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742" i="1" l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D2607" i="3" l="1"/>
  <c r="A2705" i="3" l="1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E75" i="7" s="1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2" i="7" l="1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G2622" i="1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G2634" i="1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G2638" i="1" s="1"/>
  <c r="D2639" i="3"/>
  <c r="E2639" i="3" s="1"/>
  <c r="G2639" i="1" s="1"/>
  <c r="D2640" i="3"/>
  <c r="E2640" i="3" s="1"/>
  <c r="G2640" i="1" s="1"/>
  <c r="D2641" i="3"/>
  <c r="E2641" i="3" s="1"/>
  <c r="G2641" i="1" s="1"/>
  <c r="D2642" i="3"/>
  <c r="E2642" i="3" s="1"/>
  <c r="D2643" i="3"/>
  <c r="E2643" i="3" s="1"/>
  <c r="G2643" i="1" s="1"/>
  <c r="D2644" i="3"/>
  <c r="E2644" i="3" s="1"/>
  <c r="D2645" i="3"/>
  <c r="E2645" i="3" s="1"/>
  <c r="G2645" i="1" s="1"/>
  <c r="D2646" i="3"/>
  <c r="E2646" i="3" s="1"/>
  <c r="G2646" i="1" s="1"/>
  <c r="D2647" i="3"/>
  <c r="E2647" i="3" s="1"/>
  <c r="G2647" i="1" s="1"/>
  <c r="D2648" i="3"/>
  <c r="E2648" i="3" s="1"/>
  <c r="G2648" i="1" s="1"/>
  <c r="D2649" i="3"/>
  <c r="E2649" i="3" s="1"/>
  <c r="G2649" i="1" s="1"/>
  <c r="D2650" i="3"/>
  <c r="E2650" i="3" s="1"/>
  <c r="G2650" i="1" s="1"/>
  <c r="D2651" i="3"/>
  <c r="E2651" i="3" s="1"/>
  <c r="G2651" i="1" s="1"/>
  <c r="D2652" i="3"/>
  <c r="E2652" i="3" s="1"/>
  <c r="G2652" i="1" s="1"/>
  <c r="D2653" i="3"/>
  <c r="E2653" i="3" s="1"/>
  <c r="G2653" i="1" s="1"/>
  <c r="D2654" i="3"/>
  <c r="E2654" i="3" s="1"/>
  <c r="G2654" i="1" s="1"/>
  <c r="D2655" i="3"/>
  <c r="E2655" i="3" s="1"/>
  <c r="G2655" i="1" s="1"/>
  <c r="D2656" i="3"/>
  <c r="E2656" i="3" s="1"/>
  <c r="G2656" i="1" s="1"/>
  <c r="D2657" i="3"/>
  <c r="E2657" i="3" s="1"/>
  <c r="G2657" i="1" s="1"/>
  <c r="D2658" i="3"/>
  <c r="E2658" i="3" s="1"/>
  <c r="G2658" i="1" s="1"/>
  <c r="D2659" i="3"/>
  <c r="E2659" i="3" s="1"/>
  <c r="G2659" i="1" s="1"/>
  <c r="D2660" i="3"/>
  <c r="E2660" i="3" s="1"/>
  <c r="G2660" i="1" s="1"/>
  <c r="D2661" i="3"/>
  <c r="E2661" i="3" s="1"/>
  <c r="G2661" i="1" s="1"/>
  <c r="D2662" i="3"/>
  <c r="E2662" i="3" s="1"/>
  <c r="G2662" i="1" s="1"/>
  <c r="D2663" i="3"/>
  <c r="E2663" i="3" s="1"/>
  <c r="G2663" i="1" s="1"/>
  <c r="D2664" i="3"/>
  <c r="E2664" i="3" s="1"/>
  <c r="G2664" i="1" s="1"/>
  <c r="D2665" i="3"/>
  <c r="E2665" i="3" s="1"/>
  <c r="G2665" i="1" s="1"/>
  <c r="D2666" i="3"/>
  <c r="E2666" i="3" s="1"/>
  <c r="G2666" i="1" s="1"/>
  <c r="D2667" i="3"/>
  <c r="E2667" i="3" s="1"/>
  <c r="G2667" i="1" s="1"/>
  <c r="D2668" i="3"/>
  <c r="E2668" i="3" s="1"/>
  <c r="G2668" i="1" s="1"/>
  <c r="D2669" i="3"/>
  <c r="E2669" i="3" s="1"/>
  <c r="G2669" i="1" s="1"/>
  <c r="D2670" i="3"/>
  <c r="E2670" i="3" s="1"/>
  <c r="G2670" i="1" s="1"/>
  <c r="D2671" i="3"/>
  <c r="E2671" i="3" s="1"/>
  <c r="G2671" i="1" s="1"/>
  <c r="D2672" i="3"/>
  <c r="E2672" i="3" s="1"/>
  <c r="G2672" i="1" s="1"/>
  <c r="D2673" i="3"/>
  <c r="E2673" i="3" s="1"/>
  <c r="G2673" i="1" s="1"/>
  <c r="D2674" i="3"/>
  <c r="E2674" i="3" s="1"/>
  <c r="G2674" i="1" s="1"/>
  <c r="D2675" i="3"/>
  <c r="E2675" i="3" s="1"/>
  <c r="G2675" i="1" s="1"/>
  <c r="D2676" i="3"/>
  <c r="E2676" i="3" s="1"/>
  <c r="G2676" i="1" s="1"/>
  <c r="D2677" i="3"/>
  <c r="E2677" i="3" s="1"/>
  <c r="G2677" i="1" s="1"/>
  <c r="D2678" i="3"/>
  <c r="E2678" i="3" s="1"/>
  <c r="G2678" i="1" s="1"/>
  <c r="D2679" i="3"/>
  <c r="E2679" i="3" s="1"/>
  <c r="G2679" i="1" s="1"/>
  <c r="D2680" i="3"/>
  <c r="E2680" i="3" s="1"/>
  <c r="G2680" i="1" s="1"/>
  <c r="D2681" i="3"/>
  <c r="E2681" i="3" s="1"/>
  <c r="D2682" i="3"/>
  <c r="E2682" i="3" s="1"/>
  <c r="G2682" i="1" s="1"/>
  <c r="D2683" i="3"/>
  <c r="E2683" i="3" s="1"/>
  <c r="G2683" i="1" s="1"/>
  <c r="D2684" i="3"/>
  <c r="E2684" i="3" s="1"/>
  <c r="G2684" i="1" s="1"/>
  <c r="D2685" i="3"/>
  <c r="E2685" i="3" s="1"/>
  <c r="G2685" i="1" s="1"/>
  <c r="D2686" i="3"/>
  <c r="E2686" i="3" s="1"/>
  <c r="G2686" i="1" s="1"/>
  <c r="D2687" i="3"/>
  <c r="E2687" i="3" s="1"/>
  <c r="G2687" i="1" s="1"/>
  <c r="D2688" i="3"/>
  <c r="E2688" i="3" s="1"/>
  <c r="D2689" i="3"/>
  <c r="E2689" i="3" s="1"/>
  <c r="G2689" i="1" s="1"/>
  <c r="D2690" i="3"/>
  <c r="E2690" i="3" s="1"/>
  <c r="G2690" i="1" s="1"/>
  <c r="D2691" i="3"/>
  <c r="E2691" i="3" s="1"/>
  <c r="G2691" i="1" s="1"/>
  <c r="D2692" i="3"/>
  <c r="E2692" i="3" s="1"/>
  <c r="G2692" i="1" s="1"/>
  <c r="D2693" i="3"/>
  <c r="E2693" i="3" s="1"/>
  <c r="G2693" i="1" s="1"/>
  <c r="D2694" i="3"/>
  <c r="E2694" i="3" s="1"/>
  <c r="D2695" i="3"/>
  <c r="E2695" i="3" s="1"/>
  <c r="G2695" i="1" s="1"/>
  <c r="D2696" i="3"/>
  <c r="E2696" i="3" s="1"/>
  <c r="G2696" i="1" s="1"/>
  <c r="D2697" i="3"/>
  <c r="E2697" i="3" s="1"/>
  <c r="G2697" i="1" s="1"/>
  <c r="D2698" i="3"/>
  <c r="E2698" i="3" s="1"/>
  <c r="G2698" i="1" s="1"/>
  <c r="D2699" i="3"/>
  <c r="E2699" i="3" s="1"/>
  <c r="G2699" i="1" s="1"/>
  <c r="D2700" i="3"/>
  <c r="E2700" i="3" s="1"/>
  <c r="G2700" i="1" s="1"/>
  <c r="D2701" i="3"/>
  <c r="E2701" i="3" s="1"/>
  <c r="G2701" i="1" s="1"/>
  <c r="D2702" i="3"/>
  <c r="E2702" i="3" s="1"/>
  <c r="G2702" i="1" s="1"/>
  <c r="D2703" i="3"/>
  <c r="E2703" i="3" s="1"/>
  <c r="D2704" i="3"/>
  <c r="E2704" i="3" s="1"/>
  <c r="G2704" i="1" s="1"/>
  <c r="D2705" i="3"/>
  <c r="E2705" i="3" s="1"/>
  <c r="G2705" i="1" s="1"/>
  <c r="D2706" i="3"/>
  <c r="E2706" i="3" s="1"/>
  <c r="D2707" i="3"/>
  <c r="E2707" i="3" s="1"/>
  <c r="G2707" i="1" s="1"/>
  <c r="D2708" i="3"/>
  <c r="E2708" i="3" s="1"/>
  <c r="D2709" i="3"/>
  <c r="E2709" i="3" s="1"/>
  <c r="G2709" i="1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J2634" i="1"/>
  <c r="E2635" i="1"/>
  <c r="J2635" i="1"/>
  <c r="E2636" i="1"/>
  <c r="J2636" i="1"/>
  <c r="E2637" i="1"/>
  <c r="J2637" i="1"/>
  <c r="E2638" i="1"/>
  <c r="J2638" i="1"/>
  <c r="E2639" i="1"/>
  <c r="J2639" i="1"/>
  <c r="E2640" i="1"/>
  <c r="J2640" i="1"/>
  <c r="E2641" i="1"/>
  <c r="J2641" i="1"/>
  <c r="E2642" i="1"/>
  <c r="J2642" i="1"/>
  <c r="E2643" i="1"/>
  <c r="J2643" i="1"/>
  <c r="E2644" i="1"/>
  <c r="G2644" i="1"/>
  <c r="J2644" i="1"/>
  <c r="E2645" i="1"/>
  <c r="J2645" i="1"/>
  <c r="E2646" i="1"/>
  <c r="J2646" i="1"/>
  <c r="E2647" i="1"/>
  <c r="J2647" i="1"/>
  <c r="E2648" i="1"/>
  <c r="J2648" i="1"/>
  <c r="E2649" i="1"/>
  <c r="J2649" i="1"/>
  <c r="E2650" i="1"/>
  <c r="J2650" i="1"/>
  <c r="E2651" i="1"/>
  <c r="J2651" i="1"/>
  <c r="E2652" i="1"/>
  <c r="J2652" i="1"/>
  <c r="E2653" i="1"/>
  <c r="J2653" i="1"/>
  <c r="E2654" i="1"/>
  <c r="J2654" i="1"/>
  <c r="E2655" i="1"/>
  <c r="J2655" i="1"/>
  <c r="E2656" i="1"/>
  <c r="J2656" i="1"/>
  <c r="E2657" i="1"/>
  <c r="J2657" i="1"/>
  <c r="E2658" i="1"/>
  <c r="J2658" i="1"/>
  <c r="E2659" i="1"/>
  <c r="J2659" i="1"/>
  <c r="E2660" i="1"/>
  <c r="J2660" i="1"/>
  <c r="E2661" i="1"/>
  <c r="J2661" i="1"/>
  <c r="E2662" i="1"/>
  <c r="J2662" i="1"/>
  <c r="E2663" i="1"/>
  <c r="J2663" i="1"/>
  <c r="E2664" i="1"/>
  <c r="J2664" i="1"/>
  <c r="E2665" i="1"/>
  <c r="J2665" i="1"/>
  <c r="E2666" i="1"/>
  <c r="J2666" i="1"/>
  <c r="E2667" i="1"/>
  <c r="J2667" i="1"/>
  <c r="E2668" i="1"/>
  <c r="J2668" i="1"/>
  <c r="E2669" i="1"/>
  <c r="J2669" i="1"/>
  <c r="E2670" i="1"/>
  <c r="J2670" i="1"/>
  <c r="E2671" i="1"/>
  <c r="J2671" i="1"/>
  <c r="E2672" i="1"/>
  <c r="J2672" i="1"/>
  <c r="E2673" i="1"/>
  <c r="J2673" i="1"/>
  <c r="E2674" i="1"/>
  <c r="J2674" i="1"/>
  <c r="E2675" i="1"/>
  <c r="J2675" i="1"/>
  <c r="E2676" i="1"/>
  <c r="J2676" i="1"/>
  <c r="E2677" i="1"/>
  <c r="J2677" i="1"/>
  <c r="E2678" i="1"/>
  <c r="J2678" i="1"/>
  <c r="E2679" i="1"/>
  <c r="J2679" i="1"/>
  <c r="E2680" i="1"/>
  <c r="J2680" i="1"/>
  <c r="E2681" i="1"/>
  <c r="J2681" i="1"/>
  <c r="E2682" i="1"/>
  <c r="J2682" i="1"/>
  <c r="E2683" i="1"/>
  <c r="J2683" i="1"/>
  <c r="E2684" i="1"/>
  <c r="J2684" i="1"/>
  <c r="E2685" i="1"/>
  <c r="J2685" i="1"/>
  <c r="E2686" i="1"/>
  <c r="J2686" i="1"/>
  <c r="E2687" i="1"/>
  <c r="J2687" i="1"/>
  <c r="E2688" i="1"/>
  <c r="G2688" i="1"/>
  <c r="J2688" i="1"/>
  <c r="E2689" i="1"/>
  <c r="J2689" i="1"/>
  <c r="E2690" i="1"/>
  <c r="J2690" i="1"/>
  <c r="E2691" i="1"/>
  <c r="J2691" i="1"/>
  <c r="E2692" i="1"/>
  <c r="J2692" i="1"/>
  <c r="E2693" i="1"/>
  <c r="J2693" i="1"/>
  <c r="E2694" i="1"/>
  <c r="G2694" i="1"/>
  <c r="J2694" i="1"/>
  <c r="E2695" i="1"/>
  <c r="J2695" i="1"/>
  <c r="E2696" i="1"/>
  <c r="J2696" i="1"/>
  <c r="E2697" i="1"/>
  <c r="J2697" i="1"/>
  <c r="E2698" i="1"/>
  <c r="J2698" i="1"/>
  <c r="E2699" i="1"/>
  <c r="J2699" i="1"/>
  <c r="E2700" i="1"/>
  <c r="J2700" i="1"/>
  <c r="E2701" i="1"/>
  <c r="J2701" i="1"/>
  <c r="E2702" i="1"/>
  <c r="J2702" i="1"/>
  <c r="E2703" i="1"/>
  <c r="G2703" i="1"/>
  <c r="J2703" i="1"/>
  <c r="E2704" i="1"/>
  <c r="J2704" i="1"/>
  <c r="E2705" i="1"/>
  <c r="J2705" i="1"/>
  <c r="E2706" i="1"/>
  <c r="G2706" i="1"/>
  <c r="J2706" i="1"/>
  <c r="E2707" i="1"/>
  <c r="J2707" i="1"/>
  <c r="E2708" i="1"/>
  <c r="J2708" i="1"/>
  <c r="E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681" i="1" l="1"/>
  <c r="G2642" i="1"/>
  <c r="G2614" i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150" i="1" l="1"/>
  <c r="G2708" i="1"/>
  <c r="G384" i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  <c r="A2701" i="3" s="1"/>
  <c r="A2702" i="3" s="1"/>
  <c r="A2703" i="3" s="1"/>
  <c r="A2704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<sst xmlns="http://schemas.openxmlformats.org/spreadsheetml/2006/main" count="30074" uniqueCount="5323">
  <si>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</si>
  <si>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</si>
  <si>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</si>
  <si>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</si>
  <si>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</si>
  <si>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</si>
  <si>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</si>
  <si>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</si>
  <si>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</si>
  <si>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</si>
  <si>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</si>
  <si>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</si>
  <si>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</si>
  <si>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</si>
  <si>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</si>
  <si>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</si>
  <si>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</si>
  <si>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</si>
  <si>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</si>
  <si>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</si>
  <si>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</si>
  <si>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</si>
  <si>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</si>
  <si>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</si>
  <si>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</si>
  <si>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</si>
  <si>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</si>
  <si>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</si>
  <si>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</si>
  <si>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</si>
  <si>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</si>
  <si>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</si>
  <si>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</si>
  <si>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</si>
  <si>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</si>
  <si>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</si>
  <si>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</si>
  <si>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</si>
  <si>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</si>
  <si>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</si>
  <si>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</si>
  <si>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</si>
  <si>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</si>
  <si>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</si>
  <si>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</si>
  <si>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</si>
  <si>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</si>
  <si>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</si>
  <si>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</si>
  <si>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</si>
  <si>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</si>
  <si>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</si>
  <si>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</si>
  <si>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</si>
  <si>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</si>
  <si>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</si>
  <si>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</si>
  <si>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</si>
  <si>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</si>
  <si>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</si>
  <si>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</si>
  <si>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</si>
  <si>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</si>
  <si>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</si>
  <si>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</si>
  <si>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</si>
  <si>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</si>
  <si>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</si>
  <si>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</si>
  <si>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</si>
  <si>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</si>
  <si>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</si>
  <si>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</si>
  <si>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</si>
  <si>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</si>
  <si>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</si>
  <si>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</si>
  <si>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</si>
  <si>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</si>
  <si>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</si>
  <si>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</si>
  <si>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</si>
  <si>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</si>
  <si>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</si>
  <si>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</si>
  <si>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</si>
  <si>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</si>
  <si>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</si>
  <si>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</si>
  <si>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</si>
  <si>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</si>
  <si>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</si>
  <si>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</si>
  <si>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</si>
  <si>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</si>
  <si>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</si>
  <si>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</si>
  <si>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</si>
  <si>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</si>
  <si>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</si>
  <si>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</si>
  <si>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</si>
  <si>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</si>
  <si>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</si>
  <si>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</si>
  <si>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</si>
  <si>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</si>
  <si>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</si>
  <si>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</si>
  <si>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</si>
  <si>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</si>
  <si>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</si>
  <si>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</si>
  <si>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</si>
  <si>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</si>
  <si>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</si>
  <si>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</si>
  <si>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</si>
  <si>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</si>
  <si>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</si>
  <si>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</si>
  <si>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</si>
  <si>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</si>
  <si>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</si>
  <si>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</si>
  <si>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</si>
  <si>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</si>
  <si>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</si>
  <si>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</si>
  <si>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</si>
  <si>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</si>
  <si>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</si>
  <si>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</si>
  <si>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</si>
  <si>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</si>
  <si>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</si>
  <si>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</si>
  <si>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</si>
  <si>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</si>
  <si>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</si>
  <si>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</si>
  <si>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</si>
  <si>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</si>
  <si>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</si>
  <si>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</si>
  <si>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</si>
  <si>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</si>
  <si>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</si>
  <si>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</si>
  <si>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</si>
  <si>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</si>
  <si>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</si>
  <si>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</si>
  <si>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</si>
  <si>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</si>
  <si>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</si>
  <si>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</si>
  <si>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</si>
  <si>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</si>
  <si>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</si>
  <si>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</si>
  <si>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</si>
  <si>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</si>
  <si>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</si>
  <si>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</si>
  <si>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</si>
  <si>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</si>
  <si>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</si>
  <si>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</si>
  <si>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</si>
  <si>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</si>
  <si>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</si>
  <si>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</si>
  <si>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</si>
  <si>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</si>
  <si>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</si>
  <si>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</si>
  <si>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</si>
  <si>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</si>
  <si>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</si>
  <si>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</si>
  <si>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</si>
  <si>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</si>
  <si>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</si>
  <si>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</si>
  <si>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</si>
  <si>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</si>
  <si>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</si>
  <si>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</si>
  <si>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</si>
  <si>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</si>
  <si>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</si>
  <si>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</si>
  <si>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</si>
  <si>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</si>
  <si>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</si>
  <si>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</si>
  <si>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</si>
  <si>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</si>
  <si>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</si>
  <si>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</si>
  <si>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</si>
  <si>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</si>
  <si>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</si>
  <si>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</si>
  <si>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</si>
  <si>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</si>
  <si>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</si>
  <si>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</si>
  <si>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</si>
  <si>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</si>
  <si>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</si>
  <si>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</si>
  <si>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</si>
  <si>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</si>
  <si>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</si>
  <si>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</si>
  <si>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</si>
  <si>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</si>
  <si>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</si>
  <si>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</si>
  <si>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</si>
  <si>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</si>
  <si>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</si>
  <si>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</si>
  <si>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</si>
  <si>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</si>
  <si>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</si>
  <si>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</si>
  <si>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</si>
  <si>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</si>
  <si>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</si>
  <si>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</si>
  <si>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</si>
  <si>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</si>
  <si>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</si>
  <si>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</si>
  <si>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</si>
  <si>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</si>
  <si>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</si>
  <si>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</si>
  <si>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</si>
  <si>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</si>
  <si>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</si>
  <si>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</si>
  <si>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</si>
  <si>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</si>
  <si>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</si>
  <si>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</si>
  <si>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</si>
  <si>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</si>
  <si>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</si>
  <si>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</si>
  <si>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</si>
  <si>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</si>
  <si>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</si>
  <si>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</si>
  <si>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</si>
  <si>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</si>
  <si>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</si>
  <si>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</si>
  <si>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</si>
  <si>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</si>
  <si>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</si>
  <si>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</si>
  <si>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</si>
  <si>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</si>
  <si>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</si>
  <si>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</si>
  <si>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</si>
  <si>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</si>
  <si>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</si>
  <si>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</si>
  <si>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</si>
  <si>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</si>
  <si>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</si>
  <si>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</si>
  <si>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</si>
  <si>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</si>
  <si>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</si>
  <si>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</si>
  <si>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</si>
  <si>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</si>
  <si>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</si>
  <si>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</si>
  <si>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</si>
  <si>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</si>
  <si>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</si>
  <si>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</si>
  <si>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</si>
  <si>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</si>
  <si>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</si>
  <si>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</si>
  <si>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</si>
  <si>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</si>
  <si>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</si>
  <si>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</si>
  <si>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</si>
  <si>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</si>
  <si>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</si>
  <si>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</si>
  <si>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</si>
  <si>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</si>
  <si>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</si>
  <si>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</si>
  <si>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</si>
  <si>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</si>
  <si>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</si>
  <si>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</si>
  <si>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</si>
  <si>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</si>
  <si>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</si>
  <si>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</si>
  <si>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</si>
  <si>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</si>
  <si>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</si>
  <si>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</si>
  <si>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</si>
  <si>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</si>
  <si>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</si>
  <si>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</si>
  <si>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</si>
  <si>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</si>
  <si>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</si>
  <si>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</si>
  <si>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</si>
  <si>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</si>
  <si>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</si>
  <si>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</si>
  <si>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</si>
  <si>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</si>
  <si>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</si>
  <si>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</si>
  <si>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</si>
  <si>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</si>
  <si>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</si>
  <si>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</si>
  <si>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</si>
  <si>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</si>
  <si>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</si>
  <si>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</si>
  <si>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</si>
  <si>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</si>
  <si>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</si>
  <si>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</si>
  <si>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</si>
  <si>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</si>
  <si>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</si>
  <si>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</si>
  <si>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</si>
  <si>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</si>
  <si>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</si>
  <si>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</si>
  <si>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</si>
  <si>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</si>
  <si>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</si>
  <si>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</si>
  <si>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</si>
  <si>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</si>
  <si>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</si>
  <si>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</si>
  <si>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</si>
  <si>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</si>
  <si>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</si>
  <si>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</si>
  <si>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</si>
  <si>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</si>
  <si>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</si>
  <si>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</si>
  <si>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</si>
  <si>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</si>
  <si>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</si>
  <si>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</si>
  <si>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</si>
  <si>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</si>
  <si>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</si>
  <si>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</si>
  <si>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</si>
  <si>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</si>
  <si>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</si>
  <si>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</si>
  <si>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</si>
  <si>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</si>
  <si>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</si>
  <si>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</si>
  <si>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</si>
  <si>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</si>
  <si>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</si>
  <si>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</si>
  <si>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</si>
  <si>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</si>
  <si>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</si>
  <si>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</si>
  <si>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</si>
  <si>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</si>
  <si>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</si>
  <si>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</si>
  <si>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</si>
  <si>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</si>
  <si>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</si>
  <si>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</si>
  <si>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</si>
  <si>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</si>
  <si>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</si>
  <si>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</si>
  <si>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</si>
  <si>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</si>
  <si>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</si>
  <si>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</si>
  <si>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</si>
  <si>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</si>
  <si>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</si>
  <si>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</si>
  <si>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</si>
  <si>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</si>
  <si>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</si>
  <si>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</si>
  <si>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</si>
  <si>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</si>
  <si>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</si>
  <si>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</si>
  <si>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</si>
  <si>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</si>
  <si>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</si>
  <si>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</si>
  <si>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</si>
  <si>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</si>
  <si>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</si>
  <si>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</si>
  <si>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</si>
  <si>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</si>
  <si>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</si>
  <si>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</si>
  <si>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</si>
  <si>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</si>
  <si>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</si>
  <si>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</si>
  <si>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</si>
  <si>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</si>
  <si>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</si>
  <si>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</si>
  <si>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</si>
  <si>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</si>
  <si>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</si>
  <si>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</si>
  <si>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</si>
  <si>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</si>
  <si>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</si>
  <si>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</si>
  <si>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</si>
  <si>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</si>
  <si>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</si>
  <si>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</si>
  <si>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</si>
  <si>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</si>
  <si>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</si>
  <si>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</si>
  <si>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</si>
  <si>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</si>
  <si>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</si>
  <si>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</si>
  <si>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</si>
  <si>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</si>
  <si>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</si>
  <si>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</si>
  <si>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</si>
  <si>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</si>
  <si>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</si>
  <si>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</si>
  <si>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</si>
  <si>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</si>
  <si>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</si>
  <si>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</si>
  <si>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</si>
  <si>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</si>
  <si>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</si>
  <si>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</si>
  <si>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</si>
  <si>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</si>
  <si>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</si>
  <si>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</si>
  <si>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</si>
  <si>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</si>
  <si>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</si>
  <si>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</si>
  <si>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</si>
  <si>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</si>
  <si>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</si>
  <si>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</si>
  <si>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</si>
  <si>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</si>
  <si>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</si>
  <si>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</si>
  <si>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</si>
  <si>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</si>
  <si>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</si>
  <si>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</si>
  <si>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</si>
  <si>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</si>
  <si>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</si>
  <si>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</si>
  <si>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</si>
  <si>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</si>
  <si>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</si>
  <si>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</si>
  <si>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</si>
  <si>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</si>
  <si>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</si>
  <si>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</si>
  <si>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</si>
  <si>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</si>
  <si>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</si>
  <si>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</si>
  <si>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</si>
  <si>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</si>
  <si>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</si>
  <si>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</si>
  <si>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</si>
  <si>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</si>
  <si>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</si>
  <si>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</si>
  <si>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</si>
  <si>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</si>
  <si>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</si>
  <si>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</si>
  <si>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</si>
  <si>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</si>
  <si>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</si>
  <si>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</si>
  <si>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</si>
  <si>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</si>
  <si>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</si>
  <si>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</si>
  <si>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</si>
  <si>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</si>
  <si>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</si>
  <si>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</si>
  <si>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</si>
  <si>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</si>
  <si>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</si>
  <si>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</si>
  <si>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</si>
  <si>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</si>
  <si>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</si>
  <si>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</si>
  <si>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</si>
  <si>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</si>
  <si>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</si>
  <si>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</si>
  <si>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</si>
  <si>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</si>
  <si>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</si>
  <si>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</si>
  <si>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</si>
  <si>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</si>
  <si>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</si>
  <si>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</si>
  <si>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</si>
  <si>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</si>
  <si>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</si>
  <si>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</si>
  <si>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</si>
  <si>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</si>
  <si>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</si>
  <si>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</si>
  <si>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</si>
  <si>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</si>
  <si>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</si>
  <si>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</si>
  <si>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</si>
  <si>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</si>
  <si>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</si>
  <si>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</si>
  <si>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</si>
  <si>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</si>
  <si>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</si>
  <si>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</si>
  <si>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</si>
  <si>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</si>
  <si>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</si>
  <si>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</si>
  <si>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</si>
  <si>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</si>
  <si>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</si>
  <si>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</si>
  <si>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</si>
  <si>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</si>
  <si>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</si>
  <si>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</si>
  <si>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</si>
  <si>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</si>
  <si>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</si>
  <si>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</si>
  <si>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</si>
  <si>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</si>
  <si>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</si>
  <si>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</si>
  <si>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</si>
  <si>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</si>
  <si>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</si>
  <si>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</si>
  <si>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</si>
  <si>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</si>
  <si>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</si>
  <si>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</si>
  <si>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</si>
  <si>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</si>
  <si>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</si>
  <si>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</si>
  <si>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</si>
  <si>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</si>
  <si>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</si>
  <si>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</si>
  <si>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</si>
  <si>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</si>
  <si>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</si>
  <si>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</si>
  <si>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</si>
  <si>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</si>
  <si>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</si>
  <si>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</si>
  <si>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</si>
  <si>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</si>
  <si>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</si>
  <si>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</si>
  <si>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</si>
  <si>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</si>
  <si>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</si>
  <si>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</si>
  <si>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</si>
  <si>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</si>
  <si>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</si>
  <si>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</si>
  <si>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</si>
  <si>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</si>
  <si>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</si>
  <si>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</si>
  <si>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</si>
  <si>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</si>
  <si>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</si>
  <si>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</si>
  <si>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</si>
  <si>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</si>
  <si>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</si>
  <si>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</si>
  <si>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</si>
  <si>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</si>
  <si>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</si>
  <si>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</si>
  <si>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</si>
  <si>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</si>
  <si>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</si>
  <si>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</si>
  <si>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</si>
  <si>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</si>
  <si>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</si>
  <si>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</si>
  <si>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</si>
  <si>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</si>
  <si>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</si>
  <si>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</si>
  <si>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</si>
  <si>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</si>
  <si>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</si>
  <si>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</si>
  <si>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</si>
  <si>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</si>
  <si>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</si>
  <si>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</si>
  <si>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</si>
  <si>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</si>
  <si>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</si>
  <si>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</si>
  <si>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</si>
  <si>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</si>
  <si>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</si>
  <si>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</si>
  <si>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</si>
  <si>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</si>
  <si>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</si>
  <si>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</si>
  <si>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</si>
  <si>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</si>
  <si>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</si>
  <si>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</si>
  <si>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</si>
  <si>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</si>
  <si>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</si>
  <si>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</si>
  <si>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</si>
  <si>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</si>
  <si>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</si>
  <si>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</si>
  <si>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</si>
  <si>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</si>
  <si>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</si>
  <si>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</si>
  <si>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</si>
  <si>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</si>
  <si>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</si>
  <si>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</si>
  <si>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</si>
  <si>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</si>
  <si>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</si>
  <si>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</si>
  <si>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</si>
  <si>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</si>
  <si>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</si>
  <si>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</si>
  <si>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</si>
  <si>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</si>
  <si>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</si>
  <si>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</si>
  <si>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</si>
  <si>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</si>
  <si>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</si>
  <si>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</si>
  <si>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</si>
  <si>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</si>
  <si>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</si>
  <si>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</si>
  <si>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</si>
  <si>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</si>
  <si>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</si>
  <si>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</si>
  <si>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</si>
  <si>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</si>
  <si>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</si>
  <si>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</si>
  <si>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</si>
  <si>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</si>
  <si>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</si>
  <si>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</si>
  <si>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</si>
  <si>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</si>
  <si>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</si>
  <si>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</si>
  <si>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</si>
  <si>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</si>
  <si>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</si>
  <si>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</si>
  <si>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</si>
  <si>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</si>
  <si>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</si>
  <si>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</si>
  <si>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</si>
  <si>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</si>
  <si>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</si>
  <si>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</si>
  <si>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</si>
  <si>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</si>
  <si>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</si>
  <si>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</si>
  <si>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</si>
  <si>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</si>
  <si>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</si>
  <si>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</si>
  <si>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</si>
  <si>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</si>
  <si>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</si>
  <si>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</si>
  <si>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</si>
  <si>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</si>
  <si>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</si>
  <si>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</si>
  <si>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</si>
  <si>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</si>
  <si>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</si>
  <si>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</si>
  <si>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</si>
  <si>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</si>
  <si>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</si>
  <si>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</si>
  <si>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</si>
  <si>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</si>
  <si>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</si>
  <si>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</si>
  <si>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</si>
  <si>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</si>
  <si>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</si>
  <si>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</si>
  <si>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</si>
  <si>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</si>
  <si>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</si>
  <si>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</si>
  <si>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</si>
  <si>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</si>
  <si>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</si>
  <si>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</si>
  <si>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</si>
  <si>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</si>
  <si>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</si>
  <si>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</si>
  <si>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</si>
  <si>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</si>
  <si>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</si>
  <si>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</si>
  <si>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</si>
  <si>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</si>
  <si>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</si>
  <si>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</si>
  <si>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</si>
  <si>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</si>
  <si>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</si>
  <si>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</si>
  <si>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</si>
  <si>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</si>
  <si>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</si>
  <si>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</si>
  <si>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</si>
  <si>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</si>
  <si>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</si>
  <si>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</si>
  <si>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</si>
  <si>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</si>
  <si>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</si>
  <si>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</si>
  <si>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</si>
  <si>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</si>
  <si>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</si>
  <si>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</si>
  <si>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</si>
  <si>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</si>
  <si>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</si>
  <si>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</si>
  <si>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</si>
  <si>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</si>
  <si>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</si>
  <si>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</si>
  <si>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</si>
  <si>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</si>
  <si>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</si>
  <si>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</si>
  <si>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</si>
  <si>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</si>
  <si>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</si>
  <si>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</si>
  <si>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</si>
  <si>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</si>
  <si>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</si>
  <si>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</si>
  <si>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</si>
  <si>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</si>
  <si>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</si>
  <si>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</si>
  <si>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</si>
  <si>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</si>
  <si>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</si>
  <si>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</si>
  <si>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</si>
  <si>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</si>
  <si>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</si>
  <si>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</si>
  <si>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</si>
  <si>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</si>
  <si>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</si>
  <si>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</si>
  <si>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</si>
  <si>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</si>
  <si>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</si>
  <si>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</si>
  <si>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</si>
  <si>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</si>
  <si>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</si>
  <si>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</si>
  <si>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</si>
  <si>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</si>
  <si>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</si>
  <si>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</si>
  <si>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</si>
  <si>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</si>
  <si>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</si>
  <si>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</si>
  <si>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</si>
  <si>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</si>
  <si>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</si>
  <si>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</si>
  <si>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</si>
  <si>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</si>
  <si>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</si>
  <si>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</si>
  <si>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</si>
  <si>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</si>
  <si>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</si>
  <si>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</si>
  <si>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</si>
  <si>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</si>
  <si>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</si>
  <si>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</si>
  <si>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</si>
  <si>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</si>
  <si>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</si>
  <si>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</si>
  <si>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</si>
  <si>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</si>
  <si>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</si>
  <si>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</si>
  <si>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</si>
  <si>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</si>
  <si>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</si>
  <si>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</si>
  <si>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</si>
  <si>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</si>
  <si>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</si>
  <si>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</si>
  <si>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</si>
  <si>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</si>
  <si>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</si>
  <si>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</si>
  <si>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</si>
  <si>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</si>
  <si>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</si>
  <si>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</si>
  <si>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</si>
  <si>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</si>
  <si>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</si>
  <si>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</si>
  <si>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</si>
  <si>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</si>
  <si>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</si>
  <si>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</si>
  <si>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</si>
  <si>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</si>
  <si>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</si>
  <si>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</si>
  <si>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</si>
  <si>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</si>
  <si>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</si>
  <si>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</si>
  <si>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</si>
  <si>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</si>
  <si>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</si>
  <si>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</si>
  <si>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</si>
  <si>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</si>
  <si>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</si>
  <si>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</si>
  <si>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</si>
  <si>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</si>
  <si>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</si>
  <si>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</si>
  <si>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</si>
  <si>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</si>
  <si>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</si>
  <si>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</si>
  <si>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</si>
  <si>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</si>
  <si>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</si>
  <si>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</si>
  <si>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</si>
  <si>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</si>
  <si>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</si>
  <si>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</si>
  <si>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</si>
  <si>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</si>
  <si>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</si>
  <si>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</si>
  <si>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</si>
  <si>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</si>
  <si>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</si>
  <si>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</si>
  <si>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</si>
  <si>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</si>
  <si>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</si>
  <si>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</si>
  <si>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</si>
  <si>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</si>
  <si>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</si>
  <si>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</si>
  <si>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</si>
  <si>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</si>
  <si>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</si>
  <si>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</si>
  <si>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</si>
  <si>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</si>
  <si>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</si>
  <si>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</si>
  <si>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</si>
  <si>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</si>
  <si>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</si>
  <si>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</si>
  <si>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</si>
  <si>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</si>
  <si>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</si>
  <si>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</si>
  <si>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</si>
  <si>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</si>
  <si>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</si>
  <si>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</si>
  <si>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</si>
  <si>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</si>
  <si>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</si>
  <si>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</si>
  <si>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</si>
  <si>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</si>
  <si>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</si>
  <si>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</si>
  <si>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</si>
  <si>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</si>
  <si>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</si>
  <si>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</si>
  <si>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</si>
  <si>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</si>
  <si>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</si>
  <si>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</si>
  <si>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</si>
  <si>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</si>
  <si>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</si>
  <si>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</si>
  <si>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</si>
  <si>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</si>
  <si>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</si>
  <si>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</si>
  <si>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</si>
  <si>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</si>
  <si>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</si>
  <si>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</si>
  <si>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</si>
  <si>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</si>
  <si>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</si>
  <si>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</si>
  <si>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</si>
  <si>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</si>
  <si>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</si>
  <si>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</si>
  <si>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</si>
  <si>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</si>
  <si>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</si>
  <si>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</si>
  <si>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</si>
  <si>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</si>
  <si>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</si>
  <si>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</si>
  <si>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</si>
  <si>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</si>
  <si>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</si>
  <si>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</si>
  <si>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</si>
  <si>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</si>
  <si>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</si>
  <si>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</si>
  <si>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</si>
  <si>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</si>
  <si>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</si>
  <si>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</si>
  <si>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</si>
  <si>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</si>
  <si>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</si>
  <si>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</si>
  <si>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</si>
  <si>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</si>
  <si>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</si>
  <si>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</si>
  <si>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</si>
  <si>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</si>
  <si>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</si>
  <si>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</si>
  <si>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</si>
  <si>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</si>
  <si>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</si>
  <si>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</si>
  <si>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</si>
  <si>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</si>
  <si>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</si>
  <si>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</si>
  <si>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</si>
  <si>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</si>
  <si>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</si>
  <si>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</si>
  <si>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</si>
  <si>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</si>
  <si>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</si>
  <si>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</si>
  <si>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</si>
  <si>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</si>
  <si>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</si>
  <si>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</si>
  <si>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</si>
  <si>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</si>
  <si>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</si>
  <si>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</si>
  <si>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</si>
  <si>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</si>
  <si>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</si>
  <si>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</si>
  <si>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</si>
  <si>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</si>
  <si>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</si>
  <si>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</si>
  <si>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</si>
  <si>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</si>
  <si>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</si>
  <si>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</si>
  <si>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</si>
  <si>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</si>
  <si>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</si>
  <si>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</si>
  <si>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</si>
  <si>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</si>
  <si>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</si>
  <si>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</si>
  <si>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</si>
  <si>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</si>
  <si>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</si>
  <si>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</si>
  <si>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</si>
  <si>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</si>
  <si>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</si>
  <si>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</si>
  <si>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</si>
  <si>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</si>
  <si>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</si>
  <si>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</si>
  <si>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</si>
  <si>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</si>
  <si>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</si>
  <si>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</si>
  <si>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</si>
  <si>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</si>
  <si>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</si>
  <si>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</si>
  <si>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</si>
  <si>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</si>
  <si>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</si>
  <si>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</si>
  <si>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</si>
  <si>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</si>
  <si>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</si>
  <si>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</si>
  <si>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</si>
  <si>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</si>
  <si>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</si>
  <si>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</si>
  <si>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</si>
  <si>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</si>
  <si>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</si>
  <si>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</si>
  <si>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</si>
  <si>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</si>
  <si>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</si>
  <si>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</si>
  <si>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</si>
  <si>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</si>
  <si>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</si>
  <si>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</si>
  <si>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</si>
  <si>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</si>
  <si>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</si>
  <si>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</si>
  <si>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</si>
  <si>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</si>
  <si>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</si>
  <si>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</si>
  <si>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</si>
  <si>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</si>
  <si>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</si>
  <si>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</si>
  <si>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</si>
  <si>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</si>
  <si>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</si>
  <si>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</si>
  <si>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</si>
  <si>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</si>
  <si>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</si>
  <si>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</si>
  <si>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</si>
  <si>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</si>
  <si>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</si>
  <si>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</si>
  <si>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</si>
  <si>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</si>
  <si>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</si>
  <si>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</si>
  <si>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</si>
  <si>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</si>
  <si>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</si>
  <si>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</si>
  <si>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</si>
  <si>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</si>
  <si>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</si>
  <si>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</si>
  <si>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</si>
  <si>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</si>
  <si>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</si>
  <si>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</si>
  <si>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</si>
  <si>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</si>
  <si>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</si>
  <si>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</si>
  <si>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</si>
  <si>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</si>
  <si>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</si>
  <si>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</si>
  <si>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</si>
  <si>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</si>
  <si>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</si>
  <si>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</si>
  <si>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</si>
  <si>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</si>
  <si>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</si>
  <si>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</si>
  <si>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</si>
  <si>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</si>
  <si>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</si>
  <si>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</si>
  <si>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</si>
  <si>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</si>
  <si>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</si>
  <si>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</si>
  <si>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</si>
  <si>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</si>
  <si>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</si>
  <si>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</si>
  <si>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</si>
  <si>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</si>
  <si>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</si>
  <si>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</si>
  <si>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</si>
  <si>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</si>
  <si>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</si>
  <si>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</si>
  <si>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</si>
  <si>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</si>
  <si>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</si>
  <si>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</si>
  <si>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</si>
  <si>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</si>
  <si>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</si>
  <si>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</si>
  <si>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</si>
  <si>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</si>
  <si>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</si>
  <si>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</si>
  <si>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</si>
  <si>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</si>
  <si>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</si>
  <si>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</si>
  <si>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</si>
  <si>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</si>
  <si>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</si>
  <si>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</si>
  <si>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</si>
  <si>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</si>
  <si>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</si>
  <si>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</si>
  <si>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</si>
  <si>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</si>
  <si>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</si>
  <si>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</si>
  <si>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</si>
  <si>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</si>
  <si>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</si>
  <si>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</si>
  <si>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</si>
  <si>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</si>
  <si>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</si>
  <si>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</si>
  <si>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</si>
  <si>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</si>
  <si>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</si>
  <si>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</si>
  <si>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</si>
  <si>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</si>
  <si>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</si>
  <si>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</si>
  <si>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</si>
  <si>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</si>
  <si>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</si>
  <si>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</si>
  <si>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</si>
  <si>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</si>
  <si>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</si>
  <si>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</si>
  <si>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</si>
  <si>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</si>
  <si>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</si>
  <si>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</si>
  <si>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</si>
  <si>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</si>
  <si>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</si>
  <si>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</si>
  <si>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</si>
  <si>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</si>
  <si>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</si>
  <si>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</si>
  <si>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</si>
  <si>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</si>
  <si>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</si>
  <si>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</si>
  <si>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</si>
  <si>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</si>
  <si>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</si>
  <si>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</si>
  <si>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</si>
  <si>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</si>
  <si>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</si>
  <si>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</si>
  <si>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</si>
  <si>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</si>
  <si>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</si>
  <si>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</si>
  <si>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</si>
  <si>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</si>
  <si>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</si>
  <si>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</si>
  <si>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</si>
  <si>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</si>
  <si>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</si>
  <si>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</si>
  <si>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</si>
  <si>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</si>
  <si>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</si>
  <si>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</si>
  <si>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</si>
  <si>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</si>
  <si>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</si>
  <si>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</si>
  <si>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</si>
  <si>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</si>
  <si>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</si>
  <si>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</si>
  <si>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</si>
  <si>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</si>
  <si>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</si>
  <si>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</si>
  <si>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</si>
  <si>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</si>
  <si>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</si>
  <si>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</si>
  <si>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</si>
  <si>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</si>
  <si>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</si>
  <si>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</si>
  <si>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</si>
  <si>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</si>
  <si>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</si>
  <si>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</si>
  <si>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</si>
  <si>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</si>
  <si>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</si>
  <si>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</si>
  <si>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</si>
  <si>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</si>
  <si>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</si>
  <si>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</si>
  <si>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</si>
  <si>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</si>
  <si>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</si>
  <si>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</si>
  <si>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</si>
  <si>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</si>
  <si>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</si>
  <si>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</si>
  <si>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</si>
  <si>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</si>
  <si>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</si>
  <si>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</si>
  <si>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</si>
  <si>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</si>
  <si>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</si>
  <si>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</si>
  <si>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</si>
  <si>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</si>
  <si>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</si>
  <si>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</si>
  <si>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</si>
  <si>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</si>
  <si>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</si>
  <si>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</si>
  <si>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</si>
  <si>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</si>
  <si>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</si>
  <si>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</si>
  <si>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</si>
  <si>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</si>
  <si>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</si>
  <si>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</si>
  <si>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</si>
  <si>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</si>
  <si>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</si>
  <si>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</si>
  <si>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</si>
  <si>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</si>
  <si>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</si>
  <si>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</si>
  <si>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</si>
  <si>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</si>
  <si>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</si>
  <si>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</si>
  <si>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</si>
  <si>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</si>
  <si>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</si>
  <si>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</si>
  <si>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</si>
  <si>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</si>
  <si>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</si>
  <si>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</si>
  <si>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</si>
  <si>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</si>
  <si>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</si>
  <si>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</si>
  <si>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</si>
  <si>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</si>
  <si>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</si>
  <si>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</si>
  <si>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</si>
  <si>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</si>
  <si>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</si>
  <si>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</si>
  <si>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</si>
  <si>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</si>
  <si>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</si>
  <si>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</si>
  <si>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</si>
  <si>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</si>
  <si>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</si>
  <si>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</si>
  <si>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</si>
  <si>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</si>
  <si>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</si>
  <si>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</si>
  <si>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</si>
  <si>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</si>
  <si>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</si>
  <si>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</si>
  <si>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</si>
  <si>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</si>
  <si>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</si>
  <si>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</si>
  <si>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</si>
  <si>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</si>
  <si>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</si>
  <si>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</si>
  <si>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</si>
  <si>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</si>
  <si>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</si>
  <si>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</si>
  <si>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</si>
  <si>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</si>
  <si>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</si>
  <si>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</si>
  <si>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</si>
  <si>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</si>
  <si>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</si>
  <si>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</si>
  <si>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</si>
  <si>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</si>
  <si>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</si>
  <si>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</si>
  <si>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</si>
  <si>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</si>
  <si>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</si>
  <si>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</si>
  <si>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</si>
  <si>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</si>
  <si>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</si>
  <si>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</si>
  <si>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</si>
  <si>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</si>
  <si>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</si>
  <si>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</si>
  <si>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</si>
  <si>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</si>
  <si>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</si>
  <si>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</si>
  <si>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</si>
  <si>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</si>
  <si>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</si>
  <si>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</si>
  <si>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</si>
  <si>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</si>
  <si>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</si>
  <si>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</si>
  <si>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</si>
  <si>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</si>
  <si>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</si>
  <si>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</si>
  <si>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</si>
  <si>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</si>
  <si>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</si>
  <si>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</si>
  <si>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</si>
  <si>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</si>
  <si>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</si>
  <si>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</si>
  <si>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</si>
  <si>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</si>
  <si>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</si>
  <si>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</si>
  <si>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</si>
  <si>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</si>
  <si>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</si>
  <si>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</si>
  <si>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</si>
  <si>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</si>
  <si>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</si>
  <si>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</si>
  <si>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</si>
  <si>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</si>
  <si>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</si>
  <si>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</si>
  <si>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</si>
  <si>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</si>
  <si>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</si>
  <si>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</si>
  <si>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</si>
  <si>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</si>
  <si>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</si>
  <si>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</si>
  <si>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</si>
  <si>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</si>
  <si>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</si>
  <si>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</si>
  <si>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</si>
  <si>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</si>
  <si>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</si>
  <si>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</si>
  <si>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</si>
  <si>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</si>
  <si>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</si>
  <si>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</si>
  <si>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</si>
  <si>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</si>
  <si>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</si>
  <si>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</si>
  <si>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</si>
  <si>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</si>
  <si>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</si>
  <si>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</si>
  <si>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</si>
  <si>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</si>
  <si>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</si>
  <si>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</si>
  <si>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</si>
  <si>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</si>
  <si>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</si>
  <si>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</si>
  <si>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</si>
  <si>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</si>
  <si>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</si>
  <si>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</si>
  <si>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</si>
  <si>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</si>
  <si>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</si>
  <si>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</si>
  <si>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</si>
  <si>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</si>
  <si>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</si>
  <si>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</si>
  <si>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</si>
  <si>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</si>
  <si>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</si>
  <si>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</si>
  <si>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</si>
  <si>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</si>
  <si>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</si>
  <si>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</si>
  <si>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</si>
  <si>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</si>
  <si>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</si>
  <si>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</si>
  <si>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</si>
  <si>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</si>
  <si>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</si>
  <si>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</si>
  <si>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</si>
  <si>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</si>
  <si>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</si>
  <si>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</si>
  <si>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</si>
  <si>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</si>
  <si>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</si>
  <si>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</si>
  <si>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</si>
  <si>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</si>
  <si>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</si>
  <si>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</si>
  <si>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</si>
  <si>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</si>
  <si>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</si>
  <si>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</si>
  <si>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</si>
  <si>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</si>
  <si>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</si>
  <si>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</si>
  <si>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</si>
  <si>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</si>
  <si>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</si>
  <si>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</si>
  <si>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</si>
  <si>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</si>
  <si>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</si>
  <si>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</si>
  <si>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</si>
  <si>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</si>
  <si>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</si>
  <si>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</si>
  <si>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</si>
  <si>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</si>
  <si>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</si>
  <si>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</si>
  <si>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</si>
  <si>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</si>
  <si>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</si>
  <si>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</si>
  <si>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</si>
  <si>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</si>
  <si>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</si>
  <si>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</si>
  <si>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</si>
  <si>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</si>
  <si>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</si>
  <si>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</si>
  <si>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</si>
  <si>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</si>
  <si>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</si>
  <si>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</si>
  <si>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</si>
  <si>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</si>
  <si>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</si>
  <si>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</si>
  <si>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</si>
  <si>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</si>
  <si>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</si>
  <si>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</si>
  <si>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</si>
  <si>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</si>
  <si>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</si>
  <si>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</si>
  <si>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</si>
  <si>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</si>
  <si>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</si>
  <si>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</si>
  <si>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</si>
  <si>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</si>
  <si>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</si>
  <si>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</si>
  <si>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</si>
  <si>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</si>
  <si>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</si>
  <si>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</si>
  <si>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</si>
  <si>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</si>
  <si>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</si>
  <si>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</si>
  <si>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</si>
  <si>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</si>
  <si>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</si>
  <si>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</si>
  <si>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</si>
  <si>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</si>
  <si>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</si>
  <si>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</si>
  <si>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</si>
  <si>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</si>
  <si>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</si>
  <si>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</si>
  <si>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</si>
  <si>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</si>
  <si>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</si>
  <si>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</si>
  <si>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</si>
  <si>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</si>
  <si>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</si>
  <si>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</si>
  <si>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</si>
  <si>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</si>
  <si>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</si>
  <si>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</si>
  <si>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</si>
  <si>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</si>
  <si>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</si>
  <si>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</si>
  <si>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</si>
  <si>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</si>
  <si>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</si>
  <si>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</si>
  <si>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</si>
  <si>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</si>
  <si>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</si>
  <si>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</si>
  <si>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</si>
  <si>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</si>
  <si>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</si>
  <si>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</si>
  <si>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</si>
  <si>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</si>
  <si>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</si>
  <si>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</si>
  <si>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</si>
  <si>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</si>
  <si>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</si>
  <si>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</si>
  <si>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</si>
  <si>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</si>
  <si>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</si>
  <si>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</si>
  <si>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</si>
  <si>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</si>
  <si>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</si>
  <si>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</si>
  <si>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</si>
  <si>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</si>
  <si>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</si>
  <si>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</si>
  <si>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</si>
  <si>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</si>
  <si>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</si>
  <si>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</si>
  <si>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</si>
  <si>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</si>
  <si>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</si>
  <si>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</si>
  <si>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</si>
  <si>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</si>
  <si>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</si>
  <si>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</si>
  <si>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</si>
  <si>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</si>
  <si>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</si>
  <si>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</si>
  <si>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</si>
  <si>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</si>
  <si>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</si>
  <si>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</si>
  <si>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</si>
  <si>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</si>
  <si>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</si>
  <si>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</si>
  <si>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</si>
  <si>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</si>
  <si>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</si>
  <si>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</si>
  <si>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</si>
  <si>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</si>
  <si>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</si>
  <si>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</si>
  <si>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</si>
  <si>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</si>
  <si>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</si>
  <si>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</si>
  <si>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</si>
  <si>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</si>
  <si>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</si>
  <si>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</si>
  <si>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</si>
  <si>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</si>
  <si>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</si>
  <si>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</si>
  <si>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</si>
  <si>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</si>
  <si>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</si>
  <si>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</si>
  <si>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</si>
  <si>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</si>
  <si>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</si>
  <si>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</si>
  <si>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</si>
  <si>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</si>
  <si>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</si>
  <si>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</si>
  <si>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</si>
  <si>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</si>
  <si>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</si>
  <si>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</si>
  <si>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</si>
  <si>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</si>
  <si>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</si>
  <si>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</si>
  <si>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</si>
  <si>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</si>
  <si>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</si>
  <si>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</si>
  <si>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</si>
  <si>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</si>
  <si>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</si>
  <si>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</si>
  <si>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</si>
  <si>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</si>
  <si>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</si>
  <si>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</si>
  <si>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</si>
  <si>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</si>
  <si>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</si>
  <si>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</si>
  <si>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</si>
  <si>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</si>
  <si>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</si>
  <si>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</si>
  <si>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</si>
  <si>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</si>
  <si>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</si>
  <si>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</si>
  <si>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</si>
  <si>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</si>
  <si>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</si>
  <si>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</si>
  <si>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</si>
  <si>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</si>
  <si>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</si>
  <si>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</si>
  <si>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</si>
  <si>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</si>
  <si>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</si>
  <si>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</si>
  <si>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</si>
  <si>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</si>
  <si>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</si>
  <si>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</si>
  <si>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</si>
  <si>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</si>
  <si>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</si>
  <si>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</si>
  <si>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</si>
  <si>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</si>
  <si>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</si>
  <si>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</si>
  <si>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</si>
  <si>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</si>
  <si>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</si>
  <si>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</si>
  <si>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</si>
  <si>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</si>
  <si>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</si>
  <si>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</si>
  <si>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</si>
  <si>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</si>
  <si>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</si>
  <si>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</si>
  <si>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</si>
  <si>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</si>
  <si>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</si>
  <si>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</si>
  <si>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</si>
  <si>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</si>
  <si>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</si>
  <si>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</si>
  <si>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</si>
  <si>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</si>
  <si>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</si>
  <si>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</si>
  <si>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</si>
  <si>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</si>
  <si>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</si>
  <si>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</si>
  <si>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</si>
  <si>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</si>
  <si>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</si>
  <si>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</si>
  <si>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</si>
  <si>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</si>
  <si>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</si>
  <si>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</si>
  <si>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</si>
  <si>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</si>
  <si>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</si>
  <si>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</si>
  <si>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</si>
  <si>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</si>
  <si>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</si>
  <si>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</si>
  <si>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</si>
  <si>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</si>
  <si>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</si>
  <si>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</si>
  <si>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</si>
  <si>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</si>
  <si>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</si>
  <si>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</si>
  <si>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</si>
  <si>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</si>
  <si>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</si>
  <si>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</si>
  <si>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</si>
  <si>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</si>
  <si>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</si>
  <si>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</si>
  <si>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</si>
  <si>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</si>
  <si>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</si>
  <si>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</si>
  <si>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</si>
  <si>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</si>
  <si>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</si>
  <si>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</si>
  <si>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</si>
  <si>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</si>
  <si>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</si>
  <si>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</si>
  <si>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</si>
  <si>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</si>
  <si>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</si>
  <si>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</si>
  <si>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</si>
  <si>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</si>
  <si>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</si>
  <si>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</si>
  <si>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</si>
  <si>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</si>
  <si>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</si>
  <si>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</si>
  <si>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</si>
  <si>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</si>
  <si>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</si>
  <si>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</si>
  <si>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</si>
  <si>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</si>
  <si>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</si>
  <si>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</si>
  <si>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</si>
  <si>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</si>
  <si>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</si>
  <si>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</si>
  <si>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</si>
  <si>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</si>
  <si>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</si>
  <si>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</si>
  <si>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</si>
  <si>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</si>
  <si>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</si>
  <si>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</si>
  <si>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</si>
  <si>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</si>
  <si>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</si>
  <si>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</si>
  <si>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</si>
  <si>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</si>
  <si>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</si>
  <si>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</si>
  <si>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</si>
  <si>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</si>
  <si>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</si>
  <si>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</si>
  <si>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</si>
  <si>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</si>
  <si>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</si>
  <si>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</si>
  <si>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</si>
  <si>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</si>
  <si>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</si>
  <si>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</si>
  <si>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</si>
  <si>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</si>
  <si>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</si>
  <si>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</si>
  <si>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</si>
  <si>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</si>
  <si>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</si>
  <si>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</si>
  <si>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</si>
  <si>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</si>
  <si>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</si>
  <si>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</si>
  <si>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</si>
  <si>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</si>
  <si>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</si>
  <si>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</si>
  <si>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</si>
  <si>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</si>
  <si>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</si>
  <si>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</si>
  <si>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</si>
  <si>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</si>
  <si>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</si>
  <si>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</si>
  <si>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</si>
  <si>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</si>
  <si>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</si>
  <si>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</si>
  <si>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</si>
  <si>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</si>
  <si>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</si>
  <si>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</si>
  <si>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</si>
  <si>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</si>
  <si>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</si>
  <si>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</si>
  <si>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</si>
  <si>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</si>
  <si>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</si>
  <si>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</si>
  <si>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</si>
  <si>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</si>
  <si>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</si>
  <si>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</si>
  <si>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</si>
  <si>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</si>
  <si>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</si>
  <si>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</si>
  <si>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</si>
  <si>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</si>
  <si>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</si>
  <si>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</si>
  <si>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</si>
  <si>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</si>
  <si>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</si>
  <si>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</si>
  <si>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</si>
  <si>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</si>
  <si>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</si>
  <si>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</si>
  <si>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</si>
  <si>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</si>
  <si>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</si>
  <si>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</si>
  <si>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</si>
  <si>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</si>
  <si>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</si>
  <si>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</si>
  <si>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</si>
  <si>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</si>
  <si>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</si>
  <si>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</si>
  <si>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</si>
  <si>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</si>
  <si>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</si>
  <si>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</si>
  <si>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</si>
  <si>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</si>
  <si>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</si>
  <si>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</si>
  <si>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</si>
  <si>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</si>
  <si>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</si>
  <si>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</si>
  <si>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</si>
  <si>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</si>
  <si>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</si>
  <si>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</si>
  <si>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</si>
  <si>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</si>
  <si>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</si>
  <si>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</si>
  <si>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</si>
  <si>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</si>
  <si>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</si>
  <si>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</si>
  <si>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</si>
  <si>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</si>
  <si>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</si>
  <si>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</si>
  <si>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</si>
  <si>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</si>
  <si>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</si>
  <si>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</si>
  <si>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</si>
  <si>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</si>
  <si>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</si>
  <si>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</si>
  <si>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</si>
  <si>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</si>
  <si>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</si>
  <si>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</si>
  <si>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</si>
  <si>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</si>
  <si>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</si>
  <si>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</si>
  <si>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</si>
  <si>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</si>
  <si>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</si>
  <si>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</si>
  <si>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</si>
  <si>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</si>
  <si>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</si>
  <si>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</si>
  <si>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</si>
  <si>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</si>
  <si>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</si>
  <si>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</si>
  <si>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</si>
  <si>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</si>
  <si>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</si>
  <si>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</si>
  <si>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</si>
  <si>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</si>
  <si>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</si>
  <si>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</si>
  <si>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</si>
  <si>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</si>
  <si>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</si>
  <si>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</si>
  <si>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</si>
  <si>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</si>
  <si>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</si>
  <si>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</si>
  <si>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</si>
  <si>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</si>
  <si>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</si>
  <si>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</si>
  <si>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</si>
  <si>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</si>
  <si>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</si>
  <si>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</si>
  <si>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</si>
  <si>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</si>
  <si>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</si>
  <si>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</si>
  <si>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</si>
  <si>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</si>
  <si>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</si>
  <si>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</si>
  <si>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</si>
  <si>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</si>
  <si>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</si>
  <si>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</si>
  <si>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</si>
  <si>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</si>
  <si>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</si>
  <si>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</si>
  <si>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</si>
  <si>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</si>
  <si>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</si>
  <si>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</si>
  <si>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</si>
  <si>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</si>
  <si>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</si>
  <si>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</si>
  <si>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</si>
  <si>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</si>
  <si>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</si>
  <si>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</si>
  <si>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</si>
  <si>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</si>
  <si>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</si>
  <si>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</si>
  <si>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</si>
  <si>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</si>
  <si>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</si>
  <si>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</si>
  <si>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</si>
  <si>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</si>
  <si>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</si>
  <si>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</si>
  <si>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</si>
  <si>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</si>
  <si>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</si>
  <si>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</si>
  <si>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</si>
  <si>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</si>
  <si>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</si>
  <si>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</si>
  <si>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</si>
  <si>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</si>
  <si>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</si>
  <si>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</si>
  <si>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</si>
  <si>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</si>
  <si>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</si>
  <si>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</si>
  <si>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</si>
  <si>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</si>
  <si>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</si>
  <si>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</si>
  <si>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</si>
  <si>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</si>
  <si>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</si>
  <si>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</si>
  <si>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</si>
  <si>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</si>
  <si>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</si>
  <si>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</si>
  <si>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</si>
  <si>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</si>
  <si>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</si>
  <si>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</si>
  <si>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</si>
  <si>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</si>
  <si>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</si>
  <si>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</si>
  <si>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</si>
  <si>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</si>
  <si>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</si>
  <si>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</si>
  <si>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</si>
  <si>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</si>
  <si>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</si>
  <si>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</si>
  <si>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</si>
  <si>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</si>
  <si>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</si>
  <si>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</si>
  <si>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</si>
  <si>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</si>
  <si>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</si>
  <si>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</si>
  <si>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</si>
  <si>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</si>
  <si>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</si>
  <si>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</si>
  <si>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</si>
  <si>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</si>
  <si>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</si>
  <si>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</si>
  <si>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</si>
  <si>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</si>
  <si>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</si>
  <si>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</si>
  <si>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</si>
  <si>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</si>
  <si>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</si>
  <si>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</si>
  <si>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</si>
  <si>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</si>
  <si>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</si>
  <si>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</si>
  <si>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</si>
  <si>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</si>
  <si>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</si>
  <si>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</si>
  <si>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</si>
  <si>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</si>
  <si>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</si>
  <si>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</si>
  <si>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</si>
  <si>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</si>
  <si>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</si>
  <si>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</si>
  <si>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</si>
  <si>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</si>
  <si>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</si>
  <si>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</si>
  <si>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</si>
  <si>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</si>
  <si>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</si>
  <si>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</si>
  <si>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</si>
  <si>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</si>
  <si>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</si>
  <si>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</si>
  <si>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</si>
  <si>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</si>
  <si>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</si>
  <si>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</si>
  <si>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</si>
  <si>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</si>
  <si>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</si>
  <si>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</si>
  <si>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</si>
  <si>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</si>
  <si>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</si>
  <si>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</si>
  <si>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</si>
  <si>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</si>
  <si>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</si>
  <si>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</si>
  <si>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</si>
  <si>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</si>
  <si>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</si>
  <si>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</si>
  <si>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</si>
  <si>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</si>
  <si>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</si>
  <si>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</si>
  <si>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</si>
  <si>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</si>
  <si>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</si>
  <si>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</si>
  <si>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</si>
  <si>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</si>
  <si>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</si>
  <si>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</si>
  <si>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</si>
  <si>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</si>
  <si>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</si>
  <si>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</si>
  <si>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</si>
  <si>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</si>
  <si>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</si>
  <si>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</si>
  <si>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</si>
  <si>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</si>
  <si>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</si>
  <si>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</si>
  <si>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</si>
  <si>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</si>
  <si>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</si>
  <si>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</si>
  <si>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</si>
  <si>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</si>
  <si>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</si>
  <si>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</si>
  <si>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</si>
  <si>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</si>
  <si>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</si>
  <si>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</si>
  <si>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</si>
  <si>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</si>
  <si>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</si>
  <si>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</si>
  <si>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</si>
  <si>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</si>
  <si>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</si>
  <si>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</si>
  <si>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</si>
  <si>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</si>
  <si>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</si>
  <si>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</si>
  <si>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</si>
  <si>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</si>
  <si>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</si>
  <si>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</si>
  <si>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</si>
  <si>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</si>
  <si>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</si>
  <si>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</si>
  <si>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</si>
  <si>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</si>
  <si>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</si>
  <si>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</si>
  <si>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</si>
  <si>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</si>
  <si>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</si>
  <si>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</si>
  <si>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</si>
  <si>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</si>
  <si>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</si>
  <si>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</si>
  <si>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</si>
  <si>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</si>
  <si>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</si>
  <si>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</si>
  <si>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</si>
  <si>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</si>
  <si>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</si>
  <si>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</si>
  <si>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</si>
  <si>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</si>
  <si>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</si>
  <si>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</si>
  <si>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</si>
  <si>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</si>
  <si>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</si>
  <si>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</si>
  <si>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</si>
  <si>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</si>
  <si>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</si>
  <si>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</si>
  <si>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</si>
  <si>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</si>
  <si>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</si>
  <si>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</si>
  <si>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</si>
  <si>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</si>
  <si>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</si>
  <si>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</si>
  <si>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</si>
  <si>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</si>
  <si>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</si>
  <si>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</si>
  <si>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</si>
  <si>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</si>
  <si>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</si>
  <si>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</si>
  <si>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</si>
  <si>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</si>
  <si>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</si>
  <si>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</si>
  <si>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</si>
  <si>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</si>
  <si>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</si>
  <si>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</si>
  <si>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</si>
  <si>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</si>
  <si>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</si>
  <si>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</si>
  <si>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</si>
  <si>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</si>
  <si>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</si>
  <si>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</si>
  <si>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</si>
  <si>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</si>
  <si>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</si>
  <si>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</si>
  <si>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</si>
  <si>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</si>
  <si>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</si>
  <si>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</si>
  <si>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</si>
  <si>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</si>
  <si>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</si>
  <si>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</si>
  <si>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</si>
  <si>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</si>
  <si>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</si>
  <si>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</si>
  <si>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</si>
  <si>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</si>
  <si>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</si>
  <si>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</si>
  <si>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</si>
  <si>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</si>
  <si>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</si>
  <si>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</si>
  <si>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</si>
  <si>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</si>
  <si>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</si>
  <si>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</si>
  <si>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</si>
  <si>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</si>
  <si>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</si>
  <si>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</si>
  <si>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</si>
  <si>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</si>
  <si>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</si>
  <si>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</si>
  <si>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</si>
  <si>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</si>
  <si>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</si>
  <si>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</si>
  <si>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</si>
  <si>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</si>
  <si>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</si>
  <si>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</si>
  <si>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</si>
  <si>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</si>
  <si>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</si>
  <si>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</si>
  <si>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</si>
  <si>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</si>
  <si>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</si>
  <si>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</si>
  <si>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</si>
  <si>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</si>
  <si>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</si>
  <si>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</si>
  <si>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</si>
  <si>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</si>
  <si>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</si>
  <si>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</si>
  <si>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</si>
  <si>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</si>
  <si>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</si>
  <si>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</si>
  <si>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</si>
  <si>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</si>
  <si>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</si>
  <si>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</si>
  <si>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</si>
  <si>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</si>
  <si>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</si>
  <si>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</si>
  <si>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</si>
  <si>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</si>
  <si>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</si>
  <si>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</si>
  <si>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</si>
  <si>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</si>
  <si>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</si>
  <si>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</si>
  <si>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</si>
  <si>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</si>
  <si>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</si>
  <si>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</si>
  <si>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</si>
  <si>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</si>
  <si>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</si>
  <si>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</si>
  <si>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</si>
  <si>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</si>
  <si>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</si>
  <si>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</si>
  <si>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</si>
  <si>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</si>
  <si>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</si>
  <si>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</si>
  <si>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</si>
  <si>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</si>
  <si>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</si>
  <si>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</si>
  <si>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</si>
  <si>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</si>
  <si>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</si>
  <si>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</si>
  <si>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</si>
  <si>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</si>
  <si>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</si>
  <si>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</si>
  <si>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</si>
  <si>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</si>
  <si>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</si>
  <si>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</si>
  <si>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</si>
  <si>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</si>
  <si>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</si>
  <si>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</si>
  <si>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</si>
  <si>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</si>
  <si>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</si>
  <si>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</si>
  <si>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</si>
  <si>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</si>
  <si>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</si>
  <si>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</si>
  <si>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</si>
  <si>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</si>
  <si>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</si>
  <si>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</si>
  <si>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</si>
  <si>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</si>
  <si>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</si>
  <si>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</si>
  <si>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</si>
  <si>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</si>
  <si>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</si>
  <si>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</si>
  <si>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</si>
  <si>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</si>
  <si>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</si>
  <si>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</si>
  <si>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</si>
  <si>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</si>
  <si>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</si>
  <si>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</si>
  <si>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</si>
  <si>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</si>
  <si>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</si>
  <si>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</si>
  <si>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</si>
  <si>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</si>
  <si>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</si>
  <si>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</si>
  <si>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</si>
  <si>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</si>
  <si>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</si>
  <si>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</si>
  <si>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</si>
  <si>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</si>
  <si>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</si>
  <si>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</si>
  <si>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</si>
  <si>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</si>
  <si>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</si>
  <si>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</si>
  <si>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</si>
  <si>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</si>
  <si>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</si>
  <si>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</si>
  <si>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</si>
  <si>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</si>
  <si>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</si>
  <si>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</si>
  <si>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</si>
  <si>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</si>
  <si>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</si>
  <si>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</si>
  <si>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</si>
  <si>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</si>
  <si>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</si>
  <si>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</si>
  <si>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</si>
  <si>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</si>
  <si>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</si>
  <si>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</si>
  <si>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</si>
  <si>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</si>
  <si>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</si>
  <si>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</si>
  <si>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</si>
  <si>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</si>
  <si>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</si>
  <si>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</si>
  <si>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</si>
  <si>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</si>
  <si>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</si>
  <si>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</si>
  <si>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</si>
  <si>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</si>
  <si>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</si>
  <si>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</si>
  <si>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</si>
  <si>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</si>
  <si>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</si>
  <si>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</si>
  <si>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</si>
  <si>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</si>
  <si>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</si>
  <si>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</si>
  <si>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</si>
  <si>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</si>
  <si>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</si>
  <si>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</si>
  <si>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</si>
  <si>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</si>
  <si>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</si>
  <si>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</si>
  <si>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</si>
  <si>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</si>
  <si>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</si>
  <si>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</si>
  <si>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</si>
  <si>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</si>
  <si>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</si>
  <si>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</si>
  <si>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</si>
  <si>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</si>
  <si>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</si>
  <si>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</si>
  <si>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</si>
  <si>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</si>
  <si>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</si>
  <si>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</si>
  <si>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</si>
  <si>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</si>
  <si>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</si>
  <si>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</si>
  <si>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</si>
  <si>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</si>
  <si>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</si>
  <si>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</si>
  <si>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</si>
  <si>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</si>
  <si>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</si>
  <si>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</si>
  <si>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</si>
  <si>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</si>
  <si>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</si>
  <si>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</si>
  <si>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</si>
  <si>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</si>
  <si>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</si>
  <si>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</si>
  <si>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</si>
  <si>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</si>
  <si>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</si>
  <si>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</si>
  <si>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</si>
  <si>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</si>
  <si>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</si>
  <si>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</si>
  <si>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</si>
  <si>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</si>
  <si>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</si>
  <si>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</si>
  <si>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</si>
  <si>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</si>
  <si>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</si>
  <si>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</si>
  <si>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</si>
  <si>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</si>
  <si>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</si>
  <si>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</si>
  <si>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</si>
  <si>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</si>
  <si>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</si>
  <si>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</si>
  <si>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</si>
  <si>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</si>
  <si>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</si>
  <si>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</si>
  <si>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</si>
  <si>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</si>
  <si>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</si>
  <si>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</si>
  <si>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</si>
  <si>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</si>
  <si>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</si>
  <si>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</si>
  <si>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</si>
  <si>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</si>
  <si>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</si>
  <si>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</si>
  <si>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</si>
  <si>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</si>
  <si>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</si>
  <si>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</si>
  <si>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</si>
  <si>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</si>
  <si>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</si>
  <si>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</si>
  <si>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</si>
  <si>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</si>
  <si>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</si>
  <si>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</si>
  <si>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</si>
  <si>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</si>
  <si>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</si>
  <si>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</si>
  <si>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</si>
  <si>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</si>
  <si>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</si>
  <si>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</si>
  <si>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</si>
  <si>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</si>
  <si>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</si>
  <si>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</si>
  <si>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</si>
  <si>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</si>
  <si>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</si>
  <si>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</si>
  <si>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</si>
  <si>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</si>
  <si>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</si>
  <si>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</si>
  <si>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</si>
  <si>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</si>
  <si>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</si>
  <si>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</si>
  <si>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</si>
  <si>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</si>
  <si>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</si>
  <si>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</si>
  <si>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</si>
  <si>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</si>
  <si>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</si>
  <si>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</si>
  <si>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</si>
  <si>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</si>
  <si>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</si>
  <si>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</si>
  <si>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</si>
  <si>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</si>
  <si>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</si>
  <si>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</si>
  <si>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</si>
  <si>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</si>
  <si>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</si>
  <si>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</si>
  <si>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</si>
  <si>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</si>
  <si>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</si>
  <si>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</si>
  <si>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</si>
  <si>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</si>
  <si>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</si>
  <si>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</si>
  <si>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</si>
  <si>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</si>
  <si>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</si>
  <si>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</si>
  <si>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</si>
  <si>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</si>
  <si>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</si>
  <si>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</si>
  <si>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</si>
  <si>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</si>
  <si>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</si>
  <si>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</si>
  <si>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</si>
  <si>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</si>
  <si>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</si>
  <si>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</si>
  <si>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</si>
  <si>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</si>
  <si>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</si>
  <si>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</si>
  <si>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</si>
  <si>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</si>
  <si>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</si>
  <si>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</si>
  <si>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</si>
  <si>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</si>
  <si>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</si>
  <si>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</si>
  <si>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</si>
  <si>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</si>
  <si>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</si>
  <si>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</si>
  <si>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</si>
  <si>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</si>
  <si>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</si>
  <si>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</si>
  <si>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</si>
  <si>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</si>
  <si>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</si>
  <si>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</si>
  <si>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</si>
  <si>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</si>
  <si>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</si>
  <si>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</si>
  <si>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</si>
  <si>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</si>
  <si>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</si>
  <si>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</si>
  <si>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</si>
  <si>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</si>
  <si>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</si>
  <si>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</si>
  <si>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</si>
  <si>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</si>
  <si>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</si>
  <si>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</si>
  <si>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</si>
  <si>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</si>
  <si>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</si>
  <si>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</si>
  <si>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</si>
  <si>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</si>
  <si>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</si>
  <si>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</si>
  <si>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</si>
  <si>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</si>
  <si>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</si>
  <si>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</si>
  <si>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</si>
  <si>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</si>
  <si>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</si>
  <si>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</si>
  <si>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</si>
  <si>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</si>
  <si>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</si>
  <si>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</si>
  <si>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</si>
  <si>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</si>
  <si>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</si>
  <si>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</si>
  <si>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</si>
  <si>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</si>
  <si>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</si>
  <si>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</si>
  <si>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</si>
  <si>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</si>
  <si>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</si>
  <si>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</si>
  <si>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</si>
  <si>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</si>
  <si>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</si>
  <si>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</si>
  <si>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</si>
  <si>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</si>
  <si>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</si>
  <si>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</si>
  <si>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</si>
  <si>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</si>
  <si>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</si>
  <si>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</si>
  <si>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</si>
  <si>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</si>
  <si>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</si>
  <si>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</si>
  <si>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</si>
  <si>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</si>
  <si>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</si>
  <si>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</si>
  <si>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</si>
  <si>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</si>
  <si>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</si>
  <si>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</si>
  <si>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</si>
  <si>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</si>
  <si>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</si>
  <si>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</si>
  <si>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</si>
  <si>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</si>
  <si>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</si>
  <si>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</si>
  <si>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</si>
  <si>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</si>
  <si>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</si>
  <si>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</si>
  <si>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</si>
  <si>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</si>
  <si>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</si>
  <si>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</si>
  <si>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</si>
  <si>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</si>
  <si>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</si>
  <si>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</si>
  <si>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</si>
  <si>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</si>
  <si>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</si>
  <si>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</si>
  <si>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</si>
  <si>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</si>
  <si>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</si>
  <si>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</si>
  <si>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</si>
  <si>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</si>
  <si>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</si>
  <si>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</si>
  <si>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</si>
  <si>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</si>
  <si>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</si>
  <si>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</si>
  <si>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</si>
  <si>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</si>
  <si>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</si>
  <si>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</si>
  <si>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</si>
  <si>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</si>
  <si>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</si>
  <si>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</si>
  <si>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</si>
  <si>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</si>
  <si>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</si>
  <si>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</si>
  <si>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</si>
  <si>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</si>
  <si>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</si>
  <si>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</si>
  <si>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</si>
  <si>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</si>
  <si>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</si>
  <si>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</si>
  <si>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</si>
  <si>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</si>
  <si>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</si>
  <si>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</si>
  <si>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</si>
  <si>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</si>
  <si>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</si>
  <si>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</si>
  <si>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</si>
  <si>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</si>
  <si>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</si>
  <si>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</si>
  <si>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</si>
  <si>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</si>
  <si>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</si>
  <si>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</si>
  <si>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</si>
  <si>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</si>
  <si>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</si>
  <si>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</si>
  <si>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</si>
  <si>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</si>
  <si>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</si>
  <si>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</si>
  <si>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</si>
  <si>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</si>
  <si>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</si>
  <si>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</si>
  <si>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</si>
  <si>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</si>
  <si>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</si>
  <si>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</si>
  <si>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</si>
  <si>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</si>
  <si>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</si>
  <si>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</si>
  <si>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</si>
  <si>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</si>
  <si>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</si>
  <si>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</si>
  <si>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</si>
  <si>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</si>
  <si>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</si>
  <si>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</si>
  <si>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</si>
  <si>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</si>
  <si>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</si>
  <si>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</si>
  <si>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</si>
  <si>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</si>
  <si>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</si>
  <si>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</si>
  <si>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</si>
  <si>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</si>
  <si>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</si>
  <si>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</si>
  <si>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</si>
  <si>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</si>
  <si>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</si>
  <si>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</si>
  <si>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</si>
  <si>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</si>
  <si>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</si>
  <si>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</si>
  <si>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</si>
  <si>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</si>
  <si>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</si>
  <si>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</si>
  <si>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</si>
  <si>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</si>
  <si>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</si>
  <si>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</si>
  <si>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</si>
  <si>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</si>
  <si>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</si>
  <si>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</si>
  <si>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</si>
  <si>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</si>
  <si>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</si>
  <si>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</si>
  <si>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</si>
  <si>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</si>
  <si>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</si>
  <si>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</si>
  <si>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</si>
  <si>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</si>
  <si>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</si>
  <si>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</si>
  <si>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</si>
  <si>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</si>
  <si>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</si>
  <si>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</si>
  <si>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</si>
  <si>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</si>
  <si>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</si>
  <si>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</si>
  <si>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</si>
  <si>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</si>
  <si>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</si>
  <si>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</si>
  <si>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</si>
  <si>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</si>
  <si>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</si>
  <si>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</si>
  <si>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</si>
  <si>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</si>
  <si>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</si>
  <si>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</si>
  <si>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</si>
  <si>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</si>
  <si>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</si>
  <si>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</si>
  <si>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</si>
  <si>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</si>
  <si>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</si>
  <si>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</si>
  <si>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</si>
  <si>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</si>
  <si>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</si>
  <si>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</si>
  <si>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</si>
  <si>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</si>
  <si>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</si>
  <si>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</si>
  <si>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</si>
  <si>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</si>
  <si>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</si>
  <si>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</si>
  <si>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</si>
  <si>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</si>
  <si>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</si>
  <si>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</si>
  <si>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</si>
  <si>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</si>
  <si>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</si>
  <si>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</si>
  <si>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</si>
  <si>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</si>
  <si>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</si>
  <si>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</si>
  <si>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</si>
  <si>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</si>
  <si>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</si>
  <si>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</si>
  <si>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</si>
  <si>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</si>
  <si>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</si>
  <si>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</si>
  <si>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</si>
  <si>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</si>
  <si>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</si>
  <si>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</si>
  <si>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</si>
  <si>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</si>
  <si>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</si>
  <si>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</si>
  <si>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</si>
  <si>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</si>
  <si>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</si>
  <si>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</si>
  <si>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</si>
  <si>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</si>
  <si>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</si>
  <si>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</si>
  <si>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</si>
  <si>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</si>
  <si>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</si>
  <si>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</si>
  <si>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</si>
  <si>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</si>
  <si>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</si>
  <si>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</si>
  <si>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</si>
  <si>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</si>
  <si>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</si>
  <si>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</si>
  <si>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</si>
  <si>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</si>
  <si>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</si>
  <si>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</si>
  <si>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</si>
  <si>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</si>
  <si>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</si>
  <si>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</si>
  <si>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</si>
  <si>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</si>
  <si>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</si>
  <si>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</si>
  <si>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</si>
  <si>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</si>
  <si>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</si>
  <si>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</si>
  <si>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</si>
  <si>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</si>
  <si>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</si>
  <si>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</si>
  <si>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</si>
  <si>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</si>
  <si>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</si>
  <si>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</si>
  <si>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</si>
  <si>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</si>
  <si>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</si>
  <si>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</si>
  <si>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</si>
  <si>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</si>
  <si>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</si>
  <si>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</si>
  <si>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</si>
  <si>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</si>
  <si>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</si>
  <si>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</si>
  <si>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</si>
  <si>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</si>
  <si>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</si>
  <si>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</si>
  <si>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</si>
  <si>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</si>
  <si>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</si>
  <si>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</si>
  <si>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</si>
  <si>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</si>
  <si>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</si>
  <si>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</si>
  <si>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</si>
  <si>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</si>
  <si>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</si>
  <si>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</si>
  <si>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</si>
  <si>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</si>
  <si>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</si>
  <si>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</si>
  <si>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</si>
  <si>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</si>
  <si>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</si>
  <si>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</si>
  <si>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</si>
  <si>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</si>
  <si>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</si>
  <si>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</si>
  <si>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</si>
  <si>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</si>
  <si>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</si>
  <si>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</si>
  <si>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</si>
  <si>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</si>
  <si>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</si>
  <si>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</si>
  <si>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</si>
  <si>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</si>
  <si>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</si>
  <si>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</si>
  <si>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</si>
  <si>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</si>
  <si>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</si>
  <si>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</si>
  <si>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</si>
  <si>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</si>
  <si>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</si>
  <si>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</si>
  <si>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</si>
  <si>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</si>
  <si>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</si>
  <si>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</si>
  <si>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</si>
  <si>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</si>
  <si>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</si>
  <si>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</si>
  <si>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</si>
  <si>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</si>
  <si>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</si>
  <si>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</si>
  <si>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</si>
  <si>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</si>
  <si>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</si>
  <si>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</si>
  <si>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</si>
  <si>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</si>
  <si>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</si>
  <si>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</si>
  <si>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</si>
  <si>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</si>
  <si>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</si>
  <si>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</si>
  <si>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</si>
  <si>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</si>
  <si>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</si>
  <si>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</si>
  <si>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</si>
  <si>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</si>
  <si>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</si>
  <si>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</si>
  <si>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</si>
  <si>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</si>
  <si>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</si>
  <si>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</si>
  <si>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</si>
  <si>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</si>
  <si>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</si>
  <si>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</si>
  <si>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</si>
  <si>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</si>
  <si>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</si>
  <si>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</si>
  <si>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</si>
  <si>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</si>
  <si>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</si>
  <si>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</si>
  <si>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</si>
  <si>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</si>
  <si>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</si>
  <si>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</si>
  <si>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</si>
  <si>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</si>
  <si>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</si>
  <si>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</si>
  <si>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</si>
  <si>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</si>
  <si>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</si>
  <si>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</si>
  <si>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</si>
  <si>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</si>
  <si>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</si>
  <si>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</si>
  <si>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</si>
  <si>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</si>
  <si>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</si>
  <si>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</si>
  <si>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</si>
  <si>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</si>
  <si>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</si>
  <si>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</si>
  <si>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</si>
  <si>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</si>
  <si>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</si>
  <si>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</si>
  <si>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</si>
  <si>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</si>
  <si>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</si>
  <si>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</si>
  <si>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</si>
  <si>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</si>
  <si>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</si>
  <si>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</si>
  <si>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</si>
  <si>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</si>
  <si>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</si>
  <si>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</si>
  <si>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</si>
  <si>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</si>
  <si>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</si>
  <si>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</si>
  <si>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</si>
  <si>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</si>
  <si>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</si>
  <si>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</si>
  <si>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</si>
  <si>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</si>
  <si>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</si>
  <si>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</si>
  <si>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</si>
  <si>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</si>
  <si>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</si>
  <si>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</si>
  <si>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</si>
  <si>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</si>
  <si>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</si>
  <si>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</si>
  <si>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</si>
  <si>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</si>
  <si>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</si>
  <si>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</si>
  <si>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</si>
  <si>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</si>
  <si>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</si>
  <si>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</si>
  <si>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</si>
  <si>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</si>
  <si>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</si>
  <si>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</si>
  <si>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</si>
  <si>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</si>
  <si>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</si>
  <si>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</si>
  <si>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</si>
  <si>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</si>
  <si>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</si>
  <si>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</si>
  <si>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</si>
  <si>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</si>
  <si>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</si>
  <si>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</si>
  <si>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</si>
  <si>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</si>
  <si>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</si>
  <si>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</si>
  <si>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</si>
  <si>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</si>
  <si>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</si>
  <si>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</si>
  <si>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</si>
  <si>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</si>
  <si>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</si>
  <si>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</si>
  <si>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</si>
  <si>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</si>
  <si>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</si>
  <si>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</si>
  <si>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</si>
  <si>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</si>
  <si>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</si>
  <si>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</si>
  <si>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</si>
  <si>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</si>
  <si>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</si>
  <si>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</si>
  <si>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</si>
  <si>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</si>
  <si>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</si>
  <si>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</si>
  <si>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</si>
  <si>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</si>
  <si>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</si>
  <si>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</si>
  <si>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</si>
  <si>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</si>
  <si>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</si>
  <si>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</si>
  <si>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</si>
  <si>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</si>
  <si>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</si>
  <si>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</si>
  <si>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</si>
  <si>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</si>
  <si>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</si>
  <si>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</si>
  <si>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</si>
  <si>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</si>
  <si>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</si>
  <si>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</si>
  <si>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</si>
  <si>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</si>
  <si>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</si>
  <si>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</si>
  <si>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</si>
  <si>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</si>
  <si>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</si>
  <si>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</si>
  <si>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</si>
  <si>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</si>
  <si>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</si>
  <si>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</si>
  <si>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</si>
  <si>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</si>
  <si>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</si>
  <si>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</si>
  <si>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</si>
  <si>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</si>
  <si>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</si>
  <si>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</si>
  <si>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</si>
  <si>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</si>
  <si>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</si>
  <si>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</si>
  <si>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</si>
  <si>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</si>
  <si>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</si>
  <si>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</si>
  <si>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</si>
  <si>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</si>
  <si>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</si>
  <si>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</si>
  <si>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</si>
  <si>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</si>
  <si>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</si>
  <si>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</si>
  <si>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</si>
  <si>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</si>
  <si>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</si>
  <si>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</si>
  <si>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</si>
  <si>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</si>
  <si>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</si>
  <si>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</si>
  <si>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</si>
  <si>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</si>
  <si>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</si>
  <si>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</si>
  <si>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</si>
  <si>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</si>
  <si>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</si>
  <si>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</si>
  <si>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</si>
  <si>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</si>
  <si>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</si>
  <si>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</si>
  <si>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</si>
  <si>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</si>
  <si>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</si>
  <si>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</si>
  <si>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</si>
  <si>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</si>
  <si>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</si>
  <si>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</si>
  <si>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</si>
  <si>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</si>
  <si>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</si>
  <si>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</si>
  <si>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</si>
  <si>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</si>
  <si>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</si>
  <si>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</si>
  <si>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</si>
  <si>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</si>
  <si>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</si>
  <si>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</si>
  <si>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</si>
  <si>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</si>
  <si>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</si>
  <si>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</si>
  <si>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</si>
  <si>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</si>
  <si>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</si>
  <si>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</si>
  <si>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</si>
  <si>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</si>
  <si>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</si>
  <si>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</si>
  <si>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</si>
  <si>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</si>
  <si>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</si>
  <si>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</si>
  <si>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</si>
  <si>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</si>
  <si>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</si>
  <si>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</si>
  <si>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</si>
  <si>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</si>
  <si>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</si>
  <si>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</si>
  <si>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</si>
  <si>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</si>
  <si>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</si>
  <si>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</si>
  <si>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</si>
  <si>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</si>
  <si>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</si>
  <si>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</si>
  <si>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</si>
  <si>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</si>
  <si>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</si>
  <si>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</si>
  <si>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</si>
  <si>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</si>
  <si>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</si>
  <si>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</si>
  <si>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</si>
  <si>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</si>
  <si>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</si>
  <si>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</si>
  <si>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</si>
  <si>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</si>
  <si>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</si>
  <si>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</si>
  <si>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</si>
  <si>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</si>
  <si>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</si>
  <si>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</si>
  <si>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</si>
  <si>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</si>
  <si>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</si>
  <si>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</si>
  <si>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</si>
  <si>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</si>
  <si>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</si>
  <si>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</si>
  <si>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</si>
  <si>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</si>
  <si>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</si>
  <si>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</si>
  <si>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</si>
  <si>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</si>
  <si>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</si>
  <si>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</si>
  <si>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</si>
  <si>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</si>
  <si>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</si>
  <si>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</si>
  <si>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</si>
  <si>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</si>
  <si>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</si>
  <si>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</si>
  <si>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</si>
  <si>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</si>
  <si>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</si>
  <si>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</si>
  <si>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</si>
  <si>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</si>
  <si>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</si>
  <si>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</si>
  <si>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</si>
  <si>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</si>
  <si>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</si>
  <si>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</si>
  <si>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</si>
  <si>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</si>
  <si>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</si>
  <si>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</si>
  <si>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</si>
  <si>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</si>
  <si>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</si>
  <si>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</si>
  <si>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</si>
  <si>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</si>
  <si>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</si>
  <si>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</si>
  <si>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</si>
  <si>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</si>
  <si>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</si>
  <si>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</si>
  <si>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</si>
  <si>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</si>
  <si>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</si>
  <si>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</si>
  <si>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</si>
  <si>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</si>
  <si>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</si>
  <si>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</si>
  <si>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</si>
  <si>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</si>
  <si>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</si>
  <si>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</si>
  <si>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</si>
  <si>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</si>
  <si>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</si>
  <si>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</si>
  <si>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</si>
  <si>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</si>
  <si>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</si>
  <si>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</si>
  <si>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</si>
  <si>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</si>
  <si>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</si>
  <si>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</si>
  <si>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</si>
  <si>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</si>
  <si>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</si>
  <si>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</si>
  <si>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</si>
  <si>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</si>
  <si>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</si>
  <si>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</si>
  <si>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</si>
  <si>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</si>
  <si>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</si>
  <si>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</si>
  <si>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</si>
  <si>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</si>
  <si>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</si>
  <si>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</si>
  <si>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</si>
  <si>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</si>
  <si>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</si>
  <si>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</si>
  <si>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</si>
  <si>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</si>
  <si>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</si>
  <si>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</si>
  <si>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</si>
  <si>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</si>
  <si>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</si>
  <si>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</si>
  <si>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</si>
  <si>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</si>
  <si>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</si>
  <si>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</si>
  <si>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</si>
  <si>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</si>
  <si>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</si>
  <si>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</si>
  <si>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</si>
  <si>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</si>
  <si>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</si>
  <si>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</si>
  <si>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</si>
  <si>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</si>
  <si>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</si>
  <si>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</si>
  <si>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</si>
  <si>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</si>
  <si>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</si>
  <si>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</si>
  <si>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</si>
  <si>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</si>
  <si>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</si>
  <si>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</si>
  <si>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</si>
  <si>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</si>
  <si>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</si>
  <si>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</si>
  <si>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</si>
  <si>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</si>
  <si>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</si>
  <si>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</si>
  <si>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</si>
  <si>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</si>
  <si>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</si>
  <si>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</si>
  <si>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</si>
  <si>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</si>
  <si>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</si>
  <si>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</si>
  <si>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</si>
  <si>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</si>
  <si>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</si>
  <si>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</si>
  <si>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</si>
  <si>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</si>
  <si>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</si>
  <si>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</si>
  <si>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</si>
  <si>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</si>
  <si>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</si>
  <si>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</si>
  <si>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</si>
  <si>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</si>
  <si>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</si>
  <si>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</si>
  <si>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</si>
  <si>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</si>
  <si>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</si>
  <si>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</si>
  <si>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</si>
  <si>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</si>
  <si>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</si>
  <si>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</si>
  <si>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</si>
  <si>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</si>
  <si>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</si>
  <si>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</si>
  <si>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</si>
  <si>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</si>
  <si>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</si>
  <si>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</si>
  <si>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</si>
  <si>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</si>
  <si>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</si>
  <si>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</si>
  <si>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</si>
  <si>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</si>
  <si>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</si>
  <si>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</si>
  <si>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</si>
  <si>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</si>
  <si>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</si>
  <si>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</si>
  <si>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</si>
  <si>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</si>
  <si>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</si>
  <si>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</si>
  <si>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</si>
  <si>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</si>
  <si>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</si>
  <si>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</si>
  <si>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</si>
  <si>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</si>
  <si>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</si>
  <si>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</si>
  <si>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</si>
  <si>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</si>
  <si>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</si>
  <si>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</si>
  <si>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</si>
  <si>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</si>
  <si>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</si>
  <si>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</si>
  <si>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</si>
  <si>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</si>
  <si>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</si>
  <si>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</si>
  <si>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</si>
  <si>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</si>
  <si>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</si>
  <si>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</si>
  <si>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</si>
  <si>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</si>
  <si>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</si>
  <si>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</si>
  <si>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</si>
  <si>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</si>
  <si>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</si>
  <si>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</si>
  <si>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</si>
  <si>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</si>
  <si>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</si>
  <si>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</si>
  <si>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</si>
  <si>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</si>
  <si>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</si>
  <si>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</si>
  <si>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</si>
  <si>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</si>
  <si>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</si>
  <si>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</si>
  <si>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</si>
  <si>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</si>
  <si>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</si>
  <si>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</si>
  <si>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</si>
  <si>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</si>
  <si>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</si>
  <si>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</si>
  <si>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</si>
  <si>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</si>
  <si>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</si>
  <si>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</si>
  <si>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</si>
  <si>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</si>
  <si>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</si>
  <si>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</si>
  <si>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</si>
  <si>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</si>
  <si>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</si>
  <si>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</si>
  <si>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</si>
  <si>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</si>
  <si>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</si>
  <si>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</si>
  <si>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</si>
  <si>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</si>
  <si>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</si>
  <si>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</si>
  <si>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</si>
  <si>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</si>
  <si>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</si>
  <si>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</si>
  <si>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</si>
  <si>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</si>
  <si>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</si>
  <si>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</si>
  <si>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</si>
  <si>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</si>
  <si>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</si>
  <si>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</si>
  <si>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</si>
  <si>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</si>
  <si>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</si>
  <si>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</si>
  <si>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</si>
  <si>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</si>
  <si>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</si>
  <si>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</si>
  <si>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</si>
  <si>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</si>
  <si>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</si>
  <si>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</si>
  <si>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</si>
  <si>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</si>
  <si>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</si>
  <si>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</si>
  <si>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</si>
  <si>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</si>
  <si>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</si>
  <si>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</si>
  <si>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</si>
  <si>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</si>
  <si>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</si>
  <si>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</si>
  <si>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</si>
  <si>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</si>
  <si>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</si>
  <si>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</si>
  <si>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</si>
  <si>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</si>
  <si>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</si>
  <si>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</si>
  <si>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</si>
  <si>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</si>
  <si>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</si>
  <si>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</si>
  <si>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</si>
  <si>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</si>
  <si>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</si>
  <si>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</si>
  <si>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</si>
  <si>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</si>
  <si>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</si>
  <si>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</si>
  <si>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</si>
  <si>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</si>
  <si>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</si>
  <si>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</si>
  <si>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</si>
  <si>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</si>
  <si>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</si>
  <si>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</si>
  <si>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</si>
  <si>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</si>
  <si>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</si>
  <si>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</si>
  <si>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</si>
  <si>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</si>
  <si>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</si>
  <si>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</si>
  <si>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</si>
  <si>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</si>
  <si>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</si>
  <si>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</si>
  <si>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</si>
  <si>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</si>
  <si>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</si>
  <si>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</si>
  <si>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</si>
  <si>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</si>
  <si>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</si>
  <si>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</si>
  <si>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</si>
  <si>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</si>
  <si>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</si>
  <si>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</si>
  <si>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</si>
  <si>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</si>
  <si>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</si>
  <si>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</si>
  <si>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</si>
  <si>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</si>
  <si>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</si>
  <si>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</si>
  <si>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</si>
  <si>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</si>
  <si>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</si>
  <si>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</si>
  <si>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</si>
  <si>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</si>
  <si>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</si>
  <si>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</si>
  <si>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</si>
  <si>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</si>
  <si>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</si>
  <si>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</si>
  <si>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</si>
  <si>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</si>
  <si>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</si>
  <si>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</si>
  <si>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</si>
  <si>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</si>
  <si>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</si>
  <si>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</si>
  <si>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</si>
  <si>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</si>
  <si>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</si>
  <si>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</si>
  <si>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</si>
  <si>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</si>
  <si>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</si>
  <si>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</si>
  <si>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</si>
  <si>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</si>
  <si>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</si>
  <si>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</si>
  <si>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</si>
  <si>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</si>
  <si>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</si>
  <si>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</si>
  <si>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</si>
  <si>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</si>
  <si>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</si>
  <si>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</si>
  <si>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</si>
  <si>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</si>
  <si>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</si>
  <si>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</si>
  <si>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</si>
  <si>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</si>
  <si>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</si>
  <si>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</si>
  <si>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</si>
  <si>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</si>
  <si>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</si>
  <si>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</si>
  <si>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</si>
  <si>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</si>
  <si>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</si>
  <si>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</si>
  <si>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</si>
  <si>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</si>
  <si>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</si>
  <si>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</si>
  <si>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</si>
  <si>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</si>
  <si>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</si>
  <si>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</si>
  <si>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</si>
  <si>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</si>
  <si>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</si>
  <si>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</si>
  <si>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</si>
  <si>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</si>
  <si>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</si>
  <si>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</si>
  <si>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</si>
  <si>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</si>
  <si>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</si>
  <si>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</si>
  <si>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</si>
  <si>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</si>
  <si>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</si>
  <si>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</si>
  <si>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</si>
  <si>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</si>
  <si>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</si>
  <si>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</si>
  <si>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</si>
  <si>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</si>
  <si>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</si>
  <si>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</si>
  <si>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</si>
  <si>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</si>
  <si>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</si>
  <si>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</si>
  <si>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</si>
  <si>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</si>
  <si>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</si>
  <si>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</si>
  <si>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</si>
  <si>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</si>
  <si>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</si>
  <si>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</si>
  <si>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</si>
  <si>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</si>
  <si>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</si>
  <si>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</si>
  <si>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</si>
  <si>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</si>
  <si>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</si>
  <si>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</si>
  <si>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</si>
  <si>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</si>
  <si>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</si>
  <si>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</si>
  <si>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</si>
  <si>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</si>
  <si>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</si>
  <si>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</si>
  <si>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</si>
  <si>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</si>
  <si>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</si>
  <si>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</si>
  <si>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</si>
  <si>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</si>
  <si>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</si>
  <si>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</si>
  <si>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</si>
  <si>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</si>
  <si>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</si>
  <si>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</si>
  <si>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</si>
  <si>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</si>
  <si>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</si>
  <si>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</si>
  <si>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</si>
  <si>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</si>
  <si>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</si>
  <si>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</si>
  <si>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</si>
  <si>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</si>
  <si>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</si>
  <si>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</si>
  <si>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</si>
  <si>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</si>
  <si>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</si>
  <si>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</si>
  <si>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</si>
  <si>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</si>
  <si>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</si>
  <si>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</si>
  <si>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</si>
  <si>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</si>
  <si>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</si>
  <si>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</si>
  <si>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</si>
  <si>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</si>
  <si>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</si>
  <si>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</si>
  <si>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</si>
  <si>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</si>
  <si>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</si>
  <si>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</si>
  <si>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</si>
  <si>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</si>
  <si>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</si>
  <si>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</si>
  <si>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</si>
  <si>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</si>
  <si>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</si>
  <si>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</si>
  <si>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</si>
  <si>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</si>
  <si>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</si>
  <si>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</si>
  <si>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</si>
  <si>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</si>
  <si>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</si>
  <si>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</si>
  <si>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</si>
  <si>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</si>
  <si>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</si>
  <si>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</si>
  <si>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</si>
  <si>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</si>
  <si>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</si>
  <si>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</si>
  <si>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</si>
  <si>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</si>
  <si>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</si>
  <si>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</si>
  <si>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</si>
  <si>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</si>
  <si>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</si>
  <si>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</si>
  <si>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</si>
  <si>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</si>
  <si>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</si>
  <si>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</si>
  <si>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</si>
  <si>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</si>
  <si>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</si>
  <si>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</si>
  <si>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</si>
  <si>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</si>
  <si>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</si>
  <si>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</si>
  <si>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</si>
  <si>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</si>
  <si>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</si>
  <si>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</si>
  <si>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</si>
  <si>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</si>
  <si>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</si>
  <si>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</si>
  <si>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</si>
  <si>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</si>
  <si>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</si>
  <si>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</si>
  <si>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</si>
  <si>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</si>
  <si>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</si>
  <si>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</si>
  <si>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</si>
  <si>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</si>
  <si>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</si>
  <si>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</si>
  <si>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</si>
  <si>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</si>
  <si>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</si>
  <si>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</si>
  <si>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</si>
  <si>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</si>
  <si>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</si>
  <si>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</si>
  <si>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</si>
  <si>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</si>
  <si>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</si>
  <si>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</si>
  <si>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</si>
  <si>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</si>
  <si>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</si>
  <si>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</si>
  <si>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</si>
  <si>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</si>
  <si>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</si>
  <si>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</si>
  <si>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</si>
  <si>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</si>
  <si>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</si>
  <si>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</si>
  <si>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</si>
  <si>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</si>
  <si>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</si>
  <si>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</si>
  <si>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</si>
  <si>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</si>
  <si>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</si>
  <si>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</si>
  <si>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</si>
  <si>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</si>
  <si>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</si>
  <si>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</si>
  <si>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</si>
  <si>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</si>
  <si>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</si>
  <si>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</si>
  <si>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</si>
  <si>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</si>
  <si>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</si>
  <si>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</si>
  <si>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</si>
  <si>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</si>
  <si>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</si>
  <si>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</si>
  <si>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</si>
  <si>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</si>
  <si>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</si>
  <si>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</si>
  <si>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</si>
  <si>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</si>
  <si>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</si>
  <si>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</si>
  <si>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</si>
  <si>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</si>
  <si>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</si>
  <si>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</si>
  <si>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</si>
  <si>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</si>
  <si>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</si>
  <si>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</si>
  <si>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</si>
  <si>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</si>
  <si>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</si>
  <si>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</si>
  <si>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</si>
  <si>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</si>
  <si>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</si>
  <si>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</si>
  <si>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</si>
  <si>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</si>
  <si>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</si>
  <si>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</si>
  <si>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</si>
  <si>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</si>
  <si>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</si>
  <si>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</si>
  <si>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</si>
  <si>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</si>
  <si>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</si>
  <si>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</si>
  <si>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</si>
  <si>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</si>
  <si>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</si>
  <si>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</si>
  <si>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</si>
  <si>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</si>
  <si>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</si>
  <si>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</si>
  <si>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</si>
  <si>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</si>
  <si>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</si>
  <si>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</si>
  <si>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</si>
  <si>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</si>
  <si>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</si>
  <si>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</si>
  <si>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</si>
  <si>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</si>
  <si>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</si>
  <si>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</si>
  <si>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</si>
  <si>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</si>
  <si>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</si>
  <si>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</si>
  <si>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</si>
  <si>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</si>
  <si>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</si>
  <si>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</si>
  <si>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</si>
  <si>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</si>
  <si>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</si>
  <si>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</si>
  <si>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</si>
  <si>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</si>
  <si>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</si>
  <si>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</si>
  <si>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</si>
  <si>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</si>
  <si>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</si>
  <si>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</si>
  <si>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</si>
  <si>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</si>
  <si>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</si>
  <si>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</si>
  <si>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</si>
  <si>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</si>
  <si>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</si>
  <si>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</si>
  <si>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</si>
  <si>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</si>
  <si>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</si>
  <si>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</si>
  <si>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</si>
  <si>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</si>
  <si>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</si>
  <si>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</si>
  <si>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</si>
  <si>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</si>
  <si>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</si>
  <si>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</si>
  <si>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</si>
  <si>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</si>
  <si>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</si>
  <si>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</si>
  <si>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</si>
  <si>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</si>
  <si>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</si>
  <si>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</si>
  <si>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</si>
  <si>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</si>
  <si>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</si>
  <si>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</si>
  <si>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</si>
  <si>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</si>
  <si>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</si>
  <si>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</si>
  <si>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</si>
  <si>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</si>
  <si>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</si>
  <si>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</si>
  <si>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</si>
  <si>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</si>
  <si>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</si>
  <si>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</si>
  <si>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</si>
  <si>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</si>
  <si>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</si>
  <si>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</si>
  <si>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</si>
  <si>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</si>
  <si>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</si>
  <si>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</si>
  <si>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</si>
  <si>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</si>
  <si>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</si>
  <si>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</si>
  <si>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</si>
  <si>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</si>
  <si>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</si>
  <si>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</si>
  <si>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</si>
  <si>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</si>
  <si>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</si>
  <si>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</si>
  <si>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</si>
  <si>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</si>
  <si>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</si>
  <si>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</si>
  <si>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</si>
  <si>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</si>
  <si>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</si>
  <si>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</si>
  <si>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</si>
  <si>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</si>
  <si>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</si>
  <si>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</si>
  <si>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</si>
  <si>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</si>
  <si>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</si>
  <si>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</si>
  <si>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</si>
  <si>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</si>
  <si>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</si>
  <si>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</si>
  <si>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</si>
  <si>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</si>
  <si>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</si>
  <si>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</si>
  <si>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</si>
  <si>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</si>
  <si>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</si>
  <si>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</si>
  <si>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</si>
  <si>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</si>
  <si>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</si>
  <si>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</si>
  <si>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</si>
  <si>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</si>
  <si>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</si>
  <si>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</si>
  <si>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</si>
  <si>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</si>
  <si>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</si>
  <si>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</si>
  <si>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</si>
  <si>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</si>
  <si>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</si>
  <si>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</si>
  <si>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</si>
  <si>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</si>
  <si>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</si>
  <si>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</si>
  <si>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</si>
  <si>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</si>
  <si>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</si>
  <si>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</si>
  <si>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</si>
  <si>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</si>
  <si>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</si>
  <si>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</si>
  <si>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</si>
  <si>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</si>
  <si>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</si>
  <si>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</si>
  <si>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</si>
  <si>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</si>
  <si>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</si>
  <si>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</si>
  <si>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</si>
  <si>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</si>
  <si>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</si>
  <si>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</si>
  <si>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</si>
  <si>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</si>
  <si>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</si>
  <si>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</si>
  <si>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</si>
  <si>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</si>
  <si>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</si>
  <si>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</si>
  <si>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</si>
  <si>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</si>
  <si>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</si>
  <si>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</si>
  <si>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</si>
  <si>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</si>
  <si>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</si>
  <si>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</si>
  <si>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</si>
  <si>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</si>
  <si>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</si>
  <si>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</si>
  <si>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</si>
  <si>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</si>
  <si>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</si>
  <si>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</si>
  <si>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</si>
  <si>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</si>
  <si>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</si>
  <si>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</si>
  <si>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</si>
  <si>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</si>
  <si>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</si>
  <si>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</si>
  <si>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</si>
  <si>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</si>
  <si>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</si>
  <si>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</si>
  <si>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</si>
  <si>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</si>
  <si>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</si>
  <si>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</si>
  <si>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</si>
  <si>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</si>
  <si>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</si>
  <si>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</si>
  <si>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</si>
  <si>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</si>
  <si>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</si>
  <si>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</si>
  <si>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</si>
  <si>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</si>
  <si>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</si>
  <si>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</si>
  <si>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</si>
  <si>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</si>
  <si>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</si>
  <si>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</si>
  <si>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</si>
  <si>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</si>
  <si>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</si>
  <si>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</si>
  <si>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</si>
  <si>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</si>
  <si>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</si>
  <si>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</si>
  <si>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</si>
  <si>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</si>
  <si>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</si>
  <si>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</si>
  <si>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</si>
  <si>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</si>
  <si>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</si>
  <si>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</si>
  <si>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</si>
  <si>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</si>
  <si>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</si>
  <si>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</si>
  <si>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</si>
  <si>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</si>
  <si>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</si>
  <si>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</si>
  <si>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</si>
  <si>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</si>
  <si>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</si>
  <si>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</si>
  <si>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</si>
  <si>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</si>
  <si>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</si>
  <si>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</si>
  <si>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</si>
  <si>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</si>
  <si>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</si>
  <si>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</si>
  <si>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</si>
  <si>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</si>
  <si>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</si>
  <si>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</si>
  <si>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</si>
  <si>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</si>
  <si>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</si>
  <si>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</si>
  <si>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</si>
  <si>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</si>
  <si>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</si>
  <si>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</si>
  <si>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</si>
  <si>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</si>
  <si>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</si>
  <si>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</si>
  <si>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</si>
  <si>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</si>
  <si>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</si>
  <si>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</si>
  <si>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</si>
  <si>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</si>
  <si>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</si>
  <si>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</si>
  <si>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</si>
  <si>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</si>
  <si>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</si>
  <si>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</si>
  <si>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</si>
  <si>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</si>
  <si>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</si>
  <si>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</si>
  <si>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</si>
  <si>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</si>
  <si>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</si>
  <si>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</si>
  <si>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</si>
  <si>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</si>
  <si>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</si>
  <si>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</si>
  <si>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</si>
  <si>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</si>
  <si>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</si>
  <si>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</si>
  <si>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</si>
  <si>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</si>
  <si>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</si>
  <si>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</si>
  <si>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</si>
  <si>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</si>
  <si>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</si>
  <si>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</si>
  <si>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</si>
  <si>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</si>
  <si>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</si>
  <si>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</si>
  <si>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</si>
  <si>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</si>
  <si>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</si>
  <si>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</si>
  <si>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</si>
  <si>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</si>
  <si>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</si>
  <si>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</si>
  <si>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</si>
  <si>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</si>
  <si>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</si>
  <si>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</si>
  <si>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</si>
  <si>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</si>
  <si>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</si>
  <si>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</si>
  <si>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</si>
  <si>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</si>
  <si>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</si>
  <si>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</si>
  <si>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</si>
  <si>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</si>
  <si>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</si>
  <si>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</si>
  <si>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</si>
  <si>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</si>
  <si>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</si>
  <si>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</si>
  <si>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</si>
  <si>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</si>
  <si>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</si>
  <si>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</si>
  <si>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</si>
  <si>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</si>
  <si>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</si>
  <si>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</si>
  <si>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</si>
  <si>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</si>
  <si>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</si>
  <si>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</si>
  <si>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</si>
  <si>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</si>
  <si>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</si>
  <si>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</si>
  <si>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</si>
  <si>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</si>
  <si>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</si>
  <si>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</si>
  <si>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</si>
  <si>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</si>
  <si>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</si>
  <si>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</si>
  <si>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</si>
  <si>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</si>
  <si>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</si>
  <si>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</si>
  <si>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</si>
  <si>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</si>
  <si>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</si>
  <si>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</si>
  <si>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</si>
  <si>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</si>
  <si>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</si>
  <si>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</si>
  <si>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</si>
  <si>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</si>
  <si>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</si>
  <si>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</si>
  <si>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</si>
  <si>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</si>
  <si>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</si>
  <si>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</si>
  <si>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</si>
  <si>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</si>
  <si>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</si>
  <si>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</si>
  <si>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</si>
  <si>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</si>
  <si>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</si>
  <si>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</si>
  <si>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</si>
  <si>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</si>
  <si>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</si>
  <si>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</si>
  <si>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</si>
  <si>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</si>
  <si>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</si>
  <si>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</si>
  <si>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</si>
  <si>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</si>
  <si>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</si>
  <si>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</si>
  <si>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</si>
  <si>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</si>
  <si>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</si>
  <si>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</si>
  <si>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</si>
  <si>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</si>
  <si>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</si>
  <si>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</si>
  <si>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</si>
  <si>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</si>
  <si>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</si>
  <si>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</si>
  <si>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</si>
  <si>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</si>
  <si>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</si>
  <si>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</si>
  <si>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</si>
  <si>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</si>
  <si>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</si>
  <si>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</si>
  <si>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</si>
  <si>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</si>
  <si>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</si>
  <si>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</si>
  <si>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</si>
  <si>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</si>
  <si>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</si>
  <si>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</si>
  <si>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</si>
  <si>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</si>
  <si>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</si>
  <si>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</si>
  <si>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</si>
  <si>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</si>
  <si>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</si>
  <si>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</si>
  <si>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</si>
  <si>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</si>
  <si>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</si>
  <si>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</si>
  <si>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</si>
  <si>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</si>
  <si>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</si>
  <si>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</si>
  <si>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</si>
  <si>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</si>
  <si>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</si>
  <si>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</si>
  <si>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</si>
  <si>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</si>
  <si>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</si>
  <si>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</si>
  <si>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</si>
  <si>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</si>
  <si>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</si>
  <si>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</si>
  <si>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</si>
  <si>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</si>
  <si>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</si>
  <si>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</si>
  <si>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</si>
  <si>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</si>
  <si>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</si>
  <si>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</si>
  <si>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</si>
  <si>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</si>
  <si>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</si>
  <si>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</si>
  <si>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</si>
  <si>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</si>
  <si>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</si>
  <si>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</si>
  <si>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</si>
  <si>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</si>
  <si>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</si>
  <si>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</si>
  <si>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</si>
  <si>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</si>
  <si>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</si>
  <si>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</si>
  <si>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</si>
  <si>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</si>
  <si>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</si>
  <si>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</si>
  <si>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</si>
  <si>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</si>
  <si>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</si>
  <si>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</si>
  <si>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</si>
  <si>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</si>
  <si>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</si>
  <si>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</si>
  <si>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</si>
  <si>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</si>
  <si>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</si>
  <si>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</si>
  <si>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</si>
  <si>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</si>
  <si>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</si>
  <si>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</si>
  <si>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</si>
  <si>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</si>
  <si>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</si>
  <si>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</si>
  <si>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</si>
  <si>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</si>
  <si>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</si>
  <si>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</si>
  <si>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</si>
  <si>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</si>
  <si>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</si>
  <si>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</si>
  <si>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</si>
  <si>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</si>
  <si>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</si>
  <si>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</si>
  <si>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</si>
  <si>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</si>
  <si>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</si>
  <si>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</si>
  <si>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</si>
  <si>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</si>
  <si>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</si>
  <si>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</si>
  <si>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</si>
  <si>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</si>
  <si>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</si>
  <si>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</si>
  <si>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</si>
  <si>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</si>
  <si>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</si>
  <si>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</si>
  <si>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</si>
  <si>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</si>
  <si>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</si>
  <si>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</si>
  <si>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</si>
  <si>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</si>
  <si>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</si>
  <si>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</si>
  <si>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</si>
  <si>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</si>
  <si>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</si>
  <si>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</si>
  <si>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</si>
  <si>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</si>
  <si>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</si>
  <si>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</si>
  <si>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</si>
  <si>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</si>
  <si>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</si>
  <si>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</si>
  <si>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</si>
  <si>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</si>
  <si>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</si>
  <si>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</si>
  <si>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</si>
  <si>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</si>
  <si>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</si>
  <si>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</si>
  <si>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</si>
  <si>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</si>
  <si>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</si>
  <si>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</si>
  <si>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</si>
  <si>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</si>
  <si>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</si>
  <si>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</si>
  <si>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</si>
  <si>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</si>
  <si>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</si>
  <si>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</si>
  <si>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</si>
  <si>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</si>
  <si>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</si>
  <si>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</si>
  <si>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</si>
  <si>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</si>
  <si>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</si>
  <si>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</si>
  <si>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</si>
  <si>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</si>
  <si>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</si>
  <si>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</si>
  <si>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</si>
  <si>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</si>
  <si>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</si>
  <si>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</si>
  <si>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</si>
  <si>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</si>
  <si>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</si>
  <si>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</si>
  <si>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</si>
  <si>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</si>
  <si>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</si>
  <si>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</si>
  <si>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</si>
  <si>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</si>
  <si>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</si>
  <si>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</si>
  <si>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</si>
  <si>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</si>
  <si>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</si>
  <si>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</si>
  <si>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</si>
  <si>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</si>
  <si>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</si>
  <si>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</si>
  <si>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</si>
  <si>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</si>
  <si>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</si>
  <si>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</si>
  <si>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</si>
  <si>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</si>
  <si>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</si>
  <si>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</si>
  <si>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</si>
  <si>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</si>
  <si>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</si>
  <si>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</si>
  <si>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</si>
  <si>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</si>
  <si>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</si>
  <si>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</si>
  <si>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</si>
  <si>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</si>
  <si>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</si>
  <si>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</si>
  <si>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</si>
  <si>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</si>
  <si>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</si>
  <si>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</si>
  <si>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</si>
  <si>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</si>
  <si>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</si>
  <si>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</si>
  <si>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</si>
  <si>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</si>
  <si>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</si>
  <si>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</si>
  <si>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</si>
  <si>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</si>
  <si>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</si>
  <si>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</si>
  <si>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</si>
  <si>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</si>
  <si>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</si>
  <si>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</si>
  <si>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</si>
  <si>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</si>
  <si>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</si>
  <si>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</si>
  <si>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</si>
  <si>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</si>
  <si>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</si>
  <si>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</si>
  <si>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</si>
  <si>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</si>
  <si>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</si>
  <si>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</si>
  <si>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</si>
  <si>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</si>
  <si>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</si>
  <si>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</si>
  <si>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</si>
  <si>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</si>
  <si>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</si>
  <si>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</si>
  <si>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</si>
  <si>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</si>
  <si>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</si>
  <si>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</si>
  <si>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</si>
  <si>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</si>
  <si>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</si>
  <si>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</si>
  <si>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</si>
  <si>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</si>
  <si>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</si>
  <si>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</si>
  <si>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</si>
  <si>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</si>
  <si>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</si>
  <si>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</si>
  <si>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</si>
  <si>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</si>
  <si>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</si>
  <si>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</si>
  <si>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</si>
  <si>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</si>
  <si>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</si>
  <si>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</si>
  <si>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</si>
  <si>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</si>
  <si>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</si>
  <si>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</si>
  <si>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</si>
  <si>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</si>
  <si>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</si>
  <si>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</si>
  <si>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</si>
  <si>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</si>
  <si>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</si>
  <si>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</si>
  <si>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</si>
  <si>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</si>
  <si>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</si>
  <si>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</si>
  <si>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</si>
  <si>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</si>
  <si>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</si>
  <si>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</si>
  <si>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</si>
  <si>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</si>
  <si>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</si>
  <si>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</si>
  <si>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</si>
  <si>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</si>
  <si>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</si>
  <si>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</si>
  <si>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</si>
  <si>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</si>
  <si>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</si>
  <si>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</si>
  <si>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</si>
  <si>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</si>
  <si>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</si>
  <si>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</si>
  <si>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</si>
  <si>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</si>
  <si>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</si>
  <si>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</si>
  <si>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</si>
  <si>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</si>
  <si>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</si>
  <si>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</si>
  <si>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</si>
  <si>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</si>
  <si>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</si>
  <si>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</si>
  <si>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</si>
  <si>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</si>
  <si>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</si>
  <si>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</si>
  <si>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</si>
  <si>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</si>
  <si>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</si>
  <si>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</si>
  <si>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</si>
  <si>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</si>
  <si>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</si>
  <si>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</si>
  <si>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</si>
  <si>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</si>
  <si>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</si>
  <si>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</si>
  <si>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</si>
  <si>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</si>
  <si>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</si>
  <si>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</si>
  <si>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</si>
  <si>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</si>
  <si>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</si>
  <si>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</si>
  <si>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</si>
  <si>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</si>
  <si>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</si>
  <si>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</si>
  <si>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</si>
  <si>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</si>
  <si>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</si>
  <si>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</si>
  <si>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</si>
  <si>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</si>
  <si>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</si>
  <si>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</si>
  <si>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</si>
  <si>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</si>
  <si>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</si>
  <si>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</si>
  <si>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</si>
  <si>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</si>
  <si>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</si>
  <si>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</si>
  <si>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</si>
  <si>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</si>
  <si>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</si>
  <si>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</si>
  <si>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</si>
  <si>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</si>
  <si>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</si>
  <si>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</si>
  <si>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</si>
  <si>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</si>
  <si>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</si>
  <si>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</si>
  <si>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</si>
  <si>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</si>
  <si>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</si>
  <si>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</si>
  <si>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</si>
  <si>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</si>
  <si>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</si>
  <si>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</si>
  <si>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</si>
  <si>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</si>
  <si>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</si>
  <si>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</si>
  <si>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</si>
  <si>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</si>
  <si>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</si>
  <si>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</si>
  <si>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</si>
  <si>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</si>
  <si>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</si>
  <si>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</si>
  <si>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</si>
  <si>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</si>
  <si>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</si>
  <si>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</si>
  <si>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</si>
  <si>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</si>
  <si>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</si>
  <si>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</si>
  <si>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</si>
  <si>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</si>
  <si>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</si>
  <si>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</si>
  <si>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</si>
  <si>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</si>
  <si>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</si>
  <si>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</si>
  <si>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</si>
  <si>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</si>
  <si>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</si>
  <si>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</si>
  <si>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</si>
  <si>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</si>
  <si>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</si>
  <si>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</si>
  <si>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</si>
  <si>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</si>
  <si>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</si>
  <si>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</si>
  <si>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</si>
  <si>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</si>
  <si>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</si>
  <si>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</si>
  <si>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</si>
  <si>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</si>
  <si>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</si>
  <si>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</si>
  <si>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</si>
  <si>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</si>
  <si>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</si>
  <si>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</si>
  <si>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</si>
  <si>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</si>
  <si>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</si>
  <si>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</si>
  <si>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</si>
  <si>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</si>
  <si>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</si>
  <si>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</si>
  <si>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</si>
  <si>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</si>
  <si>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</si>
  <si>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</si>
  <si>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</si>
  <si>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</si>
  <si>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</si>
  <si>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</si>
  <si>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</si>
  <si>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</si>
  <si>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</si>
  <si>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</si>
  <si>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</si>
  <si>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</si>
  <si>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</si>
  <si>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</si>
  <si>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</si>
  <si>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</si>
  <si>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</si>
  <si>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</si>
  <si>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</si>
  <si>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</si>
  <si>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</si>
  <si>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</si>
  <si>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</si>
  <si>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</si>
  <si>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</si>
  <si>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</si>
  <si>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</si>
  <si>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</si>
  <si>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</si>
  <si>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</si>
  <si>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</si>
  <si>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</si>
  <si>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</si>
  <si>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</si>
  <si>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</si>
  <si>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</si>
  <si>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</si>
  <si>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</si>
  <si>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</si>
  <si>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</si>
  <si>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</si>
  <si>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</si>
  <si>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</si>
  <si>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</si>
  <si>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</si>
  <si>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</si>
  <si>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</si>
  <si>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</si>
  <si>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</si>
  <si>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</si>
  <si>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</si>
  <si>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</si>
  <si>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</si>
  <si>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</si>
  <si>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</si>
  <si>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</si>
  <si>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</si>
  <si>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</si>
  <si>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</si>
  <si>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</si>
  <si>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</si>
  <si>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</si>
  <si>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</si>
  <si>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</si>
  <si>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</si>
  <si>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</si>
  <si>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</si>
  <si>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</si>
  <si>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</si>
  <si>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</si>
  <si>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</si>
  <si>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</si>
  <si>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</si>
  <si>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</si>
  <si>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</si>
  <si>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</si>
  <si>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</si>
  <si>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</si>
  <si>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</si>
  <si>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</si>
  <si>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</si>
  <si>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</si>
  <si>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</si>
  <si>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</si>
  <si>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</si>
  <si>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</si>
  <si>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</si>
  <si>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</si>
  <si>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</si>
  <si>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</si>
  <si>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</si>
  <si>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</si>
  <si>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</si>
  <si>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</si>
  <si>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</si>
  <si>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</si>
  <si>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</si>
  <si>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</si>
  <si>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</si>
  <si>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</si>
  <si>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</si>
  <si>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</si>
  <si>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</si>
  <si>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</si>
  <si>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</si>
  <si>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</si>
  <si>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</si>
  <si>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</si>
  <si>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</si>
  <si>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</si>
  <si>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</si>
  <si>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</si>
  <si>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</si>
  <si>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</si>
  <si>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</si>
  <si>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</si>
  <si>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</si>
  <si>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</si>
  <si>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</si>
  <si>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</si>
  <si>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</si>
  <si>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</si>
  <si>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</si>
  <si>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</si>
  <si>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</si>
  <si>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</si>
  <si>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</si>
  <si>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</si>
  <si>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</si>
  <si>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</si>
  <si>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</si>
  <si>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</si>
  <si>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</si>
  <si>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</si>
  <si>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</si>
  <si>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</si>
  <si>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</si>
  <si>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</si>
  <si>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</si>
  <si>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</si>
  <si>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</si>
  <si>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</si>
  <si>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</si>
  <si>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</si>
  <si>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</si>
  <si>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</si>
  <si>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</si>
  <si>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</si>
  <si>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</si>
  <si>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</si>
  <si>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</si>
  <si>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</si>
  <si>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</si>
  <si>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</si>
  <si>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</si>
  <si>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</si>
  <si>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</si>
  <si>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</si>
  <si>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</si>
  <si>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</si>
  <si>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</si>
  <si>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</si>
  <si>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</si>
  <si>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</si>
  <si>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</si>
  <si>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</si>
  <si>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</si>
  <si>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</si>
  <si>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</si>
  <si>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</si>
  <si>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</si>
  <si>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</si>
  <si>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</si>
  <si>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</si>
  <si>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</si>
  <si>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</si>
  <si>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</si>
  <si>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</si>
  <si>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</si>
  <si>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</si>
  <si>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</si>
  <si>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</si>
  <si>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</si>
  <si>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</si>
  <si>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</si>
  <si>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</si>
  <si>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</si>
  <si>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</si>
  <si>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</si>
  <si>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</si>
  <si>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</si>
  <si>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</si>
  <si>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</si>
  <si>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</si>
  <si>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</si>
  <si>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</si>
  <si>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</si>
  <si>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</si>
  <si>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</si>
  <si>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</si>
  <si>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</si>
  <si>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</si>
  <si>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</si>
  <si>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</si>
  <si>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</si>
  <si>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</si>
  <si>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</si>
  <si>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</si>
  <si>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</si>
  <si>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</si>
  <si>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</si>
  <si>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</si>
  <si>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</si>
  <si>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</si>
  <si>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</si>
  <si>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</si>
  <si>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</si>
  <si>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</si>
  <si>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</si>
  <si>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</si>
  <si>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</si>
  <si>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</si>
  <si>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</si>
  <si>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</si>
  <si>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</si>
  <si>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</si>
  <si>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</si>
  <si>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</si>
  <si>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</si>
  <si>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</si>
  <si>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</si>
  <si>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</si>
  <si>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</si>
  <si>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</si>
  <si>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</si>
  <si>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</si>
  <si>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</si>
  <si>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</si>
  <si>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</si>
  <si>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</si>
  <si>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</si>
  <si>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</si>
  <si>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</si>
  <si>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</si>
  <si>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</si>
  <si>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</si>
  <si>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</si>
  <si>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</si>
  <si>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</si>
  <si>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</si>
  <si>
    <t>MANZABA MICOLTA NEVALDO</t>
  </si>
  <si>
    <t>0989683383</t>
  </si>
  <si>
    <t xml:space="preserve">PALACIOS CEVALLOS CRISTHIAN </t>
  </si>
  <si>
    <t>0993337691</t>
  </si>
  <si>
    <t>RAMIREZ JAMA LISBETH STEFANIA</t>
  </si>
  <si>
    <t>0990630835</t>
  </si>
  <si>
    <t>CASTILLO YANZA ZULAY ESTEFANIA</t>
  </si>
  <si>
    <t>0981331714</t>
  </si>
  <si>
    <t>LOOR ZAMBRANO LEIDER</t>
  </si>
  <si>
    <t>0968767180</t>
  </si>
  <si>
    <t>MERO SALDARRIAGA CRISTHIAN JAID</t>
  </si>
  <si>
    <t>0983516662</t>
  </si>
  <si>
    <t>ROSADO ROSALES ROSAIRA JOHANA</t>
  </si>
  <si>
    <t>ALCIVAR AVEIGA LUCIA BENEDICTA</t>
  </si>
  <si>
    <t>0993827383</t>
  </si>
  <si>
    <t>CEDEÑO NAPA ISAIAS HERNAN</t>
  </si>
  <si>
    <t>0980013964</t>
  </si>
  <si>
    <t>LOOR QUIÑONEZ MELANIE ALEXANDRA</t>
  </si>
  <si>
    <t>QUINTERO VERA JHONNY FERNANDO</t>
  </si>
  <si>
    <t>0967429566</t>
  </si>
  <si>
    <t>SALTOS BALDA FRANCISCO GABRIEL</t>
  </si>
  <si>
    <t>0958885089</t>
  </si>
  <si>
    <t xml:space="preserve">VAN DER VALK VERA STEFANO </t>
  </si>
  <si>
    <t>0995526207</t>
  </si>
  <si>
    <t>OZAETA MENENDEZ IVAN PATRICIO</t>
  </si>
  <si>
    <t>0969269647</t>
  </si>
  <si>
    <t>MATOS BASTIDAS YISNELL CAROLINA</t>
  </si>
  <si>
    <t>0991561367</t>
  </si>
  <si>
    <t>0990664342</t>
  </si>
  <si>
    <t>BALOY VASQUEZ MARYURI CAROLINA</t>
  </si>
  <si>
    <t>RODRIGUEZ COTERA CAMILA VALERIA</t>
  </si>
  <si>
    <t>COOX CHICA NILBIO TADEG</t>
  </si>
  <si>
    <t xml:space="preserve">VILELA ZAMBRANO ALEXANDRA </t>
  </si>
  <si>
    <t>0994148340</t>
  </si>
  <si>
    <t xml:space="preserve">BRIONES RIBERA JESSICA </t>
  </si>
  <si>
    <t>FERRIN MORALES ESTILITA</t>
  </si>
  <si>
    <t>0997661225</t>
  </si>
  <si>
    <t>0984349535</t>
  </si>
  <si>
    <t xml:space="preserve">GARCIA NAPA DIVINA </t>
  </si>
  <si>
    <t>0993690995</t>
  </si>
  <si>
    <t xml:space="preserve">PUERTAS ESTACIO WALTER </t>
  </si>
  <si>
    <t>0993044222</t>
  </si>
  <si>
    <t>GURUMENDI REINOSO EMILY</t>
  </si>
  <si>
    <t>0981507680</t>
  </si>
  <si>
    <t>PICO MARQUEZ MARCELO</t>
  </si>
  <si>
    <t>0984953325</t>
  </si>
  <si>
    <t>AVEIGA GARCIA TEOFILO</t>
  </si>
  <si>
    <t>0989450910</t>
  </si>
  <si>
    <t xml:space="preserve">ACOSTA CHILA MARILIN </t>
  </si>
  <si>
    <t>0968467204</t>
  </si>
  <si>
    <t xml:space="preserve">ESMERALDAS ORTIZ JHAIR </t>
  </si>
  <si>
    <t>0993448601</t>
  </si>
  <si>
    <t xml:space="preserve">FARIAS VILELA FERNANDO </t>
  </si>
  <si>
    <t>0993796162</t>
  </si>
  <si>
    <t xml:space="preserve">MOREIRA MEJIA MARIA </t>
  </si>
  <si>
    <t>0967879707</t>
  </si>
  <si>
    <t>VILLAMAR AVILA DEYSI</t>
  </si>
  <si>
    <t>ALCIVAR AVEIGA INES</t>
  </si>
  <si>
    <t>0939947692</t>
  </si>
  <si>
    <t>URETA GUDIÑO BENITO</t>
  </si>
  <si>
    <t xml:space="preserve">COBEÑA JAMA CRISTHIAN </t>
  </si>
  <si>
    <t>0988639711</t>
  </si>
  <si>
    <t xml:space="preserve">MERIZALDE RODRIGUEZ AARON </t>
  </si>
  <si>
    <t>0980499913</t>
  </si>
  <si>
    <t xml:space="preserve">MOREIRA ROMAN MARIA BELEN </t>
  </si>
  <si>
    <t>0990071947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</si>
</sst>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340</c:v>
                </c:pt>
                <c:pt idx="1">
                  <c:v>21</c:v>
                </c:pt>
                <c:pt idx="2">
                  <c:v>4</c:v>
                </c:pt>
                <c:pt idx="3">
                  <c:v>44</c:v>
                </c:pt>
                <c:pt idx="4">
                  <c:v>3</c:v>
                </c:pt>
                <c:pt idx="5">
                  <c:v>129</c:v>
                </c:pt>
                <c:pt idx="6">
                  <c:v>240</c:v>
                </c:pt>
                <c:pt idx="7">
                  <c:v>0</c:v>
                </c:pt>
                <c:pt idx="8">
                  <c:v>0</c:v>
                </c:pt>
                <c:pt idx="9">
                  <c:v>41</c:v>
                </c:pt>
                <c:pt idx="10">
                  <c:v>1</c:v>
                </c:pt>
                <c:pt idx="11">
                  <c:v>4</c:v>
                </c:pt>
                <c:pt idx="12">
                  <c:v>85</c:v>
                </c:pt>
                <c:pt idx="13">
                  <c:v>0</c:v>
                </c:pt>
                <c:pt idx="14">
                  <c:v>37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11</c:v>
                </c:pt>
                <c:pt idx="21">
                  <c:v>0</c:v>
                </c:pt>
                <c:pt idx="22">
                  <c:v>8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424</c:v>
                </c:pt>
                <c:pt idx="31">
                  <c:v>1</c:v>
                </c:pt>
                <c:pt idx="32">
                  <c:v>15</c:v>
                </c:pt>
                <c:pt idx="33">
                  <c:v>0</c:v>
                </c:pt>
                <c:pt idx="34">
                  <c:v>0</c:v>
                </c:pt>
                <c:pt idx="35">
                  <c:v>16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31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25</c:v>
                </c:pt>
                <c:pt idx="50">
                  <c:v>1</c:v>
                </c:pt>
                <c:pt idx="51">
                  <c:v>19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340</c:v>
                      </c:pt>
                      <c:pt idx="1">
                        <c:v>21</c:v>
                      </c:pt>
                      <c:pt idx="2">
                        <c:v>4</c:v>
                      </c:pt>
                      <c:pt idx="3">
                        <c:v>44</c:v>
                      </c:pt>
                      <c:pt idx="4">
                        <c:v>3</c:v>
                      </c:pt>
                      <c:pt idx="5">
                        <c:v>129</c:v>
                      </c:pt>
                      <c:pt idx="6">
                        <c:v>240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41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85</c:v>
                      </c:pt>
                      <c:pt idx="13">
                        <c:v>0</c:v>
                      </c:pt>
                      <c:pt idx="14">
                        <c:v>37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8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424</c:v>
                      </c:pt>
                      <c:pt idx="31">
                        <c:v>1</c:v>
                      </c:pt>
                      <c:pt idx="32">
                        <c:v>15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16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25</c:v>
                      </c:pt>
                      <c:pt idx="50">
                        <c:v>1</c:v>
                      </c:pt>
                      <c:pt idx="51">
                        <c:v>19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113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3</c:v>
                      </c:pt>
                      <c:pt idx="5">
                        <c:v>68</c:v>
                      </c:pt>
                      <c:pt idx="6">
                        <c:v>208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16</c:v>
                      </c:pt>
                      <c:pt idx="13">
                        <c:v>0</c:v>
                      </c:pt>
                      <c:pt idx="14">
                        <c:v>29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12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152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472</c:v>
                      </c:pt>
                      <c:pt idx="1">
                        <c:v>36</c:v>
                      </c:pt>
                      <c:pt idx="2">
                        <c:v>5</c:v>
                      </c:pt>
                      <c:pt idx="3">
                        <c:v>56</c:v>
                      </c:pt>
                      <c:pt idx="4">
                        <c:v>6</c:v>
                      </c:pt>
                      <c:pt idx="5">
                        <c:v>206</c:v>
                      </c:pt>
                      <c:pt idx="6">
                        <c:v>462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41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102</c:v>
                      </c:pt>
                      <c:pt idx="13">
                        <c:v>0</c:v>
                      </c:pt>
                      <c:pt idx="14">
                        <c:v>66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14</c:v>
                      </c:pt>
                      <c:pt idx="21">
                        <c:v>0</c:v>
                      </c:pt>
                      <c:pt idx="22">
                        <c:v>20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3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624</c:v>
                      </c:pt>
                      <c:pt idx="31">
                        <c:v>1</c:v>
                      </c:pt>
                      <c:pt idx="32">
                        <c:v>28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21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36</c:v>
                      </c:pt>
                      <c:pt idx="50">
                        <c:v>1</c:v>
                      </c:pt>
                      <c:pt idx="51">
                        <c:v>27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688" zoomScaleNormal="100" workbookViewId="0">
      <selection activeCell="G2711" sqref="G2711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28.36986301369863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60.358904109589041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27.663013698630138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48.369863013698627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2.9452054794520546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14.835616438356164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20.378082191780823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17.824657534246576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14.731506849315069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72.400000000000006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40.178082191780824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28.235616438356164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27.024657534246575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36.057534246575344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54.230136986301368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11.912328767123288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20.438356164383563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27.917808219178081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25.515068493150686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6.6328767123287671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36.9972602739726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10.156164383561643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32.035616438356165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7.5506849315068489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28.027397260273972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20.695890410958903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15.419178082191781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75.523287671232879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20.583561643835615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44.657534246575345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26.243835616438357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44.238356164383561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34.178082191780824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32.657534246575345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33.43013698630137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18.38082191780822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21.802739726027397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52.720547945205482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12.115068493150686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24.12054794520548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27.772602739726029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16.073972602739726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32.123287671232873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62.345205479452055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23.405479452054795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27.663013698630138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18.786301369863015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38.789041095890411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78.638356164383566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21.531506849315068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26.865753424657534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7.0410958904109586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31.112328767123287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45.350684931506848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31.271232876712329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44.295890410958904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23.753424657534246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67.947945205479456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19.18904109589041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65.950684931506856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51.06849315068493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18.057534246575344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24.345205479452055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26.295890410958904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34.591780821917808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31.172602739726027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32.043835616438358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28.915068493150685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49.805479452054797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34.161643835616438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17.416438356164385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23.416438356164385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55.728767123287675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19.520547945205479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17.901369863013699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17.512328767123286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15.293150684931506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24.265753424657536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49.545205479452058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15.402739726027397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13.336986301369864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14.961643835616439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31.526027397260275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24.553424657534247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9.5315068493150683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40.893150684931506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13.013698630136986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21.446575342465753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50.704109589041096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13.490410958904109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16.342465753424658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8.5260273972602736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34.161643835616438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33.43287671232877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24.408219178082192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55.052054794520551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58.909589041095892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21.906849315068492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56.419178082191777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15.517808219178082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75.597260273972609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31.213698630136985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40.232876712328768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15.473972602739726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13.013698630136986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11.306849315068494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16.517808219178082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25.791780821917808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79.290410958904104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30.2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24.065753424657533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35.717808219178082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26.482191780821918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45.063013698630137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10.046575342465754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31.443835616438356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22.841095890410958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14.635616438356164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18.432876712328767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25.989041095890411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12.6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26.328767123287673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22.605479452054794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22.605479452054794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22.421917808219177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17.419178082191781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28.287671232876711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9.3780821917808215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62.605479452054794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32.372602739726027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15.736986301369862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15.241095890410959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48.904109589041099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61.61643835616438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12.36986301369863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24.002739726027396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13.013698630136986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14.547945205479452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32.736986301369861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22.671232876712327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24.416438356164385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33.594520547945208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54.057534246575344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33.18904109589041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50.756164383561647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63.367123287671234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29.254794520547946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18.575342465753426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43.591780821917808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18.753424657534246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25.167123287671235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74.369863013698634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23.013698630136986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30.482191780821918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23.643835616438356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21.063013698630137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51.649315068493152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16.109589041095891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14.241095890410959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28.06027397260274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32.213698630136989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47.243835616438353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14.221917808219178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24.704109589041096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48.904109589041099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77.167123287671231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30.24931506849315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56.517808219178079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21.772602739726029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13.980821917808219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49.906849315068492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40.556164383561644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36.654794520547945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21.843835616438355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18.895890410958906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55.090410958904108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32.591780821917808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14.41095890410959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22.030136986301368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16.917808219178081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30.167123287671235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13.005479452054795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54.358904109589041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22.273972602739725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44.884931506849313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44.884931506849313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25.8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41.298630136986304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51.131506849315066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54.873972602739727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70.298630136986304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18.024657534246575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28.849315068493151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66.178082191780817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12.613698630136986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46.287671232876711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31.44109589041096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53.315068493150683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49.553424657534244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22.646575342465752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22.61917808219178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16.345205479452055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23.295890410958904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15.493150684931507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18.419178082191781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25.693150684931506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22.789041095890411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24.010958904109589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61.673972602739724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35.0027397260274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15.202739726027398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24.010958904109589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29.887671232876713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57.046575342465751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32.293150684931504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30.230136986301371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19.482191780821918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19.213698630136985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22.783561643835615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14.882191780821918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52.698630136986303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31.608219178082191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9.7150684931506852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27.745205479452054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28.61917808219178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35.065753424657537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18.608219178082191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12.610958904109589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13.904109589041095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16.586301369863012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31.345205479452055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24.263013698630136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43.057534246575344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16.167123287671235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12.019178082191781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42.958904109589042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16.857534246575341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14.906849315068493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20.841095890410958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68.665753424657538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29.295890410958904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23.846575342465755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21.915068493150685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41.550684931506851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4.0328767123287674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14.802739726027397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19.24931506849315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24.813698630136987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39.69041095890411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20.780821917808218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16.449315068493149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14.38082191780822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48.698630136986303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16.575342465753426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30.287671232876711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24.726027397260275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17.934246575342467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30.536986301369861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21.638356164383563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24.791780821917808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21.87945205479452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24.350684931506848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18.30958904109589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18.24931506849315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31.243835616438357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17.479452054794521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28.082191780821919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23.432876712328767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51.679452054794524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22.438356164383563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47.709589041095889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20.621917808219177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10.509589041095891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22.043835616438358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30.454794520547946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27.580821917808219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34.402739726027399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40.161643835616438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14.772602739726027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25.838356164383562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10.613698630136986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8.7397260273972606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61.594520547945208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26.413698630136988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10.808219178082192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15.901369863013699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15.871232876712329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23.747945205479454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31.043835616438358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17.775342465753425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8.7726027397260271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19.389041095890413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8.4876712328767123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26.17808219178082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32.063013698630137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27.460273972602739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24.471232876712328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24.117808219178084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11.723287671232876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27.698630136986303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16.364383561643837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22.342465753424658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47.490410958904107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66.715068493150682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14.893150684931507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19.123287671232877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23.624657534246577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72.739726027397253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30.561643835616437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38.347945205479455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13.986301369863014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64.290410958904104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42.115068493150687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14.857534246575343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23.06027397260274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17.610958904109587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17.75068493150685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48.282191780821918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16.032876712328768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26.687671232876713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35.276712328767125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39.241095890410961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18.758904109589039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22.175342465753424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19.490410958904111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16.863013698630137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26.597260273972601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33.676712328767124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25.580821917808219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13.616438356164384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12.260273972602739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30.964383561643835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14.04109589041096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30.057534246575344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40.586301369863016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28.375342465753423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39.684931506849317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13.736986301369862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63.484931506849314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57.021917808219179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15.016438356164384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14.049315068493151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35.010958904109586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19.947945205479453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35.961643835616435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13.843835616438357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15.449315068493151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18.564383561643837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23.405479452054795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40.065753424657537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64.454794520547949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20.936986301369863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18.356164383561644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21.786301369863015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7.2986301369863016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21.435616438356163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6.6575342465753424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55.052054794520551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16.260273972602739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12.797260273972602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16.2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38.849315068493148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27.81095890410959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21.44109589041096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19.342465753424658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52.372602739726027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10.356164383561644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24.756164383561643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29.693150684931506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37.334246575342469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31.126027397260273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29.013698630136986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14.408219178082192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41.219178082191782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28.432876712328767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22.931506849315067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57.890410958904113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16.895890410958906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32.523287671232879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15.72054794520548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17.923287671232877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20.065753424657533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78.682191780821924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12.567123287671233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12.208219178082192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23.591780821917808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33.799999999999997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38.30958904109589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55.975342465753428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19.695890410958903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16.632876712328766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35.832876712328769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26.38082191780822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18.81095890410959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60.347945205479455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52.720547945205482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7.5178082191780824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70.553424657534251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66.208219178082189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39.520547945205479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58.268493150684932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24.789041095890411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21.123287671232877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22.986301369863014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28.756164383561643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23.517808219178082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56.679452054794524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26.073972602739726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6.8136986301369866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24.6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42.315068493150683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36.547945205479451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23.391780821917809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39.115068493150687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40.421917808219177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34.219178082191782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24.008219178082193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30.290410958904111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34.304109589041097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33.221917808219175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15.912328767123288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19.643835616438356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37.586301369863016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28.232876712328768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44.797260273972604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30.134246575342466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81.263013698630132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55.372602739726027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11.43013698630137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52.989041095890414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12.846575342465753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59.260273972602739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59.260273972602739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30.786301369863015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64.484931506849321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56.271232876712325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22.353424657534248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72.391780821917806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21.652054794520549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15.854794520547944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29.221917808219178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9.1972602739726028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22.931506849315067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28.232876712328768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18.884931506849316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8.5232876712328771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15.04109589041096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55.457534246575342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18.523287671232875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16.06027397260274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21.621917808219177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28.44109589041096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21.761643835616439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14.53972602739726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21.983561643835618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17.221917808219178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26.972602739726028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29.24931506849315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28.906849315068492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66.208219178082189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50.915068493150685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10.92876712328767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22.80821917808219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22.109589041095891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22.575342465753426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24.931506849315067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7.6739726027397257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46.56712328767123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19.835616438356166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50.052054794520551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19.906849315068492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12.312328767123288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25.002739726027396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39.243835616438353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29.923287671232877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23.936986301369863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24.353424657534248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49.326027397260276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40.175342465753424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65.515068493150679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48.175342465753424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36.824657534246576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25.986301369863014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25.769863013698629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27.334246575342465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46.780821917808218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9.8630136986301373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16.169863013698631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14.38082191780822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16.076712328767123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35.698630136986303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16.24931506849315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54.594520547945208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25.843835616438355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18.471232876712328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29.909589041095892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29.909589041095892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23.520547945205479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20.917808219178081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34.347945205479455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10.24931506849315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19.783561643835615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66.531506849315065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24.227397260273971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19.816438356164383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31.082191780821919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63.150684931506852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16.67945205479452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17.460273972602739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32.865753424657534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25.783561643835615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8.8054794520547937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20.304109589041097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20.509589041095889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65.572602739726022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21.887671232876713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29.210958904109589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31.098630136986301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9.7041095890410958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29.257534246575343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32.224657534246575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26.13150684931507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24.756164383561643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34.134246575342466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60.583561643835615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28.849315068493151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22.076712328767123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58.369863013698627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54.356164383561641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15.67945205479452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20.386301369863013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50.564383561643837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30.917808219178081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29.923287671232877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37.917808219178085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26.30958904109589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34.38082191780822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16.649315068493152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8.1397260273972609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29.717808219178082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6.0630136986301366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33.893150684931506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38.553424657534244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7.8246575342465752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34.539726027397258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34.539726027397258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16.147945205479452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9.3479452054794514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35.739726027397261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14.33972602739726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28.884931506849316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34.915068493150685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34.915068493150685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31.523287671232875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28.350684931506848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36.747945205479454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37.273972602739725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19.901369863013699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44.780821917808218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22.723287671232878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15.531506849315068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14.520547945205479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24.835616438356166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33.767123287671232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27.334246575342465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54.660273972602738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19.528767123287672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64.504109589041093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25.243835616438357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64.857534246575341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19.882191780821916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24.452054794520549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18.391780821917809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23.476712328767125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28.953424657534246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15.895890410958904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29.161643835616438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24.306849315068494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39.561643835616437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77.849315068493155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22.931506849315067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29.232876712328768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23.394520547945206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26.19178082191781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50.372602739726027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29.616438356164384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34.161643835616438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24.419178082191781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16.769863013698629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44.31232876712329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28.402739726027399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64.947945205479456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20.186301369863013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26.824657534246576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31.432876712328767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25.208219178082192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7.7506849315068491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56.369863013698627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24.057534246575344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46.043835616438358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17.638356164383563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13.452054794520548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20.435616438356163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17.482191780821918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26.084931506849315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25.454794520547946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36.947945205479449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60.61917808219178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37.887671232876713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21.82191780821918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22.523287671232875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18.38082191780822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22.8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24.56986301369863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7.8767123287671232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58.246575342465754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9.6876712328767116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24.876712328767123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24.260273972602739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69.139726027397259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20.468493150684932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18.353424657534248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17.539726027397261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26.427397260273974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20.854794520547944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24.989041095890411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20.484931506849314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9.6410958904109592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14.794520547945206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32.668493150684931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22.161643835616438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37.449315068493149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35.506849315068493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30.912328767123288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22.323287671232876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25.405479452054795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8.6027397260273979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23.484931506849314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20.81917808219178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47.734246575342468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16.410958904109588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14.986301369863014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13.528767123287672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22.531506849315068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19.92876712328767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27.463013698630139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31.041095890410958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6.493150684931507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25.260273972602739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28.156164383561645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77.273972602739732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5.1315068493150688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67.232876712328761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8.3835616438356162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27.81095890410959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78.471232876712335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19.81917808219178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16.536986301369861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16.81095890410959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23.983561643835618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18.323287671232876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12.849315068493151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18.956164383561642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35.06849315068493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19.504109589041096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40.87945205479452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16.446575342465753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27.917808219178081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53.046575342465751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33.799999999999997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20.219178082191782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15.243835616438357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8.1972602739726028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34.627397260273973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43.824657534246576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26.482191780821918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18.676712328767124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83.446575342465749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55.31232876712329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31.843835616438355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14.172602739726027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92.31232876712329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82.430136986301363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82.430136986301363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25.863013698630137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18.356164383561644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57.495890410958907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28.095890410958905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14.416438356164383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21.421917808219177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14.95890410958904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27.435616438356163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36.947945205479449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29.846575342465755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29.150684931506849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35.62191780821918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24.169863013698631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28.263013698630136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61.350684931506848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27.917808219178081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58.819178082191783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30.317808219178083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52.435616438356163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36.632876712328766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15.06027397260274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82.430136986301363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24.989041095890411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9.2328767123287676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18.534246575342465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19.915068493150685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82.430136986301363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51.673972602739724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20.830136986301369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41.873972602739727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32.504109589041093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39.841095890410962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24.246575342465754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27.172602739726027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27.202739726027396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80.408219178082192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36.260273972602739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31.416438356164385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17.372602739726027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29.860273972602741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22.104109589041094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25.421917808219177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38.556164383561644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30.980821917808218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31.671232876712327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44.841095890410962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32.846575342465755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72.476712328767121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20.967123287671232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19.172602739726027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21.632876712328766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27.931506849315067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49.906849315068492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52.586301369863016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23.567123287671233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47.095890410958901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39.589041095890408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37.054794520547944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35.200000000000003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10.446575342465753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19.967123287671232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22.227397260273971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7.9479452054794519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49.463013698630135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14.923287671232877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23.835616438356166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17.780821917808218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15.53972602739726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23.550684931506851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10.210958904109589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16.30958904109589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44.282191780821918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14.594520547945205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14.564383561643835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15.717808219178082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46.315068493150683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49.56986301369863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20.273972602739725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14.610958904109589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67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30.350684931506848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9.117808219178082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34.87945205479452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47.936986301369863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18.523287671232875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28.953424657534246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24.854794520547944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47.279452054794518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13.416438356164383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18.726027397260275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42.958904109589042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21.827397260273973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8.1945205479452063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17.372602739726027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42.515068493150686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13.391780821917807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15.197260273972603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17.378082191780823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20.767123287671232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31.526027397260275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55.139726027397259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30.8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7.0164383561643833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56.550684931506851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19.471232876712328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52.509589041095893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58.331506849315069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21.054794520547944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29.109589041095891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40.241095890410961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37.761643835616439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11.808219178082192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14.586301369863014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19.539726027397261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28.493150684931507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20.265753424657536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39.243835616438353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23.989041095890411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54.153424657534245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19.841095890410958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24.55890410958904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54.331506849315069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17.043835616438358</v>
      </c>
      <c r="E819" s="14" t="str">
        <f t="shared" ca="1" si="24"/>
        <v>ADULTO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15.920547945205479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24.347945205479451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36.369863013698627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15.115068493150686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22.043835616438358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54.153424657534245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19.293150684931508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28.80821917808219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19.279452054794522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62.252054794520546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25.2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17.32054794520548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52.353424657534248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39.328767123287669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30.405479452054795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36.709589041095889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8.1232876712328768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11.997260273972604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13.890410958904109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17.18082191780822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47.972602739726028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29.232876712328768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53.213698630136989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20.487671232876714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65.090410958904116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36.775342465753425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25.863013698630137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53.441095890410956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23.150684931506849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16.257534246575343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65.109589041095887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13.947945205479453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38.104109589041094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43.413698630136984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23.698630136986303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56.463013698630135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64.569863013698637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54.060273972602737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63.454794520547942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22.81095890410959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44.408219178082192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39.42739726027397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30.704109589041096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12.890410958904109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23.758904109589039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17.221917808219178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37.893150684931506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31.783561643835615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32.545205479452058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16.745205479452054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9.5726027397260278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30.230136986301371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20.32054794520548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36.967123287671235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8.3150684931506849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41.958904109589042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14.397260273972602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27.339726027397262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26.786301369863015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18.046575342465754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78.31232876712329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8.1424657534246574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77.69315068493151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29.306849315068494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28.904109589041095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20.473972602739725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20.531506849315068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21.345205479452055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25.361643835616437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23.421917808219177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30.92876712328767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10.284931506849315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28.890410958904109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30.263013698630136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33.745205479452054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33.649315068493152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15.232876712328768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63.745205479452054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23.402739726027399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21.276712328767122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18.893150684931506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13.715068493150685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60.328767123287669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26.747945205479454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13.202739726027398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52.550684931506851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18.136986301369863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43.539726027397258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24.186301369863013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49.463013698630135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28.232876712328768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22.835616438356166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6.484931506849315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34.583561643835615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13.391780821917807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18.210958904109589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6.5945205479452058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19.676712328767124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17.561643835616437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65.526027397260279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42.731506849315068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19.526027397260275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24.82191780821918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19.712328767123289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51.641095890410959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25.753424657534246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22.931506849315067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30.479452054794521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48.547945205479451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40.465753424657535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17.43013698630137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13.232876712328768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67.512328767123293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6.0328767123287674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35.794520547945204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24.435616438356163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25.361643835616437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38.457534246575342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88.983561643835614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15.082191780821917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53.331506849315069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30.405479452054795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19.372602739726027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21.958904109589042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42.684931506849317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28.87123287671233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37.328767123287669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9.1835616438356169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32.975342465753428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39.123287671232873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21.386301369863013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14.728767123287671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15.284931506849315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18.471232876712328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22.545205479452054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24.854794520547944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54.816438356164383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23.383561643835616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36.4986301369863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7.5643835616438357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19.123287671232877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20.161643835616438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76.728767123287668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26.44109589041096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7.2383561643835614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59.087671232876716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23.252054794520546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24.731506849315068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42.6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12.953424657534246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14.778082191780822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34.150684931506852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43.241095890410961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35.602739726027394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53.506849315068493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5.7945205479452051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13.293150684931506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53.506849315068493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24.093150684931508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27.24931506849315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19.306849315068494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59.975342465753428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25.783561643835615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25.783561643835615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62.205479452054796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16.161643835616438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28.764383561643836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12.632876712328768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16.421917808219177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42.684931506849317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34.394520547945206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63.449315068493149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19.610958904109587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23.389041095890413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52.630136986301373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63.742465753424661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28.775342465753425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27.87945205479452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71.482191780821921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16.356164383561644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9.043835616438356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6.2931506849315069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46.745205479452054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39.520547945205479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25.375342465753423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71.632876712328766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66.084931506849315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19.205479452054796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6.6356164383561644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28.920547945205481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25.684931506849313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19.293150684931508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25.221917808219178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22.830136986301369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25.673972602739727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17.638356164383563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34.835616438356162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55.490410958904107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31.972602739726028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23.098630136986301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36.227397260273975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49.265753424657532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26.652054794520549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27.509589041095889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75.986301369863014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7.2383561643835614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28.394520547945206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24.789041095890411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35.575342465753423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35.972602739726028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57.446575342465756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57.254794520547946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18.909589041095892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17.600000000000001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25.901369863013699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18.145205479452056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79.482191780821921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38.471232876712328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6.484931506849315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64.901369863013699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19.4986301369863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45.6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45.175342465753424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19.416438356164385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19.090410958904108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50.635616438356166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28.367123287671234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83.290410958904104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37.424657534246577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13.983561643835616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32.684931506849317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18.747945205479454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24.079452054794519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46.197260273972603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16.687671232876713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47.939726027397263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24.643835616438356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27.895890410958906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35.31232876712329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9.2520547945205482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33.123287671232873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18.224657534246575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24.17808219178082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39.232876712328768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67.06849315068493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23.24931506849315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25.471232876712328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21.616438356164384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40.235616438356168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14.224657534246575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15.210958904109589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37.063013698630137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25.460273972602739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28.621917808219177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36.728767123287675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29.493150684931507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13.791780821917808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26.435616438356163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30.295890410958904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10.183561643835617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25.117808219178084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7.4767123287671229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32.517808219178079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17.158904109589042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34.164383561643838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34.164383561643838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42.010958904109586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40.62191780821918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25.942465753424656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25.783561643835615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16.610958904109587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23.567123287671233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15.284931506849315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57.356164383561641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57.706849315068496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23.813698630136987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15.972602739726028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43.18904109589041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22.43013698630137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26.586301369863012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47.594520547945208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8.0547945205479454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50.495890410958907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34.794520547945204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58.468493150684928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36.361643835616441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7.6794520547945204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32.052054794520551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21.761643835616439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27.479452054794521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14.772602739726027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14.923287671232877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67.652054794520552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24.265753424657536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19.726027397260275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33.279452054794518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9.0904109589041102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46.460273972602742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49.767123287671232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68.843835616438355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17.347945205479451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22.972602739726028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24.849315068493151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58.575342465753423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15.66027397260274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34.169863013698631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58.30684931506849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25.663013698630138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23.19178082191781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58.575342465753423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18.926027397260274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30.956164383561642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58.252054794520546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24.780821917808218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15.813698630136987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46.153424657534245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38.624657534246573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34.56712328767123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33.041095890410958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14.835616438356164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20.076712328767123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37.410958904109592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17.545205479452054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25.610958904109587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29.271232876712329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54.594520547945208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22.578082191780823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14.643835616438356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25.43013698630137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24.306849315068494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18.769863013698629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16.873972602739727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24.758904109589039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25.616438356164384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25.616438356164384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28.205479452054796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34.172602739726024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41.523287671232879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34.915068493150685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62.42739726027397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31.161643835616438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56.846575342465755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39.073972602739723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43.471232876712328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35.909589041095892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15.035616438356165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43.249315068493154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16.934246575342467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68.227397260273975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71.30410958904109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28.87123287671233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62.446575342465756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45.575342465753423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20.780821917808218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31.06027397260274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28.832876712328765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14.29041095890411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29.627397260273973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14.126027397260273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44.701369863013696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30.098630136986301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20.4986301369863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22.495890410958904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22.504109589041096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17.136986301369863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25.663013698630138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14.830136986301369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36.715068493150682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13.087671232876712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32.739726027397261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19.465753424657535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9.8657534246575338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34.145205479452052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52.794520547945204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19.635616438356163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39.520547945205479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30.202739726027396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71.301369863013704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9.8575342465753426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24.994520547945207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48.57260273972603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18.512328767123286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75.893150684931513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25.219178082191782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23.715068493150685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17.221917808219178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25.457534246575342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29.334246575342465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51.676712328767124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25.575342465753426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57.115068493150687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17.832876712328765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19.295890410958904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29.632876712328766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32.553424657534244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38.164383561643838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20.202739726027396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12.397260273972602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11.142465753424657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19.887671232876713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49.42739726027397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14.46027397260274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15.753424657534246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27.06027397260274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23.063013698630137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32.441095890410956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21.610958904109587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46.495890410958907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25.980821917808218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41.791780821917811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24.783561643835615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64.175342465753431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14.482191780821918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19.252054794520546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6.4493150684931511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35.684931506849317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38.156164383561645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19.794520547945204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10.378082191780821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30.331506849315069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33.276712328767125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26.654794520547945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38.597260273972601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15.663013698630136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20.12054794520548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13.832876712328767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44.841095890410962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28.75068493150685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30.81095890410959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36.558904109589044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50.441095890410956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16.416438356164385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21.293150684931508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44.5013698630137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29.43013698630137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31.682191780821917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28.671232876712327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21.421917808219177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59.408219178082192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63.728767123287675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15.271232876712329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14.742465753424657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32.876712328767127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13.608219178082193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44.69315068493151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31.575342465753426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41.358904109589041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19.734246575342464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27.816438356164383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25.18082191780822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18.934246575342467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38.789041095890411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15.901369863013699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50.441095890410956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62.589041095890408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68.635616438356166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75.301369863013704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19.301369863013697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15.684931506849315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92.339726027397262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25.967123287671232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29.786301369863015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14.849315068493151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58.131506849315066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39.841095890410962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5.2821917808219174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36.369863013698627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12.260273972602739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47.638356164383559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16.021917808219179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13.915068493150685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40.92876712328767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13.643835616438356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6.7534246575342465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15.695890410958905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14.871232876712329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34.545205479452058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26.75068493150685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36.490410958904107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37.07123287671233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50.635616438356166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14.567123287671233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39.835616438356162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54.282191780821918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62.550684931506851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51.131506849315066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19.915068493150685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15.189041095890412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20.698630136986303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28.961643835616439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41.805479452054797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6.7397260273972606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20.284931506849315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21.463013698630139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17.021917808219179</v>
      </c>
      <c r="E1314" s="14" t="str">
        <f t="shared" ca="1" si="40"/>
        <v>ADULTO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16.284931506849315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30.402739726027399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55.6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33.43287671232877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29.986301369863014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48.723287671232875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42.224657534246575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22.616438356164384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11.783561643835617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24.854794520547944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22.728767123287671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30.169863013698631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44.252054794520546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22.153424657534245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21.293150684931508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29.783561643835615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75.704109589041096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49.369863013698627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49.684931506849317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60.575342465753423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7.4054794520547942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27.550684931506851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25.646575342465752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26.893150684931506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19.389041095890413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48.92876712328767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25.416438356164385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7.2383561643835614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40.526027397260272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18.345205479452055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50.589041095890408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25.613698630136987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55.372602739726027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15.515068493150684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17.75068493150685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24.353424657534248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25.901369863013699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51.441095890410956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14.435616438356165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22.857534246575341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16.06027397260274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32.695890410958903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19.443835616438356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19.526027397260275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67.31506849315069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16.695890410958903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15.246575342465754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10.235616438356164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20.306849315068494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23.997260273972604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16.980821917808218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11.054794520547945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52.627397260273973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36.367123287671234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18.789041095890411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33.463013698630135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20.101369863013698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17.693150684931506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20.399999999999999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34.038356164383565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34.038356164383565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17.742465753424657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16.561643835616437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17.438356164383563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44.465753424657535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14.961643835616439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30.287671232876711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10.808219178082192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35.887671232876713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30.210958904109589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15.613698630136986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31.61917808219178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27.030136986301368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26.775342465753425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17.542465753424658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7.5479452054794525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19.772602739726029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31.616438356164384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15.271232876712329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31.876712328767123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16.342465753424658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49.164383561643838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18.832876712328765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21.756164383561643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18.038356164383561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14.178082191780822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32.627397260273973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10.115068493150686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40.972602739726028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14.112328767123287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16.684931506849313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14.534246575342467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41.827397260273976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12.356164383561644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31.55890410958904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16.216438356164385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44.282191780821918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18.295890410958904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5.4301369863013695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13.643835616438356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35.608219178082194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9.2849315068493148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18.2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42.80821917808219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29.909589041095892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23.049315068493151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27.613698630136987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68.145205479452059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8.8328767123287673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34.912328767123284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54.271232876712325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31.271232876712329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24.164383561643834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15.389041095890411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29.909589041095892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36.167123287671231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48.61643835616438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22.93972602739726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32.876712328767127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17.610958904109587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9.5397260273972595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10.726027397260275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12.758904109589041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25.613698630136987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23.153424657534245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17.846575342465755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25.797260273972604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31.978082191780821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12.652054794520549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27.126027397260273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49.526027397260272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30.832876712328765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12.158904109589042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11.049315068493151</v>
      </c>
      <c r="E1448" s="14" t="str">
        <f t="shared" ca="1" si="44"/>
        <v>ADOLECENTE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26.18904109589041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9.4082191780821915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79.358904109589048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54.68767123287671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22.035616438356165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13.131506849315068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24.435616438356163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23.282191780821918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26.701369863013699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16.345205479452055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49.054794520547944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55.301369863013697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15.386301369863014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13.101369863013698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31.394520547945206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60.68767123287671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21.906849315068492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51.402739726027399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33.649315068493152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26.87945205479452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13.852054794520548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17.849315068493151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19.153424657534245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35.93150684931507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20.104109589041094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17.654794520547945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14.476712328767123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15.605479452054794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24.824657534246576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21.367123287671234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36.331506849315069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19.043835616438358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10.991780821917809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14.490410958904109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33.62191780821918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23.364383561643837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34.794520547945204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26.17808219178082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33.704109589041096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18.67945205479452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18.18904109589041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16.408219178082192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21.326027397260273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21.873972602739727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59.410958904109592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15.706849315068494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65.449315068493149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45.624657534246573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17.208219178082192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19.87123287671233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15.501369863013698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13.991780821917809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16.44109589041096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21.268493150684932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7.9917808219178079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58.575342465753423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13.819178082191781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18.682191780821917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37.92876712328767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37.813698630136983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26.052054794520547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15.635616438356164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15.315068493150685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8.7095890410958905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21.087671232876712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73.167123287671231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41.213698630136989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58.106849315068494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46.764383561643832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7.441095890410959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14.920547945205479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41.049315068493151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12.989041095890411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14.260273972602739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47.734246575342468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18.915068493150685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61.564383561643837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10.419178082191781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14.024657534246575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14.024657534246575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15.471232876712328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22.578082191780823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43.287671232876711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12.810958904109588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37.575342465753423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12.457534246575342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16.356164383561644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13.38082191780822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30.482191780821918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17.227397260273971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6.2438356164383562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29.306849315068494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18.852054794520548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15.553424657534247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14.235616438356164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26.827397260273973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34.049315068493151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20.780821917808218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35.43013698630137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78.123287671232873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37.273972602739725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56.893150684931506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51.797260273972604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54.550684931506851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15.476712328767123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58.660273972602738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12.934246575342465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13.627397260273973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29.597260273972601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38.827397260273976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13.756164383561643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12.821917808219178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32.657534246575345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26.126027397260273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62.115068493150687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46.076712328767123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13.624657534246575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15.490410958904109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26.482191780821918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19.153424657534245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43.216438356164382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24.473972602739725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14.90958904109589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35.578082191780823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15.175342465753424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40.6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33.495890410958907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14.123287671232877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31.857534246575341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15.238356164383562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15.136986301369863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16.268493150684932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16.399999999999999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17.506849315068493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10.972602739726028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68.123287671232873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31.909589041095892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22.460273972602739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31.364383561643837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14.810958904109588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60.364383561643834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14.931506849315069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31.449315068493149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26.18904109589041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45.68767123287671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29.6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17.726027397260275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33.663013698630138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80.408219178082192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16.69041095890411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20.816438356164383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17.764383561643836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29.109589041095891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17.12876712328767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53.506849315068493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52.279452054794518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52.61917808219178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18.312328767123287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26.531506849315068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26.734246575342464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36.4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13.775342465753425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45.07123287671233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12.983561643835616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16.457534246575342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17.063013698630137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24.386301369863013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16.468493150684932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14.578082191780823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14.736986301369862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6.1150684931506847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28.602739726027398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13.586301369863014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69.139726027397259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29.339726027397262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27.67945205479452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6.6383561643835618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15.676712328767124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46.410958904109592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14.652054794520549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14.695890410958905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16.980821917808218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17.769863013698629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13.498630136986302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15.260273972602739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4.0054794520547947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10.92876712328767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49.463013698630135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17.210958904109589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23.783561643835615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18.608219178082191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21.854794520547944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17.75068493150685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32.31232876712329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14.38082191780822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35.060273972602737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63.12054794520548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0.79178082191780819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19.956164383561642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17.824657534246576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14.695890410958905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27.687671232876713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26.852054794520548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42.063013698630137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22.495890410958904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28.435616438356163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17.55890410958904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21.701369863013699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15.789041095890411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19.945205479452056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6.6410958904109592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18.230136986301371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7.9452054794520546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17.273972602739725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19.008219178082193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25.81095890410959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15.780821917808218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31.104109589041094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19.468493150684932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32.920547945205477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14.180821917808219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31.463013698630139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24.994520547945207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68.180821917808217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19.18904109589041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19.728767123287671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15.671232876712329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41.194520547945203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25.936986301369863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23.216438356164385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24.745205479452054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7.5616438356164384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14.298630136986301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35.786301369863011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15.715068493150685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43.62191780821918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37.701369863013696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26.92876712328767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12.663013698630136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13.983561643835616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47.6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30.487671232876714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15.424657534246576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53.865753424657534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25.813698630136987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25.657534246575342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25.657534246575342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19.586301369863012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36.715068493150682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4.1342465753424653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16.849315068493151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25.347945205479451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28.306849315068494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47.317808219178083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14.29041095890411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13.517808219178082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15.868493150684932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13.93972602739726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11.04109589041096</v>
      </c>
      <c r="E1707" s="14" t="str">
        <f t="shared" ca="1" si="54"/>
        <v>ADOLECENTE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51.402739726027399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24.863013698630137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44.920547945205477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38.090410958904108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26.56986301369863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35.194520547945203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37.304109589041097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20.786301369863015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34.082191780821915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19.621917808219177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47.227397260273975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30.315068493150687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22.824657534246576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24.216438356164385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30.315068493150687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38.602739726027394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22.169863013698631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30.287671232876711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31.104109589041094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80.564383561643837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34.38356164383562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21.197260273972603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16.326027397260273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11.43013698630137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44.635616438356166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32.920547945205477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15.082191780821917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13.394520547945206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13.528767123287672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31.413698630136988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25.978082191780821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34.720547945205482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16.408219178082192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19.389041095890413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18.641095890410959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19.854794520547944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43.131506849315066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66.652054794520552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14.731506849315069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15.947945205479453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46.797260273972604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6.1534246575342468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12.394520547945206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32.726027397260275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13.975342465753425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24.849315068493151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15.260273972602739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28.673972602739727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32.4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30.090410958904108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7.0164383561643833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26.115068493150684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42.076712328767123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31.956164383561642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26.452054794520549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13.095890410958905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30.424657534246574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15.586301369863014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25.2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19.649315068493152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50.076712328767123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10.895890410958904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22.61917808219178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26.43013698630137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30.580821917808219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47.473972602739728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12.849315068493151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18.608219178082191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29.419178082191781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63.717808219178082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63.717808219178082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21.720547945205478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21.517808219178082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28.397260273972602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54.835616438356162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23.8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26.452054794520549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27.153424657534245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26.161643835616438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26.635616438356163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30.534246575342465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12.613698630136986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30.443835616438356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58.813698630136983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29.635616438356163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47.279452054794518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32.0027397260274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32.791780821917811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19.158904109589042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24.386301369863013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28.331506849315069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49.627397260273973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28.704109589041096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17.545205479452054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32.789041095890411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16.983561643835618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22.610958904109587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27.471232876712328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25.739726027397261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63.493150684931507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16.783561643835615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19.712328767123289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22.586301369863012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51.764383561643832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15.906849315068493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12.624657534246575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13.328767123287671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28.44109589041096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7.0684931506849313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25.098630136986301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40.528767123287672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43.136986301369866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53.750684931506846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41.816438356164383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33.350684931506848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32.315068493150683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15.106849315068493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26.147945205479452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22.172602739726027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14.602739726027398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32.789041095890411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14.726027397260275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12.657534246575343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19.386301369863013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25.87123287671233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13.043835616438356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47.216438356164382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14.901369863013699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15.378082191780821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24.556164383561644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40.446575342465756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27.947945205479453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13.545205479452054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20.728767123287671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32.909589041095892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19.698630136986303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31.838356164383562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18.504109589041096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17.616438356164384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58.663013698630138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13.564383561643835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29.4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53.153424657534245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85.243835616438361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16.594520547945205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25.816438356164383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25.457534246575342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27.460273972602739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17.947945205479453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9.0904109589041102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27.589041095890412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7.5260273972602736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27.117808219178084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35.172602739726024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26.786301369863015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23.950684931506849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15.493150684931507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25.657534246575342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55.890410958904113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32.482191780821921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9.912328767123288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55.046575342465751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7.5945205479452058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24.605479452054794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22.126027397260273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30.632876712328766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30.706849315068492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25.616438356164384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37.534246575342465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58.646575342465752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35.871232876712327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14.501369863013698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14.150684931506849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66.9945205479452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15.69041095890411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68.082191780821915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68.082191780821915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20.476712328767125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7.6849315068493151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37.556164383561644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34.454794520547942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28.780821917808218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42.164383561643838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15.136986301369863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54.476712328767121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23.87123287671233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39.232876712328768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23.654794520547945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46.547945205479451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15.547945205479452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27.778082191780822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11.386301369863014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28.5013698630137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14.364383561643836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16.076712328767123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16.252054794520546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25.112328767123287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24.5013698630137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35.076712328767123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32.082191780821915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25.145205479452056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21.80821917808219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21.463013698630139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15.523287671232877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25.802739726027397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14.920547945205479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59.375342465753427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41.88219178082192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15.386301369863014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18.586301369863012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21.375342465753423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20.723287671232878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35.68767123287671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10.66027397260274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31.682191780821917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73.947945205479456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23.528767123287672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73.947945205479456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31.386301369863013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28.021917808219179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57.635616438356166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38.468493150684928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53.235616438356168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44.835616438356162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68.090410958904116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34.819178082191783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64.131506849315073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7.1945205479452055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15.375342465753425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41.389041095890413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66.126027397260273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14.126027397260273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13.682191780821919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13.794520547945206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30.753424657534246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21.391780821917809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16.523287671232875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62.065753424657537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25.797260273972604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17.665753424657535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68.090410958904116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18.386301369863013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40.728767123287675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13.904109589041095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26.175342465753424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17.457534246575342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17.693150684931506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20.287671232876711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43.268493150684932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32.43013698630137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38.704109589041096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7.8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16.761643835616439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17.827397260273973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59.416438356164385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35.627397260273973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39.868493150684934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50.221917808219175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24.564383561643837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52.69041095890411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44.852054794520548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33.813698630136983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17.695890410958903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37.263013698630139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13.610958904109589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60.871232876712327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19.720547945205478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3.6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49.630136986301373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16.13150684931507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14.4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12.846575342465753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48.032876712328765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6.8219178082191778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15.432876712328767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13.553424657534247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46.410958904109592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16.523287671232875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19.775342465753425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6.8739726027397259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16.964383561643835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20.512328767123286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40.624657534246573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68.416438356164377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38.435616438356163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8.5150684931506841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31.865753424657534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20.80821917808219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22.252054794520546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34.043835616438358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35.958904109589042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44.049315068493151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44.873972602739727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67.753424657534254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22.550684931506851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43.419178082191777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33.452054794520549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12.72054794520548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20.172602739726027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33.9972602739726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23.753424657534246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26.260273972602739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55.723287671232875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52.526027397260272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23.142465753424659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26.169863013698631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55.18904109589041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23.676712328767124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31.435616438356163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25.183561643835617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31.19178082191781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34.238356164383561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24.276712328767122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63.627397260273973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6.4273972602739722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16.068493150684933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12.043835616438356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14.608219178082193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12.424657534246576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48.073972602739723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5.2958904109589042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63.942465753424656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17.301369863013697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22.978082191780821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10.997260273972604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33.095890410958901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26.13150684931507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34.580821917808223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25.136986301369863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29.531506849315068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13.69041095890411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39.027397260273972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10.484931506849316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7.3369863013698629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14.884931506849314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14.361643835616439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31.786301369863015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27.884931506849316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21.665753424657535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53.391780821917806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39.087671232876716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13.093150684931507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7.463013698630137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18.224657534246575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9.0931506849315067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63.720547945205482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69.372602739726034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57.263013698630139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40.841095890410962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31.838356164383562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29.660273972602738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13.09041095890411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21.873972602739727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30.561643835616437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17.545205479452054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14.515068493150684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14.386301369863014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33.534246575342465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18.69041095890411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18.572602739726026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25.479452054794521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30.287671232876711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12.58904109589041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35.709589041095889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41.37808219178082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37.347945205479455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6.6739726027397257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16.438356164383563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30.61917808219178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22.438356164383563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16.652054794520549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14.860273972602739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14.4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21.276712328767122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47.630136986301373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8.9397260273972599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15.904109589041095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54.926027397260277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16.150684931506849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13.857534246575343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36.871232876712327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51.084931506849315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21.526027397260275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40.37808219178082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33.553424657534244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21.394520547945206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22.410958904109588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39.495890410958907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19.602739726027398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40.106849315068494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14.501369863013698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25.616438356164384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29.282191780821918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38.290410958904111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26.301369863013697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26.567123287671233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40.246575342465754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16.167123287671235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9.3643835616438356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14.591780821917808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29.410958904109588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18.895890410958906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17.55890410958904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21.789041095890411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15.413698630136986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13.389041095890411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42.328767123287669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36.824657534246576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25.17808219178082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31.104109589041094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5.515068493150685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19.032876712328768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65.758904109589039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20.43013698630137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13.819178082191781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11.602739726027398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13.926027397260274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65.221917808219175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20.887671232876713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27.945205479452056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53.632876712328766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10.942465753424658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14.002739726027396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9.5178082191780824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36.301369863013697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22.827397260273973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24.613698630136987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53.750684931506846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28.008219178082193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29.536986301369861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17.682191780821917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22.5013698630137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30.709589041095889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46.827397260273976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8.5260273972602736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32.920547945205477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31.164383561643834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32.364383561643834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17.224657534246575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12.520547945205479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24.55890410958904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18.693150684931506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29.104109589041094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36.367123287671234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23.287671232876711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17.827397260273973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21.284931506849315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19.169863013698631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79.838356164383555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54.479452054794521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48.712328767123289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6.2684931506849315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19.035616438356165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27.402739726027399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24.2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36.175342465753424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11.775342465753425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8.1123287671232873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17.443835616438356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15.753424657534246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24.282191780821918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33.534246575342465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17.621917808219177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18.172602739726027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25.079452054794519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11.605479452054794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31.104109589041094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49.545205479452058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54.531506849315072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13.312328767123288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20.660273972602738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45.446575342465756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19.553424657534247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21.19178082191781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29.706849315068492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31.383561643835616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41.063013698630137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33.830136986301369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27.224657534246575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28.002739726027396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36.747945205479454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16.019178082191782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39.241095890410961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24.421917808219177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43.679452054794524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29.506849315068493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19.526027397260275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54.416438356164385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7.6684931506849319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18.75068493150685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18.301369863013697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14.605479452054794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6.375342465753425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13.605479452054794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16.61917808219178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14.24931506849315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24.419178082191781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17.117808219178084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19.824657534246576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20.378082191780823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15.920547945205479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35.69041095890411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22.849315068493151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26.849315068493151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22.665753424657535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55.550684931506851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37.06849315068493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14.69041095890411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31.194520547945206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26.567123287671233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18.115068493150684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52.956164383561642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15.402739726027397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24.528767123287672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8.1205479452054803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22.635616438356163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34.035616438356165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22.830136986301369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34.293150684931504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36.175342465753424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30.986301369863014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30.986301369863014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28.446575342465753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50.030136986301372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32.438356164383563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79.679452054794524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14.284931506849315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31.715068493150685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40.049315068493151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17.701369863013699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49.6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49.6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21.758904109589039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26.342465753424658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10.613698630136986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12.326027397260274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14.008219178082191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49.709589041095889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31.835616438356166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9.2356164383561641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22.739726027397261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86.986301369863014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20.32054794520548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20.367123287671234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20.265753424657536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15.454794520547946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42.920547945205477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45.271232876712325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35.504109589041093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18.986301369863014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15.863013698630137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29.12876712328767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44.495890410958907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22.684931506849313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17.413698630136988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17.087671232876712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19.610958904109587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22.232876712328768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20.668493150684931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15.523287671232877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32.353424657534248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14.408219178082192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9.0794520547945208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40.504109589041093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14.926027397260274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18.156164383561645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30.408219178082192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66.539726027397265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46.178082191780824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14.276712328767124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47.101369863013701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67.016438356164386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20.082191780821919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34.010958904109586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22.115068493150684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25.432876712328767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26.791780821917808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15.41095890410959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34.989041095890414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27.361643835616437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53.364383561643834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14.964383561643835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22.589041095890412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44.715068493150682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22.761643835616439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14.772602739726027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68.265753424657532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26.038356164383561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17.016438356164382</v>
      </c>
      <c r="E2296" s="14" t="str">
        <f t="shared" ca="1" si="72"/>
        <v>ADULTO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17.687671232876713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16.183561643835617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15.095890410958905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18.399999999999999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51.827397260273976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34.032876712328765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18.526027397260275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14.602739726027398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70.605479452054794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24.701369863013699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12.175342465753424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69.895890410958899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7.4082191780821915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18.021917808219179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41.331506849315069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19.547945205479451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21.397260273972602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26.254794520547946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25.246575342465754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27.136986301369863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17.36986301369863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18.663013698630138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32.246575342465754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25.041095890410958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20.123287671232877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20.123287671232877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23.783561643835615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35.232876712328768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62.153424657534245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47.630136986301373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14.802739726027397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16.243835616438357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43.876712328767127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19.150684931506849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42.060273972602737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63.783561643835618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46.709589041095889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46.547945205479451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11.109589041095891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23.290410958904111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24.506849315068493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20.030136986301368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26.81917808219178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51.093150684931508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28.983561643835618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25.841095890410958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31.936986301369863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63.980821917808221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22.284931506849315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25.794520547945204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12.605479452054794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38.832876712328769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54.4986301369863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17.600000000000001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77.101369863013701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20.687671232876713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25.745205479452054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27.12054794520548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48.547945205479451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23.197260273972603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34.643835616438359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18.87123287671233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40.158904109589038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47.936986301369863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13.684931506849315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3.1726027397260275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19.693150684931506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17.638356164383563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17.649315068493152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13.271232876712329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13.093150684931507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34.238356164383561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61.731506849315068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31.123287671232877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68.791780821917811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26.43013698630137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38.208219178082189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17.509589041095889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23.010958904109589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10.336986301369864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25.402739726027399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39.895890410958906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23.895890410958906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26.704109589041096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22.912328767123288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14.268493150684931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20.901369863013699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14.509589041095891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16.649315068493152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42.032876712328765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31.306849315068494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17.386301369863013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13.624657534246575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22.150684931506849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10.693150684931506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46.375342465753427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19.293150684931508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22.893150684931506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26.383561643835616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19.547945205479451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19.197260273972603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11.260273972602739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22.720547945205478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22.720547945205478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25.698630136986303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25.238356164383561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20.934246575342467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26.153424657534245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34.564383561643837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19.761643835616439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41.597260273972601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66.569863013698637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48.457534246575342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42.980821917808221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58.594520547945208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51.56712328767123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9.8575342465753426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6.1753424657534248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23.410958904109588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7.6219178082191785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51.446575342465756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40.112328767123287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33.326027397260276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37.972602739726028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25.030136986301368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27.56986301369863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36.052054794520551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22.93972602739726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63.873972602739727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63.873972602739727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30.082191780821919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26.021917808219179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22.443835616438356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10.515068493150684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13.115068493150686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8.0082191780821912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22.739726027397261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63.531506849315072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26.695890410958903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28.901369863013699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19.378082191780823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21.043835616438358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34.6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14.128767123287671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18.512328767123286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13.432876712328767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20.69041095890411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38.704109589041096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13.326027397260274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18.301369863013697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19.720547945205478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20.279452054794522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31.915068493150685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39.602739726027394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58.663013698630138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46.465753424657535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24.830136986301369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68.227397260273975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23.342465753424658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23.213698630136985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41.109589041095887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26.109589041095891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65.558904109589037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25.589041095890412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50.890410958904113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23.298630136986301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7.8191780821917805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24.043835616438358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24.704109589041096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30.786301369863015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52.720547945205482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42.901369863013699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34.6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68.410958904109592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22.364383561643837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23.06027397260274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14.172602739726027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12.115068493150686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60.101369863013701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32.895890410958906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5.8301369863013699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21.367123287671234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44.158904109589038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15.180821917808219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57.282191780821918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70.046575342465758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24.482191780821918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29.783561643835615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19.471232876712328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10.953424657534246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13.64931506849315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12.378082191780821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40.553424657534244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13.073972602739726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3.1369863013698631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7.2082191780821914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33.167123287671231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32.271232876712325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28.512328767123286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27.747945205479454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21.786301369863015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11.865753424657534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25.295890410958904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22.101369863013698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25.841095890410958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42.69315068493151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19.698630136986303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17.652054794520549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60.202739726027396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38.720547945205482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17.895890410958906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19.715068493150685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18.82191780821918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19.504109589041096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12.835616438356164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16.347945205479451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23.153424657534245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49.18904109589041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24.4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19.172602739726027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58.147945205479452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10.994520547945205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32.4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12.580821917808219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12.794520547945206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48.695890410958903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46.802739726027397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9.9424657534246581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76.649315068493152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11.38082191780822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19.564383561643837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33.463013698630135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30.991780821917807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17.24931506849315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30.969863013698632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28.550684931506851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16.30958904109589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17.405479452054795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21.375342465753423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18.56986301369863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12.956164383561644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12.96986301369863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53.30684931506849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40.542465753424658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61.008219178082193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17.791780821917808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19.621917808219177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60.983561643835614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25.260273972602739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15.975342465753425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52.723287671232875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86.441095890410963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44.320547945205476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11.668493150684931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25.87945205479452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31.306849315068494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25.87945205479452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14.172602739726027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35.038356164383565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35.038356164383565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48.175342465753424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20.43013698630137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33.041095890410958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17.687671232876713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39.641095890410959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16.109589041095891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37.846575342465755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36.756164383561647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55.780821917808218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26.531506849315068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23.490410958904111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51.895890410958906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27.794520547945204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20.43013698630137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9.2109589041095887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28.476712328767125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28.232876712328768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15.276712328767124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28.476712328767125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15.917808219178083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31.87123287671233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23.002739726027396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23.312328767123287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25.704109589041096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6.4301369863013695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94.506849315068493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36.290410958904111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41.739726027397261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6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8.2712328767123289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36.890410958904113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26.443835616438356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41.043835616438358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27.712328767123289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15.808219178082192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16.394520547945206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7.6082191780821917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8.0301369863013701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38.767123287671232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11.657534246575343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42.545205479452058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51.610958904109587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7.3342465753424655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28.476712328767125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18.824657534246576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14.53972602739726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12.638356164383561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11.347945205479451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37.109589041095887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2.8082191780821919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9.7315068493150694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27.534246575342465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19.136986301369863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17.07123287671233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14.646575342465754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28.901369863013699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69.630136986301366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28.643835616438356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24.279452054794522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45.098630136986301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47.345205479452055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34.953424657534249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14.435616438356165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24.065753424657533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25.312328767123287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12.835616438356164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16.63013698630137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25.252054794520546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42.010958904109586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36.052054794520551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14.610958904109589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14.115068493150686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53.413698630136984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49.227397260273975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25.465753424657535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28.849315068493151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28.654794520547945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16.509589041095889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36.063013698630137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33.090410958904108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41.750684931506846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25.81917808219178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17.608219178082191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55.780821917808218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3.6876712328767125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>
        <f t="shared" si="84"/>
        <v>2633</v>
      </c>
      <c r="B2644" t="s">
        <v>1851</v>
      </c>
      <c r="C2644" s="12">
        <v>39760</v>
      </c>
      <c r="D2644" s="13">
        <f ca="1">(TODAY()-PACIENTE[[#This Row],[FECHA. DE NACIMIENTO]])/365</f>
        <v>17.18082191780822</v>
      </c>
      <c r="E2644" s="14" t="str">
        <f t="shared" ca="1" si="83"/>
        <v>ADULTO</v>
      </c>
      <c r="F2644" s="14" t="s">
        <v>14</v>
      </c>
      <c r="G2644" s="2" t="s">
        <v>5202</v>
      </c>
    </row>
    <row r="2645" spans="1:7" x14ac:dyDescent="0.25">
      <c r="A2645" s="84">
        <f t="shared" si="84"/>
        <v>2634</v>
      </c>
      <c r="B2645" t="s">
        <v>5203</v>
      </c>
      <c r="C2645" s="12">
        <v>29169</v>
      </c>
      <c r="D2645" s="13">
        <f ca="1">(TODAY()-PACIENTE[[#This Row],[FECHA. DE NACIMIENTO]])/365</f>
        <v>46.197260273972603</v>
      </c>
      <c r="E2645" s="14" t="str">
        <f t="shared" ca="1" si="83"/>
        <v>ADULTO</v>
      </c>
      <c r="F2645" s="14" t="s">
        <v>15</v>
      </c>
      <c r="G2645" s="2" t="s">
        <v>5202</v>
      </c>
    </row>
    <row r="2646" spans="1:7" x14ac:dyDescent="0.25">
      <c r="A2646" s="84">
        <f t="shared" si="84"/>
        <v>2635</v>
      </c>
      <c r="B2646" t="s">
        <v>5204</v>
      </c>
      <c r="C2646" s="12">
        <v>38351</v>
      </c>
      <c r="D2646" s="13">
        <f ca="1">(TODAY()-PACIENTE[[#This Row],[FECHA. DE NACIMIENTO]])/365</f>
        <v>21.041095890410958</v>
      </c>
      <c r="E2646" s="14" t="str">
        <f t="shared" ca="1" si="83"/>
        <v>ADULTO</v>
      </c>
      <c r="F2646" s="14" t="s">
        <v>15</v>
      </c>
      <c r="G2646" s="2" t="s">
        <v>5205</v>
      </c>
    </row>
    <row r="2647" spans="1:7" x14ac:dyDescent="0.25">
      <c r="A2647" s="84">
        <f t="shared" si="84"/>
        <v>2636</v>
      </c>
      <c r="B2647" t="s">
        <v>5206</v>
      </c>
      <c r="C2647" s="12">
        <v>36550</v>
      </c>
      <c r="D2647" s="13">
        <f ca="1">(TODAY()-PACIENTE[[#This Row],[FECHA. DE NACIMIENTO]])/365</f>
        <v>25.975342465753425</v>
      </c>
      <c r="E2647" s="14" t="str">
        <f t="shared" ca="1" si="83"/>
        <v>ADULTO</v>
      </c>
      <c r="F2647" s="14" t="s">
        <v>15</v>
      </c>
      <c r="G2647" s="2" t="s">
        <v>5207</v>
      </c>
    </row>
    <row r="2648" spans="1:7" x14ac:dyDescent="0.25">
      <c r="A2648" s="84">
        <f t="shared" si="84"/>
        <v>2637</v>
      </c>
      <c r="B2648" t="s">
        <v>5208</v>
      </c>
      <c r="C2648" s="12">
        <v>33673</v>
      </c>
      <c r="D2648" s="13">
        <f ca="1">(TODAY()-PACIENTE[[#This Row],[FECHA. DE NACIMIENTO]])/365</f>
        <v>33.857534246575341</v>
      </c>
      <c r="E2648" s="14" t="str">
        <f t="shared" ca="1" si="83"/>
        <v>ADULTO</v>
      </c>
      <c r="F2648" s="14" t="s">
        <v>15</v>
      </c>
      <c r="G2648" s="2" t="s">
        <v>5209</v>
      </c>
    </row>
    <row r="2649" spans="1:7" x14ac:dyDescent="0.25">
      <c r="A2649" s="84">
        <f t="shared" si="84"/>
        <v>2638</v>
      </c>
      <c r="B2649" t="s">
        <v>5210</v>
      </c>
      <c r="C2649" s="12">
        <v>26190</v>
      </c>
      <c r="D2649" s="13">
        <f ca="1">(TODAY()-PACIENTE[[#This Row],[FECHA. DE NACIMIENTO]])/365</f>
        <v>54.358904109589041</v>
      </c>
      <c r="E2649" s="14" t="str">
        <f t="shared" ca="1" si="83"/>
        <v>ADULTO</v>
      </c>
      <c r="F2649" s="14" t="s">
        <v>14</v>
      </c>
      <c r="G2649" s="2" t="s">
        <v>5201</v>
      </c>
    </row>
    <row r="2650" spans="1:7" x14ac:dyDescent="0.25">
      <c r="A2650" s="84">
        <f t="shared" si="84"/>
        <v>2639</v>
      </c>
      <c r="B2650" t="s">
        <v>5211</v>
      </c>
      <c r="C2650" s="12">
        <v>38488</v>
      </c>
      <c r="D2650" s="13">
        <f ca="1">(TODAY()-PACIENTE[[#This Row],[FECHA. DE NACIMIENTO]])/365</f>
        <v>20.665753424657535</v>
      </c>
      <c r="E2650" s="14" t="str">
        <f t="shared" ca="1" si="83"/>
        <v>ADULTO</v>
      </c>
      <c r="F2650" s="14" t="s">
        <v>14</v>
      </c>
      <c r="G2650" s="2" t="s">
        <v>5212</v>
      </c>
    </row>
    <row r="2651" spans="1:7" x14ac:dyDescent="0.25">
      <c r="A2651" s="84">
        <f t="shared" si="84"/>
        <v>2640</v>
      </c>
      <c r="B2651" t="s">
        <v>5213</v>
      </c>
      <c r="C2651" s="12">
        <v>22025</v>
      </c>
      <c r="D2651" s="13">
        <f ca="1">(TODAY()-PACIENTE[[#This Row],[FECHA. DE NACIMIENTO]])/365</f>
        <v>65.769863013698625</v>
      </c>
      <c r="E2651" s="14" t="str">
        <f t="shared" ca="1" si="83"/>
        <v>TERCERA EDAD</v>
      </c>
      <c r="F2651" s="14" t="s">
        <v>14</v>
      </c>
      <c r="G2651" s="2" t="s">
        <v>5214</v>
      </c>
    </row>
    <row r="2652" spans="1:7" x14ac:dyDescent="0.25">
      <c r="A2652" s="84">
        <f t="shared" si="84"/>
        <v>2641</v>
      </c>
      <c r="B2652" t="s">
        <v>5215</v>
      </c>
      <c r="C2652" s="12">
        <v>34413</v>
      </c>
      <c r="D2652" s="13">
        <f ca="1">(TODAY()-PACIENTE[[#This Row],[FECHA. DE NACIMIENTO]])/365</f>
        <v>31.830136986301369</v>
      </c>
      <c r="E2652" s="14" t="str">
        <f t="shared" ca="1" si="83"/>
        <v>ADULTO</v>
      </c>
      <c r="F2652" s="14" t="s">
        <v>14</v>
      </c>
      <c r="G2652" s="2" t="s">
        <v>5216</v>
      </c>
    </row>
    <row r="2653" spans="1:7" x14ac:dyDescent="0.25">
      <c r="A2653" s="84">
        <f t="shared" si="84"/>
        <v>2642</v>
      </c>
      <c r="B2653" t="s">
        <v>5217</v>
      </c>
      <c r="C2653" s="12">
        <v>39908</v>
      </c>
      <c r="D2653" s="13">
        <f ca="1">(TODAY()-PACIENTE[[#This Row],[FECHA. DE NACIMIENTO]])/365</f>
        <v>16.775342465753425</v>
      </c>
      <c r="E2653" s="14" t="str">
        <f t="shared" ca="1" si="83"/>
        <v>ADOLECENTE</v>
      </c>
      <c r="F2653" s="14" t="s">
        <v>14</v>
      </c>
      <c r="G2653" s="2" t="s">
        <v>5218</v>
      </c>
    </row>
    <row r="2654" spans="1:7" x14ac:dyDescent="0.25">
      <c r="A2654" s="84">
        <f t="shared" si="84"/>
        <v>2643</v>
      </c>
      <c r="B2654" t="s">
        <v>5219</v>
      </c>
      <c r="C2654" s="12">
        <v>40884</v>
      </c>
      <c r="D2654" s="13">
        <f ca="1">(TODAY()-PACIENTE[[#This Row],[FECHA. DE NACIMIENTO]])/365</f>
        <v>14.101369863013698</v>
      </c>
      <c r="E2654" s="14" t="str">
        <f t="shared" ca="1" si="83"/>
        <v>ADOLECENTE</v>
      </c>
      <c r="F2654" s="14" t="s">
        <v>14</v>
      </c>
      <c r="G2654" s="2" t="s">
        <v>5220</v>
      </c>
    </row>
    <row r="2655" spans="1:7" x14ac:dyDescent="0.25">
      <c r="A2655" s="84">
        <f t="shared" si="84"/>
        <v>2644</v>
      </c>
      <c r="B2655" t="s">
        <v>5221</v>
      </c>
      <c r="C2655" s="12">
        <v>38433</v>
      </c>
      <c r="D2655" s="13">
        <f ca="1">(TODAY()-PACIENTE[[#This Row],[FECHA. DE NACIMIENTO]])/365</f>
        <v>20.816438356164383</v>
      </c>
      <c r="E2655" s="14" t="str">
        <f t="shared" ca="1" si="83"/>
        <v>ADULTO</v>
      </c>
      <c r="F2655" s="14" t="s">
        <v>14</v>
      </c>
      <c r="G2655" s="2" t="s">
        <v>5222</v>
      </c>
    </row>
    <row r="2656" spans="1:7" x14ac:dyDescent="0.25">
      <c r="A2656" s="84">
        <f t="shared" si="84"/>
        <v>2645</v>
      </c>
      <c r="B2656" t="s">
        <v>5223</v>
      </c>
      <c r="C2656" s="12">
        <v>30902</v>
      </c>
      <c r="D2656" s="13">
        <f ca="1">(TODAY()-PACIENTE[[#This Row],[FECHA. DE NACIMIENTO]])/365</f>
        <v>41.449315068493149</v>
      </c>
      <c r="E2656" s="14" t="str">
        <f t="shared" ca="1" si="83"/>
        <v>ADULTO</v>
      </c>
      <c r="F2656" s="14" t="s">
        <v>15</v>
      </c>
      <c r="G2656" s="2" t="s">
        <v>5224</v>
      </c>
    </row>
    <row r="2657" spans="1:7" x14ac:dyDescent="0.25">
      <c r="A2657" s="84">
        <f t="shared" si="84"/>
        <v>2646</v>
      </c>
      <c r="B2657" t="s">
        <v>5225</v>
      </c>
      <c r="C2657" s="12">
        <v>39237</v>
      </c>
      <c r="D2657" s="13">
        <f ca="1">(TODAY()-PACIENTE[[#This Row],[FECHA. DE NACIMIENTO]])/365</f>
        <v>18.613698630136987</v>
      </c>
      <c r="E2657" s="14" t="str">
        <f t="shared" ca="1" si="83"/>
        <v>ADULTO</v>
      </c>
      <c r="F2657" s="14" t="s">
        <v>14</v>
      </c>
      <c r="G2657" s="2" t="s">
        <v>5226</v>
      </c>
    </row>
    <row r="2658" spans="1:7" x14ac:dyDescent="0.25">
      <c r="A2658" s="84">
        <f t="shared" si="84"/>
        <v>2647</v>
      </c>
      <c r="B2658" t="s">
        <v>5227</v>
      </c>
      <c r="C2658" s="12">
        <v>43108</v>
      </c>
      <c r="D2658" s="13">
        <f ca="1">(TODAY()-PACIENTE[[#This Row],[FECHA. DE NACIMIENTO]])/365</f>
        <v>8.0082191780821912</v>
      </c>
      <c r="E2658" s="14" t="str">
        <f t="shared" ca="1" si="83"/>
        <v>NIÑO</v>
      </c>
      <c r="F2658" s="14" t="s">
        <v>14</v>
      </c>
      <c r="G2658" s="2" t="s">
        <v>5228</v>
      </c>
    </row>
    <row r="2659" spans="1:7" x14ac:dyDescent="0.25">
      <c r="A2659" s="84">
        <f t="shared" si="84"/>
        <v>2648</v>
      </c>
      <c r="B2659" t="s">
        <v>5229</v>
      </c>
      <c r="C2659" s="12">
        <v>38267</v>
      </c>
      <c r="D2659" s="13">
        <f ca="1">(TODAY()-PACIENTE[[#This Row],[FECHA. DE NACIMIENTO]])/365</f>
        <v>21.271232876712329</v>
      </c>
      <c r="E2659" s="14" t="str">
        <f t="shared" ca="1" si="83"/>
        <v>ADULTO</v>
      </c>
      <c r="F2659" s="14" t="s">
        <v>14</v>
      </c>
      <c r="G2659" s="2" t="s">
        <v>5230</v>
      </c>
    </row>
    <row r="2660" spans="1:7" x14ac:dyDescent="0.25">
      <c r="A2660" s="84">
        <f t="shared" si="84"/>
        <v>2649</v>
      </c>
      <c r="B2660" t="s">
        <v>5231</v>
      </c>
      <c r="C2660" s="12">
        <v>37830</v>
      </c>
      <c r="D2660" s="13">
        <f ca="1">(TODAY()-PACIENTE[[#This Row],[FECHA. DE NACIMIENTO]])/365</f>
        <v>22.468493150684932</v>
      </c>
      <c r="E2660" s="14" t="str">
        <f t="shared" ca="1" si="83"/>
        <v>ADULTO</v>
      </c>
      <c r="F2660" s="14" t="s">
        <v>15</v>
      </c>
      <c r="G2660" s="2" t="s">
        <v>5232</v>
      </c>
    </row>
    <row r="2661" spans="1:7" x14ac:dyDescent="0.25">
      <c r="A2661" s="84">
        <f t="shared" si="84"/>
        <v>2650</v>
      </c>
      <c r="B2661" t="s">
        <v>5233</v>
      </c>
      <c r="C2661" s="12">
        <v>41127</v>
      </c>
      <c r="D2661" s="13">
        <f ca="1">(TODAY()-PACIENTE[[#This Row],[FECHA. DE NACIMIENTO]])/365</f>
        <v>13.435616438356165</v>
      </c>
      <c r="E2661" s="14" t="str">
        <f t="shared" ca="1" si="83"/>
        <v>ADOLECENTE</v>
      </c>
      <c r="F2661" s="14" t="s">
        <v>14</v>
      </c>
      <c r="G2661" s="2" t="s">
        <v>5234</v>
      </c>
    </row>
    <row r="2662" spans="1:7" x14ac:dyDescent="0.25">
      <c r="A2662" s="84">
        <f t="shared" si="84"/>
        <v>2651</v>
      </c>
      <c r="B2662" t="s">
        <v>5235</v>
      </c>
      <c r="C2662" s="12">
        <v>29664</v>
      </c>
      <c r="D2662" s="13">
        <f ca="1">(TODAY()-PACIENTE[[#This Row],[FECHA. DE NACIMIENTO]])/365</f>
        <v>44.841095890410962</v>
      </c>
      <c r="E2662" s="14" t="str">
        <f t="shared" ca="1" si="83"/>
        <v>ADULTO</v>
      </c>
      <c r="F2662" s="14" t="s">
        <v>14</v>
      </c>
      <c r="G2662" s="2" t="s">
        <v>5236</v>
      </c>
    </row>
    <row r="2663" spans="1:7" x14ac:dyDescent="0.25">
      <c r="A2663" s="84">
        <f t="shared" si="84"/>
        <v>2652</v>
      </c>
      <c r="B2663" t="s">
        <v>5237</v>
      </c>
      <c r="C2663" s="12">
        <v>36421</v>
      </c>
      <c r="D2663" s="13">
        <f ca="1">(TODAY()-PACIENTE[[#This Row],[FECHA. DE NACIMIENTO]])/365</f>
        <v>26.328767123287673</v>
      </c>
      <c r="E2663" s="14" t="str">
        <f t="shared" ca="1" si="83"/>
        <v>ADULTO</v>
      </c>
      <c r="F2663" s="14" t="s">
        <v>14</v>
      </c>
      <c r="G2663" s="2" t="s">
        <v>5238</v>
      </c>
    </row>
    <row r="2664" spans="1:7" x14ac:dyDescent="0.25">
      <c r="A2664" s="84">
        <f t="shared" si="84"/>
        <v>2653</v>
      </c>
      <c r="B2664" t="s">
        <v>5239</v>
      </c>
      <c r="C2664" s="12">
        <v>37064</v>
      </c>
      <c r="D2664" s="13">
        <f ca="1">(TODAY()-PACIENTE[[#This Row],[FECHA. DE NACIMIENTO]])/365</f>
        <v>24.567123287671233</v>
      </c>
      <c r="E2664" s="14" t="str">
        <f t="shared" ca="1" si="83"/>
        <v>ADULTO</v>
      </c>
      <c r="F2664" s="14" t="s">
        <v>14</v>
      </c>
      <c r="G2664" s="2" t="s">
        <v>5240</v>
      </c>
    </row>
    <row r="2665" spans="1:7" x14ac:dyDescent="0.25">
      <c r="A2665" s="84">
        <f t="shared" si="84"/>
        <v>2654</v>
      </c>
      <c r="B2665" t="s">
        <v>5241</v>
      </c>
      <c r="C2665" s="12">
        <v>33485</v>
      </c>
      <c r="D2665" s="13">
        <f ca="1">(TODAY()-PACIENTE[[#This Row],[FECHA. DE NACIMIENTO]])/365</f>
        <v>34.372602739726027</v>
      </c>
      <c r="E2665" s="14" t="str">
        <f t="shared" ca="1" si="83"/>
        <v>ADULTO</v>
      </c>
      <c r="F2665" s="14" t="s">
        <v>15</v>
      </c>
      <c r="G2665" s="2" t="s">
        <v>5242</v>
      </c>
    </row>
    <row r="2666" spans="1:7" x14ac:dyDescent="0.25">
      <c r="A2666" s="84">
        <f t="shared" si="84"/>
        <v>2655</v>
      </c>
      <c r="B2666" t="s">
        <v>5243</v>
      </c>
      <c r="C2666" s="12">
        <v>35138</v>
      </c>
      <c r="D2666" s="13">
        <f ca="1">(TODAY()-PACIENTE[[#This Row],[FECHA. DE NACIMIENTO]])/365</f>
        <v>29.843835616438355</v>
      </c>
      <c r="E2666" s="14" t="str">
        <f t="shared" ref="E2666:E2729" ca="1" si="85">IF(D2666&lt;=11,"NIÑO",IF(D2666&lt;=17,"ADOLECENTE",IF(D2666&lt;=65,"ADULTO",IF(D2666&gt;=65,"TERCERA EDAD",0))))</f>
        <v>ADULTO</v>
      </c>
      <c r="F2666" s="14" t="s">
        <v>14</v>
      </c>
      <c r="G2666" s="2" t="s">
        <v>5244</v>
      </c>
    </row>
    <row r="2667" spans="1:7" x14ac:dyDescent="0.25">
      <c r="A2667" s="84">
        <f t="shared" si="84"/>
        <v>2656</v>
      </c>
      <c r="B2667" t="s">
        <v>5245</v>
      </c>
      <c r="C2667" s="12">
        <v>41127</v>
      </c>
      <c r="D2667" s="13">
        <f ca="1">(TODAY()-PACIENTE[[#This Row],[FECHA. DE NACIMIENTO]])/365</f>
        <v>13.435616438356165</v>
      </c>
      <c r="E2667" s="14" t="str">
        <f t="shared" ca="1" si="85"/>
        <v>ADOLECENTE</v>
      </c>
      <c r="F2667" s="14" t="s">
        <v>14</v>
      </c>
      <c r="G2667" s="2" t="s">
        <v>5246</v>
      </c>
    </row>
    <row r="2668" spans="1:7" x14ac:dyDescent="0.25">
      <c r="A2668" s="84">
        <f t="shared" si="84"/>
        <v>2657</v>
      </c>
      <c r="B2668" t="s">
        <v>5247</v>
      </c>
      <c r="C2668" s="12">
        <v>32484</v>
      </c>
      <c r="D2668" s="13">
        <f ca="1">(TODAY()-PACIENTE[[#This Row],[FECHA. DE NACIMIENTO]])/365</f>
        <v>37.115068493150687</v>
      </c>
      <c r="E2668" s="14" t="str">
        <f t="shared" ca="1" si="85"/>
        <v>ADULTO</v>
      </c>
      <c r="F2668" s="14" t="s">
        <v>15</v>
      </c>
      <c r="G2668" s="2" t="s">
        <v>5248</v>
      </c>
    </row>
    <row r="2669" spans="1:7" x14ac:dyDescent="0.25">
      <c r="A2669" s="84">
        <f t="shared" si="84"/>
        <v>2658</v>
      </c>
      <c r="B2669" t="s">
        <v>5249</v>
      </c>
      <c r="C2669" s="12">
        <v>31453</v>
      </c>
      <c r="D2669" s="13">
        <f ca="1">(TODAY()-PACIENTE[[#This Row],[FECHA. DE NACIMIENTO]])/365</f>
        <v>39.939726027397263</v>
      </c>
      <c r="E2669" s="14" t="str">
        <f t="shared" ca="1" si="85"/>
        <v>ADULTO</v>
      </c>
      <c r="F2669" s="14" t="s">
        <v>14</v>
      </c>
      <c r="G2669" s="2" t="s">
        <v>5250</v>
      </c>
    </row>
    <row r="2670" spans="1:7" x14ac:dyDescent="0.25">
      <c r="A2670" s="84">
        <f t="shared" si="84"/>
        <v>2659</v>
      </c>
      <c r="B2670" t="s">
        <v>5251</v>
      </c>
      <c r="C2670" s="12">
        <v>36885</v>
      </c>
      <c r="D2670" s="13">
        <f ca="1">(TODAY()-PACIENTE[[#This Row],[FECHA. DE NACIMIENTO]])/365</f>
        <v>25.057534246575344</v>
      </c>
      <c r="E2670" s="14" t="str">
        <f t="shared" ca="1" si="85"/>
        <v>ADULTO</v>
      </c>
      <c r="F2670" s="14" t="s">
        <v>15</v>
      </c>
      <c r="G2670" s="2" t="s">
        <v>5252</v>
      </c>
    </row>
    <row r="2671" spans="1:7" x14ac:dyDescent="0.25">
      <c r="A2671" s="84">
        <f t="shared" ref="A2671:A2734" si="86">IF(B2671&lt;&gt;"",$A2670+1,"")</f>
        <v>2660</v>
      </c>
      <c r="B2671" t="s">
        <v>5253</v>
      </c>
      <c r="C2671" s="12">
        <v>31948</v>
      </c>
      <c r="D2671" s="13">
        <f ca="1">(TODAY()-PACIENTE[[#This Row],[FECHA. DE NACIMIENTO]])/365</f>
        <v>38.583561643835615</v>
      </c>
      <c r="E2671" s="14" t="str">
        <f t="shared" ca="1" si="85"/>
        <v>ADULTO</v>
      </c>
      <c r="F2671" s="14" t="s">
        <v>14</v>
      </c>
      <c r="G2671" s="2" t="s">
        <v>5254</v>
      </c>
    </row>
    <row r="2672" spans="1:7" x14ac:dyDescent="0.25">
      <c r="A2672" s="84">
        <f t="shared" si="86"/>
        <v>2661</v>
      </c>
      <c r="B2672" t="s">
        <v>5255</v>
      </c>
      <c r="C2672" s="12">
        <v>34677</v>
      </c>
      <c r="D2672" s="13">
        <f ca="1">(TODAY()-PACIENTE[[#This Row],[FECHA. DE NACIMIENTO]])/365</f>
        <v>31.106849315068494</v>
      </c>
      <c r="E2672" s="14" t="str">
        <f t="shared" ca="1" si="85"/>
        <v>ADULTO</v>
      </c>
      <c r="F2672" s="14" t="s">
        <v>14</v>
      </c>
      <c r="G2672" s="2" t="s">
        <v>5256</v>
      </c>
    </row>
    <row r="2673" spans="1:7" x14ac:dyDescent="0.25">
      <c r="A2673" s="84">
        <f t="shared" si="86"/>
        <v>2662</v>
      </c>
      <c r="B2673" t="s">
        <v>5257</v>
      </c>
      <c r="C2673" s="12">
        <v>41065</v>
      </c>
      <c r="D2673" s="13">
        <f ca="1">(TODAY()-PACIENTE[[#This Row],[FECHA. DE NACIMIENTO]])/365</f>
        <v>13.605479452054794</v>
      </c>
      <c r="E2673" s="14" t="str">
        <f t="shared" ca="1" si="85"/>
        <v>ADOLECENTE</v>
      </c>
      <c r="F2673" s="14" t="s">
        <v>14</v>
      </c>
      <c r="G2673" s="2" t="s">
        <v>5258</v>
      </c>
    </row>
    <row r="2674" spans="1:7" x14ac:dyDescent="0.25">
      <c r="A2674" s="84">
        <f t="shared" si="86"/>
        <v>2663</v>
      </c>
      <c r="B2674" t="s">
        <v>5259</v>
      </c>
      <c r="C2674" s="12">
        <v>34469</v>
      </c>
      <c r="D2674" s="13">
        <f ca="1">(TODAY()-PACIENTE[[#This Row],[FECHA. DE NACIMIENTO]])/365</f>
        <v>31.676712328767124</v>
      </c>
      <c r="E2674" s="14" t="str">
        <f t="shared" ca="1" si="85"/>
        <v>ADULTO</v>
      </c>
      <c r="F2674" s="14" t="s">
        <v>14</v>
      </c>
      <c r="G2674" s="2" t="s">
        <v>5260</v>
      </c>
    </row>
    <row r="2675" spans="1:7" x14ac:dyDescent="0.25">
      <c r="A2675" s="84">
        <f t="shared" si="86"/>
        <v>2664</v>
      </c>
      <c r="B2675" t="s">
        <v>5261</v>
      </c>
      <c r="C2675" s="12">
        <v>39293</v>
      </c>
      <c r="D2675" s="13">
        <f ca="1">(TODAY()-PACIENTE[[#This Row],[FECHA. DE NACIMIENTO]])/365</f>
        <v>18.460273972602739</v>
      </c>
      <c r="E2675" s="14" t="str">
        <f t="shared" ca="1" si="85"/>
        <v>ADULTO</v>
      </c>
      <c r="F2675" s="14" t="s">
        <v>15</v>
      </c>
      <c r="G2675" s="2" t="s">
        <v>5262</v>
      </c>
    </row>
    <row r="2676" spans="1:7" x14ac:dyDescent="0.25">
      <c r="A2676" s="84">
        <f t="shared" si="86"/>
        <v>2665</v>
      </c>
      <c r="B2676" t="s">
        <v>5263</v>
      </c>
      <c r="C2676" s="12">
        <v>32595</v>
      </c>
      <c r="D2676" s="13">
        <f ca="1">(TODAY()-PACIENTE[[#This Row],[FECHA. DE NACIMIENTO]])/365</f>
        <v>36.81095890410959</v>
      </c>
      <c r="E2676" s="14" t="str">
        <f t="shared" ca="1" si="85"/>
        <v>ADULTO</v>
      </c>
      <c r="F2676" s="14" t="s">
        <v>15</v>
      </c>
      <c r="G2676" s="2" t="s">
        <v>5264</v>
      </c>
    </row>
    <row r="2677" spans="1:7" x14ac:dyDescent="0.25">
      <c r="A2677" s="84">
        <f t="shared" si="86"/>
        <v>2666</v>
      </c>
      <c r="B2677" t="s">
        <v>5265</v>
      </c>
      <c r="C2677" s="12">
        <v>36426</v>
      </c>
      <c r="D2677" s="13">
        <f ca="1">(TODAY()-PACIENTE[[#This Row],[FECHA. DE NACIMIENTO]])/365</f>
        <v>26.315068493150687</v>
      </c>
      <c r="E2677" s="14" t="str">
        <f t="shared" ca="1" si="85"/>
        <v>ADULTO</v>
      </c>
      <c r="F2677" s="14" t="s">
        <v>14</v>
      </c>
      <c r="G2677" s="2" t="s">
        <v>5266</v>
      </c>
    </row>
    <row r="2678" spans="1:7" x14ac:dyDescent="0.25">
      <c r="A2678" s="84">
        <f t="shared" si="86"/>
        <v>2667</v>
      </c>
      <c r="B2678" t="s">
        <v>5267</v>
      </c>
      <c r="C2678" s="12">
        <v>43967</v>
      </c>
      <c r="D2678" s="13">
        <f ca="1">(TODAY()-PACIENTE[[#This Row],[FECHA. DE NACIMIENTO]])/365</f>
        <v>5.6547945205479451</v>
      </c>
      <c r="E2678" s="14" t="str">
        <f t="shared" ca="1" si="85"/>
        <v>NIÑO</v>
      </c>
      <c r="F2678" s="14" t="s">
        <v>14</v>
      </c>
      <c r="G2678" s="2" t="s">
        <v>5268</v>
      </c>
    </row>
    <row r="2679" spans="1:7" x14ac:dyDescent="0.25">
      <c r="A2679" s="84">
        <f t="shared" si="86"/>
        <v>2668</v>
      </c>
      <c r="B2679" t="s">
        <v>5269</v>
      </c>
      <c r="C2679" s="12">
        <v>33142</v>
      </c>
      <c r="D2679" s="13">
        <f ca="1">(TODAY()-PACIENTE[[#This Row],[FECHA. DE NACIMIENTO]])/365</f>
        <v>35.31232876712329</v>
      </c>
      <c r="E2679" s="14" t="str">
        <f t="shared" ca="1" si="85"/>
        <v>ADULTO</v>
      </c>
      <c r="F2679" s="14" t="s">
        <v>15</v>
      </c>
      <c r="G2679" s="2" t="s">
        <v>792</v>
      </c>
    </row>
    <row r="2680" spans="1:7" x14ac:dyDescent="0.25">
      <c r="A2680" s="84">
        <f t="shared" si="86"/>
        <v>2669</v>
      </c>
      <c r="B2680" t="s">
        <v>5270</v>
      </c>
      <c r="C2680" s="12">
        <v>27348</v>
      </c>
      <c r="D2680" s="13">
        <f ca="1">(TODAY()-PACIENTE[[#This Row],[FECHA. DE NACIMIENTO]])/365</f>
        <v>51.186301369863017</v>
      </c>
      <c r="E2680" s="14" t="str">
        <f t="shared" ca="1" si="85"/>
        <v>ADULTO</v>
      </c>
      <c r="F2680" s="14" t="s">
        <v>15</v>
      </c>
      <c r="G2680" s="2" t="s">
        <v>5271</v>
      </c>
    </row>
    <row r="2681" spans="1:7" x14ac:dyDescent="0.25">
      <c r="A2681" s="84">
        <f t="shared" si="86"/>
        <v>2670</v>
      </c>
      <c r="B2681" t="s">
        <v>5272</v>
      </c>
      <c r="C2681" s="12">
        <v>42312</v>
      </c>
      <c r="D2681" s="13">
        <f ca="1">(TODAY()-PACIENTE[[#This Row],[FECHA. DE NACIMIENTO]])/365</f>
        <v>10.189041095890412</v>
      </c>
      <c r="E2681" s="14" t="str">
        <f t="shared" ca="1" si="85"/>
        <v>NIÑO</v>
      </c>
      <c r="F2681" s="14" t="s">
        <v>14</v>
      </c>
      <c r="G2681" s="2" t="s">
        <v>5273</v>
      </c>
    </row>
    <row r="2682" spans="1:7" x14ac:dyDescent="0.25">
      <c r="A2682" s="84">
        <f t="shared" si="86"/>
        <v>2671</v>
      </c>
      <c r="B2682" t="s">
        <v>5274</v>
      </c>
      <c r="C2682" s="12">
        <v>40086</v>
      </c>
      <c r="D2682" s="13">
        <f ca="1">(TODAY()-PACIENTE[[#This Row],[FECHA. DE NACIMIENTO]])/365</f>
        <v>16.287671232876711</v>
      </c>
      <c r="E2682" s="14" t="str">
        <f t="shared" ca="1" si="85"/>
        <v>ADOLECENTE</v>
      </c>
      <c r="F2682" s="14" t="s">
        <v>15</v>
      </c>
      <c r="G2682" s="2" t="s">
        <v>3514</v>
      </c>
    </row>
    <row r="2683" spans="1:7" x14ac:dyDescent="0.25">
      <c r="A2683" s="84">
        <f t="shared" si="86"/>
        <v>2672</v>
      </c>
      <c r="B2683" t="s">
        <v>5275</v>
      </c>
      <c r="C2683" s="12">
        <v>22908</v>
      </c>
      <c r="D2683" s="13">
        <f ca="1">(TODAY()-PACIENTE[[#This Row],[FECHA. DE NACIMIENTO]])/365</f>
        <v>63.350684931506848</v>
      </c>
      <c r="E2683" s="14" t="str">
        <f t="shared" ca="1" si="85"/>
        <v>ADULTO</v>
      </c>
      <c r="F2683" s="14" t="s">
        <v>14</v>
      </c>
      <c r="G2683" s="2" t="s">
        <v>5276</v>
      </c>
    </row>
    <row r="2684" spans="1:7" x14ac:dyDescent="0.25">
      <c r="A2684" s="84">
        <f t="shared" si="86"/>
        <v>2673</v>
      </c>
      <c r="B2684" t="s">
        <v>5277</v>
      </c>
      <c r="C2684" s="12">
        <v>25443</v>
      </c>
      <c r="D2684" s="13">
        <f ca="1">(TODAY()-PACIENTE[[#This Row],[FECHA. DE NACIMIENTO]])/365</f>
        <v>56.405479452054792</v>
      </c>
      <c r="E2684" s="14" t="str">
        <f t="shared" ca="1" si="85"/>
        <v>ADULTO</v>
      </c>
      <c r="F2684" s="14" t="s">
        <v>14</v>
      </c>
      <c r="G2684" s="2" t="s">
        <v>5278</v>
      </c>
    </row>
    <row r="2685" spans="1:7" x14ac:dyDescent="0.25">
      <c r="A2685" s="84">
        <f t="shared" si="86"/>
        <v>2674</v>
      </c>
      <c r="B2685" t="s">
        <v>5279</v>
      </c>
      <c r="C2685" s="12">
        <v>43887</v>
      </c>
      <c r="D2685" s="13">
        <f ca="1">(TODAY()-PACIENTE[[#This Row],[FECHA. DE NACIMIENTO]])/365</f>
        <v>5.8739726027397259</v>
      </c>
      <c r="E2685" s="14" t="str">
        <f t="shared" ca="1" si="85"/>
        <v>NIÑO</v>
      </c>
      <c r="F2685" s="14" t="s">
        <v>14</v>
      </c>
      <c r="G2685" s="2" t="s">
        <v>5280</v>
      </c>
    </row>
    <row r="2686" spans="1:7" x14ac:dyDescent="0.25">
      <c r="A2686" s="84">
        <f t="shared" si="86"/>
        <v>2675</v>
      </c>
      <c r="B2686" t="s">
        <v>5281</v>
      </c>
      <c r="C2686" s="12">
        <v>22349</v>
      </c>
      <c r="D2686" s="13">
        <f ca="1">(TODAY()-PACIENTE[[#This Row],[FECHA. DE NACIMIENTO]])/365</f>
        <v>64.882191780821913</v>
      </c>
      <c r="E2686" s="14" t="str">
        <f t="shared" ca="1" si="85"/>
        <v>ADULTO</v>
      </c>
      <c r="F2686" s="14" t="s">
        <v>14</v>
      </c>
      <c r="G2686" s="2" t="s">
        <v>5282</v>
      </c>
    </row>
    <row r="2687" spans="1:7" x14ac:dyDescent="0.25">
      <c r="A2687" s="84">
        <f t="shared" si="86"/>
        <v>2676</v>
      </c>
      <c r="B2687" t="s">
        <v>5283</v>
      </c>
      <c r="C2687" s="12">
        <v>38090</v>
      </c>
      <c r="D2687" s="13">
        <f ca="1">(TODAY()-PACIENTE[[#This Row],[FECHA. DE NACIMIENTO]])/365</f>
        <v>21.756164383561643</v>
      </c>
      <c r="E2687" s="14" t="str">
        <f t="shared" ca="1" si="85"/>
        <v>ADULTO</v>
      </c>
      <c r="F2687" s="14" t="s">
        <v>15</v>
      </c>
      <c r="G2687" s="2" t="s">
        <v>5284</v>
      </c>
    </row>
    <row r="2688" spans="1:7" x14ac:dyDescent="0.25">
      <c r="A2688" s="84">
        <f t="shared" si="86"/>
        <v>2677</v>
      </c>
      <c r="B2688" t="s">
        <v>5286</v>
      </c>
      <c r="C2688" s="12">
        <v>41756</v>
      </c>
      <c r="D2688" s="13">
        <f ca="1">(TODAY()-PACIENTE[[#This Row],[FECHA. DE NACIMIENTO]])/365</f>
        <v>11.712328767123287</v>
      </c>
      <c r="E2688" s="14" t="str">
        <f t="shared" ca="1" si="85"/>
        <v>ADOLECENTE</v>
      </c>
      <c r="F2688" s="14" t="s">
        <v>15</v>
      </c>
      <c r="G2688" s="2" t="s">
        <v>5285</v>
      </c>
    </row>
    <row r="2689" spans="1:7" x14ac:dyDescent="0.25">
      <c r="A2689" s="84">
        <f t="shared" si="86"/>
        <v>2678</v>
      </c>
      <c r="B2689" t="s">
        <v>5287</v>
      </c>
      <c r="C2689" s="12">
        <v>37713</v>
      </c>
      <c r="D2689" s="13">
        <f ca="1">(TODAY()-PACIENTE[[#This Row],[FECHA. DE NACIMIENTO]])/365</f>
        <v>22.789041095890411</v>
      </c>
      <c r="E2689" s="14" t="str">
        <f t="shared" ca="1" si="85"/>
        <v>ADULTO</v>
      </c>
      <c r="F2689" s="14" t="s">
        <v>15</v>
      </c>
      <c r="G2689" s="2" t="s">
        <v>628</v>
      </c>
    </row>
    <row r="2690" spans="1:7" x14ac:dyDescent="0.25">
      <c r="A2690" s="84">
        <f t="shared" si="86"/>
        <v>2679</v>
      </c>
      <c r="B2690" t="s">
        <v>5288</v>
      </c>
      <c r="C2690" s="12">
        <v>44547</v>
      </c>
      <c r="D2690" s="13">
        <f ca="1">(TODAY()-PACIENTE[[#This Row],[FECHA. DE NACIMIENTO]])/365</f>
        <v>4.065753424657534</v>
      </c>
      <c r="E2690" s="14" t="str">
        <f t="shared" ca="1" si="85"/>
        <v>NIÑO</v>
      </c>
      <c r="F2690" s="14" t="s">
        <v>14</v>
      </c>
    </row>
    <row r="2691" spans="1:7" x14ac:dyDescent="0.25">
      <c r="A2691" s="84">
        <f t="shared" si="86"/>
        <v>2680</v>
      </c>
      <c r="B2691" t="s">
        <v>5289</v>
      </c>
      <c r="C2691" s="12">
        <v>39634</v>
      </c>
      <c r="D2691" s="13">
        <f ca="1">(TODAY()-PACIENTE[[#This Row],[FECHA. DE NACIMIENTO]])/365</f>
        <v>17.526027397260275</v>
      </c>
      <c r="E2691" s="14" t="str">
        <f t="shared" ca="1" si="85"/>
        <v>ADULTO</v>
      </c>
      <c r="F2691" s="14" t="s">
        <v>15</v>
      </c>
      <c r="G2691" s="2" t="s">
        <v>5290</v>
      </c>
    </row>
    <row r="2692" spans="1:7" x14ac:dyDescent="0.25">
      <c r="A2692" s="84">
        <f t="shared" si="86"/>
        <v>2681</v>
      </c>
      <c r="B2692" t="s">
        <v>5291</v>
      </c>
      <c r="C2692" s="12">
        <v>34410</v>
      </c>
      <c r="D2692" s="13">
        <f ca="1">(TODAY()-PACIENTE[[#This Row],[FECHA. DE NACIMIENTO]])/365</f>
        <v>31.838356164383562</v>
      </c>
      <c r="E2692" s="14" t="str">
        <f t="shared" ca="1" si="85"/>
        <v>ADULTO</v>
      </c>
      <c r="F2692" s="14" t="s">
        <v>15</v>
      </c>
      <c r="G2692" s="2" t="s">
        <v>807</v>
      </c>
    </row>
    <row r="2693" spans="1:7" x14ac:dyDescent="0.25">
      <c r="A2693" s="84">
        <f t="shared" si="86"/>
        <v>2682</v>
      </c>
      <c r="B2693" t="s">
        <v>5292</v>
      </c>
      <c r="C2693" s="12">
        <v>37133</v>
      </c>
      <c r="D2693" s="13">
        <f ca="1">(TODAY()-PACIENTE[[#This Row],[FECHA. DE NACIMIENTO]])/365</f>
        <v>24.378082191780823</v>
      </c>
      <c r="E2693" s="14" t="str">
        <f t="shared" ca="1" si="85"/>
        <v>ADULTO</v>
      </c>
      <c r="F2693" s="14" t="s">
        <v>15</v>
      </c>
      <c r="G2693" s="2" t="s">
        <v>5293</v>
      </c>
    </row>
    <row r="2694" spans="1:7" x14ac:dyDescent="0.25">
      <c r="A2694" s="84">
        <f t="shared" si="86"/>
        <v>2683</v>
      </c>
      <c r="B2694" t="s">
        <v>2418</v>
      </c>
      <c r="C2694" s="12">
        <v>24739</v>
      </c>
      <c r="D2694" s="13">
        <f ca="1">(TODAY()-PACIENTE[[#This Row],[FECHA. DE NACIMIENTO]])/365</f>
        <v>58.334246575342469</v>
      </c>
      <c r="E2694" s="14" t="str">
        <f t="shared" ca="1" si="85"/>
        <v>ADULTO</v>
      </c>
      <c r="F2694" s="14" t="s">
        <v>15</v>
      </c>
      <c r="G2694" s="2" t="s">
        <v>5294</v>
      </c>
    </row>
    <row r="2695" spans="1:7" x14ac:dyDescent="0.25">
      <c r="A2695" s="84">
        <f t="shared" si="86"/>
        <v>2684</v>
      </c>
      <c r="B2695" t="s">
        <v>5295</v>
      </c>
      <c r="C2695" s="12">
        <v>25432</v>
      </c>
      <c r="D2695" s="13">
        <f ca="1">(TODAY()-PACIENTE[[#This Row],[FECHA. DE NACIMIENTO]])/365</f>
        <v>56.435616438356163</v>
      </c>
      <c r="E2695" s="14" t="str">
        <f t="shared" ca="1" si="85"/>
        <v>ADULTO</v>
      </c>
      <c r="F2695" s="14" t="s">
        <v>15</v>
      </c>
      <c r="G2695" s="2" t="s">
        <v>5296</v>
      </c>
    </row>
    <row r="2696" spans="1:7" x14ac:dyDescent="0.25">
      <c r="A2696" s="84">
        <f t="shared" si="86"/>
        <v>2685</v>
      </c>
      <c r="B2696" t="s">
        <v>5297</v>
      </c>
      <c r="C2696" s="12">
        <v>44270</v>
      </c>
      <c r="D2696" s="13">
        <f ca="1">(TODAY()-PACIENTE[[#This Row],[FECHA. DE NACIMIENTO]])/365</f>
        <v>4.8246575342465752</v>
      </c>
      <c r="E2696" s="14" t="str">
        <f t="shared" ca="1" si="85"/>
        <v>NIÑO</v>
      </c>
      <c r="F2696" s="14" t="s">
        <v>14</v>
      </c>
      <c r="G2696" s="2" t="s">
        <v>5298</v>
      </c>
    </row>
    <row r="2697" spans="1:7" x14ac:dyDescent="0.25">
      <c r="A2697" s="84">
        <f t="shared" si="86"/>
        <v>2686</v>
      </c>
      <c r="B2697" t="s">
        <v>5299</v>
      </c>
      <c r="C2697" s="12">
        <v>39288</v>
      </c>
      <c r="D2697" s="13">
        <f ca="1">(TODAY()-PACIENTE[[#This Row],[FECHA. DE NACIMIENTO]])/365</f>
        <v>18.473972602739725</v>
      </c>
      <c r="E2697" s="14" t="str">
        <f t="shared" ca="1" si="85"/>
        <v>ADULTO</v>
      </c>
      <c r="F2697" s="14" t="s">
        <v>15</v>
      </c>
      <c r="G2697" s="2" t="s">
        <v>5300</v>
      </c>
    </row>
    <row r="2698" spans="1:7" x14ac:dyDescent="0.25">
      <c r="A2698" s="84">
        <f t="shared" si="86"/>
        <v>2687</v>
      </c>
      <c r="B2698" t="s">
        <v>5301</v>
      </c>
      <c r="C2698" s="12">
        <v>28487</v>
      </c>
      <c r="D2698" s="13">
        <f ca="1">(TODAY()-PACIENTE[[#This Row],[FECHA. DE NACIMIENTO]])/365</f>
        <v>48.065753424657537</v>
      </c>
      <c r="E2698" s="14" t="str">
        <f t="shared" ca="1" si="85"/>
        <v>ADULTO</v>
      </c>
      <c r="F2698" s="14" t="s">
        <v>14</v>
      </c>
      <c r="G2698" s="2" t="s">
        <v>5302</v>
      </c>
    </row>
    <row r="2699" spans="1:7" x14ac:dyDescent="0.25">
      <c r="A2699" s="84">
        <f t="shared" si="86"/>
        <v>2688</v>
      </c>
      <c r="B2699" t="s">
        <v>5303</v>
      </c>
      <c r="C2699" s="12">
        <v>28373</v>
      </c>
      <c r="D2699" s="13">
        <f ca="1">(TODAY()-PACIENTE[[#This Row],[FECHA. DE NACIMIENTO]])/365</f>
        <v>48.37808219178082</v>
      </c>
      <c r="E2699" s="14" t="str">
        <f t="shared" ca="1" si="85"/>
        <v>ADULTO</v>
      </c>
      <c r="F2699" s="14" t="s">
        <v>15</v>
      </c>
      <c r="G2699" s="2" t="s">
        <v>5304</v>
      </c>
    </row>
    <row r="2700" spans="1:7" x14ac:dyDescent="0.25">
      <c r="A2700" s="84">
        <f t="shared" si="86"/>
        <v>2689</v>
      </c>
      <c r="B2700" t="s">
        <v>5305</v>
      </c>
      <c r="C2700" s="12">
        <v>28832</v>
      </c>
      <c r="D2700" s="13">
        <f ca="1">(TODAY()-PACIENTE[[#This Row],[FECHA. DE NACIMIENTO]])/365</f>
        <v>47.12054794520548</v>
      </c>
      <c r="E2700" s="14" t="str">
        <f t="shared" ca="1" si="85"/>
        <v>ADULTO</v>
      </c>
      <c r="F2700" s="14" t="s">
        <v>15</v>
      </c>
      <c r="G2700" s="2" t="s">
        <v>5306</v>
      </c>
    </row>
    <row r="2701" spans="1:7" x14ac:dyDescent="0.25">
      <c r="A2701" s="84">
        <f t="shared" si="86"/>
        <v>2690</v>
      </c>
      <c r="B2701" t="s">
        <v>5307</v>
      </c>
      <c r="C2701" s="12">
        <v>38237</v>
      </c>
      <c r="D2701" s="13">
        <f ca="1">(TODAY()-PACIENTE[[#This Row],[FECHA. DE NACIMIENTO]])/365</f>
        <v>21.353424657534248</v>
      </c>
      <c r="E2701" s="14" t="str">
        <f t="shared" ca="1" si="85"/>
        <v>ADULTO</v>
      </c>
      <c r="F2701" s="14" t="s">
        <v>14</v>
      </c>
      <c r="G2701" s="2" t="s">
        <v>5308</v>
      </c>
    </row>
    <row r="2702" spans="1:7" x14ac:dyDescent="0.25">
      <c r="A2702" s="84">
        <f t="shared" si="86"/>
        <v>2691</v>
      </c>
      <c r="B2702" t="s">
        <v>5309</v>
      </c>
      <c r="C2702" s="12">
        <v>27947</v>
      </c>
      <c r="D2702" s="13">
        <f ca="1">(TODAY()-PACIENTE[[#This Row],[FECHA. DE NACIMIENTO]])/365</f>
        <v>49.545205479452058</v>
      </c>
      <c r="E2702" s="14" t="str">
        <f t="shared" ca="1" si="85"/>
        <v>ADULTO</v>
      </c>
      <c r="F2702" s="14" t="s">
        <v>14</v>
      </c>
      <c r="G2702" s="2" t="s">
        <v>5310</v>
      </c>
    </row>
    <row r="2703" spans="1:7" x14ac:dyDescent="0.25">
      <c r="A2703" s="84">
        <f t="shared" si="86"/>
        <v>2692</v>
      </c>
      <c r="B2703" t="s">
        <v>5311</v>
      </c>
      <c r="C2703" s="12">
        <v>27680</v>
      </c>
      <c r="D2703" s="13">
        <f ca="1">(TODAY()-PACIENTE[[#This Row],[FECHA. DE NACIMIENTO]])/365</f>
        <v>50.276712328767125</v>
      </c>
      <c r="E2703" s="14" t="str">
        <f t="shared" ca="1" si="85"/>
        <v>ADULTO</v>
      </c>
      <c r="F2703" s="14" t="s">
        <v>15</v>
      </c>
      <c r="G2703" s="2" t="s">
        <v>5312</v>
      </c>
    </row>
    <row r="2704" spans="1:7" x14ac:dyDescent="0.25">
      <c r="A2704" s="84">
        <f t="shared" si="86"/>
        <v>2693</v>
      </c>
      <c r="B2704" t="s">
        <v>5313</v>
      </c>
      <c r="C2704" s="12">
        <v>34156</v>
      </c>
      <c r="D2704" s="13">
        <f ca="1">(TODAY()-PACIENTE[[#This Row],[FECHA. DE NACIMIENTO]])/365</f>
        <v>32.534246575342465</v>
      </c>
      <c r="E2704" s="14" t="str">
        <f t="shared" ca="1" si="85"/>
        <v>ADULTO</v>
      </c>
      <c r="F2704" s="14" t="s">
        <v>15</v>
      </c>
      <c r="G2704" s="2" t="s">
        <v>2203</v>
      </c>
    </row>
    <row r="2705" spans="1:7" x14ac:dyDescent="0.25">
      <c r="A2705" s="84">
        <f t="shared" si="86"/>
        <v>2694</v>
      </c>
      <c r="B2705" t="s">
        <v>5314</v>
      </c>
      <c r="C2705" s="12">
        <v>30993</v>
      </c>
      <c r="D2705" s="13">
        <f ca="1">(TODAY()-PACIENTE[[#This Row],[FECHA. DE NACIMIENTO]])/365</f>
        <v>41.2</v>
      </c>
      <c r="E2705" s="14" t="str">
        <f t="shared" ca="1" si="85"/>
        <v>ADULTO</v>
      </c>
      <c r="F2705" s="14" t="s">
        <v>15</v>
      </c>
      <c r="G2705" s="2" t="s">
        <v>5315</v>
      </c>
    </row>
    <row r="2706" spans="1:7" x14ac:dyDescent="0.25">
      <c r="A2706" s="84">
        <f t="shared" si="86"/>
        <v>2695</v>
      </c>
      <c r="B2706" t="s">
        <v>5316</v>
      </c>
      <c r="C2706" s="12">
        <v>31490</v>
      </c>
      <c r="D2706" s="13">
        <f ca="1">(TODAY()-PACIENTE[[#This Row],[FECHA. DE NACIMIENTO]])/365</f>
        <v>39.838356164383562</v>
      </c>
      <c r="E2706" s="14" t="str">
        <f t="shared" ca="1" si="85"/>
        <v>ADULTO</v>
      </c>
      <c r="F2706" s="14" t="s">
        <v>14</v>
      </c>
      <c r="G2706" s="2" t="s">
        <v>2060</v>
      </c>
    </row>
    <row r="2707" spans="1:7" x14ac:dyDescent="0.25">
      <c r="A2707" s="84">
        <f t="shared" si="86"/>
        <v>2696</v>
      </c>
      <c r="B2707" t="s">
        <v>5317</v>
      </c>
      <c r="C2707" s="12">
        <v>37922</v>
      </c>
      <c r="D2707" s="13">
        <f ca="1">(TODAY()-PACIENTE[[#This Row],[FECHA. DE NACIMIENTO]])/365</f>
        <v>22.216438356164385</v>
      </c>
      <c r="E2707" s="14" t="str">
        <f t="shared" ca="1" si="85"/>
        <v>ADULTO</v>
      </c>
      <c r="F2707" s="14" t="s">
        <v>14</v>
      </c>
      <c r="G2707" s="2" t="s">
        <v>5318</v>
      </c>
    </row>
    <row r="2708" spans="1:7" x14ac:dyDescent="0.25">
      <c r="A2708" s="84">
        <f t="shared" si="86"/>
        <v>2697</v>
      </c>
      <c r="B2708" t="s">
        <v>492</v>
      </c>
      <c r="C2708" s="12">
        <v>32987</v>
      </c>
      <c r="D2708" s="13">
        <f ca="1">(TODAY()-PACIENTE[[#This Row],[FECHA. DE NACIMIENTO]])/365</f>
        <v>35.736986301369861</v>
      </c>
      <c r="E2708" s="14" t="str">
        <f t="shared" ca="1" si="85"/>
        <v>ADULTO</v>
      </c>
      <c r="F2708" s="14" t="s">
        <v>15</v>
      </c>
      <c r="G2708" s="2" t="s">
        <v>493</v>
      </c>
    </row>
    <row r="2709" spans="1:7" x14ac:dyDescent="0.25">
      <c r="A2709" s="84">
        <f t="shared" si="86"/>
        <v>2698</v>
      </c>
      <c r="B2709" t="s">
        <v>5319</v>
      </c>
      <c r="C2709" s="12">
        <v>40361</v>
      </c>
      <c r="D2709" s="13">
        <f ca="1">(TODAY()-PACIENTE[[#This Row],[FECHA. DE NACIMIENTO]])/365</f>
        <v>15.534246575342467</v>
      </c>
      <c r="E2709" s="14" t="str">
        <f t="shared" ca="1" si="85"/>
        <v>ADOLECENTE</v>
      </c>
      <c r="F2709" s="14" t="s">
        <v>14</v>
      </c>
      <c r="G2709" s="2" t="s">
        <v>5320</v>
      </c>
    </row>
    <row r="2710" spans="1:7" x14ac:dyDescent="0.25">
      <c r="A2710" s="84">
        <f t="shared" si="86"/>
        <v>2699</v>
      </c>
      <c r="B2710" t="s">
        <v>3332</v>
      </c>
      <c r="C2710" s="12">
        <v>35591</v>
      </c>
      <c r="D2710" s="13">
        <f ca="1">(TODAY()-PACIENTE[[#This Row],[FECHA. DE NACIMIENTO]])/365</f>
        <v>28.602739726027398</v>
      </c>
      <c r="E2710" s="14" t="str">
        <f t="shared" ca="1" si="85"/>
        <v>ADULTO</v>
      </c>
      <c r="F2710" s="14" t="s">
        <v>15</v>
      </c>
      <c r="G2710" s="2" t="s">
        <v>3333</v>
      </c>
    </row>
    <row r="2711" spans="1:7" x14ac:dyDescent="0.25">
      <c r="A2711" s="84">
        <f t="shared" si="86"/>
        <v>2700</v>
      </c>
      <c r="B2711" t="s">
        <v>5321</v>
      </c>
      <c r="C2711" s="12">
        <v>37019</v>
      </c>
      <c r="D2711" s="13">
        <f ca="1">(TODAY()-PACIENTE[[#This Row],[FECHA. DE NACIMIENTO]])/365</f>
        <v>24.69041095890411</v>
      </c>
      <c r="E2711" s="14" t="str">
        <f t="shared" ca="1" si="85"/>
        <v>ADULTO</v>
      </c>
      <c r="F2711" s="14" t="s">
        <v>15</v>
      </c>
      <c r="G2711" s="2" t="s">
        <v>5322</v>
      </c>
    </row>
    <row r="2712" spans="1:7" x14ac:dyDescent="0.25">
      <c r="A2712" s="84" t="str">
        <f t="shared" si="86"/>
        <v/>
      </c>
      <c r="C2712" s="12"/>
      <c r="D2712" s="13">
        <f ca="1">(TODAY()-PACIENTE[[#This Row],[FECHA. DE NACIMIENTO]])/365</f>
        <v>126.11232876712329</v>
      </c>
      <c r="E2712" s="14" t="str">
        <f t="shared" ca="1" si="85"/>
        <v>TERCERA EDAD</v>
      </c>
      <c r="F2712" s="14"/>
    </row>
    <row r="2713" spans="1:7" x14ac:dyDescent="0.25">
      <c r="A2713" s="84" t="str">
        <f t="shared" si="86"/>
        <v/>
      </c>
      <c r="C2713" s="12"/>
      <c r="D2713" s="13">
        <f ca="1">(TODAY()-PACIENTE[[#This Row],[FECHA. DE NACIMIENTO]])/365</f>
        <v>126.11232876712329</v>
      </c>
      <c r="E2713" s="14" t="str">
        <f t="shared" ca="1" si="85"/>
        <v>TERCERA EDAD</v>
      </c>
      <c r="F2713" s="14"/>
    </row>
    <row r="2714" spans="1:7" x14ac:dyDescent="0.25">
      <c r="A2714" s="84" t="str">
        <f t="shared" si="86"/>
        <v/>
      </c>
      <c r="C2714" s="12"/>
      <c r="D2714" s="13">
        <f ca="1">(TODAY()-PACIENTE[[#This Row],[FECHA. DE NACIMIENTO]])/365</f>
        <v>126.11232876712329</v>
      </c>
      <c r="E2714" s="14" t="str">
        <f t="shared" ca="1" si="85"/>
        <v>TERCERA EDAD</v>
      </c>
      <c r="F2714" s="14"/>
    </row>
    <row r="2715" spans="1:7" x14ac:dyDescent="0.25">
      <c r="A2715" s="84" t="str">
        <f t="shared" si="86"/>
        <v/>
      </c>
      <c r="C2715" s="12"/>
      <c r="D2715" s="13">
        <f ca="1">(TODAY()-PACIENTE[[#This Row],[FECHA. DE NACIMIENTO]])/365</f>
        <v>126.11232876712329</v>
      </c>
      <c r="E2715" s="14" t="str">
        <f t="shared" ca="1" si="85"/>
        <v>TERCERA EDAD</v>
      </c>
      <c r="F2715" s="14"/>
    </row>
    <row r="2716" spans="1:7" x14ac:dyDescent="0.25">
      <c r="A2716" s="84" t="str">
        <f t="shared" si="86"/>
        <v/>
      </c>
      <c r="C2716" s="12"/>
      <c r="D2716" s="13">
        <f ca="1">(TODAY()-PACIENTE[[#This Row],[FECHA. DE NACIMIENTO]])/365</f>
        <v>126.11232876712329</v>
      </c>
      <c r="E2716" s="14" t="str">
        <f t="shared" ca="1" si="85"/>
        <v>TERCERA EDAD</v>
      </c>
      <c r="F2716" s="14"/>
    </row>
    <row r="2717" spans="1:7" x14ac:dyDescent="0.25">
      <c r="A2717" s="84" t="str">
        <f t="shared" si="86"/>
        <v/>
      </c>
      <c r="C2717" s="12"/>
      <c r="D2717" s="13">
        <f ca="1">(TODAY()-PACIENTE[[#This Row],[FECHA. DE NACIMIENTO]])/365</f>
        <v>126.11232876712329</v>
      </c>
      <c r="E2717" s="14" t="str">
        <f t="shared" ca="1" si="85"/>
        <v>TERCERA EDAD</v>
      </c>
      <c r="F2717" s="14"/>
    </row>
    <row r="2718" spans="1:7" x14ac:dyDescent="0.25">
      <c r="A2718" s="84" t="str">
        <f t="shared" si="86"/>
        <v/>
      </c>
      <c r="C2718" s="12"/>
      <c r="D2718" s="13">
        <f ca="1">(TODAY()-PACIENTE[[#This Row],[FECHA. DE NACIMIENTO]])/365</f>
        <v>126.11232876712329</v>
      </c>
      <c r="E2718" s="14" t="str">
        <f t="shared" ca="1" si="85"/>
        <v>TERCERA EDAD</v>
      </c>
      <c r="F2718" s="14"/>
    </row>
    <row r="2719" spans="1:7" x14ac:dyDescent="0.25">
      <c r="A2719" s="84" t="str">
        <f t="shared" si="86"/>
        <v/>
      </c>
      <c r="C2719" s="12"/>
      <c r="D2719" s="13">
        <f ca="1">(TODAY()-PACIENTE[[#This Row],[FECHA. DE NACIMIENTO]])/365</f>
        <v>126.11232876712329</v>
      </c>
      <c r="E2719" s="14" t="str">
        <f t="shared" ca="1" si="85"/>
        <v>TERCERA EDAD</v>
      </c>
      <c r="F2719" s="14"/>
    </row>
    <row r="2720" spans="1:7" x14ac:dyDescent="0.25">
      <c r="A2720" s="84" t="str">
        <f t="shared" si="86"/>
        <v/>
      </c>
      <c r="C2720" s="12"/>
      <c r="D2720" s="13">
        <f ca="1">(TODAY()-PACIENTE[[#This Row],[FECHA. DE NACIMIENTO]])/365</f>
        <v>126.11232876712329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126.11232876712329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126.11232876712329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126.11232876712329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126.11232876712329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126.11232876712329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126.11232876712329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126.11232876712329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126.11232876712329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126.11232876712329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126.11232876712329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126.11232876712329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126.11232876712329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126.11232876712329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126.11232876712329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126.11232876712329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126.11232876712329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126.11232876712329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126.11232876712329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126.11232876712329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126.11232876712329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126.11232876712329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126.11232876712329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126.11232876712329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126.11232876712329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126.11232876712329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126.11232876712329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126.11232876712329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126.11232876712329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126.11232876712329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126.11232876712329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126.11232876712329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126.11232876712329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126.11232876712329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126.11232876712329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126.11232876712329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126.11232876712329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126.11232876712329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126.11232876712329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126.11232876712329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126.11232876712329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126.11232876712329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126.11232876712329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126.11232876712329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126.11232876712329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126.11232876712329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126.11232876712329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126.11232876712329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126.11232876712329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126.11232876712329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126.11232876712329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126.11232876712329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126.11232876712329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126.11232876712329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126.11232876712329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126.11232876712329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126.11232876712329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126.11232876712329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126.11232876712329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126.11232876712329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126.11232876712329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126.11232876712329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126.11232876712329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126.11232876712329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126.11232876712329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126.11232876712329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126.11232876712329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126.11232876712329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126.11232876712329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126.11232876712329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126.11232876712329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126.11232876712329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126.11232876712329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126.11232876712329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126.11232876712329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126.11232876712329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126.11232876712329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126.11232876712329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126.11232876712329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126.11232876712329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126.11232876712329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126.11232876712329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126.11232876712329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126.11232876712329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126.11232876712329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126.11232876712329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126.11232876712329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126.11232876712329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126.11232876712329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126.11232876712329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126.11232876712329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126.11232876712329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126.11232876712329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126.11232876712329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126.11232876712329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126.11232876712329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126.11232876712329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126.11232876712329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126.11232876712329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126.11232876712329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126.11232876712329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126.11232876712329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126.11232876712329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126.11232876712329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126.11232876712329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126.11232876712329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126.11232876712329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126.11232876712329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126.11232876712329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126.11232876712329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126.11232876712329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126.11232876712329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126.11232876712329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126.11232876712329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126.11232876712329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126.11232876712329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126.11232876712329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126.11232876712329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126.11232876712329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126.11232876712329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126.11232876712329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126.11232876712329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126.11232876712329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126.11232876712329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126.11232876712329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126.11232876712329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126.11232876712329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126.11232876712329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126.11232876712329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126.11232876712329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126.11232876712329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126.11232876712329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126.11232876712329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126.11232876712329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126.11232876712329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126.11232876712329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126.11232876712329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126.11232876712329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126.11232876712329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126.11232876712329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126.11232876712329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126.11232876712329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126.11232876712329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126.11232876712329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126.11232876712329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126.11232876712329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126.11232876712329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126.11232876712329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126.11232876712329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126.11232876712329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126.11232876712329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126.11232876712329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126.11232876712329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126.11232876712329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126.11232876712329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126.11232876712329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126.11232876712329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126.11232876712329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126.11232876712329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126.11232876712329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126.11232876712329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126.11232876712329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126.11232876712329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126.11232876712329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126.11232876712329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126.11232876712329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126.11232876712329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126.11232876712329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126.11232876712329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126.11232876712329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126.11232876712329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126.11232876712329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126.11232876712329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126.11232876712329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126.11232876712329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126.11232876712329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126.11232876712329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126.11232876712329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126.11232876712329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126.11232876712329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126.11232876712329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126.11232876712329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126.11232876712329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126.11232876712329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126.11232876712329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126.11232876712329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126.11232876712329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126.11232876712329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126.11232876712329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126.11232876712329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126.11232876712329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126.11232876712329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126.11232876712329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126.11232876712329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126.11232876712329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126.11232876712329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126.11232876712329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126.11232876712329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126.11232876712329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126.11232876712329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126.11232876712329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126.11232876712329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126.11232876712329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126.11232876712329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126.11232876712329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126.11232876712329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126.11232876712329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126.11232876712329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126.11232876712329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126.11232876712329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126.11232876712329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126.11232876712329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126.11232876712329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126.11232876712329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126.11232876712329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126.11232876712329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126.11232876712329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126.11232876712329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126.11232876712329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126.11232876712329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126.11232876712329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126.11232876712329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126.11232876712329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126.11232876712329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126.11232876712329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126.11232876712329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126.11232876712329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126.11232876712329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126.11232876712329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126.11232876712329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126.11232876712329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126.11232876712329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126.11232876712329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126.11232876712329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126.11232876712329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126.11232876712329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126.11232876712329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126.11232876712329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126.11232876712329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126.11232876712329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126.11232876712329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126.11232876712329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126.11232876712329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126.11232876712329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126.11232876712329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126.11232876712329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126.11232876712329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126.11232876712329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126.11232876712329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126.11232876712329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126.11232876712329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126.11232876712329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126.11232876712329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126.11232876712329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126.11232876712329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126.11232876712329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126.11232876712329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126.11232876712329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126.11232876712329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126.11232876712329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126.11232876712329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126.11232876712329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126.11232876712329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126.11232876712329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126.11232876712329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126.11232876712329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126.11232876712329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126.11232876712329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126.11232876712329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126.11232876712329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126.11232876712329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126.11232876712329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126.11232876712329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126.11232876712329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126.11232876712329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126.11232876712329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126.11232876712329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126.11232876712329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126.11232876712329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126.11232876712329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126.11232876712329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126.11232876712329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126.11232876712329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126.11232876712329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126.11232876712329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126.11232876712329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126.11232876712329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126.11232876712329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126.11232876712329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126.11232876712329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126.11232876712329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126.11232876712329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126.11232876712329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126.11232876712329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126.11232876712329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126.11232876712329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126.11232876712329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126.11232876712329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126.11232876712329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126.11232876712329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126.11232876712329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126.11232876712329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126.11232876712329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126.11232876712329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126.11232876712329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126.11232876712329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126.11232876712329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126.11232876712329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126.11232876712329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126.11232876712329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126.11232876712329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126.11232876712329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126.11232876712329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126.11232876712329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126.11232876712329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126.11232876712329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126.11232876712329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126.11232876712329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126.11232876712329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126.11232876712329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126.11232876712329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126.11232876712329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126.11232876712329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126.11232876712329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126.11232876712329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126.11232876712329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126.11232876712329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126.11232876712329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126.11232876712329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126.11232876712329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126.11232876712329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126.11232876712329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126.11232876712329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126.11232876712329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126.11232876712329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126.11232876712329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126.11232876712329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126.11232876712329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126.11232876712329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126.11232876712329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126.11232876712329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126.11232876712329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126.11232876712329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126.11232876712329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126.11232876712329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126.11232876712329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126.11232876712329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126.11232876712329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126.11232876712329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126.11232876712329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126.11232876712329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126.11232876712329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126.11232876712329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126.11232876712329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126.11232876712329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126.11232876712329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126.11232876712329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126.11232876712329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126.11232876712329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126.11232876712329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126.11232876712329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126.11232876712329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126.11232876712329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126.11232876712329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126.11232876712329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126.11232876712329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126.11232876712329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126.11232876712329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126.11232876712329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126.11232876712329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126.11232876712329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126.11232876712329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126.11232876712329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126.11232876712329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126.11232876712329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126.11232876712329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126.11232876712329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126.11232876712329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126.11232876712329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126.11232876712329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126.11232876712329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126.11232876712329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126.11232876712329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126.11232876712329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126.11232876712329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126.11232876712329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126.11232876712329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126.11232876712329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126.11232876712329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126.11232876712329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126.11232876712329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126.11232876712329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126.11232876712329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126.11232876712329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126.11232876712329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126.11232876712329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126.11232876712329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126.11232876712329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126.11232876712329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126.11232876712329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126.11232876712329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126.11232876712329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126.11232876712329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126.11232876712329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126.11232876712329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126.11232876712329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126.11232876712329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126.11232876712329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126.11232876712329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126.11232876712329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126.11232876712329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126.11232876712329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126.11232876712329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126.11232876712329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126.11232876712329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126.11232876712329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126.11232876712329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126.11232876712329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126.11232876712329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126.11232876712329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126.11232876712329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126.11232876712329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126.11232876712329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126.11232876712329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126.11232876712329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126.11232876712329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126.11232876712329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126.11232876712329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126.11232876712329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126.11232876712329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126.11232876712329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126.11232876712329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126.11232876712329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126.11232876712329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126.11232876712329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126.11232876712329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126.11232876712329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126.11232876712329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126.11232876712329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126.11232876712329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126.11232876712329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126.11232876712329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126.11232876712329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126.11232876712329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126.11232876712329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126.11232876712329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126.11232876712329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126.11232876712329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126.11232876712329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126.11232876712329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126.11232876712329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126.11232876712329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126.11232876712329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126.11232876712329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126.11232876712329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126.11232876712329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126.11232876712329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126.11232876712329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126.11232876712329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126.11232876712329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126.11232876712329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126.11232876712329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126.11232876712329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126.11232876712329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126.11232876712329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126.11232876712329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126.11232876712329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126.11232876712329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126.11232876712329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126.11232876712329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126.11232876712329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126.11232876712329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126.11232876712329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126.11232876712329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126.11232876712329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126.11232876712329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126.11232876712329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126.11232876712329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126.11232876712329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126.11232876712329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126.11232876712329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126.11232876712329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126.11232876712329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126.11232876712329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126.11232876712329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126.11232876712329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126.11232876712329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126.11232876712329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126.11232876712329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126.11232876712329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126.11232876712329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126.11232876712329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126.11232876712329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126.11232876712329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126.11232876712329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126.11232876712329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126.11232876712329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126.11232876712329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126.11232876712329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126.11232876712329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126.11232876712329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126.11232876712329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126.11232876712329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126.11232876712329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126.11232876712329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126.11232876712329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126.11232876712329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126.11232876712329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126.11232876712329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126.11232876712329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126.11232876712329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126.11232876712329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126.11232876712329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126.11232876712329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126.11232876712329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126.11232876712329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126.11232876712329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126.11232876712329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126.11232876712329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126.11232876712329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126.11232876712329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126.11232876712329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126.11232876712329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126.11232876712329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126.11232876712329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126.11232876712329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126.11232876712329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126.11232876712329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126.11232876712329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126.11232876712329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126.11232876712329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126.11232876712329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126.11232876712329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126.11232876712329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126.11232876712329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126.11232876712329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126.11232876712329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126.11232876712329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126.11232876712329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126.11232876712329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126.11232876712329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126.11232876712329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126.11232876712329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126.11232876712329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126.11232876712329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126.11232876712329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126.11232876712329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126.11232876712329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126.11232876712329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126.11232876712329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126.11232876712329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126.11232876712329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126.11232876712329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126.11232876712329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126.11232876712329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126.11232876712329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126.11232876712329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126.11232876712329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126.11232876712329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126.11232876712329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126.11232876712329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126.11232876712329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126.11232876712329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126.11232876712329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126.11232876712329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126.11232876712329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126.11232876712329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126.11232876712329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126.11232876712329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126.11232876712329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126.11232876712329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126.11232876712329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126.11232876712329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126.11232876712329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126.11232876712329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126.11232876712329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126.11232876712329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126.11232876712329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126.11232876712329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126.11232876712329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126.11232876712329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126.11232876712329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126.11232876712329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126.11232876712329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126.11232876712329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126.11232876712329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126.11232876712329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126.11232876712329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126.11232876712329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126.11232876712329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126.11232876712329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126.11232876712329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126.11232876712329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126.11232876712329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126.11232876712329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126.11232876712329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126.11232876712329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126.11232876712329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126.11232876712329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126.11232876712329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126.11232876712329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126.11232876712329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126.11232876712329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126.11232876712329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126.11232876712329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126.11232876712329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126.11232876712329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126.11232876712329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126.11232876712329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126.11232876712329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126.11232876712329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126.11232876712329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126.11232876712329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126.11232876712329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126.11232876712329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126.11232876712329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126.11232876712329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126.11232876712329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126.11232876712329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126.11232876712329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126.11232876712329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126.11232876712329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126.11232876712329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126.11232876712329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126.11232876712329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126.11232876712329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126.11232876712329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126.11232876712329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126.11232876712329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126.11232876712329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126.11232876712329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126.11232876712329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126.11232876712329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126.11232876712329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126.11232876712329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126.11232876712329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126.11232876712329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126.11232876712329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126.11232876712329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126.11232876712329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126.11232876712329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126.11232876712329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126.11232876712329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126.11232876712329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126.11232876712329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126.11232876712329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126.11232876712329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126.11232876712329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126.11232876712329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126.11232876712329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126.11232876712329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126.11232876712329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126.11232876712329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126.11232876712329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126.11232876712329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126.11232876712329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126.11232876712329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126.11232876712329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126.11232876712329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126.11232876712329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126.11232876712329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126.11232876712329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126.11232876712329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126.11232876712329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126.11232876712329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126.11232876712329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126.11232876712329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126.11232876712329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126.11232876712329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126.11232876712329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126.11232876712329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126.11232876712329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126.11232876712329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126.11232876712329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126.11232876712329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126.11232876712329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126.11232876712329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126.11232876712329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126.11232876712329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126.11232876712329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126.11232876712329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126.11232876712329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126.11232876712329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126.11232876712329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126.11232876712329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126.11232876712329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126.11232876712329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126.11232876712329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126.11232876712329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126.11232876712329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126.11232876712329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126.11232876712329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126.11232876712329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126.11232876712329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126.11232876712329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126.11232876712329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126.11232876712329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126.11232876712329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126.11232876712329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126.11232876712329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126.11232876712329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126.11232876712329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126.11232876712329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126.11232876712329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126.11232876712329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126.11232876712329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126.11232876712329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126.11232876712329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126.11232876712329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126.11232876712329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126.11232876712329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126.11232876712329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126.11232876712329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126.11232876712329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126.11232876712329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126.11232876712329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126.11232876712329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126.11232876712329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126.11232876712329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126.11232876712329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126.11232876712329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126.11232876712329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126.11232876712329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126.11232876712329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126.11232876712329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126.11232876712329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126.11232876712329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126.11232876712329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126.11232876712329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126.11232876712329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126.11232876712329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126.11232876712329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126.11232876712329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126.11232876712329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126.11232876712329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126.11232876712329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126.11232876712329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126.11232876712329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126.11232876712329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126.11232876712329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126.11232876712329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126.11232876712329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126.11232876712329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126.11232876712329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126.11232876712329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126.11232876712329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126.11232876712329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126.11232876712329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126.11232876712329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126.11232876712329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126.11232876712329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126.11232876712329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126.11232876712329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126.11232876712329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126.11232876712329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126.11232876712329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126.11232876712329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126.11232876712329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126.11232876712329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126.11232876712329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126.11232876712329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126.11232876712329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126.11232876712329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126.11232876712329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126.11232876712329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126.11232876712329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126.11232876712329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126.11232876712329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126.11232876712329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126.11232876712329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126.11232876712329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126.11232876712329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126.11232876712329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126.11232876712329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126.11232876712329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126.11232876712329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126.11232876712329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126.11232876712329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126.11232876712329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126.11232876712329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126.11232876712329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126.11232876712329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126.11232876712329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126.11232876712329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126.11232876712329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126.11232876712329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126.11232876712329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126.11232876712329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126.11232876712329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126.11232876712329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126.11232876712329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126.11232876712329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126.11232876712329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126.11232876712329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126.11232876712329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126.11232876712329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126.11232876712329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126.11232876712329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126.11232876712329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126.11232876712329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126.11232876712329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126.11232876712329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126.11232876712329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126.11232876712329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126.11232876712329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126.11232876712329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126.11232876712329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126.11232876712329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126.11232876712329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126.11232876712329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126.11232876712329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126.11232876712329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126.11232876712329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126.11232876712329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126.11232876712329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126.11232876712329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126.11232876712329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126.11232876712329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126.11232876712329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126.11232876712329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126.11232876712329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126.11232876712329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126.11232876712329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126.11232876712329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126.11232876712329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126.11232876712329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126.11232876712329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126.11232876712329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126.11232876712329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126.11232876712329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126.11232876712329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126.11232876712329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126.11232876712329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126.11232876712329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126.11232876712329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126.11232876712329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126.11232876712329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126.11232876712329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126.11232876712329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126.11232876712329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126.11232876712329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126.11232876712329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126.11232876712329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126.11232876712329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126.11232876712329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126.11232876712329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126.11232876712329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126.11232876712329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126.11232876712329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126.11232876712329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126.11232876712329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126.11232876712329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126.11232876712329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126.11232876712329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126.11232876712329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126.11232876712329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126.11232876712329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126.11232876712329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126.11232876712329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126.11232876712329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126.11232876712329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126.11232876712329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126.11232876712329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126.11232876712329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126.11232876712329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126.11232876712329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126.11232876712329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126.11232876712329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126.11232876712329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126.11232876712329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126.11232876712329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126.11232876712329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126.11232876712329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126.11232876712329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126.11232876712329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126.11232876712329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126.11232876712329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126.11232876712329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126.11232876712329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126.11232876712329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126.11232876712329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126.11232876712329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126.11232876712329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126.11232876712329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126.11232876712329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126.11232876712329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126.11232876712329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126.11232876712329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126.11232876712329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126.11232876712329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126.11232876712329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126.11232876712329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126.11232876712329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126.11232876712329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126.11232876712329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126.11232876712329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126.11232876712329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126.11232876712329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126.11232876712329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126.11232876712329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126.11232876712329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126.11232876712329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126.11232876712329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126.11232876712329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126.11232876712329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126.11232876712329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126.11232876712329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126.11232876712329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126.11232876712329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126.11232876712329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126.11232876712329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126.11232876712329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126.11232876712329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126.11232876712329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126.11232876712329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126.11232876712329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126.11232876712329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126.11232876712329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126.11232876712329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126.11232876712329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126.11232876712329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126.11232876712329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126.11232876712329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126.11232876712329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126.11232876712329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126.11232876712329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126.11232876712329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126.11232876712329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126.11232876712329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126.11232876712329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126.11232876712329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126.11232876712329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126.11232876712329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126.11232876712329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126.11232876712329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126.11232876712329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126.11232876712329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126.11232876712329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126.11232876712329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126.11232876712329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126.11232876712329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126.11232876712329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126.11232876712329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126.11232876712329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126.11232876712329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126.11232876712329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126.11232876712329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126.11232876712329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126.11232876712329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126.11232876712329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126.11232876712329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126.11232876712329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126.11232876712329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126.11232876712329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126.11232876712329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126.11232876712329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126.11232876712329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126.11232876712329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126.11232876712329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126.11232876712329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126.11232876712329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126.11232876712329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126.11232876712329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126.11232876712329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126.11232876712329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126.11232876712329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126.11232876712329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126.11232876712329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126.11232876712329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126.11232876712329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126.11232876712329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126.11232876712329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126.11232876712329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126.11232876712329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126.11232876712329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126.11232876712329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126.11232876712329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126.11232876712329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126.11232876712329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126.11232876712329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126.11232876712329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126.11232876712329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126.11232876712329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126.11232876712329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126.11232876712329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126.11232876712329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126.11232876712329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126.11232876712329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126.11232876712329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126.11232876712329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126.11232876712329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126.11232876712329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126.11232876712329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126.11232876712329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126.11232876712329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126.11232876712329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126.11232876712329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126.11232876712329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126.11232876712329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126.11232876712329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126.11232876712329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126.11232876712329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126.11232876712329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126.11232876712329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126.11232876712329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126.11232876712329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126.11232876712329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126.11232876712329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126.11232876712329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126.11232876712329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126.11232876712329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126.11232876712329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126.11232876712329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126.11232876712329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126.11232876712329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126.11232876712329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126.11232876712329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126.11232876712329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126.11232876712329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126.11232876712329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126.11232876712329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126.11232876712329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126.11232876712329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126.11232876712329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126.11232876712329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126.11232876712329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126.11232876712329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126.11232876712329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126.11232876712329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126.11232876712329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126.11232876712329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126.11232876712329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126.11232876712329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126.11232876712329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126.11232876712329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126.11232876712329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126.11232876712329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126.11232876712329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126.11232876712329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126.11232876712329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126.11232876712329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126.11232876712329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126.11232876712329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126.11232876712329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126.11232876712329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126.11232876712329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126.11232876712329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126.11232876712329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126.11232876712329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126.11232876712329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126.11232876712329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126.11232876712329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126.11232876712329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126.11232876712329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126.11232876712329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126.11232876712329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126.11232876712329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126.11232876712329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126.11232876712329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126.11232876712329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126.11232876712329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126.11232876712329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126.11232876712329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126.11232876712329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126.11232876712329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126.11232876712329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126.11232876712329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126.11232876712329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126.11232876712329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126.11232876712329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126.11232876712329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126.11232876712329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126.11232876712329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126.11232876712329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126.11232876712329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126.11232876712329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126.11232876712329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126.11232876712329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126.11232876712329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126.11232876712329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126.11232876712329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126.11232876712329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126.11232876712329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126.11232876712329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126.11232876712329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126.11232876712329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126.11232876712329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126.11232876712329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126.11232876712329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126.11232876712329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126.11232876712329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126.11232876712329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126.11232876712329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126.11232876712329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126.11232876712329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126.11232876712329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126.11232876712329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126.11232876712329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126.11232876712329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126.11232876712329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126.11232876712329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126.11232876712329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126.11232876712329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126.11232876712329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126.11232876712329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126.11232876712329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126.11232876712329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126.11232876712329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126.11232876712329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126.11232876712329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126.11232876712329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126.11232876712329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126.11232876712329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126.11232876712329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126.11232876712329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126.11232876712329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126.11232876712329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126.11232876712329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126.11232876712329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126.11232876712329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126.11232876712329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126.11232876712329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126.11232876712329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126.11232876712329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126.11232876712329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126.11232876712329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126.11232876712329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126.11232876712329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126.11232876712329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126.11232876712329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126.11232876712329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126.11232876712329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126.11232876712329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126.11232876712329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126.11232876712329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126.11232876712329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126.11232876712329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126.11232876712329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126.11232876712329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126.11232876712329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126.11232876712329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126.11232876712329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126.11232876712329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126.11232876712329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126.11232876712329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126.11232876712329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126.11232876712329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126.11232876712329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126.11232876712329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126.11232876712329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126.11232876712329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126.11232876712329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126.11232876712329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126.11232876712329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126.11232876712329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126.11232876712329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126.11232876712329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126.11232876712329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126.11232876712329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126.11232876712329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126.11232876712329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126.11232876712329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126.11232876712329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126.11232876712329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126.11232876712329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126.11232876712329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126.11232876712329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126.11232876712329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126.11232876712329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126.11232876712329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126.11232876712329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126.11232876712329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126.11232876712329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126.11232876712329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126.11232876712329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126.11232876712329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126.11232876712329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126.11232876712329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126.11232876712329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126.11232876712329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126.11232876712329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126.11232876712329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126.11232876712329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126.11232876712329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126.11232876712329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126.11232876712329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126.11232876712329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126.11232876712329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126.11232876712329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126.11232876712329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126.11232876712329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126.11232876712329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126.11232876712329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126.11232876712329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126.11232876712329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126.11232876712329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126.11232876712329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126.11232876712329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126.11232876712329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126.11232876712329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126.11232876712329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126.11232876712329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126.11232876712329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126.11232876712329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126.11232876712329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126.11232876712329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126.11232876712329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126.11232876712329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126.11232876712329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126.11232876712329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126.11232876712329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126.11232876712329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126.11232876712329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126.11232876712329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126.11232876712329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126.11232876712329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126.11232876712329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126.11232876712329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126.11232876712329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126.11232876712329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126.11232876712329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126.11232876712329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126.11232876712329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126.11232876712329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126.11232876712329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126.11232876712329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126.11232876712329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126.11232876712329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126.11232876712329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126.11232876712329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126.11232876712329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126.11232876712329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126.11232876712329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126.11232876712329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126.11232876712329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126.11232876712329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126.11232876712329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126.11232876712329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126.11232876712329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126.11232876712329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126.11232876712329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126.11232876712329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126.11232876712329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126.11232876712329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126.11232876712329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126.11232876712329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126.11232876712329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126.11232876712329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126.11232876712329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126.11232876712329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126.11232876712329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126.11232876712329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126.11232876712329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126.11232876712329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126.11232876712329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126.11232876712329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126.11232876712329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126.11232876712329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126.11232876712329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126.11232876712329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126.11232876712329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126.11232876712329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126.11232876712329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126.11232876712329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126.11232876712329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126.11232876712329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126.11232876712329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126.11232876712329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126.11232876712329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126.11232876712329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126.11232876712329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126.11232876712329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126.11232876712329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126.11232876712329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126.11232876712329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126.11232876712329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126.11232876712329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126.11232876712329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126.11232876712329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126.11232876712329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126.11232876712329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126.11232876712329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126.11232876712329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126.11232876712329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126.11232876712329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126.11232876712329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126.11232876712329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126.11232876712329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126.11232876712329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126.11232876712329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126.11232876712329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126.11232876712329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126.11232876712329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126.11232876712329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126.11232876712329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126.11232876712329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126.11232876712329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126.11232876712329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126.11232876712329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126.11232876712329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126.11232876712329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126.11232876712329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126.11232876712329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126.11232876712329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126.11232876712329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126.11232876712329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126.11232876712329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126.11232876712329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126.11232876712329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126.11232876712329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126.11232876712329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126.11232876712329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126.11232876712329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126.11232876712329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126.11232876712329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126.11232876712329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126.11232876712329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126.11232876712329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126.11232876712329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126.11232876712329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126.11232876712329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126.11232876712329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126.11232876712329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126.11232876712329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126.11232876712329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126.11232876712329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126.11232876712329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126.11232876712329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126.11232876712329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126.11232876712329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126.11232876712329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126.11232876712329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126.11232876712329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126.11232876712329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126.11232876712329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126.11232876712329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126.11232876712329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126.11232876712329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126.11232876712329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126.11232876712329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126.11232876712329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126.11232876712329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126.11232876712329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126.11232876712329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126.11232876712329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126.11232876712329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126.11232876712329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126.11232876712329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126.11232876712329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126.11232876712329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126.11232876712329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126.11232876712329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126.11232876712329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126.11232876712329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126.11232876712329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126.11232876712329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126.11232876712329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126.11232876712329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126.11232876712329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126.11232876712329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126.11232876712329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126.11232876712329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126.11232876712329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126.11232876712329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126.11232876712329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126.11232876712329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126.11232876712329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126.11232876712329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126.11232876712329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126.11232876712329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126.11232876712329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126.11232876712329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126.11232876712329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126.11232876712329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126.11232876712329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126.11232876712329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126.11232876712329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126.11232876712329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126.11232876712329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126.11232876712329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126.11232876712329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126.11232876712329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126.11232876712329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126.11232876712329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126.11232876712329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126.11232876712329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126.11232876712329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126.11232876712329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126.11232876712329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126.11232876712329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126.11232876712329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126.11232876712329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126.11232876712329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126.11232876712329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126.11232876712329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126.11232876712329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126.11232876712329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126.11232876712329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126.11232876712329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126.11232876712329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126.11232876712329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126.11232876712329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126.11232876712329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126.11232876712329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126.11232876712329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126.11232876712329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126.11232876712329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126.11232876712329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126.11232876712329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126.11232876712329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126.11232876712329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126.11232876712329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126.11232876712329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126.11232876712329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126.11232876712329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126.11232876712329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126.11232876712329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126.11232876712329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126.11232876712329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126.11232876712329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126.11232876712329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126.11232876712329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126.11232876712329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126.11232876712329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126.11232876712329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126.11232876712329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126.11232876712329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126.11232876712329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126.11232876712329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126.11232876712329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126.11232876712329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126.11232876712329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126.11232876712329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126.11232876712329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126.11232876712329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126.11232876712329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126.11232876712329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126.11232876712329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126.11232876712329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126.11232876712329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126.11232876712329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126.11232876712329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126.11232876712329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126.11232876712329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126.11232876712329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126.11232876712329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126.11232876712329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126.11232876712329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126.11232876712329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126.11232876712329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126.11232876712329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126.11232876712329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126.11232876712329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126.11232876712329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126.11232876712329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126.11232876712329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126.11232876712329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126.11232876712329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126.11232876712329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126.11232876712329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126.11232876712329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126.11232876712329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126.11232876712329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126.11232876712329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126.11232876712329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126.11232876712329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126.11232876712329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126.11232876712329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126.11232876712329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126.11232876712329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126.11232876712329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126.11232876712329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126.11232876712329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126.11232876712329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126.11232876712329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126.11232876712329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126.11232876712329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126.11232876712329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126.11232876712329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126.11232876712329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126.11232876712329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126.11232876712329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126.11232876712329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126.11232876712329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126.11232876712329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126.11232876712329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126.11232876712329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126.11232876712329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126.11232876712329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126.11232876712329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126.11232876712329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126.11232876712329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126.11232876712329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126.11232876712329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126.11232876712329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126.11232876712329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126.11232876712329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126.11232876712329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126.11232876712329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126.11232876712329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126.11232876712329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126.11232876712329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126.11232876712329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126.11232876712329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126.11232876712329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126.11232876712329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126.11232876712329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126.11232876712329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126.11232876712329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126.11232876712329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126.11232876712329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126.11232876712329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126.11232876712329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126.11232876712329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126.11232876712329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126.11232876712329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126.11232876712329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126.11232876712329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126.11232876712329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126.11232876712329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126.11232876712329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126.11232876712329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126.11232876712329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126.11232876712329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126.11232876712329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126.11232876712329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126.11232876712329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126.11232876712329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126.11232876712329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126.11232876712329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126.11232876712329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126.11232876712329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126.11232876712329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126.11232876712329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126.11232876712329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126.11232876712329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126.11232876712329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126.11232876712329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126.11232876712329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126.11232876712329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126.11232876712329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126.11232876712329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126.11232876712329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126.11232876712329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126.11232876712329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126.11232876712329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126.11232876712329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126.11232876712329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126.11232876712329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126.11232876712329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126.11232876712329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126.11232876712329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126.11232876712329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126.11232876712329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126.11232876712329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126.11232876712329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126.11232876712329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126.11232876712329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126.11232876712329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126.11232876712329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126.11232876712329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126.11232876712329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126.11232876712329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126.11232876712329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126.11232876712329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126.11232876712329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126.11232876712329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126.11232876712329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126.11232876712329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126.11232876712329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126.11232876712329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126.11232876712329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126.11232876712329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126.11232876712329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126.11232876712329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126.11232876712329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126.11232876712329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126.11232876712329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126.11232876712329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126.11232876712329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126.11232876712329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126.11232876712329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126.11232876712329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126.11232876712329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126.11232876712329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126.11232876712329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126.11232876712329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126.11232876712329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126.11232876712329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126.11232876712329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126.11232876712329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126.11232876712329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126.11232876712329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126.11232876712329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126.11232876712329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126.11232876712329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126.11232876712329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126.11232876712329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126.11232876712329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126.11232876712329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126.11232876712329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126.11232876712329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126.11232876712329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126.11232876712329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126.11232876712329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126.11232876712329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126.11232876712329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126.11232876712329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126.11232876712329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126.11232876712329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126.11232876712329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126.11232876712329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126.11232876712329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126.11232876712329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126.11232876712329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126.11232876712329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126.11232876712329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126.11232876712329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126.11232876712329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126.11232876712329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126.11232876712329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126.11232876712329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126.11232876712329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126.11232876712329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126.11232876712329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126.11232876712329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126.11232876712329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126.11232876712329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126.11232876712329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126.11232876712329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126.11232876712329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126.11232876712329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126.11232876712329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126.11232876712329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126.11232876712329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126.11232876712329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126.11232876712329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126.11232876712329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126.11232876712329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126.11232876712329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126.11232876712329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126.11232876712329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126.11232876712329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126.11232876712329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126.11232876712329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126.11232876712329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126.11232876712329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126.11232876712329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126.11232876712329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126.11232876712329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126.11232876712329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126.11232876712329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126.11232876712329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126.11232876712329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126.11232876712329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126.11232876712329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126.11232876712329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126.11232876712329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126.11232876712329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126.11232876712329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126.11232876712329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126.11232876712329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126.11232876712329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126.11232876712329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126.11232876712329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126.11232876712329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126.11232876712329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126.11232876712329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126.11232876712329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126.11232876712329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126.11232876712329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126.11232876712329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126.11232876712329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126.11232876712329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126.11232876712329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126.11232876712329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126.11232876712329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126.11232876712329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126.11232876712329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126.11232876712329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126.11232876712329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126.11232876712329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126.11232876712329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126.11232876712329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126.11232876712329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126.11232876712329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126.11232876712329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126.11232876712329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126.11232876712329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126.11232876712329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126.11232876712329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126.11232876712329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126.11232876712329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126.11232876712329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126.11232876712329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126.11232876712329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126.11232876712329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126.11232876712329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126.11232876712329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126.11232876712329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126.11232876712329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126.11232876712329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126.11232876712329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126.11232876712329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126.11232876712329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126.11232876712329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126.11232876712329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126.11232876712329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126.11232876712329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126.11232876712329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126.11232876712329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126.11232876712329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126.11232876712329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126.11232876712329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126.11232876712329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126.11232876712329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126.11232876712329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126.11232876712329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126.11232876712329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126.11232876712329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126.11232876712329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126.11232876712329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126.11232876712329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126.11232876712329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126.11232876712329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126.11232876712329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126.11232876712329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126.11232876712329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126.11232876712329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126.11232876712329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126.11232876712329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126.11232876712329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126.11232876712329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126.11232876712329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126.11232876712329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126.11232876712329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126.11232876712329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126.11232876712329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126.11232876712329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126.11232876712329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126.11232876712329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126.11232876712329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126.11232876712329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126.11232876712329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126.11232876712329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126.11232876712329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126.11232876712329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126.11232876712329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126.11232876712329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126.11232876712329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126.11232876712329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126.11232876712329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126.11232876712329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126.11232876712329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126.11232876712329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126.11232876712329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126.11232876712329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126.11232876712329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126.11232876712329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126.11232876712329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126.11232876712329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126.11232876712329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126.11232876712329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126.11232876712329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126.11232876712329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126.11232876712329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126.11232876712329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126.11232876712329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126.11232876712329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126.11232876712329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126.11232876712329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126.11232876712329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126.11232876712329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126.11232876712329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126.11232876712329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126.11232876712329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126.11232876712329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126.11232876712329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126.11232876712329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126.11232876712329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126.11232876712329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126.11232876712329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126.11232876712329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126.11232876712329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126.11232876712329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126.11232876712329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126.11232876712329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126.11232876712329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126.11232876712329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126.11232876712329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126.11232876712329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126.11232876712329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126.11232876712329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126.11232876712329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126.11232876712329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126.11232876712329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126.11232876712329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126.11232876712329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126.11232876712329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126.11232876712329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126.11232876712329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126.11232876712329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126.11232876712329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126.11232876712329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126.11232876712329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126.11232876712329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126.11232876712329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126.11232876712329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126.11232876712329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126.11232876712329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126.11232876712329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126.11232876712329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126.11232876712329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126.11232876712329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126.11232876712329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126.11232876712329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126.11232876712329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126.11232876712329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126.11232876712329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126.11232876712329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126.11232876712329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126.11232876712329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126.11232876712329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126.11232876712329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126.11232876712329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126.11232876712329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126.11232876712329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126.11232876712329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126.11232876712329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126.11232876712329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126.11232876712329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126.11232876712329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126.11232876712329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126.11232876712329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126.11232876712329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126.11232876712329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126.11232876712329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126.11232876712329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126.11232876712329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126.11232876712329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126.11232876712329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126.11232876712329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126.11232876712329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126.11232876712329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126.11232876712329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126.11232876712329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126.11232876712329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126.11232876712329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126.11232876712329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126.11232876712329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126.11232876712329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126.11232876712329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126.11232876712329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126.11232876712329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126.11232876712329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126.11232876712329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126.11232876712329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126.11232876712329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126.11232876712329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126.11232876712329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126.11232876712329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126.11232876712329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126.11232876712329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126.11232876712329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126.11232876712329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126.11232876712329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126.11232876712329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126.11232876712329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126.11232876712329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126.11232876712329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126.11232876712329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126.11232876712329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126.11232876712329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126.11232876712329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126.11232876712329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126.11232876712329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126.11232876712329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126.11232876712329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126.11232876712329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126.11232876712329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126.11232876712329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126.11232876712329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126.11232876712329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126.11232876712329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126.11232876712329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126.11232876712329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126.11232876712329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126.11232876712329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126.11232876712329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126.11232876712329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126.11232876712329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126.11232876712329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126.11232876712329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126.11232876712329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126.11232876712329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126.11232876712329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126.11232876712329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126.11232876712329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126.11232876712329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126.11232876712329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126.11232876712329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126.11232876712329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126.11232876712329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126.11232876712329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126.11232876712329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126.11232876712329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126.11232876712329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126.11232876712329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126.11232876712329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126.11232876712329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126.11232876712329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126.11232876712329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126.11232876712329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126.11232876712329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126.11232876712329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126.11232876712329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126.11232876712329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126.11232876712329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126.11232876712329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126.11232876712329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126.11232876712329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126.11232876712329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126.11232876712329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126.11232876712329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126.11232876712329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126.11232876712329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126.11232876712329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126.11232876712329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126.11232876712329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126.11232876712329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126.11232876712329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126.11232876712329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126.11232876712329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126.11232876712329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126.11232876712329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126.11232876712329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126.11232876712329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126.11232876712329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126.11232876712329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126.11232876712329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126.11232876712329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126.11232876712329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126.11232876712329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126.11232876712329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126.11232876712329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126.11232876712329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126.11232876712329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126.11232876712329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126.11232876712329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126.11232876712329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126.11232876712329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126.11232876712329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126.11232876712329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126.11232876712329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126.11232876712329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126.11232876712329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126.11232876712329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126.11232876712329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126.11232876712329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126.11232876712329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126.11232876712329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126.11232876712329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126.11232876712329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126.11232876712329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126.11232876712329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126.11232876712329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126.11232876712329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126.11232876712329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126.11232876712329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126.11232876712329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126.11232876712329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126.11232876712329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126.11232876712329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126.11232876712329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126.11232876712329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126.11232876712329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126.11232876712329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126.11232876712329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126.11232876712329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126.11232876712329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126.11232876712329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126.11232876712329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126.11232876712329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126.11232876712329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126.11232876712329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126.11232876712329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126.11232876712329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126.11232876712329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126.11232876712329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126.11232876712329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126.11232876712329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126.11232876712329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126.11232876712329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126.11232876712329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126.11232876712329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126.11232876712329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126.11232876712329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126.11232876712329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126.11232876712329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126.11232876712329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126.11232876712329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126.11232876712329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126.11232876712329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126.11232876712329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126.11232876712329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126.11232876712329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126.11232876712329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126.11232876712329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126.11232876712329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126.11232876712329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126.11232876712329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126.11232876712329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126.11232876712329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126.11232876712329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126.11232876712329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126.11232876712329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126.11232876712329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126.11232876712329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126.11232876712329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126.11232876712329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126.11232876712329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126.11232876712329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126.11232876712329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126.11232876712329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126.11232876712329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126.11232876712329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126.11232876712329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126.11232876712329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126.11232876712329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126.11232876712329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126.11232876712329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126.11232876712329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126.11232876712329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126.11232876712329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126.11232876712329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126.11232876712329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126.11232876712329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126.11232876712329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126.11232876712329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126.11232876712329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126.11232876712329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126.11232876712329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126.11232876712329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126.11232876712329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126.11232876712329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126.11232876712329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126.11232876712329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126.11232876712329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126.11232876712329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126.11232876712329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126.11232876712329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126.11232876712329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126.11232876712329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126.11232876712329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126.11232876712329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126.11232876712329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126.11232876712329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126.11232876712329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126.11232876712329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126.11232876712329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126.11232876712329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126.11232876712329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126.11232876712329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126.11232876712329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126.11232876712329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126.11232876712329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126.11232876712329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126.11232876712329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126.11232876712329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126.11232876712329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126.11232876712329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126.11232876712329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126.11232876712329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126.11232876712329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126.11232876712329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126.11232876712329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126.11232876712329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126.11232876712329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126.11232876712329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126.11232876712329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126.11232876712329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126.11232876712329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126.11232876712329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126.11232876712329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126.11232876712329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126.11232876712329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126.11232876712329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126.11232876712329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126.11232876712329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126.11232876712329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126.11232876712329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126.11232876712329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126.11232876712329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126.11232876712329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126.11232876712329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126.11232876712329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126.11232876712329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126.11232876712329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126.11232876712329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126.11232876712329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126.11232876712329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126.11232876712329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126.11232876712329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126.11232876712329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126.11232876712329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126.11232876712329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126.11232876712329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126.11232876712329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126.11232876712329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126.11232876712329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126.11232876712329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126.11232876712329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126.11232876712329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126.11232876712329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126.11232876712329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126.11232876712329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126.11232876712329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126.11232876712329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126.11232876712329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126.11232876712329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126.11232876712329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126.11232876712329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126.11232876712329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126.11232876712329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126.11232876712329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126.11232876712329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126.11232876712329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126.11232876712329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126.11232876712329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126.11232876712329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126.11232876712329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126.11232876712329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126.11232876712329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126.11232876712329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126.11232876712329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126.11232876712329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126.11232876712329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126.11232876712329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126.11232876712329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126.11232876712329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126.11232876712329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126.11232876712329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126.11232876712329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126.11232876712329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126.11232876712329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126.11232876712329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126.11232876712329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126.11232876712329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126.11232876712329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126.11232876712329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126.11232876712329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126.11232876712329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126.11232876712329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126.11232876712329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126.11232876712329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126.11232876712329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126.11232876712329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126.11232876712329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126.11232876712329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126.11232876712329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126.11232876712329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126.11232876712329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126.11232876712329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126.11232876712329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126.11232876712329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126.11232876712329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126.11232876712329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126.11232876712329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126.11232876712329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126.11232876712329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126.11232876712329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126.11232876712329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126.11232876712329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126.11232876712329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126.11232876712329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126.11232876712329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126.11232876712329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126.11232876712329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126.11232876712329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126.11232876712329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126.11232876712329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126.11232876712329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126.11232876712329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126.11232876712329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126.11232876712329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126.11232876712329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126.11232876712329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126.11232876712329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126.11232876712329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126.11232876712329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126.11232876712329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126.11232876712329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126.11232876712329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126.11232876712329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126.11232876712329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126.11232876712329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126.11232876712329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126.11232876712329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126.11232876712329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126.11232876712329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126.11232876712329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126.11232876712329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126.11232876712329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126.11232876712329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126.11232876712329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126.11232876712329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126.11232876712329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126.11232876712329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126.11232876712329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126.11232876712329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126.11232876712329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126.11232876712329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126.11232876712329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126.11232876712329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126.11232876712329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126.11232876712329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126.11232876712329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126.11232876712329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126.11232876712329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126.11232876712329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126.11232876712329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126.11232876712329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126.11232876712329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126.11232876712329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126.11232876712329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126.11232876712329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126.11232876712329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126.11232876712329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126.11232876712329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126.11232876712329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126.11232876712329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126.11232876712329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126.11232876712329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126.11232876712329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126.11232876712329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126.11232876712329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126.11232876712329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126.11232876712329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126.11232876712329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126.11232876712329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126.11232876712329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126.11232876712329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126.11232876712329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126.11232876712329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126.11232876712329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126.11232876712329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126.11232876712329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126.11232876712329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126.11232876712329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126.11232876712329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126.11232876712329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126.11232876712329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126.11232876712329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126.11232876712329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126.11232876712329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126.11232876712329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126.11232876712329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126.11232876712329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126.11232876712329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126.11232876712329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126.11232876712329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126.11232876712329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126.11232876712329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126.11232876712329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126.11232876712329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126.11232876712329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126.11232876712329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126.11232876712329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126.11232876712329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126.11232876712329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126.11232876712329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126.11232876712329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126.11232876712329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126.11232876712329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126.11232876712329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126.11232876712329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126.11232876712329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126.11232876712329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126.11232876712329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126.11232876712329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126.11232876712329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126.11232876712329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126.11232876712329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126.11232876712329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126.11232876712329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126.11232876712329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126.11232876712329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126.11232876712329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126.11232876712329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126.11232876712329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126.11232876712329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126.11232876712329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126.11232876712329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126.11232876712329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126.11232876712329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126.11232876712329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126.11232876712329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126.11232876712329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126.11232876712329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126.11232876712329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126.11232876712329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126.11232876712329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126.11232876712329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126.11232876712329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126.11232876712329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126.11232876712329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126.11232876712329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126.11232876712329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126.11232876712329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126.11232876712329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126.11232876712329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126.11232876712329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126.11232876712329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126.11232876712329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126.11232876712329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126.11232876712329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126.11232876712329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126.11232876712329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126.11232876712329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126.11232876712329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126.11232876712329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126.11232876712329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126.11232876712329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126.11232876712329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126.11232876712329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126.11232876712329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126.11232876712329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126.11232876712329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126.11232876712329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126.11232876712329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126.11232876712329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126.11232876712329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126.11232876712329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126.11232876712329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126.11232876712329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126.11232876712329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126.11232876712329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126.11232876712329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126.11232876712329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126.11232876712329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126.11232876712329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126.11232876712329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126.11232876712329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126.11232876712329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126.11232876712329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126.11232876712329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126.11232876712329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126.11232876712329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126.11232876712329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126.11232876712329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126.11232876712329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126.11232876712329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126.11232876712329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126.11232876712329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126.11232876712329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126.11232876712329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126.11232876712329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126.11232876712329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126.11232876712329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126.11232876712329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126.11232876712329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126.11232876712329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126.11232876712329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126.11232876712329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126.11232876712329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126.11232876712329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126.11232876712329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126.11232876712329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126.11232876712329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126.11232876712329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126.11232876712329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126.11232876712329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126.11232876712329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126.11232876712329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126.11232876712329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126.11232876712329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126.11232876712329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126.11232876712329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126.11232876712329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126.11232876712329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126.11232876712329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126.11232876712329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126.11232876712329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126.11232876712329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126.11232876712329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126.11232876712329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126.11232876712329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126.11232876712329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126.11232876712329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126.11232876712329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126.11232876712329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126.11232876712329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126.11232876712329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126.11232876712329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126.11232876712329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126.11232876712329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126.11232876712329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126.11232876712329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126.11232876712329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126.11232876712329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126.11232876712329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126.11232876712329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126.11232876712329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126.11232876712329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126.11232876712329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126.11232876712329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126.11232876712329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126.11232876712329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126.11232876712329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126.11232876712329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126.11232876712329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126.11232876712329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126.11232876712329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126.11232876712329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126.11232876712329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126.11232876712329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126.11232876712329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126.11232876712329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126.11232876712329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126.11232876712329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126.11232876712329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126.11232876712329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126.11232876712329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126.11232876712329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126.11232876712329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126.11232876712329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126.11232876712329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126.11232876712329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126.11232876712329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126.11232876712329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126.11232876712329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126.11232876712329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126.11232876712329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126.11232876712329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126.11232876712329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126.11232876712329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126.11232876712329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126.11232876712329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126.11232876712329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126.11232876712329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126.11232876712329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126.11232876712329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126.11232876712329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126.11232876712329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126.11232876712329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126.11232876712329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126.11232876712329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126.11232876712329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126.11232876712329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126.11232876712329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126.11232876712329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126.11232876712329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126.11232876712329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126.11232876712329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126.11232876712329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126.11232876712329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126.11232876712329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126.11232876712329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126.11232876712329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126.11232876712329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126.11232876712329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126.11232876712329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126.11232876712329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126.11232876712329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126.11232876712329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126.11232876712329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126.11232876712329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126.11232876712329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126.11232876712329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126.11232876712329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126.11232876712329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126.11232876712329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126.11232876712329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126.11232876712329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126.11232876712329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126.11232876712329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126.11232876712329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126.11232876712329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126.11232876712329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126.11232876712329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126.11232876712329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126.11232876712329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126.11232876712329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126.11232876712329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126.11232876712329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126.11232876712329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126.11232876712329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126.11232876712329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126.11232876712329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126.11232876712329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126.11232876712329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126.11232876712329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126.11232876712329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126.11232876712329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126.11232876712329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126.11232876712329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126.11232876712329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126.11232876712329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126.11232876712329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126.11232876712329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126.11232876712329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126.11232876712329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126.11232876712329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126.11232876712329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126.11232876712329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126.11232876712329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126.11232876712329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126.11232876712329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126.11232876712329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126.11232876712329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126.11232876712329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126.11232876712329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126.11232876712329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126.11232876712329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126.11232876712329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126.11232876712329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126.11232876712329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126.11232876712329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126.11232876712329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126.11232876712329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126.11232876712329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126.11232876712329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126.11232876712329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126.11232876712329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126.11232876712329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126.11232876712329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126.11232876712329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126.11232876712329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126.11232876712329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126.11232876712329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126.11232876712329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126.11232876712329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126.11232876712329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126.11232876712329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126.11232876712329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126.11232876712329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126.11232876712329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126.11232876712329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126.11232876712329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126.11232876712329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126.11232876712329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126.11232876712329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126.11232876712329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126.11232876712329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126.11232876712329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126.11232876712329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126.11232876712329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126.11232876712329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126.11232876712329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126.11232876712329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126.11232876712329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126.11232876712329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126.11232876712329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126.11232876712329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126.11232876712329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126.11232876712329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126.11232876712329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126.11232876712329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126.11232876712329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126.11232876712329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126.11232876712329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126.11232876712329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126.11232876712329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126.11232876712329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126.11232876712329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126.11232876712329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126.11232876712329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126.11232876712329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126.11232876712329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126.11232876712329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126.11232876712329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126.11232876712329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126.11232876712329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126.11232876712329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126.11232876712329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126.11232876712329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126.11232876712329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126.11232876712329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126.11232876712329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126.11232876712329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126.11232876712329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126.11232876712329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126.11232876712329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126.11232876712329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126.11232876712329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126.11232876712329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126.11232876712329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126.11232876712329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126.11232876712329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126.11232876712329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126.11232876712329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126.11232876712329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126.11232876712329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126.11232876712329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126.11232876712329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126.11232876712329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126.11232876712329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126.11232876712329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126.11232876712329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126.11232876712329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126.11232876712329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126.11232876712329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126.11232876712329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126.11232876712329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126.11232876712329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126.11232876712329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126.11232876712329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126.11232876712329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126.11232876712329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126.11232876712329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126.11232876712329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126.11232876712329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126.11232876712329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126.11232876712329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126.11232876712329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126.11232876712329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126.11232876712329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126.11232876712329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126.11232876712329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126.11232876712329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126.11232876712329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126.11232876712329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126.11232876712329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126.11232876712329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126.11232876712329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126.11232876712329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126.11232876712329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126.11232876712329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126.11232876712329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126.11232876712329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126.11232876712329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126.11232876712329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126.11232876712329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126.11232876712329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126.11232876712329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126.11232876712329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126.11232876712329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126.11232876712329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126.11232876712329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126.11232876712329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126.11232876712329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126.11232876712329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126.11232876712329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126.11232876712329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126.11232876712329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126.11232876712329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126.11232876712329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126.11232876712329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126.11232876712329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126.11232876712329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126.11232876712329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126.11232876712329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126.11232876712329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126.11232876712329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126.11232876712329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126.11232876712329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126.11232876712329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126.11232876712329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126.11232876712329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126.11232876712329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126.11232876712329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126.11232876712329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126.11232876712329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126.11232876712329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126.11232876712329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126.11232876712329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126.11232876712329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126.11232876712329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126.11232876712329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126.11232876712329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126.11232876712329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126.11232876712329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126.11232876712329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126.11232876712329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126.11232876712329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126.11232876712329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126.11232876712329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126.11232876712329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126.11232876712329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126.11232876712329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126.11232876712329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126.11232876712329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126.11232876712329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126.11232876712329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126.11232876712329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126.11232876712329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126.11232876712329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126.11232876712329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126.11232876712329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126.11232876712329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126.11232876712329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126.11232876712329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126.11232876712329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126.11232876712329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126.11232876712329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126.11232876712329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126.11232876712329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126.11232876712329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126.11232876712329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126.11232876712329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126.11232876712329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126.11232876712329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126.11232876712329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126.11232876712329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126.11232876712329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126.11232876712329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126.11232876712329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126.11232876712329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126.11232876712329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126.11232876712329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126.11232876712329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126.11232876712329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126.11232876712329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126.11232876712329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126.11232876712329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126.11232876712329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126.11232876712329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126.11232876712329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126.11232876712329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126.11232876712329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126.11232876712329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126.11232876712329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126.11232876712329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126.11232876712329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126.11232876712329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126.11232876712329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126.11232876712329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126.11232876712329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126.11232876712329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126.11232876712329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126.11232876712329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126.11232876712329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126.11232876712329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126.11232876712329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126.11232876712329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126.11232876712329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126.11232876712329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126.11232876712329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126.11232876712329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126.11232876712329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126.11232876712329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126.11232876712329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126.11232876712329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126.11232876712329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126.11232876712329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126.11232876712329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126.11232876712329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126.11232876712329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126.11232876712329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126.11232876712329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126.11232876712329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126.11232876712329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126.11232876712329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126.11232876712329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126.11232876712329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126.11232876712329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126.11232876712329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126.11232876712329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126.11232876712329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126.11232876712329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126.11232876712329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126.11232876712329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126.11232876712329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126.11232876712329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126.11232876712329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126.11232876712329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126.11232876712329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126.11232876712329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126.11232876712329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126.11232876712329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126.11232876712329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126.11232876712329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126.11232876712329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126.11232876712329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126.11232876712329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126.11232876712329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126.11232876712329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126.11232876712329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126.11232876712329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126.11232876712329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126.11232876712329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126.11232876712329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126.11232876712329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126.11232876712329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126.11232876712329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126.11232876712329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126.11232876712329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126.11232876712329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126.11232876712329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126.11232876712329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126.11232876712329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126.11232876712329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126.11232876712329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126.11232876712329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126.11232876712329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126.11232876712329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126.11232876712329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126.11232876712329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126.11232876712329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126.11232876712329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126.11232876712329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126.11232876712329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126.11232876712329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126.11232876712329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126.11232876712329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126.11232876712329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126.11232876712329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126.11232876712329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126.11232876712329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126.11232876712329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126.11232876712329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126.11232876712329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126.11232876712329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126.11232876712329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126.11232876712329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126.11232876712329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126.11232876712329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126.11232876712329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126.11232876712329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126.11232876712329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126.11232876712329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126.11232876712329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126.11232876712329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126.11232876712329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126.11232876712329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126.11232876712329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126.11232876712329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126.11232876712329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126.11232876712329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126.11232876712329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126.11232876712329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126.11232876712329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126.11232876712329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126.11232876712329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126.11232876712329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126.11232876712329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126.11232876712329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126.11232876712329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126.11232876712329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126.11232876712329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126.11232876712329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126.11232876712329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126.11232876712329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126.11232876712329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126.11232876712329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126.11232876712329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126.11232876712329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126.11232876712329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126.11232876712329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126.11232876712329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126.11232876712329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126.11232876712329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126.11232876712329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126.11232876712329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126.11232876712329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126.11232876712329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126.11232876712329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126.11232876712329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126.11232876712329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126.11232876712329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126.11232876712329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126.11232876712329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126.11232876712329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126.11232876712329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126.11232876712329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126.11232876712329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126.11232876712329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126.11232876712329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126.11232876712329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126.11232876712329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126.11232876712329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126.11232876712329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126.11232876712329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126.11232876712329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126.11232876712329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126.11232876712329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126.11232876712329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126.11232876712329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126.11232876712329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126.11232876712329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126.11232876712329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126.11232876712329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126.11232876712329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126.11232876712329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126.11232876712329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126.11232876712329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126.11232876712329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126.11232876712329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126.11232876712329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126.11232876712329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126.11232876712329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126.11232876712329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126.11232876712329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126.11232876712329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126.11232876712329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126.11232876712329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126.11232876712329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126.11232876712329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126.11232876712329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126.11232876712329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126.11232876712329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126.11232876712329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126.11232876712329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126.11232876712329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126.11232876712329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126.11232876712329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126.11232876712329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126.11232876712329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126.11232876712329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126.11232876712329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126.11232876712329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126.11232876712329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126.11232876712329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126.11232876712329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126.11232876712329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126.11232876712329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126.11232876712329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126.11232876712329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126.11232876712329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126.11232876712329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126.11232876712329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126.11232876712329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126.11232876712329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126.11232876712329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126.11232876712329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126.11232876712329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126.11232876712329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126.11232876712329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126.11232876712329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126.11232876712329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126.11232876712329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126.11232876712329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126.11232876712329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126.11232876712329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126.11232876712329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126.11232876712329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126.11232876712329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126.11232876712329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126.11232876712329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126.11232876712329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126.11232876712329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126.11232876712329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126.11232876712329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126.11232876712329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126.11232876712329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126.11232876712329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126.11232876712329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126.11232876712329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126.11232876712329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126.11232876712329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126.11232876712329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126.11232876712329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126.11232876712329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126.11232876712329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126.11232876712329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126.11232876712329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126.11232876712329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126.11232876712329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126.11232876712329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126.11232876712329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126.11232876712329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126.11232876712329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126.11232876712329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126.11232876712329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126.11232876712329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126.11232876712329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126.11232876712329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126.11232876712329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126.11232876712329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126.11232876712329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126.11232876712329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126.11232876712329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126.11232876712329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126.11232876712329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126.11232876712329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126.11232876712329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126.11232876712329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126.11232876712329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126.11232876712329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126.11232876712329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126.11232876712329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126.11232876712329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126.11232876712329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126.11232876712329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126.11232876712329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126.11232876712329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126.11232876712329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126.11232876712329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126.11232876712329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126.11232876712329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126.11232876712329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126.11232876712329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126.11232876712329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126.11232876712329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126.11232876712329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126.11232876712329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126.11232876712329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126.11232876712329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126.11232876712329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126.11232876712329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126.11232876712329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126.11232876712329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126.11232876712329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126.11232876712329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126.11232876712329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126.11232876712329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126.11232876712329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126.11232876712329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126.11232876712329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126.11232876712329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126.11232876712329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126.11232876712329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126.11232876712329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126.11232876712329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126.11232876712329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126.11232876712329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126.11232876712329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126.11232876712329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126.11232876712329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126.11232876712329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126.11232876712329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126.11232876712329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126.11232876712329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126.11232876712329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126.11232876712329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126.11232876712329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126.11232876712329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126.11232876712329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126.11232876712329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126.11232876712329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126.11232876712329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126.11232876712329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126.11232876712329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126.11232876712329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126.11232876712329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126.11232876712329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126.11232876712329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126.11232876712329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126.11232876712329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126.11232876712329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126.11232876712329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126.11232876712329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126.11232876712329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126.11232876712329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126.11232876712329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126.11232876712329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126.11232876712329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126.11232876712329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126.11232876712329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126.11232876712329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126.11232876712329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126.11232876712329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126.11232876712329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126.11232876712329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126.11232876712329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126.11232876712329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126.11232876712329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126.11232876712329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126.11232876712329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126.11232876712329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126.11232876712329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126.11232876712329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126.11232876712329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126.11232876712329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126.11232876712329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126.11232876712329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126.11232876712329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126.11232876712329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126.11232876712329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126.11232876712329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126.11232876712329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126.11232876712329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126.11232876712329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126.11232876712329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126.11232876712329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126.11232876712329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126.11232876712329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126.11232876712329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126.11232876712329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126.11232876712329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126.11232876712329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126.11232876712329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126.11232876712329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126.11232876712329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126.11232876712329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126.11232876712329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126.11232876712329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126.11232876712329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126.11232876712329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126.11232876712329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126.11232876712329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126.11232876712329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126.11232876712329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126.11232876712329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126.11232876712329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126.11232876712329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126.11232876712329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126.11232876712329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126.11232876712329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126.11232876712329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126.11232876712329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126.11232876712329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126.11232876712329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126.11232876712329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126.11232876712329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126.11232876712329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126.11232876712329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126.11232876712329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126.11232876712329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126.11232876712329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126.11232876712329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126.11232876712329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126.11232876712329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126.11232876712329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126.11232876712329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126.11232876712329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126.11232876712329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126.11232876712329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126.11232876712329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126.11232876712329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126.11232876712329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126.11232876712329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126.11232876712329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126.11232876712329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126.11232876712329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126.11232876712329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126.11232876712329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126.11232876712329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126.11232876712329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126.11232876712329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126.11232876712329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126.11232876712329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126.11232876712329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126.11232876712329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126.11232876712329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126.11232876712329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126.11232876712329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126.11232876712329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126.11232876712329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126.11232876712329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126.11232876712329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126.11232876712329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126.11232876712329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126.11232876712329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126.11232876712329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126.11232876712329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126.11232876712329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126.11232876712329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126.11232876712329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126.11232876712329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126.11232876712329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126.11232876712329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126.11232876712329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126.11232876712329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126.11232876712329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126.11232876712329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126.11232876712329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126.11232876712329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126.11232876712329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126.11232876712329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126.11232876712329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126.11232876712329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126.11232876712329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126.11232876712329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126.11232876712329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126.11232876712329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126.11232876712329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126.11232876712329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126.11232876712329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126.11232876712329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126.11232876712329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126.11232876712329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126.11232876712329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126.11232876712329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126.11232876712329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126.11232876712329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126.11232876712329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126.11232876712329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126.11232876712329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126.11232876712329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126.11232876712329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126.11232876712329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126.11232876712329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126.11232876712329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126.11232876712329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126.11232876712329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126.11232876712329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126.11232876712329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126.11232876712329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126.11232876712329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126.11232876712329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126.11232876712329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126.11232876712329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126.11232876712329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126.11232876712329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126.11232876712329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126.11232876712329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126.11232876712329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126.11232876712329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126.11232876712329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126.11232876712329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126.11232876712329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126.11232876712329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126.11232876712329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126.11232876712329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126.11232876712329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126.11232876712329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126.11232876712329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126.11232876712329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126.11232876712329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126.11232876712329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126.11232876712329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126.11232876712329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126.11232876712329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126.11232876712329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126.11232876712329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126.11232876712329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126.11232876712329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126.11232876712329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126.11232876712329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126.11232876712329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126.11232876712329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126.11232876712329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126.11232876712329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126.11232876712329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126.11232876712329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126.11232876712329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126.11232876712329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126.11232876712329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126.11232876712329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126.11232876712329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126.11232876712329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126.11232876712329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126.11232876712329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126.11232876712329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126.11232876712329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126.11232876712329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126.11232876712329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126.11232876712329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126.11232876712329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126.11232876712329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126.11232876712329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126.11232876712329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126.11232876712329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126.11232876712329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126.11232876712329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126.11232876712329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126.11232876712329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126.11232876712329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126.11232876712329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126.11232876712329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126.11232876712329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126.11232876712329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126.11232876712329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126.11232876712329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126.11232876712329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126.11232876712329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126.11232876712329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126.11232876712329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126.11232876712329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126.11232876712329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126.11232876712329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126.11232876712329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126.11232876712329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126.11232876712329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126.11232876712329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126.11232876712329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126.11232876712329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126.11232876712329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126.11232876712329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126.11232876712329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126.11232876712329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126.11232876712329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126.11232876712329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126.11232876712329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126.11232876712329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126.11232876712329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126.11232876712329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126.11232876712329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126.11232876712329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126.11232876712329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126.11232876712329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126.11232876712329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126.11232876712329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126.11232876712329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126.11232876712329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126.11232876712329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126.11232876712329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126.11232876712329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126.11232876712329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126.11232876712329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126.11232876712329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126.11232876712329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126.11232876712329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126.11232876712329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126.11232876712329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126.11232876712329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126.11232876712329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126.11232876712329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126.11232876712329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126.11232876712329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126.11232876712329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126.11232876712329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126.11232876712329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126.11232876712329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126.11232876712329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126.11232876712329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126.11232876712329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126.11232876712329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126.11232876712329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126.11232876712329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126.11232876712329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126.11232876712329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126.11232876712329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126.11232876712329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126.11232876712329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126.11232876712329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126.11232876712329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126.11232876712329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126.11232876712329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126.11232876712329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126.11232876712329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126.11232876712329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126.11232876712329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126.11232876712329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126.11232876712329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126.11232876712329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126.11232876712329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126.11232876712329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126.11232876712329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126.11232876712329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126.11232876712329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126.11232876712329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126.11232876712329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126.11232876712329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126.11232876712329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126.11232876712329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126.11232876712329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126.11232876712329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126.11232876712329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126.11232876712329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126.11232876712329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126.11232876712329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126.11232876712329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126.11232876712329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126.11232876712329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126.11232876712329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126.11232876712329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126.11232876712329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126.11232876712329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126.11232876712329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126.11232876712329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126.11232876712329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126.11232876712329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126.11232876712329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126.11232876712329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126.11232876712329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126.11232876712329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126.11232876712329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126.11232876712329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126.11232876712329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126.11232876712329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126.11232876712329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126.11232876712329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126.11232876712329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126.11232876712329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126.11232876712329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126.11232876712329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126.11232876712329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126.11232876712329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126.11232876712329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126.11232876712329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126.11232876712329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126.11232876712329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126.11232876712329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126.11232876712329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126.11232876712329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126.11232876712329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126.11232876712329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126.11232876712329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126.11232876712329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126.11232876712329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126.11232876712329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126.11232876712329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126.11232876712329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126.11232876712329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126.11232876712329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126.11232876712329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126.11232876712329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126.11232876712329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126.11232876712329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126.11232876712329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126.11232876712329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126.11232876712329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126.11232876712329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126.11232876712329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126.11232876712329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126.11232876712329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126.11232876712329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126.11232876712329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126.11232876712329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126.11232876712329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126.11232876712329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126.11232876712329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126.11232876712329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126.11232876712329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126.11232876712329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126.11232876712329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126.11232876712329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126.11232876712329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126.11232876712329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126.11232876712329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126.11232876712329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126.11232876712329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126.11232876712329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126.11232876712329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126.11232876712329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126.11232876712329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126.11232876712329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126.11232876712329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126.11232876712329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126.11232876712329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126.11232876712329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126.11232876712329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126.11232876712329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126.11232876712329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126.11232876712329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126.11232876712329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126.11232876712329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126.11232876712329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126.11232876712329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126.11232876712329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126.11232876712329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126.11232876712329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126.11232876712329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126.11232876712329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126.11232876712329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126.11232876712329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126.11232876712329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126.11232876712329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126.11232876712329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126.11232876712329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126.11232876712329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126.11232876712329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126.11232876712329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126.11232876712329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126.11232876712329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126.11232876712329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126.11232876712329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126.11232876712329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126.11232876712329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126.11232876712329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126.11232876712329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126.11232876712329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126.11232876712329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126.11232876712329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126.11232876712329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126.11232876712329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126.11232876712329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126.11232876712329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126.11232876712329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126.11232876712329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126.11232876712329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126.11232876712329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126.11232876712329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126.11232876712329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126.11232876712329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126.11232876712329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126.11232876712329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126.11232876712329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126.11232876712329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126.11232876712329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126.11232876712329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126.11232876712329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126.11232876712329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126.11232876712329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126.11232876712329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126.11232876712329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126.11232876712329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126.11232876712329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126.11232876712329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126.11232876712329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126.11232876712329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126.11232876712329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126.11232876712329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126.11232876712329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126.11232876712329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126.11232876712329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126.11232876712329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126.11232876712329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126.11232876712329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126.11232876712329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126.11232876712329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126.11232876712329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126.11232876712329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126.11232876712329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126.11232876712329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126.11232876712329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126.11232876712329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126.11232876712329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126.11232876712329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126.11232876712329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126.11232876712329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126.11232876712329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126.11232876712329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126.11232876712329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126.11232876712329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126.11232876712329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126.11232876712329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126.11232876712329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126.11232876712329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126.11232876712329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126.11232876712329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126.11232876712329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126.11232876712329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126.11232876712329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126.11232876712329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126.11232876712329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126.11232876712329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126.11232876712329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126.11232876712329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126.11232876712329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126.11232876712329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126.11232876712329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126.11232876712329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126.11232876712329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126.11232876712329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126.11232876712329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126.11232876712329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126.11232876712329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126.11232876712329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126.11232876712329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126.11232876712329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126.11232876712329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126.11232876712329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126.11232876712329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126.11232876712329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126.11232876712329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126.11232876712329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126.11232876712329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126.11232876712329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126.11232876712329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126.11232876712329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126.11232876712329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126.11232876712329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126.11232876712329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126.11232876712329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126.11232876712329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126.11232876712329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126.11232876712329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126.11232876712329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126.11232876712329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126.11232876712329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126.11232876712329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126.11232876712329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126.11232876712329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126.11232876712329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126.11232876712329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126.11232876712329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126.11232876712329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126.11232876712329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126.11232876712329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126.11232876712329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126.11232876712329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126.11232876712329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126.11232876712329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126.11232876712329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126.11232876712329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126.11232876712329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126.11232876712329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126.11232876712329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126.11232876712329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126.11232876712329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126.11232876712329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126.11232876712329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126.11232876712329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126.11232876712329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126.11232876712329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126.11232876712329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126.11232876712329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126.11232876712329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126.11232876712329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126.11232876712329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126.11232876712329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126.11232876712329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126.11232876712329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126.11232876712329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126.11232876712329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126.11232876712329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126.11232876712329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126.11232876712329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126.11232876712329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126.11232876712329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126.11232876712329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126.11232876712329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126.11232876712329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126.11232876712329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126.11232876712329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126.11232876712329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126.11232876712329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126.11232876712329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126.11232876712329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126.11232876712329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126.11232876712329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126.11232876712329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126.11232876712329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126.11232876712329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126.11232876712329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126.11232876712329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126.11232876712329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126.11232876712329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126.11232876712329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126.11232876712329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126.11232876712329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126.11232876712329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126.11232876712329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126.11232876712329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126.11232876712329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126.11232876712329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126.11232876712329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126.11232876712329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126.11232876712329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126.11232876712329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126.11232876712329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126.11232876712329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126.11232876712329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126.11232876712329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126.11232876712329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126.11232876712329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126.11232876712329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126.11232876712329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126.11232876712329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126.11232876712329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126.11232876712329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126.11232876712329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126.11232876712329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126.11232876712329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126.11232876712329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126.11232876712329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126.11232876712329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126.11232876712329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126.11232876712329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126.11232876712329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126.11232876712329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126.11232876712329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126.11232876712329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126.11232876712329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126.11232876712329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126.11232876712329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126.11232876712329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126.11232876712329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126.11232876712329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126.11232876712329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126.11232876712329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126.11232876712329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126.11232876712329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126.11232876712329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126.11232876712329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126.11232876712329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126.11232876712329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126.11232876712329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126.11232876712329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126.11232876712329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126.11232876712329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126.11232876712329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126.11232876712329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126.11232876712329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126.11232876712329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126.11232876712329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126.11232876712329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126.11232876712329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126.11232876712329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126.11232876712329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126.11232876712329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126.11232876712329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126.11232876712329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126.11232876712329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126.11232876712329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126.11232876712329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126.11232876712329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126.11232876712329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126.11232876712329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126.11232876712329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126.11232876712329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126.11232876712329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126.11232876712329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126.11232876712329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126.11232876712329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126.11232876712329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126.11232876712329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126.11232876712329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126.11232876712329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126.11232876712329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126.11232876712329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126.11232876712329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126.11232876712329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126.11232876712329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126.11232876712329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126.11232876712329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126.11232876712329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126.11232876712329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126.11232876712329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126.11232876712329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126.11232876712329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126.11232876712329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126.11232876712329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126.11232876712329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126.11232876712329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126.11232876712329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126.11232876712329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126.11232876712329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126.11232876712329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126.11232876712329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126.11232876712329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126.11232876712329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126.11232876712329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126.11232876712329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126.11232876712329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126.11232876712329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126.11232876712329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126.11232876712329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126.11232876712329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126.11232876712329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126.11232876712329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126.11232876712329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126.11232876712329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126.11232876712329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126.11232876712329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126.11232876712329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126.11232876712329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126.11232876712329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126.11232876712329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126.11232876712329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126.11232876712329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126.11232876712329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126.11232876712329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126.11232876712329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126.11232876712329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126.11232876712329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126.11232876712329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126.11232876712329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126.11232876712329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126.11232876712329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126.11232876712329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126.11232876712329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126.11232876712329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126.11232876712329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126.11232876712329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126.11232876712329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126.11232876712329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126.11232876712329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126.11232876712329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126.11232876712329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126.11232876712329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126.11232876712329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126.11232876712329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126.11232876712329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126.11232876712329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126.11232876712329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126.11232876712329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126.11232876712329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126.11232876712329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126.11232876712329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126.11232876712329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126.11232876712329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126.11232876712329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126.11232876712329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126.11232876712329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126.11232876712329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126.11232876712329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126.11232876712329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126.11232876712329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126.11232876712329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126.11232876712329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126.11232876712329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126.11232876712329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126.11232876712329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126.11232876712329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126.11232876712329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126.11232876712329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126.11232876712329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126.11232876712329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126.11232876712329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126.11232876712329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126.11232876712329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126.11232876712329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126.11232876712329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126.11232876712329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126.11232876712329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126.11232876712329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126.11232876712329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126.11232876712329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126.11232876712329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126.11232876712329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126.11232876712329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126.11232876712329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126.11232876712329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126.11232876712329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126.11232876712329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126.11232876712329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126.11232876712329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126.11232876712329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126.11232876712329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126.11232876712329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126.11232876712329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126.11232876712329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126.11232876712329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126.11232876712329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126.11232876712329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126.11232876712329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126.11232876712329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126.11232876712329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126.11232876712329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126.11232876712329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126.11232876712329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126.11232876712329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126.11232876712329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126.11232876712329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126.11232876712329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126.11232876712329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126.11232876712329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126.11232876712329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126.11232876712329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126.11232876712329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126.11232876712329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126.11232876712329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126.11232876712329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126.11232876712329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126.11232876712329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126.11232876712329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126.11232876712329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126.11232876712329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126.11232876712329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126.11232876712329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126.11232876712329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126.11232876712329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126.11232876712329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126.11232876712329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126.11232876712329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126.11232876712329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126.11232876712329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126.11232876712329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126.11232876712329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126.11232876712329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126.11232876712329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126.11232876712329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126.11232876712329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126.11232876712329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126.11232876712329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126.11232876712329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126.11232876712329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126.11232876712329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126.11232876712329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126.11232876712329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126.11232876712329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126.11232876712329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126.11232876712329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126.11232876712329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126.11232876712329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126.11232876712329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126.11232876712329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126.11232876712329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126.11232876712329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126.11232876712329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126.11232876712329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126.11232876712329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126.11232876712329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126.11232876712329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126.11232876712329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126.11232876712329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126.11232876712329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126.11232876712329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126.11232876712329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126.11232876712329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126.11232876712329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126.11232876712329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126.11232876712329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126.11232876712329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126.11232876712329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126.11232876712329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126.11232876712329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126.11232876712329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126.11232876712329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126.11232876712329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126.11232876712329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126.11232876712329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126.11232876712329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126.11232876712329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126.11232876712329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126.11232876712329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126.11232876712329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126.11232876712329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126.11232876712329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126.11232876712329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126.11232876712329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126.11232876712329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126.11232876712329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126.11232876712329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126.11232876712329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126.11232876712329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126.11232876712329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126.11232876712329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126.11232876712329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126.11232876712329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126.11232876712329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126.11232876712329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126.11232876712329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126.11232876712329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126.11232876712329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126.11232876712329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126.11232876712329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126.11232876712329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126.11232876712329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126.11232876712329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126.11232876712329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126.11232876712329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126.11232876712329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126.11232876712329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126.11232876712329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126.11232876712329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126.11232876712329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126.11232876712329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126.11232876712329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126.11232876712329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126.11232876712329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126.11232876712329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126.11232876712329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126.11232876712329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126.11232876712329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126.11232876712329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126.11232876712329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126.11232876712329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126.11232876712329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126.11232876712329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126.11232876712329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126.11232876712329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126.11232876712329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126.11232876712329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126.11232876712329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126.11232876712329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126.11232876712329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126.11232876712329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126.11232876712329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126.11232876712329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126.11232876712329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126.11232876712329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126.11232876712329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126.11232876712329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126.11232876712329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126.11232876712329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126.11232876712329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126.11232876712329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126.11232876712329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126.11232876712329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126.11232876712329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126.11232876712329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126.11232876712329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126.11232876712329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126.11232876712329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126.11232876712329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126.11232876712329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126.11232876712329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126.11232876712329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126.11232876712329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126.11232876712329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126.11232876712329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126.11232876712329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126.11232876712329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126.11232876712329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126.11232876712329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126.11232876712329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126.11232876712329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126.11232876712329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126.11232876712329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126.11232876712329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126.11232876712329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126.11232876712329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126.11232876712329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126.11232876712329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126.11232876712329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126.11232876712329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126.11232876712329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126.11232876712329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126.11232876712329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126.11232876712329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126.11232876712329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126.11232876712329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126.11232876712329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126.11232876712329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126.11232876712329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126.11232876712329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126.11232876712329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126.11232876712329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126.11232876712329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126.11232876712329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126.11232876712329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126.11232876712329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126.11232876712329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126.11232876712329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126.11232876712329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126.11232876712329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126.11232876712329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126.11232876712329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126.11232876712329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126.11232876712329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126.11232876712329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126.11232876712329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126.11232876712329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126.11232876712329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126.11232876712329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126.11232876712329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126.11232876712329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126.11232876712329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126.11232876712329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126.11232876712329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126.11232876712329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126.11232876712329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126.11232876712329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126.11232876712329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126.11232876712329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126.11232876712329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126.11232876712329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126.11232876712329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126.11232876712329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126.11232876712329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126.11232876712329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126.11232876712329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126.11232876712329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126.11232876712329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126.11232876712329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126.11232876712329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126.11232876712329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126.11232876712329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126.11232876712329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126.11232876712329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126.11232876712329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126.11232876712329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126.11232876712329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126.11232876712329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126.11232876712329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126.11232876712329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126.11232876712329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126.11232876712329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126.11232876712329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126.11232876712329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126.11232876712329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126.11232876712329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126.11232876712329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126.11232876712329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126.11232876712329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126.11232876712329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126.11232876712329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126.11232876712329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126.11232876712329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126.11232876712329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126.11232876712329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126.11232876712329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126.11232876712329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126.11232876712329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126.11232876712329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126.11232876712329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126.11232876712329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126.11232876712329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126.11232876712329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126.11232876712329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126.11232876712329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126.11232876712329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126.11232876712329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126.11232876712329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126.11232876712329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126.11232876712329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126.11232876712329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126.11232876712329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126.11232876712329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126.11232876712329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126.11232876712329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126.11232876712329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126.11232876712329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126.11232876712329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126.11232876712329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126.11232876712329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126.11232876712329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126.11232876712329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126.11232876712329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126.11232876712329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126.11232876712329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126.11232876712329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126.11232876712329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126.11232876712329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126.11232876712329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126.11232876712329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126.11232876712329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126.11232876712329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126.11232876712329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126.11232876712329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126.11232876712329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126.11232876712329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126.11232876712329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126.11232876712329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126.11232876712329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126.11232876712329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126.11232876712329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126.11232876712329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126.11232876712329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126.11232876712329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126.11232876712329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126.11232876712329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126.11232876712329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126.11232876712329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126.11232876712329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126.11232876712329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126.11232876712329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126.11232876712329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126.11232876712329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126.11232876712329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126.11232876712329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126.11232876712329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126.11232876712329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126.11232876712329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126.11232876712329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126.11232876712329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126.11232876712329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126.11232876712329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126.11232876712329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126.11232876712329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126.11232876712329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126.11232876712329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126.11232876712329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126.11232876712329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126.11232876712329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126.11232876712329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126.11232876712329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126.11232876712329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126.11232876712329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126.11232876712329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126.11232876712329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126.11232876712329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126.11232876712329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126.11232876712329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126.11232876712329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126.11232876712329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126.11232876712329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126.11232876712329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126.11232876712329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126.11232876712329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126.11232876712329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126.11232876712329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126.11232876712329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126.11232876712329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126.11232876712329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126.11232876712329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126.11232876712329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126.11232876712329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126.11232876712329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126.11232876712329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126.11232876712329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126.11232876712329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126.11232876712329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126.11232876712329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126.11232876712329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126.11232876712329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126.11232876712329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126.11232876712329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126.11232876712329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126.11232876712329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126.11232876712329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126.11232876712329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126.11232876712329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126.11232876712329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126.11232876712329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126.11232876712329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126.11232876712329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126.11232876712329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126.11232876712329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126.11232876712329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126.11232876712329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126.11232876712329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126.11232876712329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126.11232876712329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126.11232876712329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126.11232876712329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126.11232876712329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126.11232876712329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126.11232876712329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126.11232876712329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126.11232876712329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126.11232876712329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126.11232876712329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126.11232876712329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126.11232876712329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126.11232876712329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126.11232876712329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126.11232876712329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126.11232876712329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126.11232876712329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126.11232876712329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126.11232876712329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126.11232876712329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126.11232876712329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126.11232876712329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126.11232876712329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126.11232876712329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126.11232876712329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126.11232876712329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126.11232876712329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126.11232876712329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126.11232876712329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126.11232876712329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126.11232876712329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126.11232876712329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126.11232876712329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126.11232876712329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126.11232876712329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126.11232876712329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126.11232876712329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126.11232876712329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126.11232876712329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126.11232876712329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126.11232876712329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126.11232876712329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126.11232876712329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126.11232876712329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126.11232876712329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126.11232876712329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126.11232876712329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126.11232876712329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126.11232876712329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126.11232876712329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126.11232876712329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126.11232876712329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126.11232876712329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126.11232876712329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126.11232876712329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126.11232876712329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126.11232876712329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126.11232876712329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126.11232876712329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126.11232876712329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126.11232876712329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126.11232876712329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126.11232876712329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126.11232876712329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126.11232876712329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126.11232876712329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126.11232876712329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126.11232876712329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126.11232876712329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126.11232876712329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126.11232876712329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126.11232876712329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126.11232876712329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126.11232876712329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126.11232876712329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126.11232876712329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126.11232876712329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126.11232876712329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126.11232876712329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126.11232876712329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126.11232876712329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126.11232876712329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126.11232876712329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126.11232876712329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126.11232876712329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126.11232876712329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126.11232876712329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126.11232876712329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126.11232876712329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126.11232876712329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126.11232876712329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126.11232876712329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126.11232876712329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126.11232876712329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126.11232876712329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126.11232876712329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126.11232876712329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126.11232876712329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126.11232876712329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126.11232876712329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126.11232876712329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126.11232876712329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126.11232876712329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126.11232876712329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126.11232876712329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126.11232876712329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126.11232876712329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126.11232876712329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126.11232876712329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126.11232876712329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126.11232876712329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126.11232876712329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126.11232876712329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126.11232876712329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126.11232876712329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126.11232876712329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126.11232876712329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126.11232876712329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126.11232876712329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126.11232876712329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126.11232876712329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126.11232876712329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126.11232876712329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126.11232876712329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126.11232876712329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126.11232876712329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126.11232876712329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126.11232876712329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126.11232876712329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126.11232876712329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126.11232876712329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126.11232876712329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126.11232876712329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126.11232876712329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126.11232876712329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126.11232876712329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126.11232876712329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126.11232876712329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126.11232876712329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126.11232876712329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126.11232876712329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126.11232876712329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126.11232876712329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126.11232876712329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126.11232876712329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126.11232876712329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126.11232876712329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126.11232876712329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126.11232876712329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126.11232876712329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126.11232876712329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126.11232876712329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126.11232876712329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126.11232876712329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126.11232876712329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126.11232876712329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126.11232876712329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126.11232876712329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126.11232876712329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126.11232876712329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126.11232876712329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126.11232876712329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126.11232876712329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126.11232876712329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126.11232876712329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126.11232876712329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126.11232876712329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126.11232876712329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126.11232876712329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126.11232876712329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126.11232876712329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126.11232876712329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126.11232876712329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126.11232876712329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126.11232876712329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126.11232876712329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126.11232876712329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126.11232876712329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126.11232876712329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126.11232876712329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126.11232876712329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126.11232876712329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126.11232876712329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126.11232876712329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126.11232876712329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126.11232876712329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126.11232876712329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126.11232876712329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126.11232876712329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126.11232876712329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126.11232876712329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126.11232876712329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126.11232876712329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126.11232876712329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126.11232876712329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126.11232876712329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126.11232876712329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126.11232876712329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126.11232876712329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126.11232876712329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126.11232876712329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126.11232876712329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126.11232876712329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126.11232876712329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126.11232876712329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126.11232876712329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126.11232876712329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126.11232876712329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126.11232876712329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126.11232876712329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126.11232876712329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126.11232876712329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126.11232876712329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126.11232876712329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126.11232876712329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126.11232876712329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126.11232876712329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126.11232876712329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126.11232876712329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126.11232876712329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126.11232876712329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126.11232876712329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126.11232876712329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126.11232876712329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126.11232876712329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126.11232876712329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126.11232876712329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126.11232876712329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126.11232876712329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126.11232876712329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126.11232876712329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126.11232876712329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126.11232876712329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126.11232876712329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126.11232876712329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126.11232876712329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126.11232876712329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126.11232876712329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126.11232876712329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126.11232876712329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126.11232876712329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126.11232876712329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126.11232876712329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126.11232876712329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126.11232876712329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126.11232876712329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126.11232876712329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126.11232876712329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126.11232876712329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126.11232876712329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126.11232876712329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126.11232876712329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126.11232876712329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126.11232876712329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126.11232876712329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126.11232876712329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126.11232876712329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126.11232876712329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126.11232876712329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126.11232876712329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126.11232876712329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126.11232876712329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126.11232876712329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126.11232876712329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126.11232876712329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126.11232876712329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126.11232876712329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126.11232876712329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126.11232876712329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126.11232876712329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126.11232876712329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126.11232876712329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126.11232876712329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126.11232876712329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126.11232876712329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126.11232876712329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126.11232876712329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126.11232876712329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126.11232876712329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126.11232876712329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126.11232876712329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126.11232876712329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126.11232876712329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126.11232876712329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126.11232876712329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126.11232876712329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126.11232876712329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126.11232876712329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126.11232876712329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126.11232876712329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126.11232876712329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126.11232876712329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126.11232876712329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126.11232876712329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126.11232876712329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126.11232876712329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126.11232876712329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126.11232876712329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126.11232876712329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126.11232876712329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126.11232876712329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126.11232876712329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126.11232876712329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126.11232876712329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126.11232876712329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126.11232876712329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126.11232876712329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126.11232876712329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126.11232876712329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126.11232876712329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126.11232876712329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126.11232876712329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126.11232876712329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126.11232876712329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126.11232876712329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126.11232876712329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126.11232876712329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126.11232876712329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126.11232876712329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126.11232876712329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126.11232876712329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126.11232876712329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126.11232876712329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126.11232876712329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126.11232876712329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126.11232876712329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126.11232876712329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126.11232876712329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126.11232876712329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126.11232876712329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126.11232876712329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126.11232876712329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126.11232876712329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126.11232876712329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126.11232876712329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126.11232876712329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126.11232876712329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126.11232876712329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126.11232876712329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126.11232876712329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126.11232876712329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126.11232876712329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126.11232876712329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126.11232876712329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126.11232876712329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126.11232876712329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126.11232876712329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126.11232876712329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126.11232876712329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126.11232876712329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126.11232876712329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126.11232876712329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126.11232876712329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126.11232876712329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126.11232876712329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126.11232876712329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126.11232876712329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126.11232876712329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126.11232876712329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126.11232876712329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126.11232876712329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126.11232876712329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126.11232876712329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126.11232876712329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126.11232876712329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126.11232876712329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126.11232876712329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126.11232876712329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126.11232876712329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126.11232876712329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126.11232876712329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126.11232876712329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126.11232876712329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126.11232876712329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126.11232876712329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126.11232876712329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126.11232876712329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126.11232876712329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126.11232876712329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126.11232876712329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126.11232876712329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126.11232876712329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126.11232876712329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126.11232876712329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126.11232876712329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126.11232876712329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126.11232876712329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126.11232876712329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126.11232876712329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126.11232876712329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126.11232876712329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126.11232876712329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126.11232876712329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126.11232876712329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126.11232876712329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126.11232876712329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126.11232876712329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126.11232876712329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126.11232876712329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126.11232876712329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126.11232876712329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126.11232876712329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126.11232876712329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126.11232876712329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126.11232876712329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126.11232876712329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126.11232876712329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126.11232876712329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126.11232876712329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126.11232876712329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126.11232876712329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126.11232876712329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126.11232876712329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126.11232876712329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126.11232876712329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126.11232876712329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126.11232876712329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126.11232876712329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126.11232876712329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126.11232876712329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126.11232876712329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126.11232876712329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126.11232876712329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126.11232876712329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126.11232876712329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126.11232876712329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126.11232876712329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126.11232876712329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126.11232876712329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126.11232876712329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126.11232876712329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126.11232876712329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126.11232876712329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126.11232876712329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126.11232876712329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126.11232876712329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126.11232876712329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126.11232876712329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126.11232876712329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126.11232876712329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126.11232876712329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126.11232876712329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126.11232876712329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126.11232876712329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126.11232876712329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126.11232876712329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126.11232876712329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126.11232876712329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126.11232876712329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126.11232876712329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126.11232876712329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126.11232876712329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126.11232876712329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126.11232876712329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126.11232876712329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126.11232876712329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126.11232876712329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126.11232876712329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126.11232876712329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126.11232876712329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126.11232876712329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126.11232876712329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126.11232876712329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126.11232876712329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126.11232876712329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126.11232876712329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126.11232876712329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126.11232876712329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126.11232876712329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126.11232876712329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126.11232876712329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126.11232876712329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126.11232876712329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126.11232876712329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126.11232876712329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126.11232876712329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126.11232876712329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126.11232876712329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126.11232876712329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126.11232876712329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126.11232876712329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126.11232876712329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126.11232876712329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126.11232876712329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126.11232876712329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126.11232876712329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126.11232876712329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126.11232876712329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126.11232876712329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126.11232876712329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126.11232876712329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126.11232876712329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126.11232876712329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126.11232876712329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126.11232876712329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126.11232876712329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126.11232876712329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126.11232876712329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126.11232876712329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126.11232876712329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126.11232876712329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126.11232876712329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126.11232876712329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126.11232876712329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126.11232876712329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126.11232876712329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126.11232876712329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126.11232876712329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126.11232876712329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126.11232876712329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126.11232876712329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126.11232876712329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126.11232876712329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126.11232876712329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126.11232876712329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126.11232876712329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126.11232876712329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126.11232876712329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126.11232876712329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126.11232876712329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126.11232876712329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126.11232876712329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126.11232876712329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126.11232876712329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126.11232876712329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126.11232876712329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126.11232876712329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126.11232876712329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126.11232876712329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126.11232876712329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126.11232876712329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126.11232876712329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126.11232876712329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126.11232876712329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126.11232876712329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126.11232876712329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126.11232876712329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126.11232876712329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126.11232876712329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126.11232876712329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126.11232876712329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126.11232876712329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126.11232876712329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126.11232876712329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126.11232876712329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126.11232876712329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126.11232876712329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126.11232876712329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126.11232876712329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126.11232876712329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126.11232876712329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126.11232876712329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126.11232876712329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126.11232876712329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126.11232876712329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126.11232876712329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126.11232876712329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126.11232876712329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126.11232876712329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126.11232876712329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126.11232876712329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126.11232876712329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126.11232876712329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126.11232876712329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126.11232876712329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126.11232876712329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126.11232876712329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126.11232876712329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126.11232876712329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126.11232876712329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126.11232876712329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126.11232876712329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126.11232876712329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126.11232876712329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126.11232876712329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126.11232876712329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126.11232876712329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126.11232876712329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126.11232876712329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126.11232876712329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126.11232876712329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126.11232876712329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126.11232876712329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126.11232876712329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126.11232876712329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126.11232876712329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126.11232876712329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126.11232876712329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126.11232876712329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126.11232876712329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126.11232876712329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126.11232876712329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126.11232876712329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126.11232876712329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126.11232876712329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126.11232876712329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126.11232876712329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126.11232876712329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126.11232876712329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126.11232876712329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126.11232876712329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126.11232876712329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126.11232876712329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126.11232876712329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126.11232876712329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126.11232876712329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126.11232876712329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126.11232876712329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126.11232876712329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126.11232876712329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126.11232876712329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126.11232876712329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126.11232876712329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126.11232876712329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126.11232876712329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126.11232876712329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126.11232876712329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126.11232876712329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126.11232876712329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126.11232876712329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126.11232876712329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126.11232876712329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126.11232876712329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126.11232876712329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126.11232876712329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126.11232876712329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126.11232876712329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126.11232876712329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126.11232876712329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126.11232876712329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126.11232876712329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126.11232876712329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126.11232876712329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126.11232876712329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126.11232876712329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126.11232876712329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126.11232876712329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126.11232876712329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126.11232876712329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126.11232876712329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126.11232876712329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126.11232876712329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126.11232876712329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126.11232876712329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126.11232876712329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126.11232876712329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126.11232876712329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126.11232876712329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126.11232876712329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126.11232876712329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126.11232876712329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126.11232876712329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126.11232876712329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126.11232876712329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126.11232876712329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126.11232876712329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126.11232876712329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126.11232876712329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126.11232876712329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126.11232876712329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126.11232876712329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126.11232876712329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126.11232876712329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126.11232876712329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126.11232876712329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126.11232876712329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126.11232876712329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126.11232876712329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126.11232876712329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126.11232876712329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126.11232876712329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126.11232876712329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126.11232876712329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126.11232876712329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126.11232876712329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126.11232876712329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126.11232876712329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126.11232876712329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126.11232876712329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126.11232876712329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126.11232876712329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126.11232876712329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126.11232876712329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126.11232876712329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126.11232876712329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126.11232876712329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126.11232876712329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126.11232876712329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126.11232876712329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126.11232876712329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126.11232876712329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126.11232876712329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126.11232876712329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126.11232876712329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126.11232876712329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126.11232876712329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126.11232876712329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126.11232876712329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126.11232876712329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126.11232876712329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126.11232876712329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126.11232876712329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126.11232876712329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126.11232876712329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126.11232876712329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126.11232876712329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126.11232876712329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126.11232876712329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126.11232876712329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126.11232876712329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126.11232876712329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126.11232876712329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126.11232876712329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126.11232876712329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126.11232876712329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126.11232876712329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126.11232876712329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126.11232876712329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126.11232876712329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126.11232876712329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126.11232876712329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126.11232876712329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126.11232876712329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126.11232876712329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126.11232876712329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126.11232876712329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126.11232876712329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126.11232876712329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126.11232876712329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126.11232876712329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126.11232876712329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126.11232876712329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126.11232876712329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126.11232876712329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126.11232876712329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126.11232876712329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126.11232876712329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126.11232876712329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126.11232876712329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126.11232876712329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126.11232876712329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126.11232876712329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126.11232876712329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126.11232876712329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126.11232876712329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126.11232876712329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126.11232876712329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126.11232876712329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126.11232876712329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126.11232876712329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126.11232876712329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126.11232876712329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126.11232876712329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126.11232876712329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126.11232876712329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126.11232876712329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126.11232876712329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126.11232876712329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126.11232876712329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126.11232876712329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126.11232876712329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126.11232876712329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126.11232876712329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126.11232876712329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126.11232876712329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126.11232876712329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126.11232876712329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126.11232876712329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126.11232876712329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126.11232876712329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126.11232876712329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126.11232876712329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126.11232876712329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126.11232876712329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126.11232876712329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126.11232876712329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126.11232876712329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126.11232876712329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126.11232876712329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126.11232876712329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126.11232876712329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126.11232876712329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126.11232876712329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126.11232876712329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126.11232876712329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126.11232876712329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126.11232876712329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126.11232876712329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126.11232876712329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126.11232876712329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126.11232876712329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126.11232876712329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126.11232876712329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126.11232876712329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126.11232876712329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126.11232876712329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126.11232876712329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126.11232876712329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126.11232876712329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126.11232876712329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126.11232876712329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126.11232876712329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126.11232876712329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126.11232876712329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126.11232876712329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126.11232876712329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126.11232876712329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126.11232876712329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126.11232876712329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126.11232876712329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126.11232876712329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126.11232876712329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126.11232876712329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126.11232876712329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126.11232876712329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126.11232876712329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126.11232876712329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126.11232876712329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126.11232876712329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126.11232876712329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126.11232876712329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126.11232876712329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126.11232876712329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126.11232876712329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126.11232876712329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126.11232876712329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126.11232876712329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126.11232876712329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126.11232876712329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126.11232876712329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126.11232876712329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126.11232876712329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126.11232876712329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126.11232876712329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126.11232876712329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126.11232876712329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126.11232876712329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126.11232876712329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126.11232876712329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126.11232876712329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126.11232876712329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126.11232876712329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126.11232876712329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126.11232876712329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126.11232876712329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126.11232876712329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126.11232876712329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126.11232876712329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126.11232876712329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126.11232876712329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126.11232876712329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126.11232876712329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126.11232876712329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126.11232876712329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126.11232876712329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126.11232876712329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126.11232876712329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126.11232876712329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126.11232876712329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126.11232876712329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126.11232876712329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126.11232876712329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126.11232876712329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126.11232876712329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126.11232876712329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126.11232876712329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126.11232876712329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126.11232876712329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126.11232876712329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126.11232876712329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126.11232876712329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126.11232876712329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126.11232876712329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126.11232876712329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126.11232876712329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126.11232876712329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126.11232876712329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126.11232876712329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126.11232876712329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126.11232876712329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126.11232876712329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126.11232876712329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126.11232876712329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126.11232876712329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126.11232876712329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126.11232876712329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126.11232876712329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126.11232876712329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126.11232876712329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126.11232876712329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126.11232876712329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126.11232876712329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126.11232876712329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126.11232876712329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126.11232876712329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126.11232876712329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126.11232876712329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126.11232876712329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126.11232876712329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126.11232876712329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126.11232876712329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126.11232876712329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126.11232876712329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126.11232876712329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126.11232876712329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126.11232876712329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126.11232876712329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126.11232876712329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126.11232876712329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126.11232876712329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126.11232876712329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126.11232876712329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126.11232876712329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126.11232876712329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126.11232876712329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126.11232876712329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126.11232876712329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126.11232876712329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126.11232876712329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126.11232876712329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126.11232876712329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126.11232876712329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126.11232876712329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126.11232876712329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126.11232876712329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126.11232876712329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126.11232876712329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126.11232876712329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126.11232876712329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126.11232876712329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126.11232876712329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126.11232876712329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126.11232876712329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126.11232876712329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126.11232876712329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126.11232876712329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126.11232876712329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126.11232876712329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126.11232876712329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126.11232876712329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126.11232876712329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126.11232876712329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126.11232876712329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126.11232876712329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126.11232876712329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126.11232876712329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126.11232876712329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126.11232876712329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126.11232876712329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126.11232876712329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126.11232876712329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126.11232876712329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126.11232876712329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126.11232876712329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126.11232876712329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126.11232876712329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126.11232876712329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126.11232876712329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126.11232876712329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126.11232876712329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126.11232876712329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126.11232876712329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126.11232876712329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126.11232876712329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126.11232876712329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126.11232876712329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126.11232876712329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126.11232876712329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126.11232876712329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126.11232876712329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126.11232876712329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126.11232876712329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126.11232876712329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126.11232876712329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126.11232876712329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126.11232876712329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126.11232876712329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126.11232876712329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126.11232876712329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126.11232876712329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126.11232876712329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126.11232876712329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126.11232876712329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126.11232876712329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126.11232876712329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126.11232876712329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126.11232876712329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126.11232876712329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126.11232876712329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126.11232876712329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126.11232876712329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126.11232876712329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126.11232876712329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126.11232876712329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126.11232876712329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126.11232876712329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126.11232876712329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126.11232876712329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126.11232876712329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126.11232876712329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126.11232876712329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126.11232876712329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126.11232876712329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126.11232876712329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126.11232876712329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126.11232876712329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126.11232876712329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126.11232876712329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126.11232876712329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126.11232876712329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126.11232876712329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126.11232876712329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126.11232876712329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126.11232876712329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126.11232876712329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126.11232876712329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126.11232876712329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126.11232876712329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126.11232876712329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126.11232876712329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126.11232876712329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126.11232876712329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126.11232876712329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126.11232876712329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126.11232876712329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126.11232876712329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126.11232876712329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126.11232876712329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126.11232876712329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126.11232876712329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126.11232876712329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126.11232876712329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126.11232876712329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126.11232876712329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126.11232876712329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126.11232876712329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126.11232876712329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126.11232876712329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126.11232876712329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126.11232876712329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126.11232876712329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126.11232876712329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126.11232876712329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126.11232876712329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126.11232876712329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126.11232876712329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126.11232876712329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126.11232876712329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126.11232876712329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126.11232876712329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126.11232876712329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126.11232876712329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126.11232876712329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126.11232876712329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126.11232876712329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126.11232876712329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126.11232876712329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126.11232876712329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126.11232876712329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126.11232876712329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126.11232876712329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126.11232876712329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126.11232876712329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126.11232876712329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126.11232876712329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126.11232876712329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126.11232876712329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126.11232876712329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126.11232876712329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126.11232876712329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126.11232876712329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126.11232876712329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126.11232876712329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126.11232876712329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126.11232876712329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126.11232876712329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126.11232876712329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126.11232876712329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126.11232876712329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126.11232876712329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126.11232876712329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126.11232876712329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126.11232876712329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126.11232876712329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126.11232876712329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126.11232876712329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126.11232876712329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126.11232876712329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126.11232876712329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126.11232876712329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126.11232876712329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126.11232876712329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126.11232876712329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126.11232876712329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126.11232876712329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126.11232876712329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126.11232876712329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126.11232876712329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126.11232876712329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126.11232876712329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126.11232876712329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126.11232876712329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126.11232876712329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126.11232876712329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126.11232876712329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126.11232876712329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126.11232876712329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126.11232876712329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126.11232876712329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126.11232876712329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126.11232876712329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126.11232876712329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126.11232876712329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126.11232876712329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126.11232876712329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126.11232876712329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126.11232876712329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126.11232876712329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126.11232876712329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126.11232876712329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126.11232876712329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126.11232876712329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126.11232876712329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126.11232876712329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126.11232876712329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126.11232876712329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126.11232876712329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126.11232876712329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126.11232876712329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126.11232876712329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126.11232876712329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126.11232876712329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126.11232876712329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126.11232876712329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126.11232876712329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126.11232876712329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126.11232876712329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126.11232876712329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126.11232876712329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126.11232876712329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126.11232876712329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126.11232876712329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126.11232876712329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126.11232876712329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126.11232876712329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126.11232876712329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126.11232876712329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126.11232876712329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126.11232876712329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126.11232876712329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126.11232876712329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126.11232876712329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126.11232876712329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126.11232876712329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126.11232876712329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126.11232876712329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126.11232876712329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126.11232876712329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126.11232876712329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126.11232876712329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126.11232876712329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126.11232876712329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126.11232876712329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126.11232876712329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126.11232876712329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126.11232876712329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126.11232876712329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126.11232876712329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126.11232876712329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126.11232876712329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126.11232876712329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126.11232876712329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126.11232876712329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126.11232876712329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126.11232876712329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126.11232876712329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126.11232876712329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126.11232876712329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126.11232876712329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126.11232876712329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126.11232876712329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126.11232876712329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126.11232876712329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126.11232876712329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126.11232876712329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126.11232876712329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126.11232876712329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126.11232876712329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126.11232876712329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126.11232876712329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126.11232876712329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126.11232876712329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126.11232876712329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126.11232876712329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126.11232876712329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126.11232876712329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126.11232876712329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126.11232876712329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126.11232876712329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126.11232876712329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126.11232876712329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126.11232876712329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126.11232876712329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126.11232876712329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126.11232876712329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126.11232876712329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126.11232876712329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126.11232876712329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126.11232876712329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126.11232876712329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126.11232876712329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126.11232876712329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126.11232876712329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126.11232876712329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126.11232876712329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126.11232876712329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126.11232876712329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126.11232876712329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126.11232876712329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126.11232876712329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126.11232876712329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126.11232876712329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126.11232876712329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126.11232876712329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126.11232876712329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126.11232876712329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126.11232876712329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126.11232876712329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126.11232876712329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126.11232876712329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126.11232876712329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126.11232876712329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126.11232876712329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126.11232876712329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126.11232876712329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126.11232876712329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126.11232876712329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126.11232876712329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126.11232876712329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126.11232876712329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126.11232876712329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126.11232876712329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126.11232876712329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126.11232876712329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126.11232876712329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126.11232876712329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126.11232876712329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126.11232876712329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126.11232876712329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126.11232876712329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126.11232876712329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126.11232876712329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126.11232876712329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126.11232876712329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126.11232876712329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126.11232876712329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126.11232876712329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126.11232876712329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126.11232876712329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126.11232876712329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126.11232876712329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126.11232876712329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126.11232876712329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126.11232876712329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126.11232876712329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126.11232876712329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126.11232876712329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126.11232876712329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126.11232876712329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126.11232876712329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126.11232876712329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126.11232876712329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126.11232876712329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126.11232876712329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126.11232876712329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126.11232876712329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126.11232876712329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126.11232876712329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126.11232876712329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126.11232876712329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126.11232876712329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126.11232876712329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126.11232876712329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126.11232876712329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126.11232876712329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126.11232876712329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126.11232876712329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126.11232876712329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126.11232876712329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126.11232876712329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126.11232876712329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126.11232876712329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126.11232876712329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126.11232876712329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126.11232876712329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126.11232876712329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126.11232876712329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126.11232876712329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126.11232876712329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126.11232876712329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126.11232876712329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126.11232876712329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126.11232876712329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126.11232876712329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126.11232876712329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126.11232876712329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126.11232876712329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126.11232876712329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126.11232876712329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126.11232876712329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126.11232876712329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126.11232876712329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126.11232876712329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126.11232876712329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126.11232876712329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126.11232876712329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126.11232876712329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126.11232876712329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126.11232876712329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126.11232876712329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126.11232876712329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126.11232876712329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126.11232876712329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126.11232876712329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126.11232876712329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126.11232876712329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126.11232876712329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126.11232876712329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126.11232876712329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126.11232876712329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126.11232876712329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126.11232876712329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126.11232876712329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126.11232876712329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126.11232876712329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126.11232876712329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126.11232876712329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126.11232876712329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126.11232876712329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126.11232876712329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126.11232876712329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126.11232876712329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126.11232876712329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126.11232876712329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126.11232876712329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126.11232876712329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126.11232876712329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126.11232876712329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126.11232876712329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126.11232876712329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126.11232876712329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126.11232876712329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126.11232876712329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126.11232876712329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126.11232876712329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126.11232876712329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126.11232876712329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126.11232876712329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126.11232876712329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126.11232876712329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126.11232876712329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126.11232876712329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126.11232876712329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126.11232876712329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126.11232876712329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126.11232876712329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126.11232876712329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126.11232876712329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126.11232876712329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126.11232876712329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126.11232876712329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126.11232876712329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126.11232876712329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126.11232876712329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126.11232876712329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126.11232876712329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126.11232876712329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126.11232876712329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126.11232876712329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126.11232876712329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126.11232876712329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126.11232876712329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126.11232876712329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126.11232876712329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126.11232876712329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126.11232876712329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126.11232876712329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126.11232876712329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126.11232876712329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126.11232876712329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126.11232876712329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126.11232876712329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126.11232876712329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126.11232876712329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126.11232876712329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126.11232876712329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126.11232876712329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126.11232876712329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126.11232876712329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126.11232876712329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126.11232876712329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126.11232876712329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126.11232876712329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126.11232876712329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126.11232876712329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126.11232876712329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126.11232876712329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126.11232876712329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126.11232876712329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126.11232876712329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126.11232876712329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126.11232876712329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126.11232876712329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126.11232876712329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126.11232876712329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126.11232876712329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126.11232876712329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126.11232876712329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126.11232876712329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126.11232876712329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126.11232876712329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126.11232876712329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126.11232876712329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126.11232876712329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126.11232876712329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126.11232876712329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126.11232876712329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126.11232876712329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126.11232876712329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126.11232876712329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126.11232876712329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126.11232876712329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126.11232876712329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126.11232876712329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126.11232876712329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126.11232876712329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126.11232876712329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126.11232876712329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126.11232876712329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126.11232876712329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126.11232876712329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126.11232876712329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126.11232876712329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126.11232876712329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126.11232876712329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126.11232876712329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126.11232876712329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126.11232876712329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126.11232876712329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126.11232876712329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126.11232876712329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126.11232876712329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126.11232876712329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126.11232876712329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126.11232876712329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126.11232876712329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126.11232876712329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126.11232876712329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126.11232876712329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126.11232876712329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126.11232876712329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126.11232876712329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126.11232876712329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126.11232876712329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126.11232876712329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126.11232876712329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126.11232876712329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126.11232876712329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126.11232876712329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126.11232876712329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126.11232876712329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126.11232876712329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126.11232876712329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126.11232876712329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126.11232876712329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126.11232876712329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126.11232876712329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126.11232876712329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126.11232876712329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126.11232876712329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126.11232876712329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126.11232876712329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126.11232876712329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126.11232876712329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126.11232876712329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126.11232876712329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126.11232876712329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126.11232876712329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126.11232876712329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126.11232876712329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126.11232876712329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126.11232876712329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126.11232876712329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126.11232876712329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126.11232876712329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126.11232876712329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126.11232876712329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126.11232876712329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126.11232876712329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126.11232876712329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126.11232876712329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126.11232876712329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126.11232876712329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126.11232876712329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126.11232876712329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126.11232876712329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126.11232876712329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126.11232876712329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126.11232876712329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126.11232876712329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126.11232876712329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126.11232876712329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126.11232876712329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126.11232876712329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126.11232876712329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126.11232876712329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126.11232876712329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126.11232876712329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126.11232876712329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126.11232876712329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126.11232876712329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126.11232876712329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126.11232876712329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126.11232876712329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126.11232876712329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126.11232876712329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126.11232876712329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126.11232876712329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126.11232876712329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126.11232876712329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126.11232876712329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126.11232876712329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126.11232876712329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126.11232876712329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126.11232876712329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126.11232876712329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126.11232876712329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126.11232876712329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126.11232876712329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126.11232876712329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126.11232876712329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126.11232876712329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126.11232876712329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126.11232876712329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126.11232876712329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126.11232876712329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126.11232876712329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126.11232876712329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126.11232876712329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126.11232876712329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126.11232876712329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126.11232876712329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126.11232876712329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126.11232876712329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126.11232876712329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126.11232876712329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126.11232876712329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126.11232876712329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126.11232876712329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126.11232876712329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126.11232876712329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126.11232876712329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126.11232876712329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126.11232876712329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126.11232876712329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126.11232876712329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126.11232876712329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126.11232876712329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126.11232876712329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126.11232876712329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126.11232876712329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126.11232876712329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126.11232876712329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126.11232876712329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126.11232876712329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126.11232876712329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126.11232876712329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126.11232876712329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126.11232876712329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126.11232876712329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126.11232876712329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126.11232876712329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126.11232876712329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126.11232876712329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126.11232876712329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126.11232876712329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126.11232876712329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126.11232876712329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126.11232876712329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126.11232876712329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126.11232876712329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126.11232876712329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126.11232876712329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126.11232876712329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126.11232876712329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126.11232876712329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126.11232876712329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126.11232876712329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126.11232876712329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126.11232876712329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126.11232876712329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126.11232876712329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126.11232876712329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126.11232876712329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126.11232876712329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126.11232876712329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126.11232876712329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126.11232876712329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126.11232876712329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126.11232876712329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126.11232876712329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126.11232876712329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126.11232876712329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126.11232876712329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126.11232876712329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126.11232876712329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126.11232876712329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126.11232876712329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126.11232876712329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126.11232876712329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126.11232876712329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126.11232876712329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126.11232876712329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126.11232876712329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126.11232876712329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126.11232876712329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126.11232876712329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126.11232876712329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126.11232876712329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126.11232876712329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126.11232876712329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126.11232876712329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126.11232876712329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126.11232876712329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126.11232876712329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126.11232876712329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126.11232876712329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126.11232876712329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126.11232876712329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126.11232876712329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126.11232876712329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126.11232876712329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126.11232876712329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126.11232876712329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126.11232876712329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126.11232876712329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126.11232876712329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126.11232876712329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126.11232876712329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126.11232876712329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126.11232876712329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126.11232876712329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126.11232876712329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126.11232876712329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126.11232876712329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126.11232876712329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126.11232876712329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126.11232876712329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126.11232876712329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126.11232876712329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126.11232876712329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126.11232876712329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126.11232876712329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126.11232876712329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126.11232876712329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126.11232876712329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126.11232876712329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126.11232876712329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126.11232876712329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126.11232876712329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126.11232876712329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126.11232876712329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126.11232876712329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126.11232876712329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126.11232876712329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126.11232876712329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126.11232876712329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126.11232876712329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126.11232876712329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126.11232876712329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126.11232876712329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126.11232876712329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126.11232876712329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126.11232876712329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126.11232876712329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126.11232876712329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126.11232876712329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126.11232876712329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126.11232876712329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126.11232876712329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126.11232876712329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126.11232876712329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126.11232876712329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126.11232876712329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126.11232876712329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126.11232876712329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126.11232876712329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126.11232876712329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126.11232876712329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126.11232876712329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126.11232876712329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126.11232876712329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126.11232876712329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126.11232876712329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126.11232876712329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126.11232876712329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126.11232876712329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126.11232876712329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126.11232876712329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126.11232876712329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126.11232876712329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126.11232876712329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126.11232876712329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126.11232876712329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126.11232876712329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126.11232876712329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126.11232876712329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126.11232876712329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126.11232876712329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126.11232876712329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126.11232876712329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126.11232876712329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126.11232876712329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126.11232876712329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126.11232876712329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126.11232876712329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126.11232876712329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126.11232876712329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126.11232876712329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126.11232876712329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126.11232876712329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126.11232876712329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126.11232876712329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126.11232876712329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126.11232876712329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126.11232876712329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126.11232876712329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126.11232876712329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126.11232876712329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126.11232876712329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126.11232876712329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126.11232876712329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126.11232876712329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126.11232876712329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126.11232876712329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126.11232876712329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126.11232876712329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126.11232876712329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126.11232876712329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126.11232876712329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126.11232876712329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126.11232876712329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126.11232876712329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126.11232876712329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126.11232876712329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126.11232876712329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126.11232876712329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126.11232876712329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126.11232876712329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126.11232876712329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126.11232876712329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126.11232876712329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126.11232876712329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126.11232876712329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126.11232876712329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126.11232876712329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126.11232876712329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126.11232876712329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126.11232876712329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126.11232876712329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126.11232876712329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126.11232876712329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126.11232876712329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126.11232876712329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126.11232876712329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126.11232876712329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126.11232876712329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126.11232876712329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126.11232876712329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126.11232876712329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126.11232876712329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126.11232876712329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126.11232876712329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126.11232876712329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126.11232876712329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126.11232876712329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126.11232876712329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126.11232876712329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126.11232876712329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126.11232876712329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126.11232876712329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126.11232876712329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126.11232876712329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126.11232876712329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126.11232876712329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126.11232876712329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126.11232876712329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126.11232876712329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126.11232876712329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126.11232876712329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126.11232876712329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126.11232876712329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126.11232876712329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126.11232876712329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126.11232876712329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126.11232876712329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126.11232876712329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126.11232876712329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126.11232876712329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126.11232876712329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126.11232876712329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126.11232876712329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126.11232876712329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126.11232876712329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126.11232876712329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126.11232876712329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126.11232876712329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126.11232876712329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126.11232876712329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126.11232876712329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126.11232876712329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126.11232876712329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126.11232876712329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126.11232876712329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126.11232876712329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126.11232876712329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126.11232876712329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126.11232876712329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126.11232876712329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126.11232876712329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126.11232876712329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126.11232876712329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126.11232876712329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126.11232876712329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126.11232876712329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126.11232876712329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126.11232876712329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126.11232876712329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126.11232876712329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126.11232876712329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126.11232876712329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126.11232876712329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126.11232876712329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126.11232876712329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126.11232876712329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126.11232876712329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126.11232876712329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126.11232876712329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126.11232876712329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126.11232876712329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126.11232876712329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126.11232876712329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126.11232876712329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126.11232876712329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126.11232876712329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126.11232876712329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126.11232876712329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126.11232876712329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126.11232876712329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126.11232876712329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126.11232876712329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126.11232876712329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126.11232876712329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126.11232876712329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126.11232876712329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126.11232876712329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126.11232876712329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126.11232876712329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126.11232876712329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126.11232876712329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126.11232876712329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126.11232876712329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126.11232876712329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126.11232876712329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126.11232876712329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126.11232876712329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126.11232876712329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126.11232876712329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126.11232876712329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126.11232876712329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126.11232876712329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126.11232876712329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126.11232876712329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126.11232876712329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126.11232876712329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126.11232876712329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126.11232876712329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126.11232876712329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126.11232876712329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126.11232876712329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126.11232876712329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126.11232876712329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126.11232876712329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126.11232876712329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126.11232876712329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126.11232876712329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126.11232876712329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126.11232876712329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126.11232876712329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126.11232876712329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126.11232876712329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126.11232876712329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126.11232876712329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126.11232876712329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126.11232876712329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126.11232876712329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126.11232876712329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126.11232876712329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126.11232876712329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126.11232876712329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126.11232876712329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126.11232876712329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126.11232876712329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126.11232876712329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126.11232876712329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126.11232876712329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126.11232876712329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126.11232876712329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126.11232876712329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126.11232876712329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126.11232876712329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126.11232876712329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126.11232876712329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126.11232876712329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126.11232876712329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126.11232876712329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126.11232876712329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126.11232876712329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126.11232876712329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126.11232876712329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126.11232876712329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126.11232876712329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126.11232876712329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126.11232876712329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126.11232876712329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126.11232876712329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126.11232876712329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126.11232876712329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126.11232876712329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126.11232876712329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126.11232876712329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126.11232876712329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126.11232876712329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126.11232876712329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126.11232876712329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126.11232876712329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126.11232876712329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126.11232876712329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126.11232876712329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126.11232876712329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126.11232876712329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126.11232876712329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126.11232876712329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126.11232876712329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126.11232876712329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126.11232876712329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126.11232876712329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126.11232876712329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126.11232876712329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126.11232876712329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126.11232876712329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126.11232876712329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126.11232876712329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126.11232876712329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126.11232876712329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126.11232876712329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126.11232876712329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126.11232876712329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126.11232876712329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126.11232876712329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126.11232876712329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126.11232876712329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126.11232876712329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126.11232876712329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126.11232876712329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126.11232876712329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126.11232876712329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126.11232876712329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126.11232876712329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126.11232876712329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126.11232876712329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126.11232876712329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126.11232876712329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126.11232876712329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126.11232876712329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126.11232876712329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126.11232876712329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126.11232876712329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126.11232876712329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126.11232876712329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126.11232876712329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126.11232876712329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126.11232876712329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126.11232876712329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126.11232876712329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126.11232876712329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126.11232876712329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126.11232876712329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126.11232876712329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126.11232876712329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126.11232876712329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126.11232876712329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126.11232876712329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126.11232876712329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126.11232876712329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126.11232876712329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126.11232876712329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126.11232876712329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126.11232876712329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126.11232876712329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126.11232876712329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126.11232876712329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126.11232876712329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126.11232876712329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126.11232876712329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126.11232876712329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126.11232876712329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126.11232876712329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126.11232876712329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126.11232876712329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126.11232876712329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126.11232876712329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126.11232876712329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126.11232876712329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126.11232876712329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126.11232876712329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126.11232876712329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126.11232876712329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126.11232876712329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126.11232876712329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126.11232876712329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126.11232876712329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126.11232876712329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126.11232876712329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126.11232876712329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126.11232876712329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126.11232876712329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126.11232876712329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126.11232876712329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126.11232876712329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126.11232876712329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126.11232876712329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126.11232876712329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126.11232876712329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126.11232876712329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126.11232876712329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126.11232876712329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126.11232876712329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126.11232876712329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126.11232876712329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126.11232876712329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126.11232876712329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126.11232876712329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126.11232876712329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126.11232876712329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126.11232876712329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126.11232876712329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126.11232876712329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126.11232876712329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126.11232876712329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126.11232876712329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126.11232876712329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126.11232876712329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126.11232876712329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126.11232876712329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126.11232876712329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126.11232876712329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126.11232876712329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126.11232876712329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126.11232876712329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126.11232876712329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126.11232876712329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126.11232876712329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126.11232876712329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126.11232876712329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126.11232876712329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126.11232876712329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126.11232876712329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126.11232876712329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126.11232876712329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126.11232876712329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126.11232876712329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126.11232876712329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126.11232876712329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126.11232876712329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126.11232876712329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126.11232876712329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126.11232876712329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126.11232876712329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126.11232876712329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126.11232876712329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126.11232876712329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126.11232876712329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126.11232876712329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126.11232876712329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126.11232876712329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126.11232876712329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126.11232876712329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126.11232876712329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126.11232876712329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126.11232876712329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126.11232876712329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126.11232876712329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126.11232876712329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126.11232876712329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126.11232876712329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126.11232876712329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126.11232876712329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126.11232876712329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126.11232876712329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126.11232876712329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126.11232876712329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126.11232876712329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126.11232876712329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126.11232876712329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126.11232876712329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126.11232876712329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126.11232876712329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126.11232876712329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126.11232876712329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126.11232876712329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126.11232876712329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126.11232876712329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126.11232876712329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126.11232876712329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126.11232876712329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126.11232876712329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126.11232876712329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126.11232876712329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126.11232876712329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126.11232876712329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126.11232876712329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126.11232876712329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126.11232876712329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126.11232876712329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126.11232876712329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126.11232876712329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126.11232876712329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126.11232876712329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126.11232876712329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126.11232876712329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126.11232876712329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126.11232876712329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126.11232876712329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126.11232876712329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126.11232876712329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126.11232876712329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126.11232876712329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126.11232876712329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126.11232876712329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126.11232876712329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126.11232876712329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126.11232876712329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126.11232876712329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126.11232876712329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126.11232876712329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126.11232876712329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126.11232876712329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126.11232876712329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126.11232876712329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126.11232876712329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126.11232876712329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126.11232876712329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126.11232876712329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126.11232876712329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126.11232876712329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126.11232876712329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126.11232876712329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126.11232876712329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126.11232876712329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126.11232876712329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126.11232876712329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126.11232876712329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126.11232876712329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126.11232876712329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126.11232876712329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126.11232876712329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126.11232876712329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126.11232876712329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126.11232876712329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126.11232876712329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126.11232876712329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126.11232876712329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126.11232876712329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126.11232876712329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126.11232876712329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126.11232876712329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126.11232876712329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126.11232876712329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126.11232876712329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126.11232876712329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126.11232876712329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126.11232876712329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126.11232876712329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126.11232876712329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126.11232876712329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126.11232876712329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126.11232876712329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126.11232876712329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126.11232876712329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126.11232876712329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126.11232876712329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126.11232876712329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126.11232876712329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126.11232876712329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126.11232876712329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126.11232876712329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126.11232876712329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126.11232876712329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126.11232876712329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126.11232876712329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126.11232876712329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126.11232876712329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126.11232876712329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126.11232876712329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126.11232876712329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126.11232876712329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126.11232876712329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126.11232876712329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126.11232876712329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126.11232876712329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126.11232876712329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126.11232876712329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126.11232876712329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126.11232876712329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126.11232876712329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126.11232876712329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126.11232876712329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126.11232876712329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126.11232876712329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126.11232876712329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126.11232876712329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126.11232876712329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126.11232876712329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126.11232876712329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126.11232876712329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126.11232876712329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126.11232876712329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126.11232876712329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126.11232876712329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126.11232876712329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126.11232876712329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126.11232876712329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126.11232876712329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126.11232876712329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126.11232876712329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126.11232876712329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126.11232876712329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126.11232876712329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126.11232876712329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126.11232876712329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126.11232876712329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126.11232876712329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126.11232876712329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126.11232876712329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126.11232876712329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126.11232876712329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126.11232876712329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126.11232876712329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126.11232876712329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126.11232876712329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126.11232876712329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126.11232876712329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126.11232876712329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126.11232876712329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126.11232876712329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126.11232876712329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126.11232876712329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126.11232876712329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126.11232876712329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126.11232876712329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126.11232876712329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126.11232876712329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126.11232876712329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126.11232876712329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126.11232876712329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126.11232876712329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126.11232876712329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126.11232876712329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126.11232876712329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126.11232876712329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126.11232876712329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126.11232876712329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126.11232876712329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126.11232876712329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126.11232876712329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126.11232876712329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126.11232876712329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126.11232876712329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126.11232876712329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126.11232876712329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126.11232876712329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126.11232876712329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126.11232876712329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126.11232876712329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126.11232876712329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126.11232876712329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126.11232876712329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126.11232876712329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126.11232876712329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126.11232876712329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126.11232876712329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126.11232876712329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126.11232876712329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126.11232876712329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126.11232876712329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126.11232876712329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126.11232876712329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126.11232876712329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126.11232876712329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126.11232876712329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126.11232876712329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126.11232876712329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126.11232876712329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126.11232876712329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126.11232876712329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126.11232876712329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126.11232876712329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126.11232876712329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126.11232876712329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126.11232876712329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126.11232876712329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126.11232876712329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126.11232876712329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126.11232876712329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126.11232876712329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126.11232876712329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126.11232876712329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126.11232876712329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126.11232876712329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126.11232876712329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126.11232876712329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126.11232876712329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126.11232876712329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126.11232876712329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126.11232876712329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126.11232876712329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126.11232876712329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126.11232876712329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126.11232876712329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126.11232876712329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126.11232876712329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126.11232876712329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126.11232876712329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126.11232876712329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126.11232876712329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126.11232876712329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126.11232876712329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126.11232876712329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126.11232876712329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126.11232876712329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126.11232876712329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126.11232876712329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126.11232876712329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126.11232876712329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126.11232876712329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126.11232876712329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126.11232876712329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126.11232876712329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126.11232876712329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126.11232876712329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126.11232876712329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126.11232876712329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126.11232876712329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126.11232876712329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126.11232876712329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126.11232876712329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126.11232876712329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126.11232876712329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126.11232876712329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126.11232876712329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126.11232876712329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126.11232876712329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126.11232876712329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126.11232876712329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126.11232876712329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126.11232876712329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126.11232876712329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126.11232876712329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126.11232876712329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126.11232876712329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126.11232876712329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126.11232876712329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126.11232876712329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126.11232876712329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126.11232876712329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126.11232876712329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126.11232876712329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126.11232876712329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126.11232876712329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126.11232876712329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126.11232876712329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126.11232876712329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126.11232876712329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126.11232876712329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126.11232876712329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126.11232876712329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126.11232876712329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126.11232876712329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126.11232876712329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126.11232876712329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126.11232876712329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126.11232876712329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126.11232876712329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126.11232876712329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126.11232876712329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126.11232876712329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126.11232876712329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126.11232876712329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126.11232876712329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126.11232876712329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126.11232876712329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126.11232876712329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126.11232876712329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126.11232876712329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126.11232876712329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126.11232876712329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126.11232876712329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126.11232876712329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126.11232876712329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126.11232876712329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126.11232876712329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126.11232876712329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126.11232876712329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126.11232876712329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126.11232876712329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126.11232876712329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126.11232876712329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126.11232876712329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126.11232876712329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126.11232876712329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126.11232876712329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126.11232876712329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126.11232876712329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126.11232876712329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126.11232876712329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126.11232876712329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126.11232876712329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126.11232876712329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126.11232876712329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126.11232876712329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126.11232876712329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126.11232876712329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126.11232876712329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126.11232876712329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126.11232876712329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126.11232876712329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126.11232876712329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126.11232876712329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126.11232876712329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126.11232876712329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126.11232876712329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126.11232876712329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126.11232876712329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126.11232876712329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126.11232876712329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126.11232876712329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126.11232876712329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126.11232876712329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126.11232876712329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126.11232876712329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126.11232876712329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126.11232876712329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126.11232876712329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126.11232876712329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126.11232876712329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126.11232876712329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126.11232876712329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126.11232876712329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126.11232876712329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126.11232876712329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126.11232876712329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126.11232876712329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126.11232876712329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126.11232876712329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126.11232876712329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126.11232876712329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126.11232876712329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126.11232876712329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126.11232876712329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126.11232876712329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126.11232876712329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126.11232876712329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126.11232876712329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126.11232876712329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126.11232876712329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126.11232876712329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126.11232876712329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126.11232876712329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126.11232876712329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126.11232876712329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126.11232876712329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126.11232876712329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126.11232876712329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126.11232876712329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126.11232876712329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126.11232876712329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126.11232876712329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126.11232876712329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126.11232876712329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126.11232876712329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126.11232876712329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126.11232876712329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126.11232876712329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126.11232876712329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126.11232876712329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126.11232876712329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126.11232876712329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126.11232876712329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126.11232876712329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126.11232876712329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126.11232876712329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126.11232876712329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126.11232876712329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126.11232876712329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126.11232876712329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126.11232876712329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126.11232876712329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126.11232876712329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126.11232876712329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126.11232876712329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126.11232876712329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126.11232876712329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126.11232876712329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126.11232876712329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126.11232876712329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126.11232876712329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126.11232876712329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126.11232876712329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126.11232876712329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126.11232876712329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126.11232876712329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126.11232876712329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126.11232876712329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126.11232876712329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126.11232876712329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126.11232876712329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126.11232876712329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126.11232876712329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126.11232876712329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126.11232876712329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126.11232876712329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126.11232876712329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126.11232876712329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126.11232876712329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126.11232876712329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126.11232876712329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126.11232876712329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126.11232876712329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126.11232876712329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126.11232876712329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126.11232876712329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126.11232876712329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126.11232876712329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126.11232876712329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126.11232876712329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126.11232876712329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126.11232876712329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126.11232876712329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126.11232876712329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126.11232876712329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126.11232876712329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126.11232876712329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126.11232876712329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126.11232876712329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126.11232876712329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126.11232876712329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126.11232876712329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126.11232876712329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126.11232876712329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126.11232876712329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126.11232876712329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126.11232876712329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126.11232876712329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126.11232876712329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126.11232876712329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126.11232876712329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126.11232876712329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126.11232876712329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126.11232876712329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126.11232876712329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126.11232876712329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126.11232876712329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126.11232876712329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126.11232876712329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126.11232876712329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126.11232876712329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126.11232876712329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126.11232876712329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126.11232876712329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126.11232876712329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126.11232876712329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126.11232876712329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126.11232876712329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126.11232876712329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126.11232876712329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126.11232876712329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126.11232876712329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126.11232876712329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126.11232876712329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126.11232876712329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126.11232876712329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126.11232876712329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126.11232876712329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126.11232876712329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126.11232876712329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126.11232876712329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126.11232876712329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126.11232876712329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126.11232876712329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126.11232876712329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126.11232876712329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126.11232876712329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126.11232876712329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126.11232876712329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126.11232876712329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126.11232876712329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126.11232876712329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126.11232876712329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126.11232876712329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126.11232876712329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126.11232876712329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126.11232876712329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126.11232876712329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126.11232876712329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126.11232876712329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126.11232876712329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126.11232876712329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126.11232876712329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126.11232876712329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126.11232876712329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126.11232876712329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126.11232876712329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126.11232876712329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126.11232876712329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126.11232876712329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126.11232876712329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126.11232876712329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126.11232876712329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126.11232876712329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126.11232876712329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126.11232876712329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126.11232876712329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126.11232876712329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126.11232876712329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126.11232876712329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126.11232876712329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126.11232876712329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126.11232876712329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126.11232876712329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126.11232876712329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126.11232876712329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126.11232876712329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126.11232876712329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126.11232876712329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126.11232876712329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126.11232876712329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126.11232876712329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126.11232876712329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126.11232876712329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126.11232876712329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126.11232876712329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126.11232876712329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126.11232876712329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126.11232876712329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126.11232876712329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126.11232876712329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126.11232876712329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126.11232876712329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126.11232876712329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126.11232876712329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126.11232876712329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126.11232876712329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126.11232876712329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126.11232876712329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126.11232876712329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126.11232876712329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126.11232876712329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126.11232876712329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126.11232876712329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126.11232876712329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126.11232876712329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126.11232876712329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126.11232876712329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126.11232876712329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126.11232876712329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126.11232876712329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126.11232876712329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126.11232876712329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126.11232876712329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126.11232876712329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126.11232876712329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126.11232876712329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126.11232876712329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126.11232876712329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126.11232876712329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126.11232876712329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126.11232876712329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126.11232876712329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126.11232876712329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126.11232876712329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126.11232876712329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126.11232876712329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126.11232876712329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126.11232876712329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126.11232876712329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126.11232876712329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126.11232876712329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126.11232876712329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126.11232876712329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126.11232876712329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126.11232876712329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126.11232876712329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126.11232876712329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126.11232876712329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126.11232876712329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126.11232876712329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126.11232876712329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126.11232876712329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126.11232876712329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126.11232876712329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126.11232876712329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126.11232876712329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126.11232876712329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126.11232876712329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126.11232876712329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126.11232876712329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126.11232876712329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126.11232876712329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126.11232876712329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126.11232876712329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126.11232876712329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126.11232876712329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126.11232876712329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126.11232876712329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126.11232876712329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126.11232876712329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126.11232876712329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126.11232876712329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126.11232876712329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126.11232876712329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126.11232876712329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126.11232876712329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126.11232876712329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126.11232876712329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126.11232876712329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126.11232876712329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126.11232876712329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126.11232876712329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126.11232876712329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126.11232876712329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678" zoomScale="80" zoomScaleNormal="80" workbookViewId="0">
      <selection activeCell="K2711" sqref="K2711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ADULTO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ADULTO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ADOLECENTE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ADOLECENTE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ADULTO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>
        <f t="shared" si="112"/>
        <v>3241</v>
      </c>
      <c r="C2644" s="122">
        <v>46014</v>
      </c>
      <c r="D2644" s="122">
        <f>YEAR(REGISTROS[[#This Row],[FECHA]])</f>
        <v>2025</v>
      </c>
      <c r="E2644" s="112">
        <f>MONTH(REGISTROS[[#This Row],[FECHA]])</f>
        <v>12</v>
      </c>
      <c r="F2644" t="s">
        <v>1851</v>
      </c>
      <c r="G2644" s="11" t="str">
        <f ca="1">VLOOKUP(EXAMENES!F2644,PACIENTE[[APELLIDO / NOMBRE]:[GRUPO ETARIO]],4,0)</f>
        <v>ADULTO</v>
      </c>
      <c r="H2644" s="10" t="s">
        <v>117</v>
      </c>
      <c r="I2644" s="10" t="s">
        <v>5</v>
      </c>
      <c r="J2644" s="46">
        <f>VLOOKUP(REGISTROS[[#This Row],[TIPO DE EXAMEN ]],SERVICIOS[],2,0)</f>
        <v>20</v>
      </c>
      <c r="K2644" s="10" t="s">
        <v>67</v>
      </c>
      <c r="L2644" s="10">
        <v>1316148723</v>
      </c>
      <c r="M2644" s="10"/>
      <c r="N2644" s="10"/>
    </row>
    <row r="2645" spans="1:14" x14ac:dyDescent="0.25">
      <c r="A2645" s="110">
        <f t="shared" si="112"/>
        <v>2635</v>
      </c>
      <c r="B2645" s="45">
        <f t="shared" si="112"/>
        <v>3242</v>
      </c>
      <c r="C2645" s="122">
        <v>46014</v>
      </c>
      <c r="D2645" s="122">
        <f>YEAR(REGISTROS[[#This Row],[FECHA]])</f>
        <v>2025</v>
      </c>
      <c r="E2645" s="112">
        <f>MONTH(REGISTROS[[#This Row],[FECHA]])</f>
        <v>12</v>
      </c>
      <c r="F2645" t="s">
        <v>5203</v>
      </c>
      <c r="G2645" s="11" t="str">
        <f ca="1">VLOOKUP(EXAMENES!F2645,PACIENTE[[APELLIDO / NOMBRE]:[GRUPO ETARIO]],4,0)</f>
        <v>ADULTO</v>
      </c>
      <c r="H2645" s="10" t="s">
        <v>117</v>
      </c>
      <c r="I2645" s="10" t="s">
        <v>20</v>
      </c>
      <c r="J2645" s="46">
        <f>VLOOKUP(REGISTROS[[#This Row],[TIPO DE EXAMEN ]],SERVICIOS[],2,0)</f>
        <v>10</v>
      </c>
      <c r="K2645" s="10" t="s">
        <v>67</v>
      </c>
      <c r="L2645" s="10">
        <v>1309827747</v>
      </c>
      <c r="M2645" s="10"/>
      <c r="N2645" s="10"/>
    </row>
    <row r="2646" spans="1:14" x14ac:dyDescent="0.25">
      <c r="A2646" s="110">
        <f t="shared" si="112"/>
        <v>2636</v>
      </c>
      <c r="B2646" s="45">
        <f t="shared" si="112"/>
        <v>3243</v>
      </c>
      <c r="C2646" s="122">
        <v>46014</v>
      </c>
      <c r="D2646" s="122">
        <f>YEAR(REGISTROS[[#This Row],[FECHA]])</f>
        <v>2025</v>
      </c>
      <c r="E2646" s="112">
        <f>MONTH(REGISTROS[[#This Row],[FECHA]])</f>
        <v>12</v>
      </c>
      <c r="F2646" t="s">
        <v>5204</v>
      </c>
      <c r="G2646" s="11" t="str">
        <f ca="1">VLOOKUP(EXAMENES!F2646,PACIENTE[[APELLIDO / NOMBRE]:[GRUPO ETARIO]],4,0)</f>
        <v>ADULTO</v>
      </c>
      <c r="H2646" s="10" t="s">
        <v>161</v>
      </c>
      <c r="I2646" s="10" t="s">
        <v>5</v>
      </c>
      <c r="J2646" s="46">
        <f>VLOOKUP(REGISTROS[[#This Row],[TIPO DE EXAMEN ]],SERVICIOS[],2,0)</f>
        <v>20</v>
      </c>
      <c r="K2646" s="10" t="s">
        <v>67</v>
      </c>
      <c r="L2646" s="10">
        <v>950351957</v>
      </c>
      <c r="M2646" s="10"/>
      <c r="N2646" s="10"/>
    </row>
    <row r="2647" spans="1:14" x14ac:dyDescent="0.25">
      <c r="A2647" s="110">
        <f t="shared" si="112"/>
        <v>2637</v>
      </c>
      <c r="B2647" s="45">
        <f t="shared" si="112"/>
        <v>3244</v>
      </c>
      <c r="C2647" s="122">
        <v>46014</v>
      </c>
      <c r="D2647" s="122">
        <f>YEAR(REGISTROS[[#This Row],[FECHA]])</f>
        <v>2025</v>
      </c>
      <c r="E2647" s="112">
        <f>MONTH(REGISTROS[[#This Row],[FECHA]])</f>
        <v>12</v>
      </c>
      <c r="F2647" t="s">
        <v>5206</v>
      </c>
      <c r="G2647" s="11" t="str">
        <f ca="1">VLOOKUP(EXAMENES!F2647,PACIENTE[[APELLIDO / NOMBRE]:[GRUPO ETARIO]],4,0)</f>
        <v>ADULTO</v>
      </c>
      <c r="H2647" s="10" t="s">
        <v>161</v>
      </c>
      <c r="I2647" s="10" t="s">
        <v>5</v>
      </c>
      <c r="J2647" s="46">
        <f>VLOOKUP(REGISTROS[[#This Row],[TIPO DE EXAMEN ]],SERVICIOS[],2,0)</f>
        <v>20</v>
      </c>
      <c r="K2647" s="10" t="s">
        <v>67</v>
      </c>
      <c r="L2647" s="10">
        <v>1751767938</v>
      </c>
      <c r="M2647" s="10"/>
      <c r="N2647" s="10"/>
    </row>
    <row r="2648" spans="1:14" x14ac:dyDescent="0.25">
      <c r="A2648" s="110">
        <f t="shared" si="112"/>
        <v>2638</v>
      </c>
      <c r="B2648" s="45">
        <f t="shared" si="112"/>
        <v>3245</v>
      </c>
      <c r="C2648" s="122">
        <v>46014</v>
      </c>
      <c r="D2648" s="122">
        <f>YEAR(REGISTROS[[#This Row],[FECHA]])</f>
        <v>2025</v>
      </c>
      <c r="E2648" s="112">
        <f>MONTH(REGISTROS[[#This Row],[FECHA]])</f>
        <v>12</v>
      </c>
      <c r="F2648" t="s">
        <v>5208</v>
      </c>
      <c r="G2648" s="11" t="str">
        <f ca="1">VLOOKUP(EXAMENES!F2648,PACIENTE[[APELLIDO / NOMBRE]:[GRUPO ETARIO]],4,0)</f>
        <v>ADULTO</v>
      </c>
      <c r="H2648" s="10" t="s">
        <v>117</v>
      </c>
      <c r="I2648" s="10" t="s">
        <v>5</v>
      </c>
      <c r="J2648" s="46">
        <f>VLOOKUP(REGISTROS[[#This Row],[TIPO DE EXAMEN ]],SERVICIOS[],2,0)</f>
        <v>20</v>
      </c>
      <c r="K2648" s="10" t="s">
        <v>67</v>
      </c>
      <c r="L2648" s="10">
        <v>1312992256</v>
      </c>
      <c r="M2648" s="10"/>
      <c r="N2648" s="10"/>
    </row>
    <row r="2649" spans="1:14" x14ac:dyDescent="0.25">
      <c r="A2649" s="110">
        <f t="shared" si="112"/>
        <v>2639</v>
      </c>
      <c r="B2649" s="45">
        <f t="shared" si="112"/>
        <v>3246</v>
      </c>
      <c r="C2649" s="122">
        <v>46014</v>
      </c>
      <c r="D2649" s="122">
        <f>YEAR(REGISTROS[[#This Row],[FECHA]])</f>
        <v>2025</v>
      </c>
      <c r="E2649" s="112">
        <f>MONTH(REGISTROS[[#This Row],[FECHA]])</f>
        <v>12</v>
      </c>
      <c r="F2649" t="s">
        <v>5210</v>
      </c>
      <c r="G2649" s="11" t="str">
        <f ca="1">VLOOKUP(EXAMENES!F2649,PACIENTE[[APELLIDO / NOMBRE]:[GRUPO ETARIO]],4,0)</f>
        <v>ADULTO</v>
      </c>
      <c r="H2649" s="10" t="s">
        <v>117</v>
      </c>
      <c r="I2649" s="10" t="s">
        <v>5</v>
      </c>
      <c r="J2649" s="46">
        <f>VLOOKUP(REGISTROS[[#This Row],[TIPO DE EXAMEN ]],SERVICIOS[],2,0)</f>
        <v>20</v>
      </c>
      <c r="K2649" s="10" t="s">
        <v>67</v>
      </c>
      <c r="L2649" s="10">
        <v>1306187343</v>
      </c>
      <c r="M2649" s="10"/>
      <c r="N2649" s="10"/>
    </row>
    <row r="2650" spans="1:14" x14ac:dyDescent="0.25">
      <c r="A2650" s="110">
        <f t="shared" si="112"/>
        <v>2640</v>
      </c>
      <c r="B2650" s="45">
        <f t="shared" si="112"/>
        <v>3247</v>
      </c>
      <c r="C2650" s="122">
        <v>46015</v>
      </c>
      <c r="D2650" s="122">
        <f>YEAR(REGISTROS[[#This Row],[FECHA]])</f>
        <v>2025</v>
      </c>
      <c r="E2650" s="112">
        <f>MONTH(REGISTROS[[#This Row],[FECHA]])</f>
        <v>12</v>
      </c>
      <c r="F2650" t="s">
        <v>5211</v>
      </c>
      <c r="G2650" s="11" t="str">
        <f ca="1">VLOOKUP(EXAMENES!F2650,PACIENTE[[APELLIDO / NOMBRE]:[GRUPO ETARIO]],4,0)</f>
        <v>ADULTO</v>
      </c>
      <c r="H2650" s="10" t="s">
        <v>161</v>
      </c>
      <c r="I2650" s="10" t="s">
        <v>5</v>
      </c>
      <c r="J2650" s="46">
        <f>VLOOKUP(REGISTROS[[#This Row],[TIPO DE EXAMEN ]],SERVICIOS[],2,0)</f>
        <v>20</v>
      </c>
      <c r="K2650" s="10" t="s">
        <v>68</v>
      </c>
      <c r="L2650" s="10">
        <v>1350744908</v>
      </c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>
        <f t="shared" si="113"/>
        <v>3248</v>
      </c>
      <c r="C2651" s="122">
        <v>46017</v>
      </c>
      <c r="D2651" s="122">
        <f>YEAR(REGISTROS[[#This Row],[FECHA]])</f>
        <v>2025</v>
      </c>
      <c r="E2651" s="112">
        <f>MONTH(REGISTROS[[#This Row],[FECHA]])</f>
        <v>12</v>
      </c>
      <c r="F2651" t="s">
        <v>5213</v>
      </c>
      <c r="G2651" s="11" t="str">
        <f ca="1">VLOOKUP(EXAMENES!F2651,PACIENTE[[APELLIDO / NOMBRE]:[GRUPO ETARIO]],4,0)</f>
        <v>TERCERA EDAD</v>
      </c>
      <c r="H2651" s="10" t="s">
        <v>27</v>
      </c>
      <c r="I2651" s="10" t="s">
        <v>5</v>
      </c>
      <c r="J2651" s="46">
        <f>VLOOKUP(REGISTROS[[#This Row],[TIPO DE EXAMEN ]],SERVICIOS[],2,0)</f>
        <v>20</v>
      </c>
      <c r="K2651" s="10" t="s">
        <v>67</v>
      </c>
      <c r="L2651" s="10">
        <v>1706778956</v>
      </c>
      <c r="M2651" s="10"/>
      <c r="N2651" s="10"/>
    </row>
    <row r="2652" spans="1:14" x14ac:dyDescent="0.25">
      <c r="A2652" s="110">
        <f t="shared" si="113"/>
        <v>2642</v>
      </c>
      <c r="B2652" s="45">
        <f t="shared" si="113"/>
        <v>3249</v>
      </c>
      <c r="C2652" s="122">
        <v>46017</v>
      </c>
      <c r="D2652" s="122">
        <f>YEAR(REGISTROS[[#This Row],[FECHA]])</f>
        <v>2025</v>
      </c>
      <c r="E2652" s="112">
        <f>MONTH(REGISTROS[[#This Row],[FECHA]])</f>
        <v>12</v>
      </c>
      <c r="F2652" t="s">
        <v>5215</v>
      </c>
      <c r="G2652" s="11" t="str">
        <f ca="1">VLOOKUP(EXAMENES!F2652,PACIENTE[[APELLIDO / NOMBRE]:[GRUPO ETARIO]],4,0)</f>
        <v>ADULTO</v>
      </c>
      <c r="H2652" s="10" t="s">
        <v>161</v>
      </c>
      <c r="I2652" s="10" t="s">
        <v>72</v>
      </c>
      <c r="J2652" s="46">
        <f>VLOOKUP(REGISTROS[[#This Row],[TIPO DE EXAMEN ]],SERVICIOS[],2,0)</f>
        <v>10</v>
      </c>
      <c r="K2652" s="10" t="s">
        <v>67</v>
      </c>
      <c r="L2652" s="10">
        <v>1312262833</v>
      </c>
      <c r="M2652" s="10"/>
      <c r="N2652" s="10"/>
    </row>
    <row r="2653" spans="1:14" x14ac:dyDescent="0.25">
      <c r="A2653" s="110">
        <f t="shared" si="113"/>
        <v>2643</v>
      </c>
      <c r="B2653" s="45">
        <f t="shared" si="113"/>
        <v>3250</v>
      </c>
      <c r="C2653" s="122">
        <v>46017</v>
      </c>
      <c r="D2653" s="122">
        <f>YEAR(REGISTROS[[#This Row],[FECHA]])</f>
        <v>2025</v>
      </c>
      <c r="E2653" s="112">
        <f>MONTH(REGISTROS[[#This Row],[FECHA]])</f>
        <v>12</v>
      </c>
      <c r="F2653" t="s">
        <v>5217</v>
      </c>
      <c r="G2653" s="11" t="str">
        <f ca="1">VLOOKUP(EXAMENES!F2653,PACIENTE[[APELLIDO / NOMBRE]:[GRUPO ETARIO]],4,0)</f>
        <v>ADOLECENTE</v>
      </c>
      <c r="H2653" s="10" t="s">
        <v>161</v>
      </c>
      <c r="I2653" s="10" t="s">
        <v>5</v>
      </c>
      <c r="J2653" s="46">
        <f>VLOOKUP(REGISTROS[[#This Row],[TIPO DE EXAMEN ]],SERVICIOS[],2,0)</f>
        <v>20</v>
      </c>
      <c r="K2653" s="10" t="s">
        <v>67</v>
      </c>
      <c r="L2653" s="10">
        <v>957545346</v>
      </c>
      <c r="M2653" s="10"/>
      <c r="N2653" s="10"/>
    </row>
    <row r="2654" spans="1:14" x14ac:dyDescent="0.25">
      <c r="A2654" s="110">
        <f t="shared" si="113"/>
        <v>2644</v>
      </c>
      <c r="B2654" s="45">
        <f t="shared" si="113"/>
        <v>3251</v>
      </c>
      <c r="C2654" s="122">
        <v>46017</v>
      </c>
      <c r="D2654" s="122">
        <f>YEAR(REGISTROS[[#This Row],[FECHA]])</f>
        <v>2025</v>
      </c>
      <c r="E2654" s="112">
        <f>MONTH(REGISTROS[[#This Row],[FECHA]])</f>
        <v>12</v>
      </c>
      <c r="F2654" t="s">
        <v>5219</v>
      </c>
      <c r="G2654" s="11" t="str">
        <f ca="1">VLOOKUP(EXAMENES!F2654,PACIENTE[[APELLIDO / NOMBRE]:[GRUPO ETARIO]],4,0)</f>
        <v>ADOLECENTE</v>
      </c>
      <c r="H2654" s="10" t="s">
        <v>117</v>
      </c>
      <c r="I2654" s="10" t="s">
        <v>5</v>
      </c>
      <c r="J2654" s="46">
        <f>VLOOKUP(REGISTROS[[#This Row],[TIPO DE EXAMEN ]],SERVICIOS[],2,0)</f>
        <v>20</v>
      </c>
      <c r="K2654" s="10" t="s">
        <v>67</v>
      </c>
      <c r="L2654" s="10">
        <v>1312983834</v>
      </c>
      <c r="M2654" s="10"/>
      <c r="N2654" s="10"/>
    </row>
    <row r="2655" spans="1:14" x14ac:dyDescent="0.25">
      <c r="A2655" s="110">
        <f t="shared" si="113"/>
        <v>2645</v>
      </c>
      <c r="B2655" s="45">
        <f t="shared" si="113"/>
        <v>3252</v>
      </c>
      <c r="C2655" s="122">
        <v>46017</v>
      </c>
      <c r="D2655" s="122">
        <f>YEAR(REGISTROS[[#This Row],[FECHA]])</f>
        <v>2025</v>
      </c>
      <c r="E2655" s="112">
        <f>MONTH(REGISTROS[[#This Row],[FECHA]])</f>
        <v>12</v>
      </c>
      <c r="F2655" t="s">
        <v>5221</v>
      </c>
      <c r="G2655" s="11" t="str">
        <f ca="1">VLOOKUP(EXAMENES!F2655,PACIENTE[[APELLIDO / NOMBRE]:[GRUPO ETARIO]],4,0)</f>
        <v>ADULTO</v>
      </c>
      <c r="H2655" s="10" t="s">
        <v>117</v>
      </c>
      <c r="I2655" s="10" t="s">
        <v>5</v>
      </c>
      <c r="J2655" s="46">
        <f>VLOOKUP(REGISTROS[[#This Row],[TIPO DE EXAMEN ]],SERVICIOS[],2,0)</f>
        <v>20</v>
      </c>
      <c r="K2655" s="10" t="s">
        <v>67</v>
      </c>
      <c r="L2655" s="10">
        <v>1316401403</v>
      </c>
      <c r="M2655" s="10"/>
      <c r="N2655" s="10"/>
    </row>
    <row r="2656" spans="1:14" x14ac:dyDescent="0.25">
      <c r="A2656" s="110">
        <f t="shared" si="113"/>
        <v>2646</v>
      </c>
      <c r="B2656" s="45">
        <f t="shared" si="113"/>
        <v>3253</v>
      </c>
      <c r="C2656" s="122">
        <v>46017</v>
      </c>
      <c r="D2656" s="122">
        <f>YEAR(REGISTROS[[#This Row],[FECHA]])</f>
        <v>2025</v>
      </c>
      <c r="E2656" s="112">
        <f>MONTH(REGISTROS[[#This Row],[FECHA]])</f>
        <v>12</v>
      </c>
      <c r="F2656" t="s">
        <v>5223</v>
      </c>
      <c r="G2656" s="11" t="str">
        <f ca="1">VLOOKUP(EXAMENES!F2656,PACIENTE[[APELLIDO / NOMBRE]:[GRUPO ETARIO]],4,0)</f>
        <v>ADULTO</v>
      </c>
      <c r="H2656" s="10" t="s">
        <v>161</v>
      </c>
      <c r="I2656" s="10" t="s">
        <v>5</v>
      </c>
      <c r="J2656" s="46">
        <f>VLOOKUP(REGISTROS[[#This Row],[TIPO DE EXAMEN ]],SERVICIOS[],2,0)</f>
        <v>20</v>
      </c>
      <c r="K2656" s="10" t="s">
        <v>67</v>
      </c>
      <c r="L2656" s="10">
        <v>1311539751</v>
      </c>
      <c r="M2656" s="10"/>
      <c r="N2656" s="10"/>
    </row>
    <row r="2657" spans="1:14" x14ac:dyDescent="0.25">
      <c r="A2657" s="110">
        <f t="shared" si="113"/>
        <v>2647</v>
      </c>
      <c r="B2657" s="45">
        <f t="shared" si="113"/>
        <v>3254</v>
      </c>
      <c r="C2657" s="122">
        <v>46017</v>
      </c>
      <c r="D2657" s="122">
        <f>YEAR(REGISTROS[[#This Row],[FECHA]])</f>
        <v>2025</v>
      </c>
      <c r="E2657" s="112">
        <f>MONTH(REGISTROS[[#This Row],[FECHA]])</f>
        <v>12</v>
      </c>
      <c r="F2657" t="s">
        <v>5225</v>
      </c>
      <c r="G2657" s="11" t="str">
        <f ca="1">VLOOKUP(EXAMENES!F2657,PACIENTE[[APELLIDO / NOMBRE]:[GRUPO ETARIO]],4,0)</f>
        <v>ADULTO</v>
      </c>
      <c r="H2657" s="10" t="s">
        <v>161</v>
      </c>
      <c r="I2657" s="10" t="s">
        <v>5</v>
      </c>
      <c r="J2657" s="46">
        <f>VLOOKUP(REGISTROS[[#This Row],[TIPO DE EXAMEN ]],SERVICIOS[],2,0)</f>
        <v>20</v>
      </c>
      <c r="K2657" s="10" t="s">
        <v>67</v>
      </c>
      <c r="L2657" s="10">
        <v>1317206744</v>
      </c>
      <c r="M2657" s="10"/>
      <c r="N2657" s="10"/>
    </row>
    <row r="2658" spans="1:14" x14ac:dyDescent="0.25">
      <c r="A2658" s="110">
        <f t="shared" si="113"/>
        <v>2648</v>
      </c>
      <c r="B2658" s="45">
        <f t="shared" si="113"/>
        <v>3255</v>
      </c>
      <c r="C2658" s="122">
        <v>46017</v>
      </c>
      <c r="D2658" s="122">
        <f>YEAR(REGISTROS[[#This Row],[FECHA]])</f>
        <v>2025</v>
      </c>
      <c r="E2658" s="112">
        <f>MONTH(REGISTROS[[#This Row],[FECHA]])</f>
        <v>12</v>
      </c>
      <c r="F2658" t="s">
        <v>5227</v>
      </c>
      <c r="G2658" s="11" t="str">
        <f ca="1">VLOOKUP(EXAMENES!F2658,PACIENTE[[APELLIDO / NOMBRE]:[GRUPO ETARIO]],4,0)</f>
        <v>NIÑO</v>
      </c>
      <c r="H2658" s="10" t="s">
        <v>27</v>
      </c>
      <c r="I2658" s="10" t="s">
        <v>5</v>
      </c>
      <c r="J2658" s="46">
        <f>VLOOKUP(REGISTROS[[#This Row],[TIPO DE EXAMEN ]],SERVICIOS[],2,0)</f>
        <v>20</v>
      </c>
      <c r="K2658" s="10" t="s">
        <v>67</v>
      </c>
      <c r="L2658" s="10">
        <v>1351469695</v>
      </c>
      <c r="M2658" s="10"/>
      <c r="N2658" s="10"/>
    </row>
    <row r="2659" spans="1:14" x14ac:dyDescent="0.25">
      <c r="A2659" s="110">
        <f t="shared" si="113"/>
        <v>2649</v>
      </c>
      <c r="B2659" s="45">
        <f t="shared" si="113"/>
        <v>3256</v>
      </c>
      <c r="C2659" s="122">
        <v>46017</v>
      </c>
      <c r="D2659" s="122">
        <f>YEAR(REGISTROS[[#This Row],[FECHA]])</f>
        <v>2025</v>
      </c>
      <c r="E2659" s="112">
        <f>MONTH(REGISTROS[[#This Row],[FECHA]])</f>
        <v>12</v>
      </c>
      <c r="F2659" t="s">
        <v>5229</v>
      </c>
      <c r="G2659" s="11" t="str">
        <f ca="1">VLOOKUP(EXAMENES!F2659,PACIENTE[[APELLIDO / NOMBRE]:[GRUPO ETARIO]],4,0)</f>
        <v>ADULTO</v>
      </c>
      <c r="H2659" s="10" t="s">
        <v>1782</v>
      </c>
      <c r="I2659" s="10" t="s">
        <v>5</v>
      </c>
      <c r="J2659" s="46">
        <f>VLOOKUP(REGISTROS[[#This Row],[TIPO DE EXAMEN ]],SERVICIOS[],2,0)</f>
        <v>20</v>
      </c>
      <c r="K2659" s="10" t="s">
        <v>68</v>
      </c>
      <c r="L2659" s="10">
        <v>1723299796</v>
      </c>
      <c r="M2659" s="10"/>
      <c r="N2659" s="10"/>
    </row>
    <row r="2660" spans="1:14" x14ac:dyDescent="0.25">
      <c r="A2660" s="110">
        <f t="shared" si="113"/>
        <v>2650</v>
      </c>
      <c r="B2660" s="45">
        <f t="shared" si="113"/>
        <v>3257</v>
      </c>
      <c r="C2660" s="122">
        <v>46017</v>
      </c>
      <c r="D2660" s="122">
        <f>YEAR(REGISTROS[[#This Row],[FECHA]])</f>
        <v>2025</v>
      </c>
      <c r="E2660" s="112">
        <f>MONTH(REGISTROS[[#This Row],[FECHA]])</f>
        <v>12</v>
      </c>
      <c r="F2660" t="s">
        <v>5231</v>
      </c>
      <c r="G2660" s="11" t="str">
        <f ca="1">VLOOKUP(EXAMENES!F2660,PACIENTE[[APELLIDO / NOMBRE]:[GRUPO ETARIO]],4,0)</f>
        <v>ADULTO</v>
      </c>
      <c r="H2660" s="10" t="s">
        <v>117</v>
      </c>
      <c r="I2660" s="10" t="s">
        <v>5</v>
      </c>
      <c r="J2660" s="46">
        <f>VLOOKUP(REGISTROS[[#This Row],[TIPO DE EXAMEN ]],SERVICIOS[],2,0)</f>
        <v>20</v>
      </c>
      <c r="K2660" s="10" t="s">
        <v>67</v>
      </c>
      <c r="L2660" s="10">
        <v>1313961995</v>
      </c>
      <c r="M2660" s="10"/>
      <c r="N2660" s="10"/>
    </row>
    <row r="2661" spans="1:14" x14ac:dyDescent="0.25">
      <c r="A2661" s="110">
        <f t="shared" si="113"/>
        <v>2651</v>
      </c>
      <c r="B2661" s="45">
        <f t="shared" si="113"/>
        <v>3258</v>
      </c>
      <c r="C2661" s="122">
        <v>46018</v>
      </c>
      <c r="D2661" s="122">
        <f>YEAR(REGISTROS[[#This Row],[FECHA]])</f>
        <v>2025</v>
      </c>
      <c r="E2661" s="112">
        <f>MONTH(REGISTROS[[#This Row],[FECHA]])</f>
        <v>12</v>
      </c>
      <c r="F2661" t="s">
        <v>5233</v>
      </c>
      <c r="G2661" s="11" t="str">
        <f ca="1">VLOOKUP(EXAMENES!F2661,PACIENTE[[APELLIDO / NOMBRE]:[GRUPO ETARIO]],4,0)</f>
        <v>ADOLECENTE</v>
      </c>
      <c r="H2661" s="10" t="s">
        <v>161</v>
      </c>
      <c r="I2661" s="10" t="s">
        <v>5</v>
      </c>
      <c r="J2661" s="46">
        <f>VLOOKUP(REGISTROS[[#This Row],[TIPO DE EXAMEN ]],SERVICIOS[],2,0)</f>
        <v>20</v>
      </c>
      <c r="K2661" s="10" t="s">
        <v>68</v>
      </c>
      <c r="L2661" s="10">
        <v>1313004747</v>
      </c>
      <c r="M2661" s="10"/>
      <c r="N2661" s="10"/>
    </row>
    <row r="2662" spans="1:14" x14ac:dyDescent="0.25">
      <c r="A2662" s="110">
        <f t="shared" si="113"/>
        <v>2652</v>
      </c>
      <c r="B2662" s="45">
        <f t="shared" si="113"/>
        <v>3259</v>
      </c>
      <c r="C2662" s="122">
        <v>46018</v>
      </c>
      <c r="D2662" s="122">
        <f>YEAR(REGISTROS[[#This Row],[FECHA]])</f>
        <v>2025</v>
      </c>
      <c r="E2662" s="112">
        <f>MONTH(REGISTROS[[#This Row],[FECHA]])</f>
        <v>12</v>
      </c>
      <c r="F2662" t="s">
        <v>5235</v>
      </c>
      <c r="G2662" s="11" t="str">
        <f ca="1">VLOOKUP(EXAMENES!F2662,PACIENTE[[APELLIDO / NOMBRE]:[GRUPO ETARIO]],4,0)</f>
        <v>ADULTO</v>
      </c>
      <c r="H2662" s="10" t="s">
        <v>1783</v>
      </c>
      <c r="I2662" s="10" t="s">
        <v>5</v>
      </c>
      <c r="J2662" s="46">
        <f>VLOOKUP(REGISTROS[[#This Row],[TIPO DE EXAMEN ]],SERVICIOS[],2,0)</f>
        <v>20</v>
      </c>
      <c r="K2662" s="10" t="s">
        <v>67</v>
      </c>
      <c r="L2662" s="10">
        <v>1310016645</v>
      </c>
      <c r="M2662" s="10"/>
      <c r="N2662" s="10"/>
    </row>
    <row r="2663" spans="1:14" x14ac:dyDescent="0.25">
      <c r="A2663" s="110">
        <f t="shared" si="113"/>
        <v>2653</v>
      </c>
      <c r="B2663" s="45">
        <f t="shared" si="113"/>
        <v>3260</v>
      </c>
      <c r="C2663" s="122">
        <v>46018</v>
      </c>
      <c r="D2663" s="122">
        <f>YEAR(REGISTROS[[#This Row],[FECHA]])</f>
        <v>2025</v>
      </c>
      <c r="E2663" s="112">
        <f>MONTH(REGISTROS[[#This Row],[FECHA]])</f>
        <v>12</v>
      </c>
      <c r="F2663" t="s">
        <v>5237</v>
      </c>
      <c r="G2663" s="11" t="str">
        <f ca="1">VLOOKUP(EXAMENES!F2663,PACIENTE[[APELLIDO / NOMBRE]:[GRUPO ETARIO]],4,0)</f>
        <v>ADULTO</v>
      </c>
      <c r="H2663" s="10" t="s">
        <v>1785</v>
      </c>
      <c r="I2663" s="10" t="s">
        <v>5</v>
      </c>
      <c r="J2663" s="46">
        <f>VLOOKUP(REGISTROS[[#This Row],[TIPO DE EXAMEN ]],SERVICIOS[],2,0)</f>
        <v>20</v>
      </c>
      <c r="K2663" s="10" t="s">
        <v>68</v>
      </c>
      <c r="L2663" s="10">
        <v>1315614774</v>
      </c>
      <c r="M2663" s="10"/>
      <c r="N2663" s="10"/>
    </row>
    <row r="2664" spans="1:14" x14ac:dyDescent="0.25">
      <c r="A2664" s="110">
        <f t="shared" si="113"/>
        <v>2654</v>
      </c>
      <c r="B2664" s="45">
        <f t="shared" si="113"/>
        <v>3261</v>
      </c>
      <c r="C2664" s="122">
        <v>46018</v>
      </c>
      <c r="D2664" s="122">
        <f>YEAR(REGISTROS[[#This Row],[FECHA]])</f>
        <v>2025</v>
      </c>
      <c r="E2664" s="112">
        <f>MONTH(REGISTROS[[#This Row],[FECHA]])</f>
        <v>12</v>
      </c>
      <c r="F2664" t="s">
        <v>5239</v>
      </c>
      <c r="G2664" s="11" t="str">
        <f ca="1">VLOOKUP(EXAMENES!F2664,PACIENTE[[APELLIDO / NOMBRE]:[GRUPO ETARIO]],4,0)</f>
        <v>ADULTO</v>
      </c>
      <c r="H2664" s="10" t="s">
        <v>161</v>
      </c>
      <c r="I2664" s="10" t="s">
        <v>5</v>
      </c>
      <c r="J2664" s="46">
        <f>VLOOKUP(REGISTROS[[#This Row],[TIPO DE EXAMEN ]],SERVICIOS[],2,0)</f>
        <v>20</v>
      </c>
      <c r="K2664" s="10" t="s">
        <v>68</v>
      </c>
      <c r="L2664" s="10">
        <v>1312988510</v>
      </c>
      <c r="M2664" s="10"/>
      <c r="N2664" s="10"/>
    </row>
    <row r="2665" spans="1:14" x14ac:dyDescent="0.25">
      <c r="A2665" s="110">
        <f t="shared" si="113"/>
        <v>2655</v>
      </c>
      <c r="B2665" s="45">
        <f t="shared" si="113"/>
        <v>3262</v>
      </c>
      <c r="C2665" s="122">
        <v>46020</v>
      </c>
      <c r="D2665" s="122">
        <f>YEAR(REGISTROS[[#This Row],[FECHA]])</f>
        <v>2025</v>
      </c>
      <c r="E2665" s="112">
        <f>MONTH(REGISTROS[[#This Row],[FECHA]])</f>
        <v>12</v>
      </c>
      <c r="F2665" t="s">
        <v>5241</v>
      </c>
      <c r="G2665" s="11" t="str">
        <f ca="1">VLOOKUP(EXAMENES!F2665,PACIENTE[[APELLIDO / NOMBRE]:[GRUPO ETARIO]],4,0)</f>
        <v>ADULTO</v>
      </c>
      <c r="H2665" s="10" t="s">
        <v>3498</v>
      </c>
      <c r="I2665" s="10" t="s">
        <v>5</v>
      </c>
      <c r="J2665" s="46">
        <f>VLOOKUP(REGISTROS[[#This Row],[TIPO DE EXAMEN ]],SERVICIOS[],2,0)</f>
        <v>20</v>
      </c>
      <c r="K2665" s="10" t="s">
        <v>67</v>
      </c>
      <c r="L2665" s="10">
        <v>1721170601</v>
      </c>
      <c r="M2665" s="10"/>
      <c r="N2665" s="10"/>
    </row>
    <row r="2666" spans="1:14" x14ac:dyDescent="0.25">
      <c r="A2666" s="110">
        <f t="shared" si="113"/>
        <v>2656</v>
      </c>
      <c r="B2666" s="45">
        <f t="shared" si="113"/>
        <v>3263</v>
      </c>
      <c r="C2666" s="122">
        <v>46020</v>
      </c>
      <c r="D2666" s="122">
        <f>YEAR(REGISTROS[[#This Row],[FECHA]])</f>
        <v>2025</v>
      </c>
      <c r="E2666" s="112">
        <f>MONTH(REGISTROS[[#This Row],[FECHA]])</f>
        <v>12</v>
      </c>
      <c r="F2666" t="s">
        <v>5243</v>
      </c>
      <c r="G2666" s="11" t="str">
        <f ca="1">VLOOKUP(EXAMENES!F2666,PACIENTE[[APELLIDO / NOMBRE]:[GRUPO ETARIO]],4,0)</f>
        <v>ADULTO</v>
      </c>
      <c r="H2666" s="10" t="s">
        <v>161</v>
      </c>
      <c r="I2666" s="10" t="s">
        <v>20</v>
      </c>
      <c r="J2666" s="46">
        <f>VLOOKUP(REGISTROS[[#This Row],[TIPO DE EXAMEN ]],SERVICIOS[],2,0)</f>
        <v>10</v>
      </c>
      <c r="K2666" s="10" t="s">
        <v>67</v>
      </c>
      <c r="L2666" s="10">
        <v>1315192961</v>
      </c>
      <c r="M2666" s="10"/>
      <c r="N2666" s="10"/>
    </row>
    <row r="2667" spans="1:14" x14ac:dyDescent="0.25">
      <c r="A2667" s="110">
        <f t="shared" si="113"/>
        <v>2657</v>
      </c>
      <c r="B2667" s="45">
        <f t="shared" si="113"/>
        <v>3264</v>
      </c>
      <c r="C2667" s="122">
        <v>46020</v>
      </c>
      <c r="D2667" s="122">
        <f>YEAR(REGISTROS[[#This Row],[FECHA]])</f>
        <v>2025</v>
      </c>
      <c r="E2667" s="112">
        <f>MONTH(REGISTROS[[#This Row],[FECHA]])</f>
        <v>12</v>
      </c>
      <c r="F2667" t="s">
        <v>5245</v>
      </c>
      <c r="G2667" s="11" t="str">
        <f ca="1">VLOOKUP(EXAMENES!F2667,PACIENTE[[APELLIDO / NOMBRE]:[GRUPO ETARIO]],4,0)</f>
        <v>ADOLECENTE</v>
      </c>
      <c r="H2667" s="10" t="s">
        <v>161</v>
      </c>
      <c r="I2667" s="10" t="s">
        <v>5</v>
      </c>
      <c r="J2667" s="46">
        <f>VLOOKUP(REGISTROS[[#This Row],[TIPO DE EXAMEN ]],SERVICIOS[],2,0)</f>
        <v>20</v>
      </c>
      <c r="K2667" s="10" t="s">
        <v>68</v>
      </c>
      <c r="L2667" s="10">
        <v>1722677356</v>
      </c>
      <c r="M2667" s="10"/>
      <c r="N2667" s="10"/>
    </row>
    <row r="2668" spans="1:14" x14ac:dyDescent="0.25">
      <c r="A2668" s="110">
        <f t="shared" si="113"/>
        <v>2658</v>
      </c>
      <c r="B2668" s="45">
        <f t="shared" si="113"/>
        <v>3265</v>
      </c>
      <c r="C2668" s="122">
        <v>46020</v>
      </c>
      <c r="D2668" s="122">
        <f>YEAR(REGISTROS[[#This Row],[FECHA]])</f>
        <v>2025</v>
      </c>
      <c r="E2668" s="112">
        <f>MONTH(REGISTROS[[#This Row],[FECHA]])</f>
        <v>12</v>
      </c>
      <c r="F2668" t="s">
        <v>5247</v>
      </c>
      <c r="G2668" s="11" t="str">
        <f ca="1">VLOOKUP(EXAMENES!F2668,PACIENTE[[APELLIDO / NOMBRE]:[GRUPO ETARIO]],4,0)</f>
        <v>ADULTO</v>
      </c>
      <c r="H2668" s="10" t="s">
        <v>27</v>
      </c>
      <c r="I2668" s="10" t="s">
        <v>5</v>
      </c>
      <c r="J2668" s="46">
        <f>VLOOKUP(REGISTROS[[#This Row],[TIPO DE EXAMEN ]],SERVICIOS[],2,0)</f>
        <v>20</v>
      </c>
      <c r="K2668" s="10" t="s">
        <v>67</v>
      </c>
      <c r="L2668" s="10">
        <v>1313175059</v>
      </c>
      <c r="M2668" s="10"/>
      <c r="N2668" s="10"/>
    </row>
    <row r="2669" spans="1:14" x14ac:dyDescent="0.25">
      <c r="A2669" s="110">
        <f t="shared" si="113"/>
        <v>2659</v>
      </c>
      <c r="B2669" s="45">
        <f t="shared" si="113"/>
        <v>3266</v>
      </c>
      <c r="C2669" s="122">
        <v>46020</v>
      </c>
      <c r="D2669" s="122">
        <f>YEAR(REGISTROS[[#This Row],[FECHA]])</f>
        <v>2025</v>
      </c>
      <c r="E2669" s="112">
        <f>MONTH(REGISTROS[[#This Row],[FECHA]])</f>
        <v>12</v>
      </c>
      <c r="F2669" t="s">
        <v>5249</v>
      </c>
      <c r="G2669" s="11" t="str">
        <f ca="1">VLOOKUP(EXAMENES!F2669,PACIENTE[[APELLIDO / NOMBRE]:[GRUPO ETARIO]],4,0)</f>
        <v>ADULTO</v>
      </c>
      <c r="H2669" s="10" t="s">
        <v>27</v>
      </c>
      <c r="I2669" s="10" t="s">
        <v>5</v>
      </c>
      <c r="J2669" s="46">
        <f>VLOOKUP(REGISTROS[[#This Row],[TIPO DE EXAMEN ]],SERVICIOS[],2,0)</f>
        <v>20</v>
      </c>
      <c r="K2669" s="10" t="s">
        <v>67</v>
      </c>
      <c r="L2669" s="10">
        <v>926321035</v>
      </c>
      <c r="M2669" s="10"/>
      <c r="N2669" s="10"/>
    </row>
    <row r="2670" spans="1:14" x14ac:dyDescent="0.25">
      <c r="A2670" s="110">
        <f t="shared" si="113"/>
        <v>2660</v>
      </c>
      <c r="B2670" s="45">
        <f t="shared" si="113"/>
        <v>3267</v>
      </c>
      <c r="C2670" s="122">
        <v>46021</v>
      </c>
      <c r="D2670" s="122">
        <f>YEAR(REGISTROS[[#This Row],[FECHA]])</f>
        <v>2025</v>
      </c>
      <c r="E2670" s="112">
        <f>MONTH(REGISTROS[[#This Row],[FECHA]])</f>
        <v>12</v>
      </c>
      <c r="F2670" t="s">
        <v>5251</v>
      </c>
      <c r="G2670" s="11" t="str">
        <f ca="1">VLOOKUP(EXAMENES!F2670,PACIENTE[[APELLIDO / NOMBRE]:[GRUPO ETARIO]],4,0)</f>
        <v>ADULTO</v>
      </c>
      <c r="H2670" s="10" t="s">
        <v>117</v>
      </c>
      <c r="I2670" s="10" t="s">
        <v>5</v>
      </c>
      <c r="J2670" s="46">
        <f>VLOOKUP(REGISTROS[[#This Row],[TIPO DE EXAMEN ]],SERVICIOS[],2,0)</f>
        <v>20</v>
      </c>
      <c r="K2670" s="10" t="s">
        <v>67</v>
      </c>
      <c r="L2670" s="10">
        <v>1351287576</v>
      </c>
      <c r="M2670" s="10"/>
      <c r="N2670" s="10"/>
    </row>
    <row r="2671" spans="1:14" x14ac:dyDescent="0.25">
      <c r="A2671" s="110">
        <f t="shared" si="113"/>
        <v>2661</v>
      </c>
      <c r="B2671" s="45">
        <f t="shared" si="113"/>
        <v>3268</v>
      </c>
      <c r="C2671" s="122">
        <v>46021</v>
      </c>
      <c r="D2671" s="122">
        <f>YEAR(REGISTROS[[#This Row],[FECHA]])</f>
        <v>2025</v>
      </c>
      <c r="E2671" s="112">
        <f>MONTH(REGISTROS[[#This Row],[FECHA]])</f>
        <v>12</v>
      </c>
      <c r="F2671" t="s">
        <v>5253</v>
      </c>
      <c r="G2671" s="11" t="str">
        <f ca="1">VLOOKUP(EXAMENES!F2671,PACIENTE[[APELLIDO / NOMBRE]:[GRUPO ETARIO]],4,0)</f>
        <v>ADULTO</v>
      </c>
      <c r="H2671" s="10" t="s">
        <v>1783</v>
      </c>
      <c r="I2671" s="10" t="s">
        <v>20</v>
      </c>
      <c r="J2671" s="46">
        <f>VLOOKUP(REGISTROS[[#This Row],[TIPO DE EXAMEN ]],SERVICIOS[],2,0)</f>
        <v>10</v>
      </c>
      <c r="K2671" s="10" t="s">
        <v>67</v>
      </c>
      <c r="L2671" s="10">
        <v>1312262460</v>
      </c>
      <c r="M2671" s="10"/>
      <c r="N2671" s="10"/>
    </row>
    <row r="2672" spans="1:14" x14ac:dyDescent="0.25">
      <c r="A2672" s="110">
        <f t="shared" si="113"/>
        <v>2662</v>
      </c>
      <c r="B2672" s="45">
        <f t="shared" si="113"/>
        <v>3269</v>
      </c>
      <c r="C2672" s="122">
        <v>46021</v>
      </c>
      <c r="D2672" s="122">
        <f>YEAR(REGISTROS[[#This Row],[FECHA]])</f>
        <v>2025</v>
      </c>
      <c r="E2672" s="112">
        <f>MONTH(REGISTROS[[#This Row],[FECHA]])</f>
        <v>12</v>
      </c>
      <c r="F2672" t="s">
        <v>5255</v>
      </c>
      <c r="G2672" s="11" t="str">
        <f ca="1">VLOOKUP(EXAMENES!F2672,PACIENTE[[APELLIDO / NOMBRE]:[GRUPO ETARIO]],4,0)</f>
        <v>ADULTO</v>
      </c>
      <c r="H2672" s="10" t="s">
        <v>27</v>
      </c>
      <c r="I2672" s="10" t="s">
        <v>5</v>
      </c>
      <c r="J2672" s="46">
        <f>VLOOKUP(REGISTROS[[#This Row],[TIPO DE EXAMEN ]],SERVICIOS[],2,0)</f>
        <v>20</v>
      </c>
      <c r="K2672" s="10" t="s">
        <v>67</v>
      </c>
      <c r="L2672" s="10">
        <v>1761085495</v>
      </c>
      <c r="M2672" s="10"/>
      <c r="N2672" s="10"/>
    </row>
    <row r="2673" spans="1:14" x14ac:dyDescent="0.25">
      <c r="A2673" s="110">
        <f t="shared" si="113"/>
        <v>2663</v>
      </c>
      <c r="B2673" s="45">
        <f t="shared" si="113"/>
        <v>3270</v>
      </c>
      <c r="C2673" s="122">
        <v>46022</v>
      </c>
      <c r="D2673" s="122">
        <f>YEAR(REGISTROS[[#This Row],[FECHA]])</f>
        <v>2025</v>
      </c>
      <c r="E2673" s="112">
        <f>MONTH(REGISTROS[[#This Row],[FECHA]])</f>
        <v>12</v>
      </c>
      <c r="F2673" t="s">
        <v>5257</v>
      </c>
      <c r="G2673" s="11" t="str">
        <f ca="1">VLOOKUP(EXAMENES!F2673,PACIENTE[[APELLIDO / NOMBRE]:[GRUPO ETARIO]],4,0)</f>
        <v>ADOLECENTE</v>
      </c>
      <c r="H2673" s="10" t="s">
        <v>161</v>
      </c>
      <c r="I2673" s="10" t="s">
        <v>5</v>
      </c>
      <c r="J2673" s="46">
        <f>VLOOKUP(REGISTROS[[#This Row],[TIPO DE EXAMEN ]],SERVICIOS[],2,0)</f>
        <v>20</v>
      </c>
      <c r="K2673" s="10" t="s">
        <v>67</v>
      </c>
      <c r="L2673" s="10">
        <v>1352040818</v>
      </c>
      <c r="M2673" s="10"/>
      <c r="N2673" s="10"/>
    </row>
    <row r="2674" spans="1:14" x14ac:dyDescent="0.25">
      <c r="A2674" s="110">
        <f t="shared" si="113"/>
        <v>2664</v>
      </c>
      <c r="B2674" s="45">
        <f t="shared" si="113"/>
        <v>3271</v>
      </c>
      <c r="C2674" s="122">
        <v>46022</v>
      </c>
      <c r="D2674" s="122">
        <f>YEAR(REGISTROS[[#This Row],[FECHA]])</f>
        <v>2025</v>
      </c>
      <c r="E2674" s="112">
        <f>MONTH(REGISTROS[[#This Row],[FECHA]])</f>
        <v>12</v>
      </c>
      <c r="F2674" t="s">
        <v>5259</v>
      </c>
      <c r="G2674" s="11" t="str">
        <f ca="1">VLOOKUP(EXAMENES!F2674,PACIENTE[[APELLIDO / NOMBRE]:[GRUPO ETARIO]],4,0)</f>
        <v>ADULTO</v>
      </c>
      <c r="H2674" s="10" t="s">
        <v>140</v>
      </c>
      <c r="I2674" s="10" t="s">
        <v>20</v>
      </c>
      <c r="J2674" s="46">
        <f>VLOOKUP(REGISTROS[[#This Row],[TIPO DE EXAMEN ]],SERVICIOS[],2,0)</f>
        <v>10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>
        <f t="shared" si="113"/>
        <v>3272</v>
      </c>
      <c r="C2675" s="122">
        <v>46027</v>
      </c>
      <c r="D2675" s="122">
        <f>YEAR(REGISTROS[[#This Row],[FECHA]])</f>
        <v>2026</v>
      </c>
      <c r="E2675" s="112">
        <f>MONTH(REGISTROS[[#This Row],[FECHA]])</f>
        <v>1</v>
      </c>
      <c r="F2675" s="10" t="s">
        <v>5261</v>
      </c>
      <c r="G2675" s="11" t="str">
        <f ca="1">VLOOKUP(EXAMENES!F2675,PACIENTE[[APELLIDO / NOMBRE]:[GRUPO ETARIO]],4,0)</f>
        <v>ADULTO</v>
      </c>
      <c r="H2675" s="10" t="s">
        <v>161</v>
      </c>
      <c r="I2675" s="10" t="s">
        <v>5</v>
      </c>
      <c r="J2675" s="46">
        <f>VLOOKUP(REGISTROS[[#This Row],[TIPO DE EXAMEN ]],SERVICIOS[],2,0)</f>
        <v>20</v>
      </c>
      <c r="K2675" s="10" t="s">
        <v>67</v>
      </c>
      <c r="L2675" s="10">
        <v>1316147915</v>
      </c>
      <c r="M2675" s="10"/>
      <c r="N2675" s="10"/>
    </row>
    <row r="2676" spans="1:14" x14ac:dyDescent="0.25">
      <c r="A2676" s="110">
        <f t="shared" si="113"/>
        <v>2666</v>
      </c>
      <c r="B2676" s="45">
        <f t="shared" si="113"/>
        <v>3273</v>
      </c>
      <c r="C2676" s="122">
        <v>46027</v>
      </c>
      <c r="D2676" s="122">
        <f>YEAR(REGISTROS[[#This Row],[FECHA]])</f>
        <v>2026</v>
      </c>
      <c r="E2676" s="112">
        <f>MONTH(REGISTROS[[#This Row],[FECHA]])</f>
        <v>1</v>
      </c>
      <c r="F2676" s="10" t="s">
        <v>5263</v>
      </c>
      <c r="G2676" s="11" t="str">
        <f ca="1">VLOOKUP(EXAMENES!F2676,PACIENTE[[APELLIDO / NOMBRE]:[GRUPO ETARIO]],4,0)</f>
        <v>ADULTO</v>
      </c>
      <c r="H2676" s="10" t="s">
        <v>27</v>
      </c>
      <c r="I2676" s="10" t="s">
        <v>5</v>
      </c>
      <c r="J2676" s="46">
        <f>VLOOKUP(REGISTROS[[#This Row],[TIPO DE EXAMEN ]],SERVICIOS[],2,0)</f>
        <v>20</v>
      </c>
      <c r="K2676" s="10" t="s">
        <v>67</v>
      </c>
      <c r="L2676" s="10">
        <v>705363414</v>
      </c>
      <c r="M2676" s="10"/>
      <c r="N2676" s="10"/>
    </row>
    <row r="2677" spans="1:14" x14ac:dyDescent="0.25">
      <c r="A2677" s="110">
        <f t="shared" si="113"/>
        <v>2667</v>
      </c>
      <c r="B2677" s="45">
        <f t="shared" si="113"/>
        <v>3274</v>
      </c>
      <c r="C2677" s="122">
        <v>46027</v>
      </c>
      <c r="D2677" s="122">
        <f>YEAR(REGISTROS[[#This Row],[FECHA]])</f>
        <v>2026</v>
      </c>
      <c r="E2677" s="112">
        <f>MONTH(REGISTROS[[#This Row],[FECHA]])</f>
        <v>1</v>
      </c>
      <c r="F2677" s="10" t="s">
        <v>5265</v>
      </c>
      <c r="G2677" s="11" t="str">
        <f ca="1">VLOOKUP(EXAMENES!F2677,PACIENTE[[APELLIDO / NOMBRE]:[GRUPO ETARIO]],4,0)</f>
        <v>ADULTO</v>
      </c>
      <c r="H2677" s="10"/>
      <c r="I2677" s="10" t="s">
        <v>5</v>
      </c>
      <c r="J2677" s="46">
        <f>VLOOKUP(REGISTROS[[#This Row],[TIPO DE EXAMEN ]],SERVICIOS[],2,0)</f>
        <v>20</v>
      </c>
      <c r="K2677" s="10" t="s">
        <v>67</v>
      </c>
      <c r="L2677" s="10">
        <v>1317269619</v>
      </c>
      <c r="M2677" s="10"/>
      <c r="N2677" s="10"/>
    </row>
    <row r="2678" spans="1:14" x14ac:dyDescent="0.25">
      <c r="A2678" s="110">
        <f t="shared" si="113"/>
        <v>2668</v>
      </c>
      <c r="B2678" s="45">
        <f t="shared" si="113"/>
        <v>3275</v>
      </c>
      <c r="C2678" s="122">
        <v>46027</v>
      </c>
      <c r="D2678" s="122">
        <f>YEAR(REGISTROS[[#This Row],[FECHA]])</f>
        <v>2026</v>
      </c>
      <c r="E2678" s="112">
        <f>MONTH(REGISTROS[[#This Row],[FECHA]])</f>
        <v>1</v>
      </c>
      <c r="F2678" s="10" t="s">
        <v>5267</v>
      </c>
      <c r="G2678" s="11" t="str">
        <f ca="1">VLOOKUP(EXAMENES!F2678,PACIENTE[[APELLIDO / NOMBRE]:[GRUPO ETARIO]],4,0)</f>
        <v>NIÑO</v>
      </c>
      <c r="H2678" s="10" t="s">
        <v>161</v>
      </c>
      <c r="I2678" s="10" t="s">
        <v>5</v>
      </c>
      <c r="J2678" s="46">
        <f>VLOOKUP(REGISTROS[[#This Row],[TIPO DE EXAMEN ]],SERVICIOS[],2,0)</f>
        <v>20</v>
      </c>
      <c r="K2678" s="10" t="s">
        <v>68</v>
      </c>
      <c r="L2678" s="10">
        <v>1353395252</v>
      </c>
      <c r="M2678" s="10"/>
      <c r="N2678" s="10"/>
    </row>
    <row r="2679" spans="1:14" x14ac:dyDescent="0.25">
      <c r="A2679" s="110">
        <f t="shared" si="113"/>
        <v>2669</v>
      </c>
      <c r="B2679" s="45">
        <f t="shared" si="113"/>
        <v>3276</v>
      </c>
      <c r="C2679" s="122">
        <v>46027</v>
      </c>
      <c r="D2679" s="122">
        <f>YEAR(REGISTROS[[#This Row],[FECHA]])</f>
        <v>2026</v>
      </c>
      <c r="E2679" s="112">
        <f>MONTH(REGISTROS[[#This Row],[FECHA]])</f>
        <v>1</v>
      </c>
      <c r="F2679" s="10" t="s">
        <v>5269</v>
      </c>
      <c r="G2679" s="11" t="str">
        <f ca="1">VLOOKUP(EXAMENES!F2679,PACIENTE[[APELLIDO / NOMBRE]:[GRUPO ETARIO]],4,0)</f>
        <v>ADULTO</v>
      </c>
      <c r="H2679" s="10" t="s">
        <v>27</v>
      </c>
      <c r="I2679" s="10" t="s">
        <v>5</v>
      </c>
      <c r="J2679" s="46">
        <f>VLOOKUP(REGISTROS[[#This Row],[TIPO DE EXAMEN ]],SERVICIOS[],2,0)</f>
        <v>20</v>
      </c>
      <c r="K2679" s="10" t="s">
        <v>68</v>
      </c>
      <c r="L2679" s="10">
        <v>1313019380</v>
      </c>
      <c r="M2679" s="10"/>
      <c r="N2679" s="10"/>
    </row>
    <row r="2680" spans="1:14" x14ac:dyDescent="0.25">
      <c r="A2680" s="110">
        <f t="shared" si="113"/>
        <v>2670</v>
      </c>
      <c r="B2680" s="45">
        <f t="shared" si="113"/>
        <v>3277</v>
      </c>
      <c r="C2680" s="122">
        <v>46027</v>
      </c>
      <c r="D2680" s="122">
        <f>YEAR(REGISTROS[[#This Row],[FECHA]])</f>
        <v>2026</v>
      </c>
      <c r="E2680" s="112">
        <f>MONTH(REGISTROS[[#This Row],[FECHA]])</f>
        <v>1</v>
      </c>
      <c r="F2680" s="10" t="s">
        <v>5270</v>
      </c>
      <c r="G2680" s="11" t="str">
        <f ca="1">VLOOKUP(EXAMENES!F2680,PACIENTE[[APELLIDO / NOMBRE]:[GRUPO ETARIO]],4,0)</f>
        <v>ADULTO</v>
      </c>
      <c r="H2680" s="10" t="s">
        <v>27</v>
      </c>
      <c r="I2680" s="10" t="s">
        <v>5</v>
      </c>
      <c r="J2680" s="46">
        <f>VLOOKUP(REGISTROS[[#This Row],[TIPO DE EXAMEN ]],SERVICIOS[],2,0)</f>
        <v>20</v>
      </c>
      <c r="K2680" s="10" t="s">
        <v>67</v>
      </c>
      <c r="L2680" s="10">
        <v>1307151926</v>
      </c>
      <c r="M2680" s="10"/>
      <c r="N2680" s="10"/>
    </row>
    <row r="2681" spans="1:14" x14ac:dyDescent="0.25">
      <c r="A2681" s="110">
        <f t="shared" si="113"/>
        <v>2671</v>
      </c>
      <c r="B2681" s="45">
        <f t="shared" si="113"/>
        <v>3278</v>
      </c>
      <c r="C2681" s="122">
        <v>46027</v>
      </c>
      <c r="D2681" s="122">
        <f>YEAR(REGISTROS[[#This Row],[FECHA]])</f>
        <v>2026</v>
      </c>
      <c r="E2681" s="112">
        <f>MONTH(REGISTROS[[#This Row],[FECHA]])</f>
        <v>1</v>
      </c>
      <c r="F2681" s="10" t="s">
        <v>5272</v>
      </c>
      <c r="G2681" s="11" t="str">
        <f ca="1">VLOOKUP(EXAMENES!F2681,PACIENTE[[APELLIDO / NOMBRE]:[GRUPO ETARIO]],4,0)</f>
        <v>NIÑO</v>
      </c>
      <c r="H2681" s="10" t="s">
        <v>1772</v>
      </c>
      <c r="I2681" s="10" t="s">
        <v>5</v>
      </c>
      <c r="J2681" s="46">
        <f>VLOOKUP(REGISTROS[[#This Row],[TIPO DE EXAMEN ]],SERVICIOS[],2,0)</f>
        <v>20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>
        <f t="shared" si="113"/>
        <v>3279</v>
      </c>
      <c r="C2682" s="122">
        <v>46027</v>
      </c>
      <c r="D2682" s="122">
        <f>YEAR(REGISTROS[[#This Row],[FECHA]])</f>
        <v>2026</v>
      </c>
      <c r="E2682" s="112">
        <f>MONTH(REGISTROS[[#This Row],[FECHA]])</f>
        <v>1</v>
      </c>
      <c r="F2682" s="10" t="s">
        <v>5274</v>
      </c>
      <c r="G2682" s="11" t="str">
        <f ca="1">VLOOKUP(EXAMENES!F2682,PACIENTE[[APELLIDO / NOMBRE]:[GRUPO ETARIO]],4,0)</f>
        <v>ADOLECENTE</v>
      </c>
      <c r="H2682" s="10" t="s">
        <v>1783</v>
      </c>
      <c r="I2682" s="10" t="s">
        <v>5</v>
      </c>
      <c r="J2682" s="46">
        <f>VLOOKUP(REGISTROS[[#This Row],[TIPO DE EXAMEN ]],SERVICIOS[],2,0)</f>
        <v>20</v>
      </c>
      <c r="K2682" s="10" t="s">
        <v>67</v>
      </c>
      <c r="L2682" s="10">
        <v>1351815244</v>
      </c>
      <c r="M2682" s="10"/>
      <c r="N2682" s="10"/>
    </row>
    <row r="2683" spans="1:14" x14ac:dyDescent="0.25">
      <c r="A2683" s="110">
        <f t="shared" si="113"/>
        <v>2673</v>
      </c>
      <c r="B2683" s="45">
        <f t="shared" si="113"/>
        <v>3280</v>
      </c>
      <c r="C2683" s="122">
        <v>46027</v>
      </c>
      <c r="D2683" s="122">
        <f>YEAR(REGISTROS[[#This Row],[FECHA]])</f>
        <v>2026</v>
      </c>
      <c r="E2683" s="112">
        <f>MONTH(REGISTROS[[#This Row],[FECHA]])</f>
        <v>1</v>
      </c>
      <c r="F2683" s="10" t="s">
        <v>5275</v>
      </c>
      <c r="G2683" s="11" t="str">
        <f ca="1">VLOOKUP(EXAMENES!F2683,PACIENTE[[APELLIDO / NOMBRE]:[GRUPO ETARIO]],4,0)</f>
        <v>ADULTO</v>
      </c>
      <c r="H2683" s="10" t="s">
        <v>1783</v>
      </c>
      <c r="I2683" s="10" t="s">
        <v>20</v>
      </c>
      <c r="J2683" s="46">
        <f>VLOOKUP(REGISTROS[[#This Row],[TIPO DE EXAMEN ]],SERVICIOS[],2,0)</f>
        <v>10</v>
      </c>
      <c r="K2683" s="10" t="s">
        <v>67</v>
      </c>
      <c r="L2683" s="10">
        <v>1305208769</v>
      </c>
      <c r="M2683" s="10"/>
      <c r="N2683" s="10"/>
    </row>
    <row r="2684" spans="1:14" x14ac:dyDescent="0.25">
      <c r="A2684" s="110">
        <f t="shared" si="113"/>
        <v>2674</v>
      </c>
      <c r="B2684" s="45">
        <f t="shared" si="113"/>
        <v>3281</v>
      </c>
      <c r="C2684" s="122">
        <v>46028</v>
      </c>
      <c r="D2684" s="122">
        <f>YEAR(REGISTROS[[#This Row],[FECHA]])</f>
        <v>2026</v>
      </c>
      <c r="E2684" s="112">
        <f>MONTH(REGISTROS[[#This Row],[FECHA]])</f>
        <v>1</v>
      </c>
      <c r="F2684" s="10" t="s">
        <v>5277</v>
      </c>
      <c r="G2684" s="11" t="str">
        <f ca="1">VLOOKUP(EXAMENES!F2684,PACIENTE[[APELLIDO / NOMBRE]:[GRUPO ETARIO]],4,0)</f>
        <v>ADULTO</v>
      </c>
      <c r="H2684" s="10" t="s">
        <v>27</v>
      </c>
      <c r="I2684" s="10" t="s">
        <v>20</v>
      </c>
      <c r="J2684" s="46">
        <f>VLOOKUP(REGISTROS[[#This Row],[TIPO DE EXAMEN ]],SERVICIOS[],2,0)</f>
        <v>10</v>
      </c>
      <c r="K2684" s="10" t="s">
        <v>67</v>
      </c>
      <c r="L2684" s="10">
        <v>1306215409</v>
      </c>
      <c r="M2684" s="10"/>
      <c r="N2684" s="10"/>
    </row>
    <row r="2685" spans="1:14" x14ac:dyDescent="0.25">
      <c r="A2685" s="110">
        <f t="shared" si="113"/>
        <v>2675</v>
      </c>
      <c r="B2685" s="45">
        <f t="shared" si="113"/>
        <v>3282</v>
      </c>
      <c r="C2685" s="122">
        <v>46028</v>
      </c>
      <c r="D2685" s="122">
        <f>YEAR(REGISTROS[[#This Row],[FECHA]])</f>
        <v>2026</v>
      </c>
      <c r="E2685" s="112">
        <f>MONTH(REGISTROS[[#This Row],[FECHA]])</f>
        <v>1</v>
      </c>
      <c r="F2685" s="10" t="s">
        <v>5279</v>
      </c>
      <c r="G2685" s="11" t="str">
        <f ca="1">VLOOKUP(EXAMENES!F2685,PACIENTE[[APELLIDO / NOMBRE]:[GRUPO ETARIO]],4,0)</f>
        <v>NIÑO</v>
      </c>
      <c r="H2685" s="10" t="s">
        <v>27</v>
      </c>
      <c r="I2685" s="10" t="s">
        <v>5</v>
      </c>
      <c r="J2685" s="46">
        <f>VLOOKUP(REGISTROS[[#This Row],[TIPO DE EXAMEN ]],SERVICIOS[],2,0)</f>
        <v>20</v>
      </c>
      <c r="K2685" s="10" t="s">
        <v>67</v>
      </c>
      <c r="L2685" s="10">
        <v>1312997479</v>
      </c>
      <c r="M2685" s="10"/>
      <c r="N2685" s="10"/>
    </row>
    <row r="2686" spans="1:14" x14ac:dyDescent="0.25">
      <c r="A2686" s="110">
        <f t="shared" si="113"/>
        <v>2676</v>
      </c>
      <c r="B2686" s="45">
        <f t="shared" si="113"/>
        <v>3283</v>
      </c>
      <c r="C2686" s="122">
        <v>46028</v>
      </c>
      <c r="D2686" s="122">
        <f>YEAR(REGISTROS[[#This Row],[FECHA]])</f>
        <v>2026</v>
      </c>
      <c r="E2686" s="112">
        <f>MONTH(REGISTROS[[#This Row],[FECHA]])</f>
        <v>1</v>
      </c>
      <c r="F2686" s="10" t="s">
        <v>5281</v>
      </c>
      <c r="G2686" s="11" t="str">
        <f ca="1">VLOOKUP(EXAMENES!F2686,PACIENTE[[APELLIDO / NOMBRE]:[GRUPO ETARIO]],4,0)</f>
        <v>ADULTO</v>
      </c>
      <c r="H2686" s="10" t="s">
        <v>1783</v>
      </c>
      <c r="I2686" s="10" t="s">
        <v>20</v>
      </c>
      <c r="J2686" s="46">
        <f>VLOOKUP(REGISTROS[[#This Row],[TIPO DE EXAMEN ]],SERVICIOS[],2,0)</f>
        <v>10</v>
      </c>
      <c r="K2686" s="10" t="s">
        <v>67</v>
      </c>
      <c r="L2686" s="10">
        <v>1800640401</v>
      </c>
      <c r="M2686" s="10"/>
      <c r="N2686" s="10"/>
    </row>
    <row r="2687" spans="1:14" x14ac:dyDescent="0.25">
      <c r="A2687" s="110">
        <f t="shared" si="113"/>
        <v>2677</v>
      </c>
      <c r="B2687" s="45">
        <f t="shared" si="113"/>
        <v>3284</v>
      </c>
      <c r="C2687" s="122">
        <v>46028</v>
      </c>
      <c r="D2687" s="122">
        <f>YEAR(REGISTROS[[#This Row],[FECHA]])</f>
        <v>2026</v>
      </c>
      <c r="E2687" s="112">
        <f>MONTH(REGISTROS[[#This Row],[FECHA]])</f>
        <v>1</v>
      </c>
      <c r="F2687" s="10" t="s">
        <v>5283</v>
      </c>
      <c r="G2687" s="11" t="str">
        <f ca="1">VLOOKUP(EXAMENES!F2687,PACIENTE[[APELLIDO / NOMBRE]:[GRUPO ETARIO]],4,0)</f>
        <v>ADULTO</v>
      </c>
      <c r="H2687" s="10" t="s">
        <v>161</v>
      </c>
      <c r="I2687" s="10" t="s">
        <v>5</v>
      </c>
      <c r="J2687" s="46">
        <f>VLOOKUP(REGISTROS[[#This Row],[TIPO DE EXAMEN ]],SERVICIOS[],2,0)</f>
        <v>20</v>
      </c>
      <c r="K2687" s="10" t="s">
        <v>68</v>
      </c>
      <c r="L2687" s="10">
        <v>2352220152</v>
      </c>
      <c r="M2687" s="10"/>
      <c r="N2687" s="10"/>
    </row>
    <row r="2688" spans="1:14" x14ac:dyDescent="0.25">
      <c r="A2688" s="110">
        <f t="shared" si="113"/>
        <v>2678</v>
      </c>
      <c r="B2688" s="45">
        <f t="shared" si="113"/>
        <v>3285</v>
      </c>
      <c r="C2688" s="122">
        <v>46028</v>
      </c>
      <c r="D2688" s="122">
        <f>YEAR(REGISTROS[[#This Row],[FECHA]])</f>
        <v>2026</v>
      </c>
      <c r="E2688" s="112">
        <f>MONTH(REGISTROS[[#This Row],[FECHA]])</f>
        <v>1</v>
      </c>
      <c r="F2688" s="10" t="s">
        <v>5286</v>
      </c>
      <c r="G2688" s="11" t="str">
        <f ca="1">VLOOKUP(EXAMENES!F2688,PACIENTE[[APELLIDO / NOMBRE]:[GRUPO ETARIO]],4,0)</f>
        <v>ADOLECENTE</v>
      </c>
      <c r="H2688" s="10" t="s">
        <v>161</v>
      </c>
      <c r="I2688" s="10" t="s">
        <v>5</v>
      </c>
      <c r="J2688" s="46">
        <f>VLOOKUP(REGISTROS[[#This Row],[TIPO DE EXAMEN ]],SERVICIOS[],2,0)</f>
        <v>20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>
        <f t="shared" si="113"/>
        <v>3286</v>
      </c>
      <c r="C2689" s="122">
        <v>46028</v>
      </c>
      <c r="D2689" s="122">
        <f>YEAR(REGISTROS[[#This Row],[FECHA]])</f>
        <v>2026</v>
      </c>
      <c r="E2689" s="112">
        <f>MONTH(REGISTROS[[#This Row],[FECHA]])</f>
        <v>1</v>
      </c>
      <c r="F2689" s="10" t="s">
        <v>5287</v>
      </c>
      <c r="G2689" s="11" t="str">
        <f ca="1">VLOOKUP(EXAMENES!F2689,PACIENTE[[APELLIDO / NOMBRE]:[GRUPO ETARIO]],4,0)</f>
        <v>ADULTO</v>
      </c>
      <c r="H2689" s="10" t="s">
        <v>27</v>
      </c>
      <c r="I2689" s="10" t="s">
        <v>5</v>
      </c>
      <c r="J2689" s="46">
        <f>VLOOKUP(REGISTROS[[#This Row],[TIPO DE EXAMEN ]],SERVICIOS[],2,0)</f>
        <v>20</v>
      </c>
      <c r="K2689" s="10" t="s">
        <v>68</v>
      </c>
      <c r="L2689" s="10">
        <v>1315497998</v>
      </c>
      <c r="M2689" s="10"/>
      <c r="N2689" s="10"/>
    </row>
    <row r="2690" spans="1:14" x14ac:dyDescent="0.25">
      <c r="A2690" s="110">
        <f t="shared" si="113"/>
        <v>2680</v>
      </c>
      <c r="B2690" s="45">
        <f t="shared" si="113"/>
        <v>3287</v>
      </c>
      <c r="C2690" s="122">
        <v>46028</v>
      </c>
      <c r="D2690" s="122">
        <f>YEAR(REGISTROS[[#This Row],[FECHA]])</f>
        <v>2026</v>
      </c>
      <c r="E2690" s="112">
        <f>MONTH(REGISTROS[[#This Row],[FECHA]])</f>
        <v>1</v>
      </c>
      <c r="F2690" s="10" t="s">
        <v>5288</v>
      </c>
      <c r="G2690" s="11" t="str">
        <f ca="1">VLOOKUP(EXAMENES!F2690,PACIENTE[[APELLIDO / NOMBRE]:[GRUPO ETARIO]],4,0)</f>
        <v>NIÑO</v>
      </c>
      <c r="H2690" s="10" t="s">
        <v>161</v>
      </c>
      <c r="I2690" s="10" t="s">
        <v>5</v>
      </c>
      <c r="J2690" s="46">
        <f>VLOOKUP(REGISTROS[[#This Row],[TIPO DE EXAMEN ]],SERVICIOS[],2,0)</f>
        <v>20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>
        <f t="shared" si="113"/>
        <v>3288</v>
      </c>
      <c r="C2691" s="122">
        <v>46029</v>
      </c>
      <c r="D2691" s="122">
        <f>YEAR(REGISTROS[[#This Row],[FECHA]])</f>
        <v>2026</v>
      </c>
      <c r="E2691" s="112">
        <f>MONTH(REGISTROS[[#This Row],[FECHA]])</f>
        <v>1</v>
      </c>
      <c r="F2691" t="s">
        <v>5289</v>
      </c>
      <c r="G2691" s="11" t="str">
        <f ca="1">VLOOKUP(EXAMENES!F2691,PACIENTE[[APELLIDO / NOMBRE]:[GRUPO ETARIO]],4,0)</f>
        <v>ADULTO</v>
      </c>
      <c r="H2691" s="10" t="s">
        <v>27</v>
      </c>
      <c r="I2691" s="10" t="s">
        <v>5</v>
      </c>
      <c r="J2691" s="46">
        <f>VLOOKUP(REGISTROS[[#This Row],[TIPO DE EXAMEN ]],SERVICIOS[],2,0)</f>
        <v>20</v>
      </c>
      <c r="K2691" s="10" t="s">
        <v>67</v>
      </c>
      <c r="L2691" s="10">
        <v>1317350708</v>
      </c>
      <c r="M2691" s="10"/>
      <c r="N2691" s="10"/>
    </row>
    <row r="2692" spans="1:14" x14ac:dyDescent="0.25">
      <c r="A2692" s="110">
        <f t="shared" si="113"/>
        <v>2682</v>
      </c>
      <c r="B2692" s="45">
        <f t="shared" si="113"/>
        <v>3289</v>
      </c>
      <c r="C2692" s="122">
        <v>46029</v>
      </c>
      <c r="D2692" s="122">
        <f>YEAR(REGISTROS[[#This Row],[FECHA]])</f>
        <v>2026</v>
      </c>
      <c r="E2692" s="112">
        <f>MONTH(REGISTROS[[#This Row],[FECHA]])</f>
        <v>1</v>
      </c>
      <c r="F2692" t="s">
        <v>5291</v>
      </c>
      <c r="G2692" s="11" t="str">
        <f ca="1">VLOOKUP(EXAMENES!F2692,PACIENTE[[APELLIDO / NOMBRE]:[GRUPO ETARIO]],4,0)</f>
        <v>ADULTO</v>
      </c>
      <c r="H2692" s="10" t="s">
        <v>161</v>
      </c>
      <c r="I2692" s="10" t="s">
        <v>5</v>
      </c>
      <c r="J2692" s="46">
        <f>VLOOKUP(REGISTROS[[#This Row],[TIPO DE EXAMEN ]],SERVICIOS[],2,0)</f>
        <v>20</v>
      </c>
      <c r="K2692" s="10" t="s">
        <v>68</v>
      </c>
      <c r="L2692" s="10">
        <v>1313960625</v>
      </c>
      <c r="M2692" s="10"/>
      <c r="N2692" s="10"/>
    </row>
    <row r="2693" spans="1:14" x14ac:dyDescent="0.25">
      <c r="A2693" s="110">
        <f t="shared" si="113"/>
        <v>2683</v>
      </c>
      <c r="B2693" s="45">
        <f t="shared" si="113"/>
        <v>3290</v>
      </c>
      <c r="C2693" s="122">
        <v>46029</v>
      </c>
      <c r="D2693" s="122">
        <f>YEAR(REGISTROS[[#This Row],[FECHA]])</f>
        <v>2026</v>
      </c>
      <c r="E2693" s="112">
        <f>MONTH(REGISTROS[[#This Row],[FECHA]])</f>
        <v>1</v>
      </c>
      <c r="F2693" t="s">
        <v>5292</v>
      </c>
      <c r="G2693" s="11" t="str">
        <f ca="1">VLOOKUP(EXAMENES!F2693,PACIENTE[[APELLIDO / NOMBRE]:[GRUPO ETARIO]],4,0)</f>
        <v>ADULTO</v>
      </c>
      <c r="H2693" s="10" t="s">
        <v>27</v>
      </c>
      <c r="I2693" s="10" t="s">
        <v>20</v>
      </c>
      <c r="J2693" s="46">
        <f>VLOOKUP(REGISTROS[[#This Row],[TIPO DE EXAMEN ]],SERVICIOS[],2,0)</f>
        <v>10</v>
      </c>
      <c r="K2693" s="10" t="s">
        <v>67</v>
      </c>
      <c r="L2693" s="10">
        <v>1315652923</v>
      </c>
      <c r="M2693" s="10"/>
      <c r="N2693" s="10"/>
    </row>
    <row r="2694" spans="1:14" x14ac:dyDescent="0.25">
      <c r="A2694" s="110">
        <f t="shared" si="113"/>
        <v>2684</v>
      </c>
      <c r="B2694" s="45">
        <f t="shared" si="113"/>
        <v>3291</v>
      </c>
      <c r="C2694" s="122">
        <v>45664</v>
      </c>
      <c r="D2694" s="122">
        <f>YEAR(REGISTROS[[#This Row],[FECHA]])</f>
        <v>2025</v>
      </c>
      <c r="E2694" s="112">
        <f>MONTH(REGISTROS[[#This Row],[FECHA]])</f>
        <v>1</v>
      </c>
      <c r="F2694" t="s">
        <v>2418</v>
      </c>
      <c r="G2694" s="11" t="str">
        <f ca="1">VLOOKUP(EXAMENES!F2694,PACIENTE[[APELLIDO / NOMBRE]:[GRUPO ETARIO]],4,0)</f>
        <v>ADULTO</v>
      </c>
      <c r="H2694" s="10" t="s">
        <v>1783</v>
      </c>
      <c r="I2694" s="10" t="s">
        <v>20</v>
      </c>
      <c r="J2694" s="46">
        <f>VLOOKUP(REGISTROS[[#This Row],[TIPO DE EXAMEN ]],SERVICIOS[],2,0)</f>
        <v>10</v>
      </c>
      <c r="K2694" s="10" t="s">
        <v>67</v>
      </c>
      <c r="L2694" s="10">
        <v>1750712877</v>
      </c>
      <c r="M2694" s="10"/>
      <c r="N2694" s="10"/>
    </row>
    <row r="2695" spans="1:14" x14ac:dyDescent="0.25">
      <c r="A2695" s="110">
        <f t="shared" si="113"/>
        <v>2685</v>
      </c>
      <c r="B2695" s="45">
        <f t="shared" si="113"/>
        <v>3292</v>
      </c>
      <c r="C2695" s="122">
        <v>46029</v>
      </c>
      <c r="D2695" s="122">
        <f>YEAR(REGISTROS[[#This Row],[FECHA]])</f>
        <v>2026</v>
      </c>
      <c r="E2695" s="112">
        <f>MONTH(REGISTROS[[#This Row],[FECHA]])</f>
        <v>1</v>
      </c>
      <c r="F2695" t="s">
        <v>5295</v>
      </c>
      <c r="G2695" s="11" t="str">
        <f ca="1">VLOOKUP(EXAMENES!F2695,PACIENTE[[APELLIDO / NOMBRE]:[GRUPO ETARIO]],4,0)</f>
        <v>ADULTO</v>
      </c>
      <c r="H2695" s="10" t="s">
        <v>117</v>
      </c>
      <c r="I2695" s="10" t="s">
        <v>72</v>
      </c>
      <c r="J2695" s="46">
        <f>VLOOKUP(REGISTROS[[#This Row],[TIPO DE EXAMEN ]],SERVICIOS[],2,0)</f>
        <v>10</v>
      </c>
      <c r="K2695" s="10" t="s">
        <v>68</v>
      </c>
      <c r="L2695" s="10">
        <v>1305543462</v>
      </c>
      <c r="M2695" s="10"/>
      <c r="N2695" s="10"/>
    </row>
    <row r="2696" spans="1:14" x14ac:dyDescent="0.25">
      <c r="A2696" s="110">
        <f t="shared" si="113"/>
        <v>2686</v>
      </c>
      <c r="B2696" s="45">
        <f t="shared" si="113"/>
        <v>3293</v>
      </c>
      <c r="C2696" s="122">
        <v>46029</v>
      </c>
      <c r="D2696" s="122">
        <f>YEAR(REGISTROS[[#This Row],[FECHA]])</f>
        <v>2026</v>
      </c>
      <c r="E2696" s="112">
        <f>MONTH(REGISTROS[[#This Row],[FECHA]])</f>
        <v>1</v>
      </c>
      <c r="F2696" t="s">
        <v>5297</v>
      </c>
      <c r="G2696" s="11" t="str">
        <f ca="1">VLOOKUP(EXAMENES!F2696,PACIENTE[[APELLIDO / NOMBRE]:[GRUPO ETARIO]],4,0)</f>
        <v>NIÑO</v>
      </c>
      <c r="H2696" s="10" t="s">
        <v>27</v>
      </c>
      <c r="I2696" s="10" t="s">
        <v>20</v>
      </c>
      <c r="J2696" s="46">
        <f>VLOOKUP(REGISTROS[[#This Row],[TIPO DE EXAMEN ]],SERVICIOS[],2,0)</f>
        <v>10</v>
      </c>
      <c r="K2696" s="10" t="s">
        <v>68</v>
      </c>
      <c r="L2696" s="10">
        <v>1353587791</v>
      </c>
      <c r="M2696" s="10"/>
      <c r="N2696" s="10"/>
    </row>
    <row r="2697" spans="1:14" x14ac:dyDescent="0.25">
      <c r="A2697" s="110">
        <f t="shared" si="113"/>
        <v>2687</v>
      </c>
      <c r="B2697" s="45">
        <f t="shared" si="113"/>
        <v>3294</v>
      </c>
      <c r="C2697" s="122">
        <v>45664</v>
      </c>
      <c r="D2697" s="122">
        <f>YEAR(REGISTROS[[#This Row],[FECHA]])</f>
        <v>2025</v>
      </c>
      <c r="E2697" s="112">
        <f>MONTH(REGISTROS[[#This Row],[FECHA]])</f>
        <v>1</v>
      </c>
      <c r="F2697" t="s">
        <v>5299</v>
      </c>
      <c r="G2697" s="11" t="str">
        <f ca="1">VLOOKUP(EXAMENES!F2697,PACIENTE[[APELLIDO / NOMBRE]:[GRUPO ETARIO]],4,0)</f>
        <v>ADULTO</v>
      </c>
      <c r="H2697" s="10" t="s">
        <v>27</v>
      </c>
      <c r="I2697" s="10" t="s">
        <v>5</v>
      </c>
      <c r="J2697" s="46">
        <f>VLOOKUP(REGISTROS[[#This Row],[TIPO DE EXAMEN ]],SERVICIOS[],2,0)</f>
        <v>20</v>
      </c>
      <c r="K2697" s="10" t="s">
        <v>68</v>
      </c>
      <c r="L2697" s="10">
        <v>2300918725</v>
      </c>
      <c r="M2697" s="10"/>
      <c r="N2697" s="10"/>
    </row>
    <row r="2698" spans="1:14" x14ac:dyDescent="0.25">
      <c r="A2698" s="110">
        <f t="shared" si="113"/>
        <v>2688</v>
      </c>
      <c r="B2698" s="45">
        <f t="shared" si="113"/>
        <v>3295</v>
      </c>
      <c r="C2698" s="122">
        <v>45664</v>
      </c>
      <c r="D2698" s="122">
        <f>YEAR(REGISTROS[[#This Row],[FECHA]])</f>
        <v>2025</v>
      </c>
      <c r="E2698" s="112">
        <f>MONTH(REGISTROS[[#This Row],[FECHA]])</f>
        <v>1</v>
      </c>
      <c r="F2698" t="s">
        <v>5301</v>
      </c>
      <c r="G2698" s="11" t="str">
        <f ca="1">VLOOKUP(EXAMENES!F2698,PACIENTE[[APELLIDO / NOMBRE]:[GRUPO ETARIO]],4,0)</f>
        <v>ADULTO</v>
      </c>
      <c r="H2698" s="10" t="s">
        <v>161</v>
      </c>
      <c r="I2698" s="10" t="s">
        <v>20</v>
      </c>
      <c r="J2698" s="46">
        <f>VLOOKUP(REGISTROS[[#This Row],[TIPO DE EXAMEN ]],SERVICIOS[],2,0)</f>
        <v>10</v>
      </c>
      <c r="K2698" s="10" t="s">
        <v>67</v>
      </c>
      <c r="L2698" s="10">
        <v>1309601183</v>
      </c>
      <c r="M2698" s="10"/>
      <c r="N2698" s="10"/>
    </row>
    <row r="2699" spans="1:14" x14ac:dyDescent="0.25">
      <c r="A2699" s="110">
        <f t="shared" si="113"/>
        <v>2689</v>
      </c>
      <c r="B2699" s="45">
        <f t="shared" si="113"/>
        <v>3296</v>
      </c>
      <c r="C2699" s="122">
        <v>45664</v>
      </c>
      <c r="D2699" s="122">
        <f>YEAR(REGISTROS[[#This Row],[FECHA]])</f>
        <v>2025</v>
      </c>
      <c r="E2699" s="112">
        <f>MONTH(REGISTROS[[#This Row],[FECHA]])</f>
        <v>1</v>
      </c>
      <c r="F2699" t="s">
        <v>5303</v>
      </c>
      <c r="G2699" s="11" t="str">
        <f ca="1">VLOOKUP(EXAMENES!F2699,PACIENTE[[APELLIDO / NOMBRE]:[GRUPO ETARIO]],4,0)</f>
        <v>ADULTO</v>
      </c>
      <c r="H2699" s="10" t="s">
        <v>621</v>
      </c>
      <c r="I2699" s="10" t="s">
        <v>5</v>
      </c>
      <c r="J2699" s="46">
        <f>VLOOKUP(REGISTROS[[#This Row],[TIPO DE EXAMEN ]],SERVICIOS[],2,0)</f>
        <v>20</v>
      </c>
      <c r="K2699" s="10" t="s">
        <v>67</v>
      </c>
      <c r="L2699" s="10">
        <v>919009944</v>
      </c>
      <c r="M2699" s="10"/>
      <c r="N2699" s="10"/>
    </row>
    <row r="2700" spans="1:14" x14ac:dyDescent="0.25">
      <c r="A2700" s="110">
        <f t="shared" si="113"/>
        <v>2690</v>
      </c>
      <c r="B2700" s="45">
        <f t="shared" si="113"/>
        <v>3297</v>
      </c>
      <c r="C2700" s="122">
        <v>45664</v>
      </c>
      <c r="D2700" s="122">
        <f>YEAR(REGISTROS[[#This Row],[FECHA]])</f>
        <v>2025</v>
      </c>
      <c r="E2700" s="112">
        <f>MONTH(REGISTROS[[#This Row],[FECHA]])</f>
        <v>1</v>
      </c>
      <c r="F2700" t="s">
        <v>5305</v>
      </c>
      <c r="G2700" s="11" t="str">
        <f ca="1">VLOOKUP(EXAMENES!F2700,PACIENTE[[APELLIDO / NOMBRE]:[GRUPO ETARIO]],4,0)</f>
        <v>ADULTO</v>
      </c>
      <c r="H2700" s="10" t="s">
        <v>3498</v>
      </c>
      <c r="I2700" s="10" t="s">
        <v>5</v>
      </c>
      <c r="J2700" s="46">
        <f>VLOOKUP(REGISTROS[[#This Row],[TIPO DE EXAMEN ]],SERVICIOS[],2,0)</f>
        <v>20</v>
      </c>
      <c r="K2700" s="10" t="s">
        <v>67</v>
      </c>
      <c r="L2700" s="10">
        <v>1309137428</v>
      </c>
      <c r="M2700" s="10"/>
      <c r="N2700" s="10"/>
    </row>
    <row r="2701" spans="1:14" x14ac:dyDescent="0.25">
      <c r="A2701" s="110">
        <f t="shared" si="113"/>
        <v>2691</v>
      </c>
      <c r="B2701" s="45">
        <f t="shared" si="113"/>
        <v>3298</v>
      </c>
      <c r="C2701" s="122">
        <v>45665</v>
      </c>
      <c r="D2701" s="122">
        <f>YEAR(REGISTROS[[#This Row],[FECHA]])</f>
        <v>2025</v>
      </c>
      <c r="E2701" s="112">
        <f>MONTH(REGISTROS[[#This Row],[FECHA]])</f>
        <v>1</v>
      </c>
      <c r="F2701" t="s">
        <v>5307</v>
      </c>
      <c r="G2701" s="11" t="str">
        <f ca="1">VLOOKUP(EXAMENES!F2701,PACIENTE[[APELLIDO / NOMBRE]:[GRUPO ETARIO]],4,0)</f>
        <v>ADULTO</v>
      </c>
      <c r="H2701" s="10" t="s">
        <v>161</v>
      </c>
      <c r="I2701" s="10" t="s">
        <v>5</v>
      </c>
      <c r="J2701" s="46">
        <f>VLOOKUP(REGISTROS[[#This Row],[TIPO DE EXAMEN ]],SERVICIOS[],2,0)</f>
        <v>20</v>
      </c>
      <c r="K2701" s="10" t="s">
        <v>67</v>
      </c>
      <c r="L2701" s="10">
        <v>805026887</v>
      </c>
      <c r="M2701" s="10"/>
      <c r="N2701" s="10"/>
    </row>
    <row r="2702" spans="1:14" x14ac:dyDescent="0.25">
      <c r="A2702" s="110">
        <f t="shared" si="113"/>
        <v>2692</v>
      </c>
      <c r="B2702" s="45">
        <f t="shared" si="113"/>
        <v>3299</v>
      </c>
      <c r="C2702" s="122">
        <v>45665</v>
      </c>
      <c r="D2702" s="122">
        <f>YEAR(REGISTROS[[#This Row],[FECHA]])</f>
        <v>2025</v>
      </c>
      <c r="E2702" s="112">
        <f>MONTH(REGISTROS[[#This Row],[FECHA]])</f>
        <v>1</v>
      </c>
      <c r="F2702" t="s">
        <v>5309</v>
      </c>
      <c r="G2702" s="11" t="str">
        <f ca="1">VLOOKUP(EXAMENES!F2702,PACIENTE[[APELLIDO / NOMBRE]:[GRUPO ETARIO]],4,0)</f>
        <v>ADULTO</v>
      </c>
      <c r="H2702" s="10" t="s">
        <v>161</v>
      </c>
      <c r="I2702" s="10" t="s">
        <v>20</v>
      </c>
      <c r="J2702" s="46">
        <f>VLOOKUP(REGISTROS[[#This Row],[TIPO DE EXAMEN ]],SERVICIOS[],2,0)</f>
        <v>10</v>
      </c>
      <c r="K2702" s="10" t="s">
        <v>68</v>
      </c>
      <c r="L2702" s="10">
        <v>1309214029</v>
      </c>
      <c r="M2702" s="10"/>
      <c r="N2702" s="10"/>
    </row>
    <row r="2703" spans="1:14" x14ac:dyDescent="0.25">
      <c r="A2703" s="110">
        <f t="shared" si="113"/>
        <v>2693</v>
      </c>
      <c r="B2703" s="45">
        <f t="shared" si="113"/>
        <v>3300</v>
      </c>
      <c r="C2703" s="122">
        <v>45665</v>
      </c>
      <c r="D2703" s="122">
        <f>YEAR(REGISTROS[[#This Row],[FECHA]])</f>
        <v>2025</v>
      </c>
      <c r="E2703" s="112">
        <f>MONTH(REGISTROS[[#This Row],[FECHA]])</f>
        <v>1</v>
      </c>
      <c r="F2703" t="s">
        <v>5311</v>
      </c>
      <c r="G2703" s="11" t="str">
        <f ca="1">VLOOKUP(EXAMENES!F2703,PACIENTE[[APELLIDO / NOMBRE]:[GRUPO ETARIO]],4,0)</f>
        <v>ADULTO</v>
      </c>
      <c r="H2703" s="10" t="s">
        <v>117</v>
      </c>
      <c r="I2703" s="10" t="s">
        <v>20</v>
      </c>
      <c r="J2703" s="46">
        <f>VLOOKUP(REGISTROS[[#This Row],[TIPO DE EXAMEN ]],SERVICIOS[],2,0)</f>
        <v>10</v>
      </c>
      <c r="K2703" s="10" t="s">
        <v>67</v>
      </c>
      <c r="L2703" s="10">
        <v>1307119147</v>
      </c>
      <c r="M2703" s="10"/>
      <c r="N2703" s="10"/>
    </row>
    <row r="2704" spans="1:14" x14ac:dyDescent="0.25">
      <c r="A2704" s="110">
        <f t="shared" si="113"/>
        <v>2694</v>
      </c>
      <c r="B2704" s="45">
        <f t="shared" si="113"/>
        <v>3301</v>
      </c>
      <c r="C2704" s="122">
        <v>45665</v>
      </c>
      <c r="D2704" s="122">
        <f>YEAR(REGISTROS[[#This Row],[FECHA]])</f>
        <v>2025</v>
      </c>
      <c r="E2704" s="112">
        <f>MONTH(REGISTROS[[#This Row],[FECHA]])</f>
        <v>1</v>
      </c>
      <c r="F2704" t="s">
        <v>5313</v>
      </c>
      <c r="G2704" s="11" t="str">
        <f ca="1">VLOOKUP(EXAMENES!F2704,PACIENTE[[APELLIDO / NOMBRE]:[GRUPO ETARIO]],4,0)</f>
        <v>ADULTO</v>
      </c>
      <c r="H2704" s="10" t="s">
        <v>149</v>
      </c>
      <c r="I2704" s="10" t="s">
        <v>20</v>
      </c>
      <c r="J2704" s="46">
        <f>VLOOKUP(REGISTROS[[#This Row],[TIPO DE EXAMEN ]],SERVICIOS[],2,0)</f>
        <v>10</v>
      </c>
      <c r="K2704" s="10" t="s">
        <v>67</v>
      </c>
      <c r="L2704" s="10">
        <v>131300430</v>
      </c>
      <c r="M2704" s="10"/>
      <c r="N2704" s="10"/>
    </row>
    <row r="2705" spans="1:14" x14ac:dyDescent="0.25">
      <c r="A2705" s="110">
        <f t="shared" si="113"/>
        <v>2695</v>
      </c>
      <c r="B2705" s="45">
        <f t="shared" si="113"/>
        <v>3302</v>
      </c>
      <c r="C2705" s="122">
        <v>45666</v>
      </c>
      <c r="D2705" s="122">
        <f>YEAR(REGISTROS[[#This Row],[FECHA]])</f>
        <v>2025</v>
      </c>
      <c r="E2705" s="112">
        <f>MONTH(REGISTROS[[#This Row],[FECHA]])</f>
        <v>1</v>
      </c>
      <c r="F2705" t="s">
        <v>5314</v>
      </c>
      <c r="G2705" s="11" t="str">
        <f ca="1">VLOOKUP(EXAMENES!F2705,PACIENTE[[APELLIDO / NOMBRE]:[GRUPO ETARIO]],4,0)</f>
        <v>ADULTO</v>
      </c>
      <c r="H2705" s="10" t="s">
        <v>27</v>
      </c>
      <c r="I2705" s="10" t="s">
        <v>5</v>
      </c>
      <c r="J2705" s="46">
        <f>VLOOKUP(REGISTROS[[#This Row],[TIPO DE EXAMEN ]],SERVICIOS[],2,0)</f>
        <v>20</v>
      </c>
      <c r="K2705" s="10" t="s">
        <v>67</v>
      </c>
      <c r="L2705" s="10">
        <v>1311634669</v>
      </c>
      <c r="M2705" s="10"/>
      <c r="N2705" s="10"/>
    </row>
    <row r="2706" spans="1:14" x14ac:dyDescent="0.25">
      <c r="A2706" s="110">
        <f t="shared" si="113"/>
        <v>2696</v>
      </c>
      <c r="B2706" s="45">
        <f t="shared" si="113"/>
        <v>3303</v>
      </c>
      <c r="C2706" s="122">
        <v>45666</v>
      </c>
      <c r="D2706" s="122">
        <f>YEAR(REGISTROS[[#This Row],[FECHA]])</f>
        <v>2025</v>
      </c>
      <c r="E2706" s="112">
        <f>MONTH(REGISTROS[[#This Row],[FECHA]])</f>
        <v>1</v>
      </c>
      <c r="F2706" t="s">
        <v>5316</v>
      </c>
      <c r="G2706" s="11" t="str">
        <f ca="1">VLOOKUP(EXAMENES!F2706,PACIENTE[[APELLIDO / NOMBRE]:[GRUPO ETARIO]],4,0)</f>
        <v>ADULTO</v>
      </c>
      <c r="H2706" s="10" t="s">
        <v>140</v>
      </c>
      <c r="I2706" s="10" t="s">
        <v>5</v>
      </c>
      <c r="J2706" s="46">
        <f>VLOOKUP(REGISTROS[[#This Row],[TIPO DE EXAMEN ]],SERVICIOS[],2,0)</f>
        <v>20</v>
      </c>
      <c r="K2706" s="10" t="s">
        <v>68</v>
      </c>
      <c r="L2706" s="10">
        <v>803102862</v>
      </c>
      <c r="M2706" s="10"/>
      <c r="N2706" s="10"/>
    </row>
    <row r="2707" spans="1:14" x14ac:dyDescent="0.25">
      <c r="A2707" s="110">
        <f t="shared" si="113"/>
        <v>2697</v>
      </c>
      <c r="B2707" s="45">
        <f t="shared" si="113"/>
        <v>3304</v>
      </c>
      <c r="C2707" s="122">
        <v>45666</v>
      </c>
      <c r="D2707" s="122">
        <f>YEAR(REGISTROS[[#This Row],[FECHA]])</f>
        <v>2025</v>
      </c>
      <c r="E2707" s="112">
        <f>MONTH(REGISTROS[[#This Row],[FECHA]])</f>
        <v>1</v>
      </c>
      <c r="F2707" t="s">
        <v>5317</v>
      </c>
      <c r="G2707" s="11" t="str">
        <f ca="1">VLOOKUP(EXAMENES!F2707,PACIENTE[[APELLIDO / NOMBRE]:[GRUPO ETARIO]],4,0)</f>
        <v>ADULTO</v>
      </c>
      <c r="H2707" s="10" t="s">
        <v>201</v>
      </c>
      <c r="I2707" s="10" t="s">
        <v>5</v>
      </c>
      <c r="J2707" s="46">
        <f>VLOOKUP(REGISTROS[[#This Row],[TIPO DE EXAMEN ]],SERVICIOS[],2,0)</f>
        <v>20</v>
      </c>
      <c r="K2707" s="10" t="s">
        <v>67</v>
      </c>
      <c r="L2707" s="10">
        <v>1317115887</v>
      </c>
      <c r="M2707" s="10"/>
      <c r="N2707" s="10"/>
    </row>
    <row r="2708" spans="1:14" x14ac:dyDescent="0.25">
      <c r="A2708" s="110">
        <f t="shared" si="113"/>
        <v>2698</v>
      </c>
      <c r="B2708" s="45">
        <f t="shared" si="113"/>
        <v>3305</v>
      </c>
      <c r="C2708" s="122">
        <v>45666</v>
      </c>
      <c r="D2708" s="122">
        <f>YEAR(REGISTROS[[#This Row],[FECHA]])</f>
        <v>2025</v>
      </c>
      <c r="E2708" s="112">
        <f>MONTH(REGISTROS[[#This Row],[FECHA]])</f>
        <v>1</v>
      </c>
      <c r="F2708" t="s">
        <v>492</v>
      </c>
      <c r="G2708" s="11" t="str">
        <f ca="1">VLOOKUP(EXAMENES!F2708,PACIENTE[[APELLIDO / NOMBRE]:[GRUPO ETARIO]],4,0)</f>
        <v>ADULTO</v>
      </c>
      <c r="H2708" s="10" t="s">
        <v>161</v>
      </c>
      <c r="I2708" s="10" t="s">
        <v>20</v>
      </c>
      <c r="J2708" s="46">
        <f>VLOOKUP(REGISTROS[[#This Row],[TIPO DE EXAMEN ]],SERVICIOS[],2,0)</f>
        <v>10</v>
      </c>
      <c r="K2708" s="10" t="s">
        <v>67</v>
      </c>
      <c r="L2708" s="10">
        <v>706411501</v>
      </c>
      <c r="M2708" s="10"/>
      <c r="N2708" s="10"/>
    </row>
    <row r="2709" spans="1:14" x14ac:dyDescent="0.25">
      <c r="A2709" s="110">
        <f t="shared" si="113"/>
        <v>2699</v>
      </c>
      <c r="B2709" s="45">
        <f t="shared" si="113"/>
        <v>3306</v>
      </c>
      <c r="C2709" s="122">
        <v>45666</v>
      </c>
      <c r="D2709" s="122">
        <f>YEAR(REGISTROS[[#This Row],[FECHA]])</f>
        <v>2025</v>
      </c>
      <c r="E2709" s="112">
        <f>MONTH(REGISTROS[[#This Row],[FECHA]])</f>
        <v>1</v>
      </c>
      <c r="F2709" t="s">
        <v>5319</v>
      </c>
      <c r="G2709" s="11" t="str">
        <f ca="1">VLOOKUP(EXAMENES!F2709,PACIENTE[[APELLIDO / NOMBRE]:[GRUPO ETARIO]],4,0)</f>
        <v>ADOLECENTE</v>
      </c>
      <c r="H2709" s="10" t="s">
        <v>161</v>
      </c>
      <c r="I2709" s="10" t="s">
        <v>5</v>
      </c>
      <c r="J2709" s="46">
        <f>VLOOKUP(REGISTROS[[#This Row],[TIPO DE EXAMEN ]],SERVICIOS[],2,0)</f>
        <v>20</v>
      </c>
      <c r="K2709" s="10" t="s">
        <v>67</v>
      </c>
      <c r="L2709" s="10">
        <v>1313827188</v>
      </c>
      <c r="M2709" s="10"/>
      <c r="N2709" s="10"/>
    </row>
    <row r="2710" spans="1:14" x14ac:dyDescent="0.25">
      <c r="A2710" s="110">
        <f t="shared" si="113"/>
        <v>2700</v>
      </c>
      <c r="B2710" s="45">
        <f t="shared" si="113"/>
        <v>3307</v>
      </c>
      <c r="C2710" s="122">
        <v>45666</v>
      </c>
      <c r="D2710" s="122">
        <f>YEAR(REGISTROS[[#This Row],[FECHA]])</f>
        <v>2025</v>
      </c>
      <c r="E2710" s="112">
        <f>MONTH(REGISTROS[[#This Row],[FECHA]])</f>
        <v>1</v>
      </c>
      <c r="F2710" t="s">
        <v>3332</v>
      </c>
      <c r="G2710" s="11" t="str">
        <f ca="1">VLOOKUP(EXAMENES!F2710,PACIENTE[[APELLIDO / NOMBRE]:[GRUPO ETARIO]],4,0)</f>
        <v>ADULTO</v>
      </c>
      <c r="H2710" s="10" t="s">
        <v>1778</v>
      </c>
      <c r="I2710" s="10" t="s">
        <v>20</v>
      </c>
      <c r="J2710" s="46">
        <f>VLOOKUP(REGISTROS[[#This Row],[TIPO DE EXAMEN ]],SERVICIOS[],2,0)</f>
        <v>10</v>
      </c>
      <c r="K2710" s="10" t="s">
        <v>67</v>
      </c>
      <c r="L2710" s="10">
        <v>1312988148</v>
      </c>
      <c r="M2710" s="10"/>
      <c r="N2710" s="10"/>
    </row>
    <row r="2711" spans="1:14" x14ac:dyDescent="0.25">
      <c r="A2711" s="110">
        <f t="shared" si="113"/>
        <v>2701</v>
      </c>
      <c r="B2711" s="45">
        <f t="shared" si="113"/>
        <v>3308</v>
      </c>
      <c r="C2711" s="122">
        <v>45666</v>
      </c>
      <c r="D2711" s="122">
        <f>YEAR(REGISTROS[[#This Row],[FECHA]])</f>
        <v>2025</v>
      </c>
      <c r="E2711" s="112">
        <f>MONTH(REGISTROS[[#This Row],[FECHA]])</f>
        <v>1</v>
      </c>
      <c r="F2711" t="s">
        <v>5321</v>
      </c>
      <c r="G2711" s="11" t="str">
        <f ca="1">VLOOKUP(EXAMENES!F2711,PACIENTE[[APELLIDO / NOMBRE]:[GRUPO ETARIO]],4,0)</f>
        <v>ADULTO</v>
      </c>
      <c r="H2711" s="10" t="s">
        <v>117</v>
      </c>
      <c r="I2711" s="10" t="s">
        <v>20</v>
      </c>
      <c r="J2711" s="46">
        <f>VLOOKUP(REGISTROS[[#This Row],[TIPO DE EXAMEN ]],SERVICIOS[],2,0)</f>
        <v>10</v>
      </c>
      <c r="K2711" s="10" t="s">
        <v>68</v>
      </c>
      <c r="L2711" s="10">
        <v>1317287934</v>
      </c>
      <c r="M2711" s="10"/>
      <c r="N2711" s="10"/>
    </row>
    <row r="2712" spans="1:14" x14ac:dyDescent="0.25">
      <c r="A2712" s="110">
        <f t="shared" si="113"/>
        <v>2702</v>
      </c>
      <c r="B2712" s="45" t="str">
        <f t="shared" si="113"/>
        <v/>
      </c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 t="str">
        <f t="shared" si="113"/>
        <v/>
      </c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 t="str">
        <f t="shared" si="113"/>
        <v/>
      </c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B2778" si="114">IF(E2715&lt;&gt;"",1+A2714,"")</f>
        <v>2705</v>
      </c>
      <c r="B2715" s="45" t="str">
        <f t="shared" si="114"/>
        <v/>
      </c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 t="str">
        <f t="shared" si="114"/>
        <v/>
      </c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 t="str">
        <f t="shared" si="114"/>
        <v/>
      </c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 t="str">
        <f t="shared" si="114"/>
        <v/>
      </c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 t="str">
        <f t="shared" si="114"/>
        <v/>
      </c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 t="str">
        <f t="shared" si="114"/>
        <v/>
      </c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 t="str">
        <f t="shared" si="114"/>
        <v/>
      </c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 t="str">
        <f t="shared" si="114"/>
        <v/>
      </c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 t="str">
        <f t="shared" si="114"/>
        <v/>
      </c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 t="str">
        <f t="shared" si="114"/>
        <v/>
      </c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 t="str">
        <f t="shared" si="114"/>
        <v/>
      </c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 t="str">
        <f t="shared" si="114"/>
        <v/>
      </c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 t="str">
        <f t="shared" si="114"/>
        <v/>
      </c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 t="str">
        <f t="shared" si="114"/>
        <v/>
      </c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 t="str">
        <f t="shared" si="114"/>
        <v/>
      </c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 t="str">
        <f t="shared" si="114"/>
        <v/>
      </c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 t="str">
        <f t="shared" si="114"/>
        <v/>
      </c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 t="str">
        <f t="shared" si="114"/>
        <v/>
      </c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 t="str">
        <f t="shared" si="114"/>
        <v/>
      </c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 t="str">
        <f t="shared" si="114"/>
        <v/>
      </c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 t="str">
        <f t="shared" si="114"/>
        <v/>
      </c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 t="str">
        <f t="shared" si="114"/>
        <v/>
      </c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 t="str">
        <f t="shared" si="114"/>
        <v/>
      </c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 t="str">
        <f t="shared" si="114"/>
        <v/>
      </c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 t="str">
        <f t="shared" si="114"/>
        <v/>
      </c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 t="str">
        <f t="shared" si="114"/>
        <v/>
      </c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 t="str">
        <f t="shared" si="114"/>
        <v/>
      </c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 t="str">
        <f t="shared" si="114"/>
        <v/>
      </c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 t="str">
        <f t="shared" si="114"/>
        <v/>
      </c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 t="str">
        <f t="shared" si="114"/>
        <v/>
      </c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 t="str">
        <f t="shared" si="114"/>
        <v/>
      </c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 t="str">
        <f t="shared" si="114"/>
        <v/>
      </c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 t="str">
        <f t="shared" si="114"/>
        <v/>
      </c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 t="str">
        <f t="shared" si="114"/>
        <v/>
      </c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 t="str">
        <f t="shared" si="114"/>
        <v/>
      </c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 t="str">
        <f t="shared" si="114"/>
        <v/>
      </c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 t="str">
        <f t="shared" si="114"/>
        <v/>
      </c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 t="str">
        <f t="shared" si="114"/>
        <v/>
      </c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 t="str">
        <f t="shared" si="114"/>
        <v/>
      </c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 t="str">
        <f t="shared" si="114"/>
        <v/>
      </c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 t="str">
        <f t="shared" si="114"/>
        <v/>
      </c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 t="str">
        <f t="shared" si="114"/>
        <v/>
      </c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 t="str">
        <f t="shared" si="114"/>
        <v/>
      </c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 t="str">
        <f t="shared" si="114"/>
        <v/>
      </c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 t="str">
        <f t="shared" si="114"/>
        <v/>
      </c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 t="str">
        <f t="shared" si="114"/>
        <v/>
      </c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 t="str">
        <f t="shared" si="114"/>
        <v/>
      </c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 t="str">
        <f t="shared" si="114"/>
        <v/>
      </c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 t="str">
        <f t="shared" si="114"/>
        <v/>
      </c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 t="str">
        <f t="shared" si="114"/>
        <v/>
      </c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 t="str">
        <f t="shared" si="114"/>
        <v/>
      </c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 t="str">
        <f t="shared" si="114"/>
        <v/>
      </c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 t="str">
        <f t="shared" si="114"/>
        <v/>
      </c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 t="str">
        <f t="shared" si="114"/>
        <v/>
      </c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 t="str">
        <f t="shared" si="114"/>
        <v/>
      </c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 t="str">
        <f t="shared" si="114"/>
        <v/>
      </c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 t="str">
        <f t="shared" si="114"/>
        <v/>
      </c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 t="str">
        <f t="shared" si="114"/>
        <v/>
      </c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 t="str">
        <f t="shared" si="114"/>
        <v/>
      </c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 t="str">
        <f t="shared" si="114"/>
        <v/>
      </c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 t="str">
        <f t="shared" si="114"/>
        <v/>
      </c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75:F2690 F2712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12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36680</v>
      </c>
      <c r="D11" s="15"/>
      <c r="E11" s="73">
        <v>1</v>
      </c>
      <c r="F11" s="73">
        <f>COUNTIFS(REGISTROS[[TIPO DE EXAMEN ]],"RX PANORAMICA",REGISTROS[N° MES],$L$9,REGISTROS[N° ANO],M9)</f>
        <v>70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1400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7655</v>
      </c>
      <c r="D12" s="15"/>
      <c r="E12" s="73">
        <v>2</v>
      </c>
      <c r="F12" s="73">
        <f>COUNTIFS(REGISTROS[[TIPO DE EXAMEN ]],"RX PERIAPICAL",REGISTROS[N° MES],$L$9,REGISTROS[N° ANO],M9)</f>
        <v>32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1020</v>
      </c>
      <c r="D13" s="15"/>
      <c r="E13" s="73">
        <v>3</v>
      </c>
      <c r="F13" s="73">
        <f>COUNTIFS(REGISTROS[[TIPO DE EXAMEN ]],"RX PARCIAL",REGISTROS[N° MES],$L$9,REGISTROS[N° ANO],M9)</f>
        <v>5</v>
      </c>
      <c r="G13" s="74" t="str">
        <f>SERVICIOS!B11</f>
        <v>RX PARCIAL</v>
      </c>
      <c r="H13" s="75">
        <f>SUMIFS(REGISTROS[PRECIO],REGISTROS[[TIPO DE EXAMEN ]],"RX PARCIAL",REGISTROS[N° MES],L9,REGISTROS[N° ANO],M9)</f>
        <v>50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2430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820</v>
      </c>
      <c r="P16" s="93"/>
      <c r="Q16" s="15"/>
      <c r="R16" s="91"/>
      <c r="S16" s="91"/>
      <c r="T16" s="89"/>
      <c r="U16" s="15"/>
      <c r="V16" s="15"/>
      <c r="W16" s="102">
        <f>O14-O16</f>
        <v>-820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3250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45355</v>
      </c>
      <c r="D19" s="15"/>
      <c r="E19" s="15"/>
      <c r="F19" s="15"/>
      <c r="G19" s="169" t="s">
        <v>19</v>
      </c>
      <c r="H19" s="162">
        <f>SUM(H11:H18)</f>
        <v>1770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133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50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9</v>
      </c>
      <c r="P24" s="15"/>
      <c r="Q24" s="15"/>
      <c r="R24" s="15"/>
      <c r="S24" s="15"/>
      <c r="T24" s="89"/>
      <c r="U24" s="15"/>
      <c r="V24" s="15"/>
      <c r="W24" s="89">
        <f>W16-W22</f>
        <v>-1679.5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3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45992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14</v>
      </c>
      <c r="D11" s="39">
        <f>COMISIONES[[#This Row],[CANTIDAD]]*2</f>
        <v>28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4</v>
      </c>
      <c r="D13" s="38">
        <f>COMISIONES[[#This Row],[CANTIDAD]]*2</f>
        <v>8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16</v>
      </c>
      <c r="D17" s="38">
        <f>COMISIONES[[#This Row],[CANTIDAD]]*2</f>
        <v>32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2</v>
      </c>
      <c r="D20" s="38">
        <f>COMISIONES[[#This Row],[CANTIDAD]]*2</f>
        <v>4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80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80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1290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16</v>
      </c>
      <c r="D41" s="38">
        <f>COMISIONES[[#This Row],[CANTIDAD]]*2</f>
        <v>32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1</v>
      </c>
      <c r="D43" s="38">
        <f>COMISIONES[[#This Row],[CANTIDAD]]*2</f>
        <v>2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70</v>
      </c>
      <c r="D100" s="182">
        <f>C100*2</f>
        <v>140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140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340</v>
      </c>
      <c r="C11" s="17">
        <f>COUNTIFS(REGISTROS[DR. SOLICITANTE],ESTADISTICA[[#This Row],[MEDICO ]],REGISTROS[[TIPO DE EXAMEN ]],"RX PERIAPICAL")</f>
        <v>113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472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21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36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44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129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206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240</v>
      </c>
      <c r="C17" s="17">
        <f>COUNTIFS(REGISTROS[DR. SOLICITANTE],ESTADISTICA[[#This Row],[MEDICO ]],REGISTROS[[TIPO DE EXAMEN ]],"RX PERIAPICAL")</f>
        <v>208</v>
      </c>
      <c r="D17" s="17">
        <f>COUNTIFS(REGISTROS[DR. SOLICITANTE],ESTADISTICA[[#This Row],[MEDICO ]],REGISTROS[[TIPO DE EXAMEN ]],"RX PARCIAL")</f>
        <v>14</v>
      </c>
      <c r="E17" s="85">
        <f>ESTADISTICA[[#This Row],[RX PANORAMICA]]+ESTADISTICA[[#This Row],[RX PERIAPICAL ]]+ESTADISTICA[[#This Row],[RX PARCIAL]]</f>
        <v>462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41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41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85</v>
      </c>
      <c r="C23" s="17">
        <f>COUNTIFS(REGISTROS[DR. SOLICITANTE],ESTADISTICA[[#This Row],[MEDICO ]],REGISTROS[[TIPO DE EXAMEN ]],"RX PERIAPICAL")</f>
        <v>16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102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37</v>
      </c>
      <c r="C25" s="17">
        <f>COUNTIFS(REGISTROS[DR. SOLICITANTE],ESTADISTICA[[#This Row],[MEDICO ]],REGISTROS[[TIPO DE EXAMEN ]],"RX PERIAPICAL")</f>
        <v>29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66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11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8</v>
      </c>
      <c r="C33" s="17">
        <f>COUNTIFS(REGISTROS[DR. SOLICITANTE],ESTADISTICA[[#This Row],[MEDICO ]],REGISTROS[[TIPO DE EXAMEN ]],"RX PERIAPICAL")</f>
        <v>12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20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2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3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424</v>
      </c>
      <c r="C41" s="17">
        <f>COUNTIFS(REGISTROS[DR. SOLICITANTE],ESTADISTICA[[#This Row],[MEDICO ]],REGISTROS[[TIPO DE EXAMEN ]],"RX PERIAPICAL")</f>
        <v>152</v>
      </c>
      <c r="D41" s="17">
        <f>COUNTIFS(REGISTROS[DR. SOLICITANTE],ESTADISTICA[[#This Row],[MEDICO ]],REGISTROS[[TIPO DE EXAMEN ]],"RX PARCIAL")</f>
        <v>48</v>
      </c>
      <c r="E41" s="85">
        <f>ESTADISTICA[[#This Row],[RX PANORAMICA]]+ESTADISTICA[[#This Row],[RX PERIAPICAL ]]+ESTADISTICA[[#This Row],[RX PARCIAL]]</f>
        <v>624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15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28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16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21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31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31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25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36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19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27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1634</v>
      </c>
      <c r="C103" s="224">
        <f>SUM(ESTADISTICA[[RX PERIAPICAL ]])</f>
        <v>715</v>
      </c>
      <c r="D103" s="225">
        <f>SUM(ESTADISTICA[RX PARCIAL])</f>
        <v>98</v>
      </c>
      <c r="E103" s="226">
        <f>SUM(ESTADISTICA[TOTAL])</f>
        <v>2447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2026-01-09T22:22:14Z</dcterms:modified>
</cp:coreProperties>
</file>