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 activeTab="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753" i="1" l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D2607" i="3" l="1"/>
  <c r="A2753" i="3" l="1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5" i="7" l="1"/>
  <c r="E72" i="7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E2607" i="3"/>
  <c r="G2607" i="1" s="1"/>
  <c r="D2608" i="3"/>
  <c r="E2608" i="3" s="1"/>
  <c r="G2608" i="1" s="1"/>
  <c r="D2609" i="3"/>
  <c r="E2609" i="3" s="1"/>
  <c r="G2609" i="1" s="1"/>
  <c r="D2610" i="3"/>
  <c r="E2610" i="3" s="1"/>
  <c r="G2610" i="1" s="1"/>
  <c r="D2611" i="3"/>
  <c r="E2611" i="3" s="1"/>
  <c r="G2611" i="1" s="1"/>
  <c r="D2612" i="3"/>
  <c r="E2612" i="3" s="1"/>
  <c r="G2612" i="1" s="1"/>
  <c r="D2613" i="3"/>
  <c r="E2613" i="3" s="1"/>
  <c r="G2613" i="1" s="1"/>
  <c r="D2614" i="3"/>
  <c r="E2614" i="3" s="1"/>
  <c r="D2615" i="3"/>
  <c r="E2615" i="3" s="1"/>
  <c r="G2615" i="1" s="1"/>
  <c r="D2616" i="3"/>
  <c r="E2616" i="3" s="1"/>
  <c r="G2616" i="1" s="1"/>
  <c r="D2617" i="3"/>
  <c r="E2617" i="3" s="1"/>
  <c r="G2617" i="1" s="1"/>
  <c r="D2618" i="3"/>
  <c r="E2618" i="3" s="1"/>
  <c r="G2618" i="1" s="1"/>
  <c r="D2619" i="3"/>
  <c r="E2619" i="3" s="1"/>
  <c r="G2619" i="1" s="1"/>
  <c r="D2620" i="3"/>
  <c r="E2620" i="3" s="1"/>
  <c r="G2620" i="1" s="1"/>
  <c r="D2621" i="3"/>
  <c r="E2621" i="3" s="1"/>
  <c r="G2621" i="1" s="1"/>
  <c r="D2622" i="3"/>
  <c r="E2622" i="3" s="1"/>
  <c r="G2622" i="1" s="1"/>
  <c r="D2623" i="3"/>
  <c r="E2623" i="3" s="1"/>
  <c r="G2623" i="1" s="1"/>
  <c r="D2624" i="3"/>
  <c r="E2624" i="3" s="1"/>
  <c r="G2624" i="1" s="1"/>
  <c r="D2625" i="3"/>
  <c r="E2625" i="3" s="1"/>
  <c r="G2625" i="1" s="1"/>
  <c r="D2626" i="3"/>
  <c r="E2626" i="3" s="1"/>
  <c r="G2626" i="1" s="1"/>
  <c r="D2627" i="3"/>
  <c r="E2627" i="3" s="1"/>
  <c r="D2628" i="3"/>
  <c r="E2628" i="3" s="1"/>
  <c r="G2628" i="1" s="1"/>
  <c r="D2629" i="3"/>
  <c r="E2629" i="3" s="1"/>
  <c r="G2629" i="1" s="1"/>
  <c r="D2630" i="3"/>
  <c r="E2630" i="3" s="1"/>
  <c r="G2630" i="1" s="1"/>
  <c r="D2631" i="3"/>
  <c r="E2631" i="3" s="1"/>
  <c r="G2631" i="1" s="1"/>
  <c r="D2632" i="3"/>
  <c r="E2632" i="3" s="1"/>
  <c r="G2632" i="1" s="1"/>
  <c r="D2633" i="3"/>
  <c r="E2633" i="3" s="1"/>
  <c r="G2633" i="1" s="1"/>
  <c r="D2634" i="3"/>
  <c r="E2634" i="3" s="1"/>
  <c r="G2634" i="1" s="1"/>
  <c r="D2635" i="3"/>
  <c r="E2635" i="3" s="1"/>
  <c r="G2635" i="1" s="1"/>
  <c r="D2636" i="3"/>
  <c r="E2636" i="3" s="1"/>
  <c r="G2636" i="1" s="1"/>
  <c r="D2637" i="3"/>
  <c r="E2637" i="3" s="1"/>
  <c r="G2637" i="1" s="1"/>
  <c r="D2638" i="3"/>
  <c r="E2638" i="3" s="1"/>
  <c r="G2638" i="1" s="1"/>
  <c r="D2639" i="3"/>
  <c r="E2639" i="3" s="1"/>
  <c r="G2639" i="1" s="1"/>
  <c r="D2640" i="3"/>
  <c r="E2640" i="3" s="1"/>
  <c r="G2640" i="1" s="1"/>
  <c r="D2641" i="3"/>
  <c r="E2641" i="3" s="1"/>
  <c r="G2641" i="1" s="1"/>
  <c r="D2642" i="3"/>
  <c r="E2642" i="3" s="1"/>
  <c r="D2643" i="3"/>
  <c r="E2643" i="3" s="1"/>
  <c r="G2643" i="1" s="1"/>
  <c r="D2644" i="3"/>
  <c r="E2644" i="3" s="1"/>
  <c r="D2645" i="3"/>
  <c r="E2645" i="3" s="1"/>
  <c r="G2645" i="1" s="1"/>
  <c r="D2646" i="3"/>
  <c r="E2646" i="3" s="1"/>
  <c r="G2646" i="1" s="1"/>
  <c r="D2647" i="3"/>
  <c r="E2647" i="3" s="1"/>
  <c r="G2647" i="1" s="1"/>
  <c r="D2648" i="3"/>
  <c r="E2648" i="3" s="1"/>
  <c r="G2648" i="1" s="1"/>
  <c r="D2649" i="3"/>
  <c r="E2649" i="3" s="1"/>
  <c r="G2649" i="1" s="1"/>
  <c r="D2650" i="3"/>
  <c r="E2650" i="3" s="1"/>
  <c r="G2650" i="1" s="1"/>
  <c r="D2651" i="3"/>
  <c r="E2651" i="3" s="1"/>
  <c r="G2651" i="1" s="1"/>
  <c r="D2652" i="3"/>
  <c r="E2652" i="3" s="1"/>
  <c r="G2652" i="1" s="1"/>
  <c r="D2653" i="3"/>
  <c r="E2653" i="3" s="1"/>
  <c r="G2653" i="1" s="1"/>
  <c r="D2654" i="3"/>
  <c r="E2654" i="3" s="1"/>
  <c r="G2654" i="1" s="1"/>
  <c r="D2655" i="3"/>
  <c r="E2655" i="3" s="1"/>
  <c r="G2655" i="1" s="1"/>
  <c r="D2656" i="3"/>
  <c r="E2656" i="3" s="1"/>
  <c r="G2656" i="1" s="1"/>
  <c r="D2657" i="3"/>
  <c r="E2657" i="3" s="1"/>
  <c r="G2657" i="1" s="1"/>
  <c r="D2658" i="3"/>
  <c r="E2658" i="3" s="1"/>
  <c r="G2658" i="1" s="1"/>
  <c r="D2659" i="3"/>
  <c r="E2659" i="3" s="1"/>
  <c r="G2659" i="1" s="1"/>
  <c r="D2660" i="3"/>
  <c r="E2660" i="3" s="1"/>
  <c r="G2660" i="1" s="1"/>
  <c r="D2661" i="3"/>
  <c r="E2661" i="3" s="1"/>
  <c r="G2661" i="1" s="1"/>
  <c r="D2662" i="3"/>
  <c r="E2662" i="3" s="1"/>
  <c r="G2662" i="1" s="1"/>
  <c r="D2663" i="3"/>
  <c r="E2663" i="3" s="1"/>
  <c r="G2663" i="1" s="1"/>
  <c r="D2664" i="3"/>
  <c r="E2664" i="3" s="1"/>
  <c r="G2664" i="1" s="1"/>
  <c r="D2665" i="3"/>
  <c r="E2665" i="3" s="1"/>
  <c r="G2665" i="1" s="1"/>
  <c r="D2666" i="3"/>
  <c r="E2666" i="3" s="1"/>
  <c r="G2666" i="1" s="1"/>
  <c r="D2667" i="3"/>
  <c r="E2667" i="3" s="1"/>
  <c r="G2667" i="1" s="1"/>
  <c r="D2668" i="3"/>
  <c r="E2668" i="3" s="1"/>
  <c r="G2668" i="1" s="1"/>
  <c r="D2669" i="3"/>
  <c r="E2669" i="3" s="1"/>
  <c r="G2669" i="1" s="1"/>
  <c r="D2670" i="3"/>
  <c r="E2670" i="3" s="1"/>
  <c r="G2670" i="1" s="1"/>
  <c r="D2671" i="3"/>
  <c r="E2671" i="3" s="1"/>
  <c r="G2671" i="1" s="1"/>
  <c r="D2672" i="3"/>
  <c r="E2672" i="3" s="1"/>
  <c r="G2672" i="1" s="1"/>
  <c r="D2673" i="3"/>
  <c r="E2673" i="3" s="1"/>
  <c r="G2673" i="1" s="1"/>
  <c r="D2674" i="3"/>
  <c r="E2674" i="3" s="1"/>
  <c r="G2674" i="1" s="1"/>
  <c r="D2675" i="3"/>
  <c r="E2675" i="3" s="1"/>
  <c r="G2675" i="1" s="1"/>
  <c r="D2676" i="3"/>
  <c r="E2676" i="3" s="1"/>
  <c r="G2676" i="1" s="1"/>
  <c r="D2677" i="3"/>
  <c r="E2677" i="3" s="1"/>
  <c r="G2677" i="1" s="1"/>
  <c r="D2678" i="3"/>
  <c r="E2678" i="3" s="1"/>
  <c r="G2678" i="1" s="1"/>
  <c r="D2679" i="3"/>
  <c r="E2679" i="3" s="1"/>
  <c r="G2679" i="1" s="1"/>
  <c r="D2680" i="3"/>
  <c r="E2680" i="3" s="1"/>
  <c r="G2680" i="1" s="1"/>
  <c r="D2681" i="3"/>
  <c r="E2681" i="3" s="1"/>
  <c r="D2682" i="3"/>
  <c r="E2682" i="3" s="1"/>
  <c r="G2682" i="1" s="1"/>
  <c r="D2683" i="3"/>
  <c r="E2683" i="3" s="1"/>
  <c r="G2683" i="1" s="1"/>
  <c r="D2684" i="3"/>
  <c r="E2684" i="3" s="1"/>
  <c r="G2684" i="1" s="1"/>
  <c r="D2685" i="3"/>
  <c r="E2685" i="3" s="1"/>
  <c r="G2685" i="1" s="1"/>
  <c r="D2686" i="3"/>
  <c r="E2686" i="3" s="1"/>
  <c r="G2686" i="1" s="1"/>
  <c r="D2687" i="3"/>
  <c r="E2687" i="3" s="1"/>
  <c r="G2687" i="1" s="1"/>
  <c r="D2688" i="3"/>
  <c r="E2688" i="3" s="1"/>
  <c r="D2689" i="3"/>
  <c r="E2689" i="3" s="1"/>
  <c r="G2689" i="1" s="1"/>
  <c r="D2690" i="3"/>
  <c r="E2690" i="3" s="1"/>
  <c r="G2690" i="1" s="1"/>
  <c r="D2691" i="3"/>
  <c r="E2691" i="3" s="1"/>
  <c r="G2691" i="1" s="1"/>
  <c r="D2692" i="3"/>
  <c r="E2692" i="3" s="1"/>
  <c r="G2692" i="1" s="1"/>
  <c r="D2693" i="3"/>
  <c r="E2693" i="3" s="1"/>
  <c r="G2693" i="1" s="1"/>
  <c r="D2694" i="3"/>
  <c r="E2694" i="3" s="1"/>
  <c r="D2695" i="3"/>
  <c r="E2695" i="3" s="1"/>
  <c r="G2695" i="1" s="1"/>
  <c r="D2696" i="3"/>
  <c r="E2696" i="3" s="1"/>
  <c r="G2696" i="1" s="1"/>
  <c r="D2697" i="3"/>
  <c r="E2697" i="3" s="1"/>
  <c r="G2697" i="1" s="1"/>
  <c r="D2698" i="3"/>
  <c r="E2698" i="3" s="1"/>
  <c r="G2698" i="1" s="1"/>
  <c r="D2699" i="3"/>
  <c r="E2699" i="3" s="1"/>
  <c r="G2699" i="1" s="1"/>
  <c r="D2700" i="3"/>
  <c r="E2700" i="3" s="1"/>
  <c r="G2700" i="1" s="1"/>
  <c r="D2701" i="3"/>
  <c r="E2701" i="3" s="1"/>
  <c r="G2701" i="1" s="1"/>
  <c r="D2702" i="3"/>
  <c r="E2702" i="3" s="1"/>
  <c r="G2702" i="1" s="1"/>
  <c r="D2703" i="3"/>
  <c r="E2703" i="3" s="1"/>
  <c r="G2703" i="1" s="1"/>
  <c r="D2704" i="3"/>
  <c r="E2704" i="3" s="1"/>
  <c r="G2704" i="1" s="1"/>
  <c r="D2705" i="3"/>
  <c r="E2705" i="3" s="1"/>
  <c r="G2705" i="1" s="1"/>
  <c r="D2706" i="3"/>
  <c r="E2706" i="3" s="1"/>
  <c r="G2706" i="1" s="1"/>
  <c r="D2707" i="3"/>
  <c r="E2707" i="3" s="1"/>
  <c r="G2707" i="1" s="1"/>
  <c r="D2708" i="3"/>
  <c r="E2708" i="3" s="1"/>
  <c r="D2709" i="3"/>
  <c r="E2709" i="3" s="1"/>
  <c r="G2709" i="1" s="1"/>
  <c r="D2710" i="3"/>
  <c r="E2710" i="3" s="1"/>
  <c r="D2711" i="3"/>
  <c r="E2711" i="3" s="1"/>
  <c r="G2711" i="1" s="1"/>
  <c r="D2712" i="3"/>
  <c r="E2712" i="3" s="1"/>
  <c r="G2712" i="1" s="1"/>
  <c r="D2713" i="3"/>
  <c r="E2713" i="3" s="1"/>
  <c r="G2713" i="1" s="1"/>
  <c r="D2714" i="3"/>
  <c r="E2714" i="3" s="1"/>
  <c r="G2714" i="1" s="1"/>
  <c r="D2715" i="3"/>
  <c r="E2715" i="3" s="1"/>
  <c r="D2716" i="3"/>
  <c r="E2716" i="3" s="1"/>
  <c r="G2716" i="1" s="1"/>
  <c r="D2717" i="3"/>
  <c r="E2717" i="3" s="1"/>
  <c r="G2717" i="1" s="1"/>
  <c r="D2718" i="3"/>
  <c r="E2718" i="3" s="1"/>
  <c r="G2718" i="1" s="1"/>
  <c r="D2719" i="3"/>
  <c r="E2719" i="3" s="1"/>
  <c r="G2719" i="1" s="1"/>
  <c r="D2720" i="3"/>
  <c r="E2720" i="3" s="1"/>
  <c r="G2720" i="1" s="1"/>
  <c r="D2721" i="3"/>
  <c r="E2721" i="3" s="1"/>
  <c r="G2721" i="1" s="1"/>
  <c r="D2722" i="3"/>
  <c r="E2722" i="3" s="1"/>
  <c r="G2722" i="1" s="1"/>
  <c r="D2723" i="3"/>
  <c r="E2723" i="3" s="1"/>
  <c r="G2723" i="1" s="1"/>
  <c r="D2724" i="3"/>
  <c r="E2724" i="3" s="1"/>
  <c r="G2724" i="1" s="1"/>
  <c r="D2725" i="3"/>
  <c r="E2725" i="3" s="1"/>
  <c r="G2725" i="1" s="1"/>
  <c r="D2726" i="3"/>
  <c r="E2726" i="3" s="1"/>
  <c r="G2726" i="1" s="1"/>
  <c r="D2727" i="3"/>
  <c r="E2727" i="3" s="1"/>
  <c r="G2727" i="1" s="1"/>
  <c r="D2728" i="3"/>
  <c r="E2728" i="3" s="1"/>
  <c r="G2728" i="1" s="1"/>
  <c r="D2729" i="3"/>
  <c r="E2729" i="3" s="1"/>
  <c r="G2729" i="1" s="1"/>
  <c r="D2730" i="3"/>
  <c r="E2730" i="3" s="1"/>
  <c r="G2730" i="1" s="1"/>
  <c r="D2731" i="3"/>
  <c r="E2731" i="3" s="1"/>
  <c r="G2731" i="1" s="1"/>
  <c r="D2732" i="3"/>
  <c r="E2732" i="3" s="1"/>
  <c r="D2733" i="3"/>
  <c r="E2733" i="3" s="1"/>
  <c r="G2733" i="1" s="1"/>
  <c r="D2734" i="3"/>
  <c r="E2734" i="3" s="1"/>
  <c r="G2734" i="1" s="1"/>
  <c r="D2735" i="3"/>
  <c r="E2735" i="3" s="1"/>
  <c r="G2735" i="1" s="1"/>
  <c r="D2736" i="3"/>
  <c r="E2736" i="3" s="1"/>
  <c r="G2736" i="1" s="1"/>
  <c r="D2737" i="3"/>
  <c r="E2737" i="3" s="1"/>
  <c r="G2737" i="1" s="1"/>
  <c r="D2738" i="3"/>
  <c r="E2738" i="3" s="1"/>
  <c r="G2738" i="1" s="1"/>
  <c r="D2739" i="3"/>
  <c r="E2739" i="3" s="1"/>
  <c r="D2740" i="3"/>
  <c r="E2740" i="3" s="1"/>
  <c r="G2740" i="1" s="1"/>
  <c r="D2741" i="3"/>
  <c r="E2741" i="3" s="1"/>
  <c r="D2742" i="3"/>
  <c r="E2742" i="3" s="1"/>
  <c r="D2743" i="3"/>
  <c r="E2743" i="3" s="1"/>
  <c r="G2743" i="1" s="1"/>
  <c r="D2744" i="3"/>
  <c r="E2744" i="3" s="1"/>
  <c r="D2745" i="3"/>
  <c r="E2745" i="3" s="1"/>
  <c r="G2745" i="1" s="1"/>
  <c r="D2746" i="3"/>
  <c r="E2746" i="3" s="1"/>
  <c r="D2747" i="3"/>
  <c r="E2747" i="3" s="1"/>
  <c r="G2747" i="1" s="1"/>
  <c r="D2748" i="3"/>
  <c r="E2748" i="3" s="1"/>
  <c r="G2748" i="1" s="1"/>
  <c r="D2749" i="3"/>
  <c r="E2749" i="3" s="1"/>
  <c r="G2749" i="1" s="1"/>
  <c r="D2750" i="3"/>
  <c r="E2750" i="3" s="1"/>
  <c r="G2750" i="1" s="1"/>
  <c r="D2751" i="3"/>
  <c r="E2751" i="3" s="1"/>
  <c r="D2752" i="3"/>
  <c r="E2752" i="3" s="1"/>
  <c r="D2753" i="3"/>
  <c r="E2753" i="3" s="1"/>
  <c r="G2753" i="1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B2635" i="1" s="1"/>
  <c r="B2636" i="1" s="1"/>
  <c r="B2637" i="1" s="1"/>
  <c r="B2638" i="1" s="1"/>
  <c r="B2639" i="1" s="1"/>
  <c r="B2640" i="1" s="1"/>
  <c r="B2641" i="1" s="1"/>
  <c r="B2642" i="1" s="1"/>
  <c r="B2643" i="1" s="1"/>
  <c r="B2644" i="1" s="1"/>
  <c r="B2645" i="1" s="1"/>
  <c r="B2646" i="1" s="1"/>
  <c r="B2647" i="1" s="1"/>
  <c r="B2648" i="1" s="1"/>
  <c r="B2649" i="1" s="1"/>
  <c r="B2650" i="1" s="1"/>
  <c r="B2651" i="1" s="1"/>
  <c r="B2652" i="1" s="1"/>
  <c r="B2653" i="1" s="1"/>
  <c r="B2654" i="1" s="1"/>
  <c r="B2655" i="1" s="1"/>
  <c r="B2656" i="1" s="1"/>
  <c r="B2657" i="1" s="1"/>
  <c r="B2658" i="1" s="1"/>
  <c r="B2659" i="1" s="1"/>
  <c r="B2660" i="1" s="1"/>
  <c r="B2661" i="1" s="1"/>
  <c r="B2662" i="1" s="1"/>
  <c r="B2663" i="1" s="1"/>
  <c r="B2664" i="1" s="1"/>
  <c r="B2665" i="1" s="1"/>
  <c r="B2666" i="1" s="1"/>
  <c r="B2667" i="1" s="1"/>
  <c r="B2668" i="1" s="1"/>
  <c r="B2669" i="1" s="1"/>
  <c r="B2670" i="1" s="1"/>
  <c r="B2671" i="1" s="1"/>
  <c r="B2672" i="1" s="1"/>
  <c r="B2673" i="1" s="1"/>
  <c r="B2674" i="1" s="1"/>
  <c r="B2675" i="1" s="1"/>
  <c r="B2676" i="1" s="1"/>
  <c r="B2677" i="1" s="1"/>
  <c r="B2678" i="1" s="1"/>
  <c r="B2679" i="1" s="1"/>
  <c r="B2680" i="1" s="1"/>
  <c r="B2681" i="1" s="1"/>
  <c r="B2682" i="1" s="1"/>
  <c r="B2683" i="1" s="1"/>
  <c r="B2684" i="1" s="1"/>
  <c r="B2685" i="1" s="1"/>
  <c r="B2686" i="1" s="1"/>
  <c r="B2687" i="1" s="1"/>
  <c r="B2688" i="1" s="1"/>
  <c r="B2689" i="1" s="1"/>
  <c r="B2690" i="1" s="1"/>
  <c r="B2691" i="1" s="1"/>
  <c r="B2692" i="1" s="1"/>
  <c r="B2693" i="1" s="1"/>
  <c r="B2694" i="1" s="1"/>
  <c r="B2695" i="1" s="1"/>
  <c r="B2696" i="1" s="1"/>
  <c r="B2697" i="1" s="1"/>
  <c r="B2698" i="1" s="1"/>
  <c r="B2699" i="1" s="1"/>
  <c r="B2700" i="1" s="1"/>
  <c r="B2701" i="1" s="1"/>
  <c r="B2702" i="1" s="1"/>
  <c r="B2703" i="1" s="1"/>
  <c r="B2704" i="1" s="1"/>
  <c r="B2705" i="1" s="1"/>
  <c r="B2706" i="1" s="1"/>
  <c r="B2707" i="1" s="1"/>
  <c r="B2708" i="1" s="1"/>
  <c r="B2709" i="1" s="1"/>
  <c r="B2710" i="1" s="1"/>
  <c r="B2711" i="1" s="1"/>
  <c r="B2712" i="1" s="1"/>
  <c r="B2713" i="1" s="1"/>
  <c r="B2714" i="1" s="1"/>
  <c r="B2715" i="1" s="1"/>
  <c r="B2716" i="1" s="1"/>
  <c r="B2717" i="1" s="1"/>
  <c r="B2718" i="1" s="1"/>
  <c r="B2719" i="1" s="1"/>
  <c r="B2720" i="1" s="1"/>
  <c r="B2721" i="1" s="1"/>
  <c r="B2722" i="1" s="1"/>
  <c r="B2723" i="1" s="1"/>
  <c r="B2724" i="1" s="1"/>
  <c r="B2725" i="1" s="1"/>
  <c r="B2726" i="1" s="1"/>
  <c r="B2727" i="1" s="1"/>
  <c r="B2728" i="1" s="1"/>
  <c r="B2729" i="1" s="1"/>
  <c r="B2730" i="1" s="1"/>
  <c r="B2731" i="1" s="1"/>
  <c r="B2732" i="1" s="1"/>
  <c r="B2733" i="1" s="1"/>
  <c r="B2734" i="1" s="1"/>
  <c r="B2735" i="1" s="1"/>
  <c r="B2736" i="1" s="1"/>
  <c r="B2737" i="1" s="1"/>
  <c r="B2738" i="1" s="1"/>
  <c r="B2739" i="1" s="1"/>
  <c r="B2740" i="1" s="1"/>
  <c r="B2741" i="1" s="1"/>
  <c r="B2742" i="1" s="1"/>
  <c r="B2743" i="1" s="1"/>
  <c r="B2744" i="1" s="1"/>
  <c r="B2745" i="1" s="1"/>
  <c r="B2746" i="1" s="1"/>
  <c r="B2747" i="1" s="1"/>
  <c r="B2748" i="1" s="1"/>
  <c r="B2749" i="1" s="1"/>
  <c r="B2750" i="1" s="1"/>
  <c r="B2751" i="1" s="1"/>
  <c r="B2752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J2607" i="1"/>
  <c r="E2608" i="1"/>
  <c r="J2608" i="1"/>
  <c r="E2609" i="1"/>
  <c r="J2609" i="1"/>
  <c r="E2610" i="1"/>
  <c r="J2610" i="1"/>
  <c r="E2611" i="1"/>
  <c r="J2611" i="1"/>
  <c r="E2612" i="1"/>
  <c r="J2612" i="1"/>
  <c r="E2613" i="1"/>
  <c r="J2613" i="1"/>
  <c r="E2614" i="1"/>
  <c r="J2614" i="1"/>
  <c r="E2615" i="1"/>
  <c r="J2615" i="1"/>
  <c r="E2616" i="1"/>
  <c r="J2616" i="1"/>
  <c r="E2617" i="1"/>
  <c r="J2617" i="1"/>
  <c r="E2618" i="1"/>
  <c r="J2618" i="1"/>
  <c r="E2619" i="1"/>
  <c r="J2619" i="1"/>
  <c r="E2620" i="1"/>
  <c r="J2620" i="1"/>
  <c r="E2621" i="1"/>
  <c r="J2621" i="1"/>
  <c r="E2622" i="1"/>
  <c r="J2622" i="1"/>
  <c r="E2623" i="1"/>
  <c r="J2623" i="1"/>
  <c r="E2624" i="1"/>
  <c r="J2624" i="1"/>
  <c r="E2625" i="1"/>
  <c r="J2625" i="1"/>
  <c r="E2626" i="1"/>
  <c r="J2626" i="1"/>
  <c r="E2627" i="1"/>
  <c r="G2627" i="1"/>
  <c r="J2627" i="1"/>
  <c r="E2628" i="1"/>
  <c r="J2628" i="1"/>
  <c r="E2629" i="1"/>
  <c r="J2629" i="1"/>
  <c r="E2630" i="1"/>
  <c r="J2630" i="1"/>
  <c r="E2631" i="1"/>
  <c r="J2631" i="1"/>
  <c r="E2632" i="1"/>
  <c r="J2632" i="1"/>
  <c r="E2633" i="1"/>
  <c r="J2633" i="1"/>
  <c r="E2634" i="1"/>
  <c r="J2634" i="1"/>
  <c r="E2635" i="1"/>
  <c r="J2635" i="1"/>
  <c r="E2636" i="1"/>
  <c r="J2636" i="1"/>
  <c r="E2637" i="1"/>
  <c r="J2637" i="1"/>
  <c r="E2638" i="1"/>
  <c r="J2638" i="1"/>
  <c r="E2639" i="1"/>
  <c r="J2639" i="1"/>
  <c r="E2640" i="1"/>
  <c r="J2640" i="1"/>
  <c r="E2641" i="1"/>
  <c r="J2641" i="1"/>
  <c r="E2642" i="1"/>
  <c r="J2642" i="1"/>
  <c r="E2643" i="1"/>
  <c r="J2643" i="1"/>
  <c r="E2644" i="1"/>
  <c r="G2644" i="1"/>
  <c r="J2644" i="1"/>
  <c r="E2645" i="1"/>
  <c r="J2645" i="1"/>
  <c r="E2646" i="1"/>
  <c r="J2646" i="1"/>
  <c r="E2647" i="1"/>
  <c r="J2647" i="1"/>
  <c r="E2648" i="1"/>
  <c r="J2648" i="1"/>
  <c r="E2649" i="1"/>
  <c r="J2649" i="1"/>
  <c r="E2650" i="1"/>
  <c r="J2650" i="1"/>
  <c r="E2651" i="1"/>
  <c r="J2651" i="1"/>
  <c r="E2652" i="1"/>
  <c r="J2652" i="1"/>
  <c r="E2653" i="1"/>
  <c r="J2653" i="1"/>
  <c r="E2654" i="1"/>
  <c r="J2654" i="1"/>
  <c r="E2655" i="1"/>
  <c r="J2655" i="1"/>
  <c r="E2656" i="1"/>
  <c r="J2656" i="1"/>
  <c r="E2657" i="1"/>
  <c r="J2657" i="1"/>
  <c r="E2658" i="1"/>
  <c r="J2658" i="1"/>
  <c r="E2659" i="1"/>
  <c r="J2659" i="1"/>
  <c r="E2660" i="1"/>
  <c r="J2660" i="1"/>
  <c r="E2661" i="1"/>
  <c r="J2661" i="1"/>
  <c r="E2662" i="1"/>
  <c r="J2662" i="1"/>
  <c r="E2663" i="1"/>
  <c r="J2663" i="1"/>
  <c r="E2664" i="1"/>
  <c r="J2664" i="1"/>
  <c r="E2665" i="1"/>
  <c r="J2665" i="1"/>
  <c r="E2666" i="1"/>
  <c r="J2666" i="1"/>
  <c r="E2667" i="1"/>
  <c r="J2667" i="1"/>
  <c r="E2668" i="1"/>
  <c r="J2668" i="1"/>
  <c r="E2669" i="1"/>
  <c r="J2669" i="1"/>
  <c r="E2670" i="1"/>
  <c r="J2670" i="1"/>
  <c r="E2671" i="1"/>
  <c r="J2671" i="1"/>
  <c r="E2672" i="1"/>
  <c r="J2672" i="1"/>
  <c r="E2673" i="1"/>
  <c r="J2673" i="1"/>
  <c r="E2674" i="1"/>
  <c r="J2674" i="1"/>
  <c r="E2675" i="1"/>
  <c r="J2675" i="1"/>
  <c r="E2676" i="1"/>
  <c r="J2676" i="1"/>
  <c r="E2677" i="1"/>
  <c r="J2677" i="1"/>
  <c r="E2678" i="1"/>
  <c r="J2678" i="1"/>
  <c r="E2679" i="1"/>
  <c r="J2679" i="1"/>
  <c r="E2680" i="1"/>
  <c r="J2680" i="1"/>
  <c r="E2681" i="1"/>
  <c r="J2681" i="1"/>
  <c r="E2682" i="1"/>
  <c r="J2682" i="1"/>
  <c r="E2683" i="1"/>
  <c r="J2683" i="1"/>
  <c r="E2684" i="1"/>
  <c r="J2684" i="1"/>
  <c r="E2685" i="1"/>
  <c r="J2685" i="1"/>
  <c r="E2686" i="1"/>
  <c r="J2686" i="1"/>
  <c r="E2687" i="1"/>
  <c r="J2687" i="1"/>
  <c r="E2688" i="1"/>
  <c r="G2688" i="1"/>
  <c r="J2688" i="1"/>
  <c r="E2689" i="1"/>
  <c r="J2689" i="1"/>
  <c r="E2690" i="1"/>
  <c r="J2690" i="1"/>
  <c r="E2691" i="1"/>
  <c r="J2691" i="1"/>
  <c r="E2692" i="1"/>
  <c r="J2692" i="1"/>
  <c r="E2693" i="1"/>
  <c r="J2693" i="1"/>
  <c r="E2694" i="1"/>
  <c r="G2694" i="1"/>
  <c r="J2694" i="1"/>
  <c r="E2695" i="1"/>
  <c r="J2695" i="1"/>
  <c r="E2696" i="1"/>
  <c r="J2696" i="1"/>
  <c r="E2697" i="1"/>
  <c r="J2697" i="1"/>
  <c r="E2698" i="1"/>
  <c r="J2698" i="1"/>
  <c r="E2699" i="1"/>
  <c r="J2699" i="1"/>
  <c r="E2700" i="1"/>
  <c r="J2700" i="1"/>
  <c r="E2701" i="1"/>
  <c r="J2701" i="1"/>
  <c r="E2702" i="1"/>
  <c r="J2702" i="1"/>
  <c r="E2703" i="1"/>
  <c r="J2703" i="1"/>
  <c r="E2704" i="1"/>
  <c r="J2704" i="1"/>
  <c r="E2705" i="1"/>
  <c r="J2705" i="1"/>
  <c r="E2706" i="1"/>
  <c r="J2706" i="1"/>
  <c r="E2707" i="1"/>
  <c r="J2707" i="1"/>
  <c r="E2708" i="1"/>
  <c r="J2708" i="1"/>
  <c r="E2709" i="1"/>
  <c r="J2709" i="1"/>
  <c r="E2710" i="1"/>
  <c r="J2710" i="1"/>
  <c r="E2711" i="1"/>
  <c r="J2711" i="1"/>
  <c r="E2712" i="1"/>
  <c r="J2712" i="1"/>
  <c r="E2713" i="1"/>
  <c r="J2713" i="1"/>
  <c r="E2714" i="1"/>
  <c r="J2714" i="1"/>
  <c r="E2715" i="1"/>
  <c r="J2715" i="1"/>
  <c r="E2716" i="1"/>
  <c r="J2716" i="1"/>
  <c r="E2717" i="1"/>
  <c r="J2717" i="1"/>
  <c r="E2718" i="1"/>
  <c r="J2718" i="1"/>
  <c r="E2719" i="1"/>
  <c r="J2719" i="1"/>
  <c r="E2720" i="1"/>
  <c r="J2720" i="1"/>
  <c r="E2721" i="1"/>
  <c r="J2721" i="1"/>
  <c r="E2722" i="1"/>
  <c r="J2722" i="1"/>
  <c r="E2723" i="1"/>
  <c r="J2723" i="1"/>
  <c r="E2724" i="1"/>
  <c r="J2724" i="1"/>
  <c r="E2725" i="1"/>
  <c r="J2725" i="1"/>
  <c r="E2726" i="1"/>
  <c r="J2726" i="1"/>
  <c r="E2727" i="1"/>
  <c r="J2727" i="1"/>
  <c r="E2728" i="1"/>
  <c r="J2728" i="1"/>
  <c r="E2729" i="1"/>
  <c r="J2729" i="1"/>
  <c r="E2730" i="1"/>
  <c r="J2730" i="1"/>
  <c r="E2731" i="1"/>
  <c r="J2731" i="1"/>
  <c r="E2732" i="1"/>
  <c r="G2732" i="1"/>
  <c r="J2732" i="1"/>
  <c r="E2733" i="1"/>
  <c r="J2733" i="1"/>
  <c r="E2734" i="1"/>
  <c r="J2734" i="1"/>
  <c r="E2735" i="1"/>
  <c r="J2735" i="1"/>
  <c r="E2736" i="1"/>
  <c r="J2736" i="1"/>
  <c r="E2737" i="1"/>
  <c r="J2737" i="1"/>
  <c r="E2738" i="1"/>
  <c r="J2738" i="1"/>
  <c r="E2739" i="1"/>
  <c r="G2739" i="1"/>
  <c r="J2739" i="1"/>
  <c r="E2740" i="1"/>
  <c r="J2740" i="1"/>
  <c r="E2741" i="1"/>
  <c r="G2741" i="1"/>
  <c r="J2741" i="1"/>
  <c r="E2742" i="1"/>
  <c r="G2742" i="1"/>
  <c r="J2742" i="1"/>
  <c r="E2743" i="1"/>
  <c r="J2743" i="1"/>
  <c r="E2744" i="1"/>
  <c r="G2744" i="1"/>
  <c r="J2744" i="1"/>
  <c r="E2745" i="1"/>
  <c r="J2745" i="1"/>
  <c r="E2746" i="1"/>
  <c r="G2746" i="1"/>
  <c r="J2746" i="1"/>
  <c r="E2747" i="1"/>
  <c r="J2747" i="1"/>
  <c r="E2748" i="1"/>
  <c r="J2748" i="1"/>
  <c r="E2749" i="1"/>
  <c r="J2749" i="1"/>
  <c r="E2750" i="1"/>
  <c r="J2750" i="1"/>
  <c r="E2751" i="1"/>
  <c r="G2751" i="1"/>
  <c r="J2751" i="1"/>
  <c r="E2752" i="1"/>
  <c r="G2752" i="1"/>
  <c r="J2752" i="1"/>
  <c r="E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710" i="1" l="1"/>
  <c r="G2715" i="1"/>
  <c r="G2681" i="1"/>
  <c r="G2642" i="1"/>
  <c r="G2614" i="1"/>
  <c r="G2174" i="1"/>
  <c r="G2602" i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150" i="1" l="1"/>
  <c r="G2708" i="1"/>
  <c r="G384" i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  <c r="A2633" i="3" s="1"/>
  <c r="A2634" i="3" s="1"/>
  <c r="A2635" i="3" s="1"/>
  <c r="A2636" i="3" s="1"/>
  <c r="A2637" i="3" s="1"/>
  <c r="A2638" i="3" s="1"/>
  <c r="A2639" i="3" s="1"/>
  <c r="A2640" i="3" s="1"/>
  <c r="A2641" i="3" s="1"/>
  <c r="A2642" i="3" s="1"/>
  <c r="A2643" i="3" s="1"/>
  <c r="A2644" i="3" s="1"/>
  <c r="A2645" i="3" s="1"/>
  <c r="A2646" i="3" s="1"/>
  <c r="A2647" i="3" s="1"/>
  <c r="A2648" i="3" s="1"/>
  <c r="A2649" i="3" s="1"/>
  <c r="A2650" i="3" s="1"/>
  <c r="A2651" i="3" s="1"/>
  <c r="A2652" i="3" s="1"/>
  <c r="A2653" i="3" s="1"/>
  <c r="A2654" i="3" s="1"/>
  <c r="A2655" i="3" s="1"/>
  <c r="A2656" i="3" s="1"/>
  <c r="A2657" i="3" s="1"/>
  <c r="A2658" i="3" s="1"/>
  <c r="A2659" i="3" s="1"/>
  <c r="A2660" i="3" s="1"/>
  <c r="A2661" i="3" s="1"/>
  <c r="A2662" i="3" s="1"/>
  <c r="A2663" i="3" s="1"/>
  <c r="A2664" i="3" s="1"/>
  <c r="A2665" i="3" s="1"/>
  <c r="A2666" i="3" s="1"/>
  <c r="A2667" i="3" s="1"/>
  <c r="A2668" i="3" s="1"/>
  <c r="A2669" i="3" s="1"/>
  <c r="A2670" i="3" s="1"/>
  <c r="A2671" i="3" s="1"/>
  <c r="A2672" i="3" s="1"/>
  <c r="A2673" i="3" s="1"/>
  <c r="A2674" i="3" s="1"/>
  <c r="A2675" i="3" s="1"/>
  <c r="A2676" i="3" s="1"/>
  <c r="A2677" i="3" s="1"/>
  <c r="A2678" i="3" s="1"/>
  <c r="A2679" i="3" s="1"/>
  <c r="A2680" i="3" s="1"/>
  <c r="A2681" i="3" s="1"/>
  <c r="A2682" i="3" s="1"/>
  <c r="A2683" i="3" s="1"/>
  <c r="A2684" i="3" s="1"/>
  <c r="A2685" i="3" s="1"/>
  <c r="A2686" i="3" s="1"/>
  <c r="A2687" i="3" s="1"/>
  <c r="A2688" i="3" s="1"/>
  <c r="A2689" i="3" s="1"/>
  <c r="A2690" i="3" s="1"/>
  <c r="A2691" i="3" s="1"/>
  <c r="A2692" i="3" s="1"/>
  <c r="A2693" i="3" s="1"/>
  <c r="A2694" i="3" s="1"/>
  <c r="A2695" i="3" s="1"/>
  <c r="A2696" i="3" s="1"/>
  <c r="A2697" i="3" s="1"/>
  <c r="A2698" i="3" s="1"/>
  <c r="A2699" i="3" s="1"/>
  <c r="A2700" i="3" s="1"/>
  <c r="A2701" i="3" s="1"/>
  <c r="A2702" i="3" s="1"/>
  <c r="A2703" i="3" s="1"/>
  <c r="A2704" i="3" s="1"/>
  <c r="A2705" i="3" s="1"/>
  <c r="A2706" i="3" s="1"/>
  <c r="A2707" i="3" s="1"/>
  <c r="A2708" i="3" s="1"/>
  <c r="A2709" i="3" s="1"/>
  <c r="A2710" i="3" s="1"/>
  <c r="A2711" i="3" s="1"/>
  <c r="A2712" i="3" s="1"/>
  <c r="A2713" i="3" s="1"/>
  <c r="A2714" i="3" s="1"/>
  <c r="A2715" i="3" s="1"/>
  <c r="A2716" i="3" s="1"/>
  <c r="A2717" i="3" s="1"/>
  <c r="A2718" i="3" s="1"/>
  <c r="A2719" i="3" s="1"/>
  <c r="A2720" i="3" s="1"/>
  <c r="A2721" i="3" s="1"/>
  <c r="A2722" i="3" s="1"/>
  <c r="A2723" i="3" s="1"/>
  <c r="A2724" i="3" s="1"/>
  <c r="A2725" i="3" s="1"/>
  <c r="A2726" i="3" s="1"/>
  <c r="A2727" i="3" s="1"/>
  <c r="A2728" i="3" s="1"/>
  <c r="A2729" i="3" s="1"/>
  <c r="A2730" i="3" s="1"/>
  <c r="A2731" i="3" s="1"/>
  <c r="A2732" i="3" s="1"/>
  <c r="A2733" i="3" s="1"/>
  <c r="A2734" i="3" s="1"/>
  <c r="A2735" i="3" s="1"/>
  <c r="A2736" i="3" s="1"/>
  <c r="A2737" i="3" s="1"/>
  <c r="A2738" i="3" s="1"/>
  <c r="A2739" i="3" s="1"/>
  <c r="A2740" i="3" s="1"/>
  <c r="A2741" i="3" s="1"/>
  <c r="A2742" i="3" s="1"/>
  <c r="A2743" i="3" s="1"/>
  <c r="A2744" i="3" s="1"/>
  <c r="A2745" i="3" s="1"/>
  <c r="A2746" i="3" s="1"/>
  <c r="A2747" i="3" s="1"/>
  <c r="A2748" i="3" s="1"/>
  <c r="A2749" i="3" s="1"/>
  <c r="A2750" i="3" s="1"/>
  <c r="A2751" i="3" s="1"/>
  <c r="A2752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<sst xmlns="http://schemas.openxmlformats.org/spreadsheetml/2006/main" count="30338" uniqueCount="5397">
  <si>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</si>
  <si>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</si>
  <si>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</si>
  <si>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</si>
  <si>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</si>
  <si>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</si>
  <si>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</si>
  <si>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</si>
  <si>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</si>
  <si>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</si>
  <si>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</si>
  <si>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</si>
  <si>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</si>
  <si>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</si>
  <si>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</si>
  <si>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</si>
  <si>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</si>
  <si>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</si>
  <si>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</si>
  <si>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</si>
  <si>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</si>
  <si>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</si>
  <si>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</si>
  <si>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</si>
  <si>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</si>
  <si>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</si>
  <si>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</si>
  <si>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</si>
  <si>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</si>
  <si>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</si>
  <si>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</si>
  <si>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</si>
  <si>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</si>
  <si>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</si>
  <si>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</si>
  <si>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</si>
  <si>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</si>
  <si>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</si>
  <si>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</si>
  <si>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</si>
  <si>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</si>
  <si>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</si>
  <si>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</si>
  <si>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</si>
  <si>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</si>
  <si>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</si>
  <si>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</si>
  <si>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</si>
  <si>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</si>
  <si>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</si>
  <si>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</si>
  <si>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</si>
  <si>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</si>
  <si>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</si>
  <si>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</si>
  <si>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</si>
  <si>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</si>
  <si>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</si>
  <si>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</si>
  <si>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</si>
  <si>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</si>
  <si>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</si>
  <si>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</si>
  <si>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</si>
  <si>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</si>
  <si>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</si>
  <si>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</si>
  <si>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</si>
  <si>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</si>
  <si>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</si>
  <si>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</si>
  <si>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</si>
  <si>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</si>
  <si>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</si>
  <si>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</si>
  <si>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</si>
  <si>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</si>
  <si>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</si>
  <si>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</si>
  <si>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</si>
  <si>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</si>
  <si>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</si>
  <si>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</si>
  <si>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</si>
  <si>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</si>
  <si>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</si>
  <si>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</si>
  <si>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</si>
  <si>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</si>
  <si>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</si>
  <si>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</si>
  <si>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</si>
  <si>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</si>
  <si>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</si>
  <si>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</si>
  <si>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</si>
  <si>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</si>
  <si>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</si>
  <si>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</si>
  <si>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</si>
  <si>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</si>
  <si>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</si>
  <si>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</si>
  <si>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</si>
  <si>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</si>
  <si>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</si>
  <si>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</si>
  <si>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</si>
  <si>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</si>
  <si>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</si>
  <si>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</si>
  <si>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</si>
  <si>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</si>
  <si>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</si>
  <si>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</si>
  <si>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</si>
  <si>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</si>
  <si>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</si>
  <si>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</si>
  <si>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</si>
  <si>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</si>
  <si>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</si>
  <si>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</si>
  <si>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</si>
  <si>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</si>
  <si>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</si>
  <si>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</si>
  <si>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</si>
  <si>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</si>
  <si>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</si>
  <si>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</si>
  <si>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</si>
  <si>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</si>
  <si>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</si>
  <si>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</si>
  <si>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</si>
  <si>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</si>
  <si>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</si>
  <si>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</si>
  <si>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</si>
  <si>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</si>
  <si>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</si>
  <si>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</si>
  <si>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</si>
  <si>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</si>
  <si>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</si>
  <si>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</si>
  <si>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</si>
  <si>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</si>
  <si>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</si>
  <si>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</si>
  <si>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</si>
  <si>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</si>
  <si>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</si>
  <si>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</si>
  <si>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</si>
  <si>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</si>
  <si>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</si>
  <si>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</si>
  <si>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</si>
  <si>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</si>
  <si>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</si>
  <si>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</si>
  <si>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</si>
  <si>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</si>
  <si>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</si>
  <si>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</si>
  <si>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</si>
  <si>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</si>
  <si>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</si>
  <si>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</si>
  <si>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</si>
  <si>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</si>
  <si>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</si>
  <si>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</si>
  <si>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</si>
  <si>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</si>
  <si>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</si>
  <si>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</si>
  <si>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</si>
  <si>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</si>
  <si>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</si>
  <si>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</si>
  <si>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</si>
  <si>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</si>
  <si>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</si>
  <si>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</si>
  <si>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</si>
  <si>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</si>
  <si>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</si>
  <si>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</si>
  <si>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</si>
  <si>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</si>
  <si>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</si>
  <si>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</si>
  <si>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</si>
  <si>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</si>
  <si>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</si>
  <si>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</si>
  <si>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</si>
  <si>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</si>
  <si>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</si>
  <si>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</si>
  <si>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</si>
  <si>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</si>
  <si>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</si>
  <si>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</si>
  <si>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</si>
  <si>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</si>
  <si>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</si>
  <si>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</si>
  <si>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</si>
  <si>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</si>
  <si>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</si>
  <si>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</si>
  <si>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</si>
  <si>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</si>
  <si>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</si>
  <si>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</si>
  <si>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</si>
  <si>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</si>
  <si>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</si>
  <si>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</si>
  <si>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</si>
  <si>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</si>
  <si>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</si>
  <si>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</si>
  <si>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</si>
  <si>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</si>
  <si>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</si>
  <si>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</si>
  <si>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</si>
  <si>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</si>
  <si>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</si>
  <si>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</si>
  <si>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</si>
  <si>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</si>
  <si>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</si>
  <si>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</si>
  <si>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</si>
  <si>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</si>
  <si>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</si>
  <si>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</si>
  <si>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</si>
  <si>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</si>
  <si>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</si>
  <si>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</si>
  <si>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</si>
  <si>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</si>
  <si>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</si>
  <si>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</si>
  <si>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</si>
  <si>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</si>
  <si>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</si>
  <si>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</si>
  <si>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</si>
  <si>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</si>
  <si>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</si>
  <si>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</si>
  <si>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</si>
  <si>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</si>
  <si>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</si>
  <si>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</si>
  <si>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</si>
  <si>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</si>
  <si>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</si>
  <si>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</si>
  <si>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</si>
  <si>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</si>
  <si>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</si>
  <si>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</si>
  <si>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</si>
  <si>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</si>
  <si>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</si>
  <si>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</si>
  <si>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</si>
  <si>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</si>
  <si>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</si>
  <si>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</si>
  <si>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</si>
  <si>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</si>
  <si>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</si>
  <si>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</si>
  <si>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</si>
  <si>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</si>
  <si>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</si>
  <si>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</si>
  <si>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</si>
  <si>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</si>
  <si>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</si>
  <si>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</si>
  <si>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</si>
  <si>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</si>
  <si>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</si>
  <si>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</si>
  <si>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</si>
  <si>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</si>
  <si>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</si>
  <si>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</si>
  <si>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</si>
  <si>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</si>
  <si>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</si>
  <si>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</si>
  <si>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</si>
  <si>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</si>
  <si>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</si>
  <si>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</si>
  <si>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</si>
  <si>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</si>
  <si>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</si>
  <si>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</si>
  <si>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</si>
  <si>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</si>
  <si>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</si>
  <si>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</si>
  <si>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</si>
  <si>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</si>
  <si>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</si>
  <si>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</si>
  <si>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</si>
  <si>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</si>
  <si>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</si>
  <si>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</si>
  <si>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</si>
  <si>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</si>
  <si>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</si>
  <si>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</si>
  <si>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</si>
  <si>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</si>
  <si>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</si>
  <si>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</si>
  <si>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</si>
  <si>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</si>
  <si>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</si>
  <si>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</si>
  <si>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</si>
  <si>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</si>
  <si>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</si>
  <si>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</si>
  <si>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</si>
  <si>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</si>
  <si>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</si>
  <si>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</si>
  <si>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</si>
  <si>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</si>
  <si>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</si>
  <si>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</si>
  <si>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</si>
  <si>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</si>
  <si>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</si>
  <si>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</si>
  <si>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</si>
  <si>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</si>
  <si>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</si>
  <si>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</si>
  <si>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</si>
  <si>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</si>
  <si>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</si>
  <si>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</si>
  <si>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</si>
  <si>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</si>
  <si>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</si>
  <si>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</si>
  <si>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</si>
  <si>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</si>
  <si>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</si>
  <si>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</si>
  <si>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</si>
  <si>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</si>
  <si>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</si>
  <si>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</si>
  <si>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</si>
  <si>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</si>
  <si>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</si>
  <si>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</si>
  <si>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</si>
  <si>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</si>
  <si>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</si>
  <si>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</si>
  <si>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</si>
  <si>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</si>
  <si>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</si>
  <si>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</si>
  <si>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</si>
  <si>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</si>
  <si>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</si>
  <si>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</si>
  <si>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</si>
  <si>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</si>
  <si>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</si>
  <si>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</si>
  <si>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</si>
  <si>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</si>
  <si>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</si>
  <si>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</si>
  <si>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</si>
  <si>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</si>
  <si>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</si>
  <si>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</si>
  <si>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</si>
  <si>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</si>
  <si>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</si>
  <si>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</si>
  <si>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</si>
  <si>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</si>
  <si>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</si>
  <si>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</si>
  <si>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</si>
  <si>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</si>
  <si>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</si>
  <si>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</si>
  <si>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</si>
  <si>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</si>
  <si>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</si>
  <si>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</si>
  <si>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</si>
  <si>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</si>
  <si>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</si>
  <si>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</si>
  <si>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</si>
  <si>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</si>
  <si>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</si>
  <si>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</si>
  <si>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</si>
  <si>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</si>
  <si>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</si>
  <si>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</si>
  <si>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</si>
  <si>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</si>
  <si>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</si>
  <si>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</si>
  <si>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</si>
  <si>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</si>
  <si>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</si>
  <si>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</si>
  <si>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</si>
  <si>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</si>
  <si>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</si>
  <si>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</si>
  <si>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</si>
  <si>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</si>
  <si>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</si>
  <si>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</si>
  <si>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</si>
  <si>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</si>
  <si>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</si>
  <si>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</si>
  <si>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</si>
  <si>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</si>
  <si>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</si>
  <si>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</si>
  <si>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</si>
  <si>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</si>
  <si>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</si>
  <si>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</si>
  <si>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</si>
  <si>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</si>
  <si>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</si>
  <si>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</si>
  <si>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</si>
  <si>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</si>
  <si>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</si>
  <si>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</si>
  <si>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</si>
  <si>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</si>
  <si>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</si>
  <si>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</si>
  <si>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</si>
  <si>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</si>
  <si>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</si>
  <si>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</si>
  <si>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</si>
  <si>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</si>
  <si>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</si>
  <si>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</si>
  <si>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</si>
  <si>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</si>
  <si>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</si>
  <si>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</si>
  <si>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</si>
  <si>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</si>
  <si>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</si>
  <si>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</si>
  <si>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</si>
  <si>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</si>
  <si>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</si>
  <si>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</si>
  <si>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</si>
  <si>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</si>
  <si>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</si>
  <si>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</si>
  <si>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</si>
  <si>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</si>
  <si>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</si>
  <si>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</si>
  <si>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</si>
  <si>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</si>
  <si>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</si>
  <si>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</si>
  <si>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</si>
  <si>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</si>
  <si>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</si>
  <si>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</si>
  <si>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</si>
  <si>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</si>
  <si>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</si>
  <si>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</si>
  <si>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</si>
  <si>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</si>
  <si>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</si>
  <si>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</si>
  <si>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</si>
  <si>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</si>
  <si>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</si>
  <si>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</si>
  <si>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</si>
  <si>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</si>
  <si>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</si>
  <si>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</si>
  <si>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</si>
  <si>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</si>
  <si>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</si>
  <si>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</si>
  <si>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</si>
  <si>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</si>
  <si>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</si>
  <si>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</si>
  <si>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</si>
  <si>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</si>
  <si>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</si>
  <si>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</si>
  <si>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</si>
  <si>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</si>
  <si>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</si>
  <si>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</si>
  <si>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</si>
  <si>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</si>
  <si>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</si>
  <si>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</si>
  <si>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</si>
  <si>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</si>
  <si>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</si>
  <si>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</si>
  <si>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</si>
  <si>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</si>
  <si>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</si>
  <si>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</si>
  <si>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</si>
  <si>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</si>
  <si>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</si>
  <si>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</si>
  <si>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</si>
  <si>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</si>
  <si>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</si>
  <si>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</si>
  <si>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</si>
  <si>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</si>
  <si>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</si>
  <si>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</si>
  <si>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</si>
  <si>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</si>
  <si>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</si>
  <si>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</si>
  <si>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</si>
  <si>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</si>
  <si>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</si>
  <si>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</si>
  <si>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</si>
  <si>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</si>
  <si>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</si>
  <si>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</si>
  <si>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</si>
  <si>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</si>
  <si>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</si>
  <si>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</si>
  <si>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</si>
  <si>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</si>
  <si>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</si>
  <si>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</si>
  <si>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</si>
  <si>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</si>
  <si>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</si>
  <si>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</si>
  <si>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</si>
  <si>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</si>
  <si>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</si>
  <si>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</si>
  <si>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</si>
  <si>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</si>
  <si>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</si>
  <si>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</si>
  <si>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</si>
  <si>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</si>
  <si>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</si>
  <si>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</si>
  <si>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</si>
  <si>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</si>
  <si>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</si>
  <si>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</si>
  <si>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</si>
  <si>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</si>
  <si>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</si>
  <si>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</si>
  <si>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</si>
  <si>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</si>
  <si>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</si>
  <si>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</si>
  <si>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</si>
  <si>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</si>
  <si>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</si>
  <si>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</si>
  <si>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</si>
  <si>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</si>
  <si>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</si>
  <si>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</si>
  <si>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</si>
  <si>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</si>
  <si>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</si>
  <si>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</si>
  <si>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</si>
  <si>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</si>
  <si>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</si>
  <si>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</si>
  <si>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</si>
  <si>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</si>
  <si>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</si>
  <si>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</si>
  <si>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</si>
  <si>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</si>
  <si>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</si>
  <si>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</si>
  <si>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</si>
  <si>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</si>
  <si>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</si>
  <si>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</si>
  <si>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</si>
  <si>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</si>
  <si>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</si>
  <si>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</si>
  <si>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</si>
  <si>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</si>
  <si>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</si>
  <si>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</si>
  <si>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</si>
  <si>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</si>
  <si>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</si>
  <si>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</si>
  <si>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</si>
  <si>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</si>
  <si>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</si>
  <si>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</si>
  <si>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</si>
  <si>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</si>
  <si>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</si>
  <si>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</si>
  <si>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</si>
  <si>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</si>
  <si>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</si>
  <si>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</si>
  <si>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</si>
  <si>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</si>
  <si>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</si>
  <si>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</si>
  <si>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</si>
  <si>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</si>
  <si>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</si>
  <si>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</si>
  <si>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</si>
  <si>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</si>
  <si>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</si>
  <si>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</si>
  <si>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</si>
  <si>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</si>
  <si>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</si>
  <si>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</si>
  <si>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</si>
  <si>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</si>
  <si>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</si>
  <si>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</si>
  <si>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</si>
  <si>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</si>
  <si>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</si>
  <si>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</si>
  <si>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</si>
  <si>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</si>
  <si>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</si>
  <si>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</si>
  <si>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</si>
  <si>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</si>
  <si>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</si>
  <si>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</si>
  <si>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</si>
  <si>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</si>
  <si>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</si>
  <si>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</si>
  <si>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</si>
  <si>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</si>
  <si>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</si>
  <si>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</si>
  <si>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</si>
  <si>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</si>
  <si>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</si>
  <si>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</si>
  <si>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</si>
  <si>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</si>
  <si>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</si>
  <si>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</si>
  <si>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</si>
  <si>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</si>
  <si>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</si>
  <si>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</si>
  <si>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</si>
  <si>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</si>
  <si>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</si>
  <si>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</si>
  <si>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</si>
  <si>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</si>
  <si>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</si>
  <si>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</si>
  <si>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</si>
  <si>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</si>
  <si>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</si>
  <si>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</si>
  <si>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</si>
  <si>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</si>
  <si>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</si>
  <si>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</si>
  <si>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</si>
  <si>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</si>
  <si>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</si>
  <si>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</si>
  <si>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</si>
  <si>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</si>
  <si>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</si>
  <si>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</si>
  <si>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</si>
  <si>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</si>
  <si>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</si>
  <si>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</si>
  <si>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</si>
  <si>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</si>
  <si>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</si>
  <si>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</si>
  <si>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</si>
  <si>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</si>
  <si>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</si>
  <si>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</si>
  <si>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</si>
  <si>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</si>
  <si>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</si>
  <si>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</si>
  <si>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</si>
  <si>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</si>
  <si>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</si>
  <si>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</si>
  <si>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</si>
  <si>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</si>
  <si>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</si>
  <si>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</si>
  <si>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</si>
  <si>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</si>
  <si>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</si>
  <si>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</si>
  <si>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</si>
  <si>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</si>
  <si>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</si>
  <si>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</si>
  <si>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</si>
  <si>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</si>
  <si>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</si>
  <si>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</si>
  <si>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</si>
  <si>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</si>
  <si>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</si>
  <si>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</si>
  <si>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</si>
  <si>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</si>
  <si>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</si>
  <si>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</si>
  <si>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</si>
  <si>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</si>
  <si>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</si>
  <si>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</si>
  <si>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</si>
  <si>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</si>
  <si>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</si>
  <si>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</si>
  <si>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</si>
  <si>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</si>
  <si>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</si>
  <si>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</si>
  <si>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</si>
  <si>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</si>
  <si>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</si>
  <si>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</si>
  <si>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</si>
  <si>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</si>
  <si>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</si>
  <si>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</si>
  <si>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</si>
  <si>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</si>
  <si>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</si>
  <si>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</si>
  <si>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</si>
  <si>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</si>
  <si>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</si>
  <si>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</si>
  <si>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</si>
  <si>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</si>
  <si>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</si>
  <si>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</si>
  <si>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</si>
  <si>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</si>
  <si>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</si>
  <si>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</si>
  <si>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</si>
  <si>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</si>
  <si>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</si>
  <si>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</si>
  <si>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</si>
  <si>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</si>
  <si>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</si>
  <si>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</si>
  <si>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</si>
  <si>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</si>
  <si>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</si>
  <si>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</si>
  <si>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</si>
  <si>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</si>
  <si>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</si>
  <si>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</si>
  <si>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</si>
  <si>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</si>
  <si>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</si>
  <si>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</si>
  <si>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</si>
  <si>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</si>
  <si>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</si>
  <si>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</si>
  <si>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</si>
  <si>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</si>
  <si>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</si>
  <si>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</si>
  <si>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</si>
  <si>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</si>
  <si>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</si>
  <si>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</si>
  <si>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</si>
  <si>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</si>
  <si>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</si>
  <si>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</si>
  <si>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</si>
  <si>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</si>
  <si>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</si>
  <si>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</si>
  <si>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</si>
  <si>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</si>
  <si>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</si>
  <si>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</si>
  <si>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</si>
  <si>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</si>
  <si>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</si>
  <si>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</si>
  <si>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</si>
  <si>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</si>
  <si>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</si>
  <si>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</si>
  <si>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</si>
  <si>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</si>
  <si>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</si>
  <si>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</si>
  <si>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</si>
  <si>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</si>
  <si>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</si>
  <si>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</si>
  <si>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</si>
  <si>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</si>
  <si>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</si>
  <si>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</si>
  <si>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</si>
  <si>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</si>
  <si>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</si>
  <si>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</si>
  <si>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</si>
  <si>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</si>
  <si>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</si>
  <si>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</si>
  <si>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</si>
  <si>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</si>
  <si>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</si>
  <si>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</si>
  <si>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</si>
  <si>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</si>
  <si>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</si>
  <si>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</si>
  <si>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</si>
  <si>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</si>
  <si>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</si>
  <si>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</si>
  <si>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</si>
  <si>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</si>
  <si>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</si>
  <si>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</si>
  <si>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</si>
  <si>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</si>
  <si>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</si>
  <si>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</si>
  <si>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</si>
  <si>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</si>
  <si>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</si>
  <si>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</si>
  <si>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</si>
  <si>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</si>
  <si>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</si>
  <si>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</si>
  <si>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</si>
  <si>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</si>
  <si>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</si>
  <si>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</si>
  <si>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</si>
  <si>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</si>
  <si>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</si>
  <si>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</si>
  <si>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</si>
  <si>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</si>
  <si>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</si>
  <si>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</si>
  <si>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</si>
  <si>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</si>
  <si>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</si>
  <si>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</si>
  <si>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</si>
  <si>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</si>
  <si>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</si>
  <si>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</si>
  <si>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</si>
  <si>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</si>
  <si>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</si>
  <si>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</si>
  <si>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</si>
  <si>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</si>
  <si>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</si>
  <si>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</si>
  <si>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</si>
  <si>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</si>
  <si>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</si>
  <si>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</si>
  <si>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</si>
  <si>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</si>
  <si>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</si>
  <si>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</si>
  <si>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</si>
  <si>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</si>
  <si>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</si>
  <si>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</si>
  <si>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</si>
  <si>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</si>
  <si>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</si>
  <si>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</si>
  <si>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</si>
  <si>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</si>
  <si>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</si>
  <si>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</si>
  <si>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</si>
  <si>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</si>
  <si>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</si>
  <si>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</si>
  <si>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</si>
  <si>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</si>
  <si>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</si>
  <si>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</si>
  <si>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</si>
  <si>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</si>
  <si>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</si>
  <si>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</si>
  <si>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</si>
  <si>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</si>
  <si>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</si>
  <si>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</si>
  <si>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</si>
  <si>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</si>
  <si>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</si>
  <si>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</si>
  <si>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</si>
  <si>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</si>
  <si>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</si>
  <si>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</si>
  <si>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</si>
  <si>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</si>
  <si>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</si>
  <si>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</si>
  <si>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</si>
  <si>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</si>
  <si>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</si>
  <si>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</si>
  <si>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</si>
  <si>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</si>
  <si>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</si>
  <si>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</si>
  <si>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</si>
  <si>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</si>
  <si>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</si>
  <si>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</si>
  <si>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</si>
  <si>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</si>
  <si>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</si>
  <si>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</si>
  <si>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</si>
  <si>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</si>
  <si>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</si>
  <si>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</si>
  <si>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</si>
  <si>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</si>
  <si>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</si>
  <si>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</si>
  <si>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</si>
  <si>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</si>
  <si>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</si>
  <si>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</si>
  <si>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</si>
  <si>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</si>
  <si>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</si>
  <si>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</si>
  <si>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</si>
  <si>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</si>
  <si>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</si>
  <si>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</si>
  <si>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</si>
  <si>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</si>
  <si>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</si>
  <si>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</si>
  <si>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</si>
  <si>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</si>
  <si>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</si>
  <si>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</si>
  <si>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</si>
  <si>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</si>
  <si>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</si>
  <si>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</si>
  <si>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</si>
  <si>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</si>
  <si>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</si>
  <si>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</si>
  <si>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</si>
  <si>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</si>
  <si>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</si>
  <si>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</si>
  <si>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</si>
  <si>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</si>
  <si>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</si>
  <si>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</si>
  <si>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</si>
  <si>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</si>
  <si>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</si>
  <si>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</si>
  <si>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</si>
  <si>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</si>
  <si>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</si>
  <si>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</si>
  <si>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</si>
  <si>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</si>
  <si>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</si>
  <si>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</si>
  <si>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</si>
  <si>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</si>
  <si>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</si>
  <si>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</si>
  <si>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</si>
  <si>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</si>
  <si>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</si>
  <si>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</si>
  <si>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</si>
  <si>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</si>
  <si>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</si>
  <si>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</si>
  <si>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</si>
  <si>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</si>
  <si>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</si>
  <si>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</si>
  <si>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</si>
  <si>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</si>
  <si>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</si>
  <si>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</si>
  <si>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</si>
  <si>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</si>
  <si>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</si>
  <si>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</si>
  <si>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</si>
  <si>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</si>
  <si>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</si>
  <si>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</si>
  <si>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</si>
  <si>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</si>
  <si>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</si>
  <si>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</si>
  <si>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</si>
  <si>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</si>
  <si>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</si>
  <si>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</si>
  <si>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</si>
  <si>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</si>
  <si>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</si>
  <si>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</si>
  <si>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</si>
  <si>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</si>
  <si>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</si>
  <si>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</si>
  <si>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</si>
  <si>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</si>
  <si>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</si>
  <si>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</si>
  <si>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</si>
  <si>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</si>
  <si>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</si>
  <si>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</si>
  <si>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</si>
  <si>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</si>
  <si>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</si>
  <si>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</si>
  <si>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</si>
  <si>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</si>
  <si>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</si>
  <si>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</si>
  <si>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</si>
  <si>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</si>
  <si>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</si>
  <si>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</si>
  <si>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</si>
  <si>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</si>
  <si>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</si>
  <si>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</si>
  <si>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</si>
  <si>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</si>
  <si>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</si>
  <si>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</si>
  <si>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</si>
  <si>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</si>
  <si>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</si>
  <si>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</si>
  <si>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</si>
  <si>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</si>
  <si>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</si>
  <si>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</si>
  <si>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</si>
  <si>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</si>
  <si>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</si>
  <si>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</si>
  <si>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</si>
  <si>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</si>
  <si>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</si>
  <si>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</si>
  <si>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</si>
  <si>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</si>
  <si>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</si>
  <si>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</si>
  <si>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</si>
  <si>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</si>
  <si>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</si>
  <si>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</si>
  <si>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</si>
  <si>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</si>
  <si>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</si>
  <si>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</si>
  <si>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</si>
  <si>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</si>
  <si>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</si>
  <si>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</si>
  <si>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</si>
  <si>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</si>
  <si>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</si>
  <si>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</si>
  <si>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</si>
  <si>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</si>
  <si>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</si>
  <si>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</si>
  <si>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</si>
  <si>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</si>
  <si>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</si>
  <si>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</si>
  <si>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</si>
  <si>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</si>
  <si>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</si>
  <si>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</si>
  <si>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</si>
  <si>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</si>
  <si>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</si>
  <si>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</si>
  <si>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</si>
  <si>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</si>
  <si>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</si>
  <si>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</si>
  <si>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</si>
  <si>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</si>
  <si>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</si>
  <si>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</si>
  <si>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</si>
  <si>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</si>
  <si>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</si>
  <si>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</si>
  <si>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</si>
  <si>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</si>
  <si>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</si>
  <si>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</si>
  <si>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</si>
  <si>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</si>
  <si>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</si>
  <si>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</si>
  <si>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</si>
  <si>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</si>
  <si>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</si>
  <si>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</si>
  <si>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</si>
  <si>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</si>
  <si>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</si>
  <si>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</si>
  <si>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</si>
  <si>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</si>
  <si>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</si>
  <si>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</si>
  <si>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</si>
  <si>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</si>
  <si>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</si>
  <si>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</si>
  <si>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</si>
  <si>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</si>
  <si>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</si>
  <si>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</si>
  <si>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</si>
  <si>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</si>
  <si>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</si>
  <si>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</si>
  <si>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</si>
  <si>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</si>
  <si>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</si>
  <si>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</si>
  <si>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</si>
  <si>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</si>
  <si>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</si>
  <si>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</si>
  <si>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</si>
  <si>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</si>
  <si>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</si>
  <si>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</si>
  <si>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</si>
  <si>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</si>
  <si>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</si>
  <si>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</si>
  <si>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</si>
  <si>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</si>
  <si>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</si>
  <si>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</si>
  <si>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</si>
  <si>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</si>
  <si>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</si>
  <si>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</si>
  <si>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</si>
  <si>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</si>
  <si>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</si>
  <si>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</si>
  <si>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</si>
  <si>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</si>
  <si>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</si>
  <si>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</si>
  <si>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</si>
  <si>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</si>
  <si>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</si>
  <si>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</si>
  <si>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</si>
  <si>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</si>
  <si>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</si>
  <si>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</si>
  <si>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</si>
  <si>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</si>
  <si>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</si>
  <si>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</si>
  <si>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</si>
  <si>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</si>
  <si>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</si>
  <si>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</si>
  <si>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</si>
  <si>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</si>
  <si>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</si>
  <si>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</si>
  <si>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</si>
  <si>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</si>
  <si>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</si>
  <si>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</si>
  <si>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</si>
  <si>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</si>
  <si>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</si>
  <si>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</si>
  <si>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</si>
  <si>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</si>
  <si>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</si>
  <si>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</si>
  <si>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</si>
  <si>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</si>
  <si>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</si>
  <si>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</si>
  <si>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</si>
  <si>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</si>
  <si>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</si>
  <si>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</si>
  <si>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</si>
  <si>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</si>
  <si>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</si>
  <si>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</si>
  <si>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</si>
  <si>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</si>
  <si>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</si>
  <si>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</si>
  <si>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</si>
  <si>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</si>
  <si>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</si>
  <si>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</si>
  <si>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</si>
  <si>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</si>
  <si>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</si>
  <si>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</si>
  <si>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</si>
  <si>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</si>
  <si>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</si>
  <si>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</si>
  <si>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</si>
  <si>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</si>
  <si>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</si>
  <si>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</si>
  <si>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</si>
  <si>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</si>
  <si>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</si>
  <si>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</si>
  <si>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</si>
  <si>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</si>
  <si>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</si>
  <si>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</si>
  <si>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</si>
  <si>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</si>
  <si>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</si>
  <si>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</si>
  <si>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</si>
  <si>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</si>
  <si>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</si>
  <si>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</si>
  <si>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</si>
  <si>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</si>
  <si>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</si>
  <si>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</si>
  <si>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</si>
  <si>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</si>
  <si>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</si>
  <si>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</si>
  <si>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</si>
  <si>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</si>
  <si>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</si>
  <si>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</si>
  <si>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</si>
  <si>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</si>
  <si>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</si>
  <si>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</si>
  <si>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</si>
  <si>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</si>
  <si>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</si>
  <si>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</si>
  <si>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</si>
  <si>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</si>
  <si>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</si>
  <si>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</si>
  <si>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</si>
  <si>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</si>
  <si>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</si>
  <si>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</si>
  <si>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</si>
  <si>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</si>
  <si>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</si>
  <si>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</si>
  <si>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</si>
  <si>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</si>
  <si>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</si>
  <si>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</si>
  <si>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</si>
  <si>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</si>
  <si>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</si>
  <si>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</si>
  <si>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</si>
  <si>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</si>
  <si>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</si>
  <si>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</si>
  <si>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</si>
  <si>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</si>
  <si>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</si>
  <si>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</si>
  <si>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</si>
  <si>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</si>
  <si>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</si>
  <si>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</si>
  <si>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</si>
  <si>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</si>
  <si>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</si>
  <si>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</si>
  <si>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</si>
  <si>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</si>
  <si>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</si>
  <si>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</si>
  <si>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</si>
  <si>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</si>
  <si>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</si>
  <si>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</si>
  <si>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</si>
  <si>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</si>
  <si>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</si>
  <si>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</si>
  <si>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</si>
  <si>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</si>
  <si>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</si>
  <si>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</si>
  <si>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</si>
  <si>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</si>
  <si>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</si>
  <si>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</si>
  <si>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</si>
  <si>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</si>
  <si>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</si>
  <si>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</si>
  <si>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</si>
  <si>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</si>
  <si>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</si>
  <si>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</si>
  <si>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</si>
  <si>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</si>
  <si>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</si>
  <si>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</si>
  <si>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</si>
  <si>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</si>
  <si>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</si>
  <si>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</si>
  <si>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</si>
  <si>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</si>
  <si>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</si>
  <si>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</si>
  <si>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</si>
  <si>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</si>
  <si>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</si>
  <si>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</si>
  <si>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</si>
  <si>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</si>
  <si>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</si>
  <si>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</si>
  <si>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</si>
  <si>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</si>
  <si>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</si>
  <si>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</si>
  <si>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</si>
  <si>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</si>
  <si>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</si>
  <si>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</si>
  <si>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</si>
  <si>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</si>
  <si>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</si>
  <si>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</si>
  <si>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</si>
  <si>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</si>
  <si>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</si>
  <si>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</si>
  <si>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</si>
  <si>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</si>
  <si>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</si>
  <si>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</si>
  <si>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</si>
  <si>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</si>
  <si>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</si>
  <si>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</si>
  <si>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</si>
  <si>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</si>
  <si>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</si>
  <si>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</si>
  <si>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</si>
  <si>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</si>
  <si>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</si>
  <si>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</si>
  <si>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</si>
  <si>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</si>
  <si>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</si>
  <si>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</si>
  <si>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</si>
  <si>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</si>
  <si>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</si>
  <si>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</si>
  <si>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</si>
  <si>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</si>
  <si>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</si>
  <si>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</si>
  <si>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</si>
  <si>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</si>
  <si>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</si>
  <si>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</si>
  <si>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</si>
  <si>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</si>
  <si>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</si>
  <si>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</si>
  <si>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</si>
  <si>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</si>
  <si>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</si>
  <si>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</si>
  <si>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</si>
  <si>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</si>
  <si>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</si>
  <si>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</si>
  <si>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</si>
  <si>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</si>
  <si>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</si>
  <si>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</si>
  <si>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</si>
  <si>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</si>
  <si>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</si>
  <si>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</si>
  <si>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</si>
  <si>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</si>
  <si>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</si>
  <si>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</si>
  <si>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</si>
  <si>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</si>
  <si>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</si>
  <si>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</si>
  <si>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</si>
  <si>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</si>
  <si>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</si>
  <si>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</si>
  <si>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</si>
  <si>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</si>
  <si>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</si>
  <si>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</si>
  <si>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</si>
  <si>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</si>
  <si>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</si>
  <si>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</si>
  <si>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</si>
  <si>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</si>
  <si>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</si>
  <si>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</si>
  <si>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</si>
  <si>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</si>
  <si>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</si>
  <si>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</si>
  <si>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</si>
  <si>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</si>
  <si>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</si>
  <si>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</si>
  <si>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</si>
  <si>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</si>
  <si>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</si>
  <si>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</si>
  <si>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</si>
  <si>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</si>
  <si>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</si>
  <si>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</si>
  <si>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</si>
  <si>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</si>
  <si>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</si>
  <si>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</si>
  <si>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</si>
  <si>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</si>
  <si>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</si>
  <si>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</si>
  <si>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</si>
  <si>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</si>
  <si>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</si>
  <si>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</si>
  <si>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</si>
  <si>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</si>
  <si>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</si>
  <si>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</si>
  <si>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</si>
  <si>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</si>
  <si>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</si>
  <si>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</si>
  <si>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</si>
  <si>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</si>
  <si>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</si>
  <si>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</si>
  <si>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</si>
  <si>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</si>
  <si>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</si>
  <si>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</si>
  <si>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</si>
  <si>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</si>
  <si>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</si>
  <si>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</si>
  <si>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</si>
  <si>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</si>
  <si>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</si>
  <si>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</si>
  <si>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</si>
  <si>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</si>
  <si>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</si>
  <si>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</si>
  <si>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</si>
  <si>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</si>
  <si>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</si>
  <si>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</si>
  <si>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</si>
  <si>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</si>
  <si>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</si>
  <si>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</si>
  <si>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</si>
  <si>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</si>
  <si>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</si>
  <si>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</si>
  <si>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</si>
  <si>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</si>
  <si>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</si>
  <si>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</si>
  <si>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</si>
  <si>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</si>
  <si>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</si>
  <si>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</si>
  <si>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</si>
  <si>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</si>
  <si>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</si>
  <si>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</si>
  <si>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</si>
  <si>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</si>
  <si>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</si>
  <si>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</si>
  <si>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</si>
  <si>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</si>
  <si>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</si>
  <si>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</si>
  <si>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</si>
  <si>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</si>
  <si>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</si>
  <si>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</si>
  <si>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</si>
  <si>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</si>
  <si>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</si>
  <si>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</si>
  <si>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</si>
  <si>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</si>
  <si>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</si>
  <si>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</si>
  <si>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</si>
  <si>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</si>
  <si>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</si>
  <si>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</si>
  <si>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</si>
  <si>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</si>
  <si>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</si>
  <si>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</si>
  <si>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</si>
  <si>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</si>
  <si>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</si>
  <si>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</si>
  <si>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</si>
  <si>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</si>
  <si>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</si>
  <si>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</si>
  <si>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</si>
  <si>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</si>
  <si>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</si>
  <si>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</si>
  <si>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</si>
  <si>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</si>
  <si>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</si>
  <si>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</si>
  <si>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</si>
  <si>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</si>
  <si>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</si>
  <si>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</si>
  <si>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</si>
  <si>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</si>
  <si>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</si>
  <si>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</si>
  <si>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</si>
  <si>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</si>
  <si>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</si>
  <si>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</si>
  <si>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</si>
  <si>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</si>
  <si>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</si>
  <si>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</si>
  <si>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</si>
  <si>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</si>
  <si>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</si>
  <si>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</si>
  <si>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</si>
  <si>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</si>
  <si>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</si>
  <si>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</si>
  <si>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</si>
  <si>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</si>
  <si>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</si>
  <si>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</si>
  <si>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</si>
  <si>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</si>
  <si>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</si>
  <si>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</si>
  <si>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</si>
  <si>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</si>
  <si>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</si>
  <si>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</si>
  <si>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</si>
  <si>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</si>
  <si>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</si>
  <si>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</si>
  <si>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</si>
  <si>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</si>
  <si>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</si>
  <si>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</si>
  <si>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</si>
  <si>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</si>
  <si>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</si>
  <si>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</si>
  <si>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</si>
  <si>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</si>
  <si>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</si>
  <si>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</si>
  <si>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</si>
  <si>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</si>
  <si>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</si>
  <si>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</si>
  <si>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</si>
  <si>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</si>
  <si>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</si>
  <si>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</si>
  <si>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</si>
  <si>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</si>
  <si>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</si>
  <si>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</si>
  <si>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</si>
  <si>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</si>
  <si>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</si>
  <si>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</si>
  <si>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</si>
  <si>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</si>
  <si>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</si>
  <si>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</si>
  <si>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</si>
  <si>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</si>
  <si>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</si>
  <si>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</si>
  <si>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</si>
  <si>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</si>
  <si>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</si>
  <si>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</si>
  <si>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</si>
  <si>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</si>
  <si>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</si>
  <si>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</si>
  <si>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</si>
  <si>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</si>
  <si>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</si>
  <si>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</si>
  <si>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</si>
  <si>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</si>
  <si>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</si>
  <si>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</si>
  <si>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</si>
  <si>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</si>
  <si>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</si>
  <si>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</si>
  <si>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</si>
  <si>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</si>
  <si>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</si>
  <si>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</si>
  <si>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</si>
  <si>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</si>
  <si>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</si>
  <si>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</si>
  <si>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</si>
  <si>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</si>
  <si>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</si>
  <si>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</si>
  <si>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</si>
  <si>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</si>
  <si>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</si>
  <si>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</si>
  <si>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</si>
  <si>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</si>
  <si>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</si>
  <si>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</si>
  <si>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</si>
  <si>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</si>
  <si>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</si>
  <si>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</si>
  <si>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</si>
  <si>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</si>
  <si>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</si>
  <si>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</si>
  <si>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</si>
  <si>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</si>
  <si>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</si>
  <si>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</si>
  <si>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</si>
  <si>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</si>
  <si>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</si>
  <si>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</si>
  <si>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</si>
  <si>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</si>
  <si>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</si>
  <si>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</si>
  <si>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</si>
  <si>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</si>
  <si>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</si>
  <si>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</si>
  <si>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</si>
  <si>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</si>
  <si>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</si>
  <si>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</si>
  <si>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</si>
  <si>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</si>
  <si>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</si>
  <si>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</si>
  <si>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</si>
  <si>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</si>
  <si>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</si>
  <si>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</si>
  <si>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</si>
  <si>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</si>
  <si>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</si>
  <si>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</si>
  <si>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</si>
  <si>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</si>
  <si>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</si>
  <si>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</si>
  <si>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</si>
  <si>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</si>
  <si>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</si>
  <si>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</si>
  <si>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</si>
  <si>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</si>
  <si>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</si>
  <si>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</si>
  <si>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</si>
  <si>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</si>
  <si>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</si>
  <si>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</si>
  <si>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</si>
  <si>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</si>
  <si>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</si>
  <si>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</si>
  <si>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</si>
  <si>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</si>
  <si>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</si>
  <si>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</si>
  <si>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</si>
  <si>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</si>
  <si>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</si>
  <si>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</si>
  <si>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</si>
  <si>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</si>
  <si>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</si>
  <si>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</si>
  <si>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</si>
  <si>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</si>
  <si>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</si>
  <si>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</si>
  <si>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</si>
  <si>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</si>
  <si>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</si>
  <si>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</si>
  <si>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</si>
  <si>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</si>
  <si>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</si>
  <si>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</si>
  <si>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</si>
  <si>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</si>
  <si>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</si>
  <si>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</si>
  <si>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</si>
  <si>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</si>
  <si>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</si>
  <si>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</si>
  <si>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</si>
  <si>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</si>
  <si>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</si>
  <si>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</si>
  <si>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</si>
  <si>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</si>
  <si>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</si>
  <si>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</si>
  <si>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</si>
  <si>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</si>
  <si>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</si>
  <si>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</si>
  <si>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</si>
  <si>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</si>
  <si>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</si>
  <si>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</si>
  <si>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</si>
  <si>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</si>
  <si>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</si>
  <si>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</si>
  <si>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</si>
  <si>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</si>
  <si>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</si>
  <si>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</si>
  <si>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</si>
  <si>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</si>
  <si>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</si>
  <si>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</si>
  <si>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</si>
  <si>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</si>
  <si>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</si>
  <si>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</si>
  <si>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</si>
  <si>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</si>
  <si>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</si>
  <si>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</si>
  <si>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</si>
  <si>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</si>
  <si>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</si>
  <si>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</si>
  <si>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</si>
  <si>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</si>
  <si>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</si>
  <si>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</si>
  <si>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</si>
  <si>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</si>
  <si>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</si>
  <si>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</si>
  <si>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</si>
  <si>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</si>
  <si>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</si>
  <si>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</si>
  <si>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</si>
  <si>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</si>
  <si>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</si>
  <si>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</si>
  <si>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</si>
  <si>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</si>
  <si>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</si>
  <si>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</si>
  <si>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</si>
  <si>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</si>
  <si>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</si>
  <si>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</si>
  <si>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</si>
  <si>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</si>
  <si>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</si>
  <si>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</si>
  <si>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</si>
  <si>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</si>
  <si>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</si>
  <si>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</si>
  <si>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</si>
  <si>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</si>
  <si>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</si>
  <si>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</si>
  <si>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</si>
  <si>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</si>
  <si>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</si>
  <si>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</si>
  <si>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</si>
  <si>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</si>
  <si>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</si>
  <si>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</si>
  <si>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</si>
  <si>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</si>
  <si>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</si>
  <si>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</si>
  <si>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</si>
  <si>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</si>
  <si>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</si>
  <si>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</si>
  <si>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</si>
  <si>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</si>
  <si>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</si>
  <si>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</si>
  <si>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</si>
  <si>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</si>
  <si>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</si>
  <si>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</si>
  <si>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</si>
  <si>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</si>
  <si>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</si>
  <si>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</si>
  <si>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</si>
  <si>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</si>
  <si>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</si>
  <si>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</si>
  <si>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</si>
  <si>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</si>
  <si>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</si>
  <si>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</si>
  <si>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</si>
  <si>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</si>
  <si>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</si>
  <si>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</si>
  <si>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</si>
  <si>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</si>
  <si>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</si>
  <si>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</si>
  <si>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</si>
  <si>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</si>
  <si>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</si>
  <si>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</si>
  <si>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</si>
  <si>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</si>
  <si>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</si>
  <si>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</si>
  <si>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</si>
  <si>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</si>
  <si>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</si>
  <si>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</si>
  <si>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</si>
  <si>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</si>
  <si>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</si>
  <si>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</si>
  <si>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</si>
  <si>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</si>
  <si>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</si>
  <si>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</si>
  <si>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</si>
  <si>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</si>
  <si>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</si>
  <si>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</si>
  <si>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</si>
  <si>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</si>
  <si>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</si>
  <si>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</si>
  <si>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</si>
  <si>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</si>
  <si>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</si>
  <si>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</si>
  <si>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</si>
  <si>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</si>
  <si>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</si>
  <si>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</si>
  <si>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</si>
  <si>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</si>
  <si>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</si>
  <si>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</si>
  <si>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</si>
  <si>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</si>
  <si>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</si>
  <si>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</si>
  <si>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</si>
  <si>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</si>
  <si>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</si>
  <si>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</si>
  <si>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</si>
  <si>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</si>
  <si>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</si>
  <si>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</si>
  <si>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</si>
  <si>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</si>
  <si>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</si>
  <si>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</si>
  <si>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</si>
  <si>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</si>
  <si>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</si>
  <si>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</si>
  <si>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</si>
  <si>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</si>
  <si>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</si>
  <si>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</si>
  <si>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</si>
  <si>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</si>
  <si>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</si>
  <si>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</si>
  <si>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</si>
  <si>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</si>
  <si>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</si>
  <si>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</si>
  <si>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</si>
  <si>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</si>
  <si>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</si>
  <si>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</si>
  <si>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</si>
  <si>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</si>
  <si>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</si>
  <si>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</si>
  <si>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</si>
  <si>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</si>
  <si>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</si>
  <si>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</si>
  <si>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</si>
  <si>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</si>
  <si>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</si>
  <si>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</si>
  <si>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</si>
  <si>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</si>
  <si>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</si>
  <si>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</si>
  <si>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</si>
  <si>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</si>
  <si>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</si>
  <si>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</si>
  <si>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</si>
  <si>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</si>
  <si>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</si>
  <si>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</si>
  <si>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</si>
  <si>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</si>
  <si>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</si>
  <si>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</si>
  <si>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</si>
  <si>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</si>
  <si>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</si>
  <si>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</si>
  <si>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</si>
  <si>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</si>
  <si>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</si>
  <si>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</si>
  <si>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</si>
  <si>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</si>
  <si>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</si>
  <si>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</si>
  <si>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</si>
  <si>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</si>
  <si>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</si>
  <si>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</si>
  <si>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</si>
  <si>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</si>
  <si>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</si>
  <si>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</si>
  <si>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</si>
  <si>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</si>
  <si>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</si>
  <si>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</si>
  <si>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</si>
  <si>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</si>
  <si>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</si>
  <si>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</si>
  <si>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</si>
  <si>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</si>
  <si>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</si>
  <si>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</si>
  <si>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</si>
  <si>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</si>
  <si>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</si>
  <si>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</si>
  <si>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</si>
  <si>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</si>
  <si>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</si>
  <si>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</si>
  <si>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</si>
  <si>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</si>
  <si>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</si>
  <si>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</si>
  <si>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</si>
  <si>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</si>
  <si>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</si>
  <si>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</si>
  <si>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</si>
  <si>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</si>
  <si>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</si>
  <si>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</si>
  <si>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</si>
  <si>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</si>
  <si>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</si>
  <si>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</si>
  <si>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</si>
  <si>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</si>
  <si>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</si>
  <si>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</si>
  <si>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</si>
  <si>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</si>
  <si>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</si>
  <si>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</si>
  <si>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</si>
  <si>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</si>
  <si>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</si>
  <si>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</si>
  <si>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</si>
  <si>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</si>
  <si>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</si>
  <si>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</si>
  <si>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</si>
  <si>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</si>
  <si>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</si>
  <si>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</si>
  <si>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</si>
  <si>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</si>
  <si>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</si>
  <si>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</si>
  <si>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</si>
  <si>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</si>
  <si>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</si>
  <si>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</si>
  <si>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</si>
  <si>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</si>
  <si>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</si>
  <si>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</si>
  <si>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</si>
  <si>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</si>
  <si>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</si>
  <si>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</si>
  <si>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</si>
  <si>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</si>
  <si>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</si>
  <si>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</si>
  <si>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</si>
  <si>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</si>
  <si>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</si>
  <si>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</si>
  <si>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</si>
  <si>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</si>
  <si>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</si>
  <si>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</si>
  <si>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</si>
  <si>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</si>
  <si>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</si>
  <si>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</si>
  <si>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</si>
  <si>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</si>
  <si>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</si>
  <si>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</si>
  <si>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</si>
  <si>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</si>
  <si>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</si>
  <si>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</si>
  <si>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</si>
  <si>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</si>
  <si>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</si>
  <si>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</si>
  <si>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</si>
  <si>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</si>
  <si>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</si>
  <si>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</si>
  <si>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</si>
  <si>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</si>
  <si>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</si>
  <si>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</si>
  <si>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</si>
  <si>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</si>
  <si>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</si>
  <si>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</si>
  <si>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</si>
  <si>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</si>
  <si>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</si>
  <si>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</si>
  <si>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</si>
  <si>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</si>
  <si>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</si>
  <si>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</si>
  <si>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</si>
  <si>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</si>
  <si>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</si>
  <si>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</si>
  <si>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</si>
  <si>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</si>
  <si>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</si>
  <si>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</si>
  <si>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</si>
  <si>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</si>
  <si>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</si>
  <si>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</si>
  <si>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</si>
  <si>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</si>
  <si>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</si>
  <si>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</si>
  <si>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</si>
  <si>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</si>
  <si>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</si>
  <si>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</si>
  <si>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</si>
  <si>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</si>
  <si>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</si>
  <si>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</si>
  <si>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</si>
  <si>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</si>
  <si>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</si>
  <si>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</si>
  <si>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</si>
  <si>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</si>
  <si>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</si>
  <si>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</si>
  <si>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</si>
  <si>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</si>
  <si>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</si>
  <si>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</si>
  <si>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</si>
  <si>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</si>
  <si>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</si>
  <si>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</si>
  <si>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</si>
  <si>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</si>
  <si>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</si>
  <si>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</si>
  <si>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</si>
  <si>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</si>
  <si>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</si>
  <si>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</si>
  <si>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</si>
  <si>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</si>
  <si>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</si>
  <si>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</si>
  <si>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</si>
  <si>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</si>
  <si>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</si>
  <si>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</si>
  <si>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</si>
  <si>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</si>
  <si>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</si>
  <si>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</si>
  <si>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</si>
  <si>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</si>
  <si>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</si>
  <si>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</si>
  <si>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</si>
  <si>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</si>
  <si>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</si>
  <si>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</si>
  <si>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</si>
  <si>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</si>
  <si>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</si>
  <si>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</si>
  <si>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</si>
  <si>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</si>
  <si>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</si>
  <si>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</si>
  <si>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</si>
  <si>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</si>
  <si>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</si>
  <si>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</si>
  <si>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</si>
  <si>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</si>
  <si>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</si>
  <si>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</si>
  <si>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</si>
  <si>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</si>
  <si>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</si>
  <si>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</si>
  <si>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</si>
  <si>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</si>
  <si>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</si>
  <si>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</si>
  <si>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</si>
  <si>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</si>
  <si>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</si>
  <si>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</si>
  <si>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</si>
  <si>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</si>
  <si>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</si>
  <si>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</si>
  <si>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</si>
  <si>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</si>
  <si>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</si>
  <si>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</si>
  <si>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</si>
  <si>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</si>
  <si>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</si>
  <si>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</si>
  <si>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</si>
  <si>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</si>
  <si>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</si>
  <si>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</si>
  <si>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</si>
  <si>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</si>
  <si>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</si>
  <si>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</si>
  <si>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</si>
  <si>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</si>
  <si>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</si>
  <si>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</si>
  <si>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</si>
  <si>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</si>
  <si>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</si>
  <si>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</si>
  <si>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</si>
  <si>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</si>
  <si>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</si>
  <si>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</si>
  <si>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</si>
  <si>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</si>
  <si>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</si>
  <si>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</si>
  <si>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</si>
  <si>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</si>
  <si>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</si>
  <si>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</si>
  <si>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</si>
  <si>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</si>
  <si>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</si>
  <si>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</si>
  <si>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</si>
  <si>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</si>
  <si>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</si>
  <si>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</si>
  <si>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</si>
  <si>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</si>
  <si>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</si>
  <si>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</si>
  <si>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</si>
  <si>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</si>
  <si>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</si>
  <si>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</si>
  <si>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</si>
  <si>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</si>
  <si>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</si>
  <si>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</si>
  <si>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</si>
  <si>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</si>
  <si>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</si>
  <si>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</si>
  <si>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</si>
  <si>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</si>
  <si>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</si>
  <si>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</si>
  <si>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</si>
  <si>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</si>
  <si>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</si>
  <si>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</si>
  <si>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</si>
  <si>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</si>
  <si>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</si>
  <si>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</si>
  <si>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</si>
  <si>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</si>
  <si>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</si>
  <si>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</si>
  <si>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</si>
  <si>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</si>
  <si>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</si>
  <si>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</si>
  <si>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</si>
  <si>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</si>
  <si>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</si>
  <si>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</si>
  <si>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</si>
  <si>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</si>
  <si>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</si>
  <si>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</si>
  <si>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</si>
  <si>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</si>
  <si>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</si>
  <si>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</si>
  <si>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</si>
  <si>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</si>
  <si>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</si>
  <si>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</si>
  <si>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</si>
  <si>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</si>
  <si>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</si>
  <si>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</si>
  <si>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</si>
  <si>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</si>
  <si>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</si>
  <si>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</si>
  <si>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</si>
  <si>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</si>
  <si>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</si>
  <si>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</si>
  <si>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</si>
  <si>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</si>
  <si>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</si>
  <si>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</si>
  <si>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</si>
  <si>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</si>
  <si>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</si>
  <si>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</si>
  <si>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</si>
  <si>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</si>
  <si>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</si>
  <si>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</si>
  <si>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</si>
  <si>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</si>
  <si>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</si>
  <si>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</si>
  <si>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</si>
  <si>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</si>
  <si>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</si>
  <si>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</si>
  <si>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</si>
  <si>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</si>
  <si>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</si>
  <si>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</si>
  <si>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</si>
  <si>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</si>
  <si>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</si>
  <si>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</si>
  <si>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</si>
  <si>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</si>
  <si>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</si>
  <si>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</si>
  <si>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</si>
  <si>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</si>
  <si>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</si>
  <si>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</si>
  <si>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</si>
  <si>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</si>
  <si>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</si>
  <si>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</si>
  <si>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</si>
  <si>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</si>
  <si>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</si>
  <si>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</si>
  <si>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</si>
  <si>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</si>
  <si>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</si>
  <si>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</si>
  <si>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</si>
  <si>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</si>
  <si>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</si>
  <si>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</si>
  <si>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</si>
  <si>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</si>
  <si>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</si>
  <si>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</si>
  <si>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</si>
  <si>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</si>
  <si>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</si>
  <si>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</si>
  <si>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</si>
  <si>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</si>
  <si>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</si>
  <si>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</si>
  <si>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</si>
  <si>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</si>
  <si>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</si>
  <si>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</si>
  <si>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</si>
  <si>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</si>
  <si>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</si>
  <si>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</si>
  <si>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</si>
  <si>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</si>
  <si>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</si>
  <si>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</si>
  <si>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</si>
  <si>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</si>
  <si>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</si>
  <si>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</si>
  <si>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</si>
  <si>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</si>
  <si>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</si>
  <si>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</si>
  <si>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</si>
  <si>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</si>
  <si>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</si>
  <si>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</si>
  <si>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</si>
  <si>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</si>
  <si>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</si>
  <si>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</si>
  <si>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</si>
  <si>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</si>
  <si>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</si>
  <si>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</si>
  <si>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</si>
  <si>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</si>
  <si>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</si>
  <si>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</si>
  <si>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</si>
  <si>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</si>
  <si>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</si>
  <si>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</si>
  <si>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</si>
  <si>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</si>
  <si>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</si>
  <si>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</si>
  <si>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</si>
  <si>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</si>
  <si>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</si>
  <si>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</si>
  <si>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</si>
  <si>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</si>
  <si>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</si>
  <si>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</si>
  <si>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</si>
  <si>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</si>
  <si>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</si>
  <si>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</si>
  <si>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</si>
  <si>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</si>
  <si>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</si>
  <si>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</si>
  <si>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</si>
  <si>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</si>
  <si>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</si>
  <si>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</si>
  <si>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</si>
  <si>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</si>
  <si>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</si>
  <si>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</si>
  <si>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</si>
  <si>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</si>
  <si>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</si>
  <si>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</si>
  <si>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</si>
  <si>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</si>
  <si>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</si>
  <si>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</si>
  <si>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</si>
  <si>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</si>
  <si>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</si>
  <si>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</si>
  <si>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</si>
  <si>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</si>
  <si>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</si>
  <si>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</si>
  <si>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</si>
  <si>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</si>
  <si>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</si>
  <si>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</si>
  <si>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</si>
  <si>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</si>
  <si>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</si>
  <si>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</si>
  <si>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</si>
  <si>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</si>
  <si>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</si>
  <si>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</si>
  <si>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</si>
  <si>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</si>
  <si>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</si>
  <si>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</si>
  <si>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</si>
  <si>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</si>
  <si>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</si>
  <si>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</si>
  <si>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</si>
  <si>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</si>
  <si>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</si>
  <si>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</si>
  <si>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</si>
  <si>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</si>
  <si>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</si>
  <si>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</si>
  <si>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</si>
  <si>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</si>
  <si>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</si>
  <si>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</si>
  <si>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</si>
  <si>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</si>
  <si>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</si>
  <si>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</si>
  <si>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</si>
  <si>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</si>
  <si>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</si>
  <si>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</si>
  <si>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</si>
  <si>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</si>
  <si>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</si>
  <si>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</si>
  <si>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</si>
  <si>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</si>
  <si>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</si>
  <si>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</si>
  <si>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</si>
  <si>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</si>
  <si>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</si>
  <si>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</si>
  <si>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</si>
  <si>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</si>
  <si>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</si>
  <si>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</si>
  <si>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</si>
  <si>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</si>
  <si>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</si>
  <si>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</si>
  <si>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</si>
  <si>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</si>
  <si>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</si>
  <si>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</si>
  <si>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</si>
  <si>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</si>
  <si>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</si>
  <si>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</si>
  <si>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</si>
  <si>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</si>
  <si>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</si>
  <si>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</si>
  <si>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</si>
  <si>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</si>
  <si>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</si>
  <si>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</si>
  <si>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</si>
  <si>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</si>
  <si>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</si>
  <si>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</si>
  <si>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</si>
  <si>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</si>
  <si>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</si>
  <si>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</si>
  <si>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</si>
  <si>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</si>
  <si>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</si>
  <si>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</si>
  <si>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</si>
  <si>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</si>
  <si>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</si>
  <si>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</si>
  <si>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</si>
  <si>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</si>
  <si>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</si>
  <si>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</si>
  <si>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</si>
  <si>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</si>
  <si>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</si>
  <si>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</si>
  <si>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</si>
  <si>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</si>
  <si>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</si>
  <si>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</si>
  <si>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</si>
  <si>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</si>
  <si>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</si>
  <si>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</si>
  <si>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</si>
  <si>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</si>
  <si>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</si>
  <si>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</si>
  <si>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</si>
  <si>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</si>
  <si>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</si>
  <si>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</si>
  <si>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</si>
  <si>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</si>
  <si>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</si>
  <si>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</si>
  <si>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</si>
  <si>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</si>
  <si>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</si>
  <si>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</si>
  <si>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</si>
  <si>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</si>
  <si>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</si>
  <si>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</si>
  <si>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</si>
  <si>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</si>
  <si>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</si>
  <si>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</si>
  <si>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</si>
  <si>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</si>
  <si>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</si>
  <si>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</si>
  <si>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</si>
  <si>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</si>
  <si>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</si>
  <si>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</si>
  <si>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</si>
  <si>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</si>
  <si>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</si>
  <si>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</si>
  <si>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</si>
  <si>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</si>
  <si>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</si>
  <si>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</si>
  <si>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</si>
  <si>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</si>
  <si>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</si>
  <si>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</si>
  <si>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</si>
  <si>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</si>
  <si>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</si>
  <si>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</si>
  <si>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</si>
  <si>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</si>
  <si>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</si>
  <si>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</si>
  <si>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</si>
  <si>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</si>
  <si>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</si>
  <si>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</si>
  <si>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</si>
  <si>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</si>
  <si>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</si>
  <si>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</si>
  <si>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</si>
  <si>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</si>
  <si>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</si>
  <si>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</si>
  <si>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</si>
  <si>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</si>
  <si>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</si>
  <si>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</si>
  <si>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</si>
  <si>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</si>
  <si>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</si>
  <si>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</si>
  <si>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</si>
  <si>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</si>
  <si>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</si>
  <si>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</si>
  <si>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</si>
  <si>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</si>
  <si>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</si>
  <si>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</si>
  <si>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</si>
  <si>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</si>
  <si>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</si>
  <si>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</si>
  <si>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</si>
  <si>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</si>
  <si>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</si>
  <si>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</si>
  <si>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</si>
  <si>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</si>
  <si>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</si>
  <si>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</si>
  <si>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</si>
  <si>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</si>
  <si>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</si>
  <si>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</si>
  <si>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</si>
  <si>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</si>
  <si>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</si>
  <si>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</si>
  <si>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</si>
  <si>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</si>
  <si>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</si>
  <si>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</si>
  <si>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</si>
  <si>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</si>
  <si>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</si>
  <si>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</si>
  <si>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</si>
  <si>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</si>
  <si>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</si>
  <si>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</si>
  <si>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</si>
  <si>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</si>
  <si>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</si>
  <si>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</si>
  <si>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</si>
  <si>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</si>
  <si>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</si>
  <si>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</si>
  <si>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</si>
  <si>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</si>
  <si>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</si>
  <si>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</si>
  <si>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</si>
  <si>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</si>
  <si>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</si>
  <si>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</si>
  <si>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</si>
  <si>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</si>
  <si>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</si>
  <si>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</si>
  <si>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</si>
  <si>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</si>
  <si>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</si>
  <si>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</si>
  <si>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</si>
  <si>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</si>
  <si>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</si>
  <si>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</si>
  <si>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</si>
  <si>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</si>
  <si>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</si>
  <si>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</si>
  <si>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</si>
  <si>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</si>
  <si>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</si>
  <si>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</si>
  <si>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</si>
  <si>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</si>
  <si>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</si>
  <si>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</si>
  <si>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</si>
  <si>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</si>
  <si>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</si>
  <si>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</si>
  <si>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</si>
  <si>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</si>
  <si>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</si>
  <si>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</si>
  <si>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</si>
  <si>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</si>
  <si>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</si>
  <si>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</si>
  <si>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</si>
  <si>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</si>
  <si>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</si>
  <si>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</si>
  <si>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</si>
  <si>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</si>
  <si>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</si>
  <si>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</si>
  <si>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</si>
  <si>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</si>
  <si>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</si>
  <si>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</si>
  <si>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</si>
  <si>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</si>
  <si>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</si>
  <si>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</si>
  <si>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</si>
  <si>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</si>
  <si>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</si>
  <si>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</si>
  <si>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</si>
  <si>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</si>
  <si>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</si>
  <si>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</si>
  <si>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</si>
  <si>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</si>
  <si>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</si>
  <si>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</si>
  <si>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</si>
  <si>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</si>
  <si>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</si>
  <si>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</si>
  <si>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</si>
  <si>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</si>
  <si>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</si>
  <si>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</si>
  <si>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</si>
  <si>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</si>
  <si>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</si>
  <si>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</si>
  <si>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</si>
  <si>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</si>
  <si>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</si>
  <si>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</si>
  <si>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</si>
  <si>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</si>
  <si>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</si>
  <si>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</si>
  <si>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</si>
  <si>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</si>
  <si>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</si>
  <si>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</si>
  <si>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</si>
  <si>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</si>
  <si>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</si>
  <si>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</si>
  <si>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</si>
  <si>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</si>
  <si>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</si>
  <si>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</si>
  <si>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</si>
  <si>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</si>
  <si>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</si>
  <si>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</si>
  <si>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</si>
  <si>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</si>
  <si>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</si>
  <si>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</si>
  <si>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</si>
  <si>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</si>
  <si>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</si>
  <si>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</si>
  <si>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</si>
  <si>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</si>
  <si>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</si>
  <si>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</si>
  <si>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</si>
  <si>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</si>
  <si>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</si>
  <si>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</si>
  <si>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</si>
  <si>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</si>
  <si>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</si>
  <si>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</si>
  <si>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</si>
  <si>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</si>
  <si>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</si>
  <si>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</si>
  <si>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</si>
  <si>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</si>
  <si>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</si>
  <si>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</si>
  <si>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</si>
  <si>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</si>
  <si>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</si>
  <si>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</si>
  <si>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</si>
  <si>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</si>
  <si>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</si>
  <si>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</si>
  <si>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</si>
  <si>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</si>
  <si>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</si>
  <si>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</si>
  <si>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</si>
  <si>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</si>
  <si>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</si>
  <si>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</si>
  <si>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</si>
  <si>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</si>
  <si>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</si>
  <si>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</si>
  <si>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</si>
  <si>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</si>
  <si>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</si>
  <si>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</si>
  <si>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</si>
  <si>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</si>
  <si>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</si>
  <si>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</si>
  <si>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</si>
  <si>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</si>
  <si>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</si>
  <si>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</si>
  <si>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</si>
  <si>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</si>
  <si>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</si>
  <si>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</si>
  <si>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</si>
  <si>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</si>
  <si>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</si>
  <si>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</si>
  <si>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</si>
  <si>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</si>
  <si>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</si>
  <si>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</si>
  <si>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</si>
  <si>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</si>
  <si>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</si>
  <si>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</si>
  <si>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</si>
  <si>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</si>
  <si>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</si>
  <si>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</si>
  <si>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</si>
  <si>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</si>
  <si>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</si>
  <si>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</si>
  <si>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</si>
  <si>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</si>
  <si>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</si>
  <si>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</si>
  <si>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</si>
  <si>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</si>
  <si>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</si>
  <si>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</si>
  <si>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</si>
  <si>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</si>
  <si>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</si>
  <si>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</si>
  <si>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</si>
  <si>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</si>
  <si>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</si>
  <si>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</si>
  <si>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</si>
  <si>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</si>
  <si>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</si>
  <si>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</si>
  <si>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</si>
  <si>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</si>
  <si>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</si>
  <si>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</si>
  <si>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</si>
  <si>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</si>
  <si>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</si>
  <si>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</si>
  <si>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</si>
  <si>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</si>
  <si>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</si>
  <si>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</si>
  <si>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</si>
  <si>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</si>
  <si>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</si>
  <si>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</si>
  <si>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</si>
  <si>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</si>
  <si>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</si>
  <si>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</si>
  <si>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</si>
  <si>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</si>
  <si>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</si>
  <si>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</si>
  <si>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</si>
  <si>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</si>
  <si>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</si>
  <si>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</si>
  <si>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</si>
  <si>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</si>
  <si>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</si>
  <si>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</si>
  <si>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</si>
  <si>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</si>
  <si>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</si>
  <si>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</si>
  <si>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</si>
  <si>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</si>
  <si>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</si>
  <si>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</si>
  <si>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</si>
  <si>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</si>
  <si>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</si>
  <si>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</si>
  <si>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</si>
  <si>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</si>
  <si>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</si>
  <si>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</si>
  <si>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</si>
  <si>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</si>
  <si>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</si>
  <si>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</si>
  <si>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</si>
  <si>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</si>
  <si>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</si>
  <si>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</si>
  <si>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</si>
  <si>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</si>
  <si>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</si>
  <si>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</si>
  <si>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</si>
  <si>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</si>
  <si>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</si>
  <si>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</si>
  <si>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</si>
  <si>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</si>
  <si>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</si>
  <si>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</si>
  <si>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</si>
  <si>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</si>
  <si>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</si>
  <si>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</si>
  <si>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</si>
  <si>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</si>
  <si>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</si>
  <si>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</si>
  <si>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</si>
  <si>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</si>
  <si>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</si>
  <si>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</si>
  <si>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</si>
  <si>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</si>
  <si>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</si>
  <si>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</si>
  <si>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</si>
  <si>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</si>
  <si>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</si>
  <si>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</si>
  <si>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</si>
  <si>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</si>
  <si>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</si>
  <si>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</si>
  <si>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</si>
  <si>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</si>
  <si>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</si>
  <si>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</si>
  <si>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</si>
  <si>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</si>
  <si>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</si>
  <si>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</si>
  <si>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</si>
  <si>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</si>
  <si>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</si>
  <si>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</si>
  <si>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</si>
  <si>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</si>
  <si>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</si>
  <si>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</si>
  <si>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</si>
  <si>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</si>
  <si>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</si>
  <si>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</si>
  <si>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</si>
  <si>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</si>
  <si>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</si>
  <si>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</si>
  <si>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</si>
  <si>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</si>
  <si>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</si>
  <si>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</si>
  <si>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</si>
  <si>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</si>
  <si>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</si>
  <si>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</si>
  <si>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</si>
  <si>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</si>
  <si>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</si>
  <si>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</si>
  <si>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</si>
  <si>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</si>
  <si>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</si>
  <si>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</si>
  <si>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</si>
  <si>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</si>
  <si>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</si>
  <si>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</si>
  <si>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</si>
  <si>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</si>
  <si>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</si>
  <si>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</si>
  <si>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</si>
  <si>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</si>
  <si>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</si>
  <si>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</si>
  <si>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</si>
  <si>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</si>
  <si>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</si>
  <si>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</si>
  <si>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</si>
  <si>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</si>
  <si>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</si>
  <si>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</si>
  <si>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</si>
  <si>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</si>
  <si>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</si>
  <si>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</si>
  <si>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</si>
  <si>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</si>
  <si>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</si>
  <si>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</si>
  <si>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</si>
  <si>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</si>
  <si>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</si>
  <si>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</si>
  <si>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</si>
  <si>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</si>
  <si>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</si>
  <si>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</si>
  <si>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</si>
  <si>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</si>
  <si>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</si>
  <si>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</si>
  <si>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</si>
  <si>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</si>
  <si>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</si>
  <si>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</si>
  <si>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</si>
  <si>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</si>
  <si>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</si>
  <si>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</si>
  <si>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</si>
  <si>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</si>
  <si>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</si>
  <si>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</si>
  <si>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</si>
  <si>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</si>
  <si>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</si>
  <si>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</si>
  <si>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</si>
  <si>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</si>
  <si>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</si>
  <si>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</si>
  <si>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</si>
  <si>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</si>
  <si>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</si>
  <si>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</si>
  <si>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</si>
  <si>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</si>
  <si>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</si>
  <si>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</si>
  <si>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</si>
  <si>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</si>
  <si>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</si>
  <si>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</si>
  <si>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</si>
  <si>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</si>
  <si>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</si>
  <si>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</si>
  <si>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</si>
  <si>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</si>
  <si>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</si>
  <si>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</si>
  <si>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</si>
  <si>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</si>
  <si>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</si>
  <si>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</si>
  <si>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</si>
  <si>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</si>
  <si>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</si>
  <si>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</si>
  <si>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</si>
  <si>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</si>
  <si>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</si>
  <si>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</si>
  <si>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</si>
  <si>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</si>
  <si>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</si>
  <si>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</si>
  <si>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</si>
  <si>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</si>
  <si>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</si>
  <si>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</si>
  <si>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</si>
  <si>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</si>
  <si>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</si>
  <si>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</si>
  <si>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</si>
  <si>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</si>
  <si>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</si>
  <si>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</si>
  <si>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</si>
  <si>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</si>
  <si>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</si>
  <si>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</si>
  <si>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</si>
  <si>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</si>
  <si>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</si>
  <si>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</si>
  <si>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</si>
  <si>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</si>
  <si>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</si>
  <si>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</si>
  <si>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</si>
  <si>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</si>
  <si>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</si>
  <si>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</si>
  <si>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</si>
  <si>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</si>
  <si>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</si>
  <si>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</si>
  <si>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</si>
  <si>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</si>
  <si>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</si>
  <si>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</si>
  <si>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</si>
  <si>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</si>
  <si>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</si>
  <si>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</si>
  <si>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</si>
  <si>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</si>
  <si>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</si>
  <si>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</si>
  <si>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</si>
  <si>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</si>
  <si>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</si>
  <si>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</si>
  <si>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</si>
  <si>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</si>
  <si>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</si>
  <si>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</si>
  <si>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</si>
  <si>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</si>
  <si>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</si>
  <si>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</si>
  <si>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</si>
  <si>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</si>
  <si>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</si>
  <si>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</si>
  <si>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</si>
  <si>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</si>
  <si>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</si>
  <si>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</si>
  <si>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</si>
  <si>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</si>
  <si>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</si>
  <si>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</si>
  <si>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</si>
  <si>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</si>
  <si>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</si>
  <si>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</si>
  <si>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</si>
  <si>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</si>
  <si>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</si>
  <si>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</si>
  <si>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</si>
  <si>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</si>
  <si>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</si>
  <si>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</si>
  <si>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</si>
  <si>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</si>
  <si>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</si>
  <si>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</si>
  <si>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</si>
  <si>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</si>
  <si>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</si>
  <si>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</si>
  <si>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</si>
  <si>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</si>
  <si>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</si>
  <si>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</si>
  <si>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</si>
  <si>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</si>
  <si>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</si>
  <si>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</si>
  <si>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</si>
  <si>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</si>
  <si>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</si>
  <si>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</si>
  <si>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</si>
  <si>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</si>
  <si>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</si>
  <si>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</si>
  <si>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</si>
  <si>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</si>
  <si>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</si>
  <si>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</si>
  <si>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</si>
  <si>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</si>
  <si>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</si>
  <si>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</si>
  <si>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</si>
  <si>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</si>
  <si>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</si>
  <si>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</si>
  <si>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</si>
  <si>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</si>
  <si>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</si>
  <si>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</si>
  <si>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</si>
  <si>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</si>
  <si>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</si>
  <si>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</si>
  <si>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</si>
  <si>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</si>
  <si>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</si>
  <si>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</si>
  <si>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</si>
  <si>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</si>
  <si>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</si>
  <si>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</si>
  <si>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</si>
  <si>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</si>
  <si>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</si>
  <si>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</si>
  <si>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</si>
  <si>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</si>
  <si>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</si>
  <si>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</si>
  <si>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</si>
  <si>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</si>
  <si>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</si>
  <si>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</si>
  <si>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</si>
  <si>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</si>
  <si>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</si>
  <si>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</si>
  <si>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</si>
  <si>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</si>
  <si>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</si>
  <si>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</si>
  <si>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</si>
  <si>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</si>
  <si>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</si>
  <si>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</si>
  <si>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</si>
  <si>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</si>
  <si>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</si>
  <si>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</si>
  <si>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</si>
  <si>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</si>
  <si>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</si>
  <si>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</si>
  <si>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</si>
  <si>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</si>
  <si>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</si>
  <si>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</si>
  <si>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</si>
  <si>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</si>
  <si>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</si>
  <si>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</si>
  <si>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</si>
  <si>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</si>
  <si>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</si>
  <si>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</si>
  <si>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</si>
  <si>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</si>
  <si>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</si>
  <si>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</si>
  <si>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</si>
  <si>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</si>
  <si>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</si>
  <si>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</si>
  <si>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</si>
  <si>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</si>
  <si>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</si>
  <si>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</si>
  <si>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</si>
  <si>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</si>
  <si>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</si>
  <si>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</si>
  <si>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</si>
  <si>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</si>
  <si>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</si>
  <si>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</si>
  <si>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</si>
  <si>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</si>
  <si>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</si>
  <si>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</si>
  <si>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</si>
  <si>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</si>
  <si>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</si>
  <si>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</si>
  <si>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</si>
  <si>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</si>
  <si>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</si>
  <si>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</si>
  <si>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</si>
  <si>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</si>
  <si>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</si>
  <si>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</si>
  <si>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</si>
  <si>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</si>
  <si>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</si>
  <si>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</si>
  <si>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</si>
  <si>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</si>
  <si>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</si>
  <si>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</si>
  <si>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</si>
  <si>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</si>
  <si>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</si>
  <si>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</si>
  <si>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</si>
  <si>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</si>
  <si>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</si>
  <si>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</si>
  <si>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</si>
  <si>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</si>
  <si>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</si>
  <si>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</si>
  <si>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</si>
  <si>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</si>
  <si>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</si>
  <si>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</si>
  <si>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</si>
  <si>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</si>
  <si>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</si>
  <si>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</si>
  <si>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</si>
  <si>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</si>
  <si>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</si>
  <si>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</si>
  <si>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</si>
  <si>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</si>
  <si>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</si>
  <si>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</si>
  <si>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</si>
  <si>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</si>
  <si>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</si>
  <si>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</si>
  <si>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</si>
  <si>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</si>
  <si>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</si>
  <si>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</si>
  <si>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</si>
  <si>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</si>
  <si>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</si>
  <si>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</si>
  <si>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</si>
  <si>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</si>
  <si>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</si>
  <si>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</si>
  <si>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</si>
  <si>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</si>
  <si>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</si>
  <si>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</si>
  <si>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</si>
  <si>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</si>
  <si>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</si>
  <si>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</si>
  <si>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</si>
  <si>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</si>
  <si>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</si>
  <si>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</si>
  <si>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</si>
  <si>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</si>
  <si>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</si>
  <si>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</si>
  <si>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</si>
  <si>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</si>
  <si>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</si>
  <si>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</si>
  <si>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</si>
  <si>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</si>
  <si>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</si>
  <si>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</si>
  <si>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</si>
  <si>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</si>
  <si>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</si>
  <si>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</si>
  <si>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</si>
  <si>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</si>
  <si>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</si>
  <si>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</si>
  <si>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</si>
  <si>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</si>
  <si>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</si>
  <si>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</si>
  <si>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</si>
  <si>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</si>
  <si>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</si>
  <si>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</si>
  <si>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</si>
  <si>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</si>
  <si>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</si>
  <si>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</si>
  <si>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</si>
  <si>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</si>
  <si>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</si>
  <si>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</si>
  <si>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</si>
  <si>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</si>
  <si>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</si>
  <si>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</si>
  <si>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</si>
  <si>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</si>
  <si>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</si>
  <si>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</si>
  <si>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</si>
  <si>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</si>
  <si>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</si>
  <si>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</si>
  <si>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</si>
  <si>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</si>
  <si>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</si>
  <si>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</si>
  <si>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</si>
  <si>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</si>
  <si>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</si>
  <si>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</si>
  <si>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</si>
  <si>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</si>
  <si>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</si>
  <si>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</si>
  <si>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</si>
  <si>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</si>
  <si>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</si>
  <si>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</si>
  <si>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</si>
  <si>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</si>
  <si>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</si>
  <si>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</si>
  <si>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</si>
  <si>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</si>
  <si>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</si>
  <si>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</si>
  <si>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</si>
  <si>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</si>
  <si>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</si>
  <si>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</si>
  <si>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</si>
  <si>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</si>
  <si>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</si>
  <si>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</si>
  <si>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</si>
  <si>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</si>
  <si>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</si>
  <si>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</si>
  <si>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</si>
  <si>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</si>
  <si>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</si>
  <si>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</si>
  <si>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</si>
  <si>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</si>
  <si>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</si>
  <si>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</si>
  <si>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</si>
  <si>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</si>
  <si>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</si>
  <si>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</si>
  <si>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</si>
  <si>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</si>
  <si>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</si>
  <si>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</si>
  <si>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</si>
  <si>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</si>
  <si>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</si>
  <si>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</si>
  <si>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</si>
  <si>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</si>
  <si>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</si>
  <si>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</si>
  <si>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</si>
  <si>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</si>
  <si>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</si>
  <si>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</si>
  <si>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</si>
  <si>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</si>
  <si>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</si>
  <si>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</si>
  <si>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</si>
  <si>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</si>
  <si>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</si>
  <si>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</si>
  <si>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</si>
  <si>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</si>
  <si>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</si>
  <si>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</si>
  <si>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</si>
  <si>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</si>
  <si>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</si>
  <si>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</si>
  <si>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</si>
  <si>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</si>
  <si>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</si>
  <si>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</si>
  <si>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</si>
  <si>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</si>
  <si>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</si>
  <si>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</si>
  <si>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</si>
  <si>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</si>
  <si>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</si>
  <si>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</si>
  <si>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</si>
  <si>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</si>
  <si>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</si>
  <si>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</si>
  <si>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</si>
  <si>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</si>
  <si>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</si>
  <si>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</si>
  <si>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</si>
  <si>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</si>
  <si>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</si>
  <si>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</si>
  <si>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</si>
  <si>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</si>
  <si>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</si>
  <si>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</si>
  <si>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</si>
  <si>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</si>
  <si>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</si>
  <si>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</si>
  <si>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</si>
  <si>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</si>
  <si>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</si>
  <si>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</si>
  <si>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</si>
  <si>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</si>
  <si>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</si>
  <si>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</si>
  <si>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</si>
  <si>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</si>
  <si>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</si>
  <si>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</si>
  <si>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</si>
  <si>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</si>
  <si>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</si>
  <si>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</si>
  <si>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</si>
  <si>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</si>
  <si>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</si>
  <si>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</si>
  <si>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</si>
  <si>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</si>
  <si>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</si>
  <si>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</si>
  <si>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</si>
  <si>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</si>
  <si>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</si>
  <si>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</si>
  <si>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</si>
  <si>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</si>
  <si>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</si>
  <si>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</si>
  <si>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</si>
  <si>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</si>
  <si>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</si>
  <si>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</si>
  <si>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</si>
  <si>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</si>
  <si>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</si>
  <si>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</si>
  <si>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</si>
  <si>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</si>
  <si>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</si>
  <si>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</si>
  <si>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</si>
  <si>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</si>
  <si>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</si>
  <si>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</si>
  <si>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</si>
  <si>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</si>
  <si>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</si>
  <si>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</si>
  <si>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</si>
  <si>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</si>
  <si>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</si>
  <si>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</si>
  <si>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</si>
  <si>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</si>
  <si>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</si>
  <si>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</si>
  <si>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</si>
  <si>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</si>
  <si>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</si>
  <si>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</si>
  <si>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</si>
  <si>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</si>
  <si>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</si>
  <si>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</si>
  <si>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</si>
  <si>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</si>
  <si>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</si>
  <si>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</si>
  <si>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</si>
  <si>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</si>
  <si>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</si>
  <si>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</si>
  <si>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</si>
  <si>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</si>
  <si>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</si>
  <si>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</si>
  <si>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</si>
  <si>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</si>
  <si>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</si>
  <si>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</si>
  <si>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</si>
  <si>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</si>
  <si>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</si>
  <si>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</si>
  <si>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</si>
  <si>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</si>
  <si>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</si>
  <si>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</si>
  <si>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</si>
  <si>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</si>
  <si>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</si>
  <si>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</si>
  <si>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</si>
  <si>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</si>
  <si>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</si>
  <si>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</si>
  <si>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</si>
  <si>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</si>
  <si>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</si>
  <si>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</si>
  <si>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</si>
  <si>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</si>
  <si>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</si>
  <si>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</si>
  <si>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</si>
  <si>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</si>
  <si>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</si>
  <si>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</si>
  <si>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</si>
  <si>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</si>
  <si>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</si>
  <si>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</si>
  <si>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</si>
  <si>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</si>
  <si>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</si>
  <si>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</si>
  <si>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</si>
  <si>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</si>
  <si>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</si>
  <si>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</si>
  <si>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</si>
  <si>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</si>
  <si>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</si>
  <si>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</si>
  <si>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</si>
  <si>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</si>
  <si>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</si>
  <si>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</si>
  <si>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</si>
  <si>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</si>
  <si>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</si>
  <si>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</si>
  <si>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</si>
  <si>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</si>
  <si>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</si>
  <si>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</si>
  <si>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</si>
  <si>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</si>
  <si>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</si>
  <si>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</si>
  <si>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</si>
  <si>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</si>
  <si>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</si>
  <si>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</si>
  <si>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</si>
  <si>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</si>
  <si>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</si>
  <si>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</si>
  <si>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</si>
  <si>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</si>
  <si>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</si>
  <si>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</si>
  <si>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</si>
  <si>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</si>
  <si>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</si>
  <si>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</si>
  <si>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</si>
  <si>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</si>
  <si>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</si>
  <si>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</si>
  <si>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</si>
  <si>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</si>
  <si>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</si>
  <si>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</si>
  <si>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</si>
  <si>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</si>
  <si>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</si>
  <si>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</si>
  <si>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</si>
  <si>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</si>
  <si>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</si>
  <si>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</si>
  <si>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</si>
  <si>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</si>
  <si>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</si>
  <si>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</si>
  <si>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</si>
  <si>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</si>
  <si>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</si>
  <si>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</si>
  <si>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</si>
  <si>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</si>
  <si>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</si>
  <si>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</si>
  <si>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</si>
  <si>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</si>
  <si>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</si>
  <si>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</si>
  <si>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</si>
  <si>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</si>
  <si>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</si>
  <si>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</si>
  <si>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</si>
  <si>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</si>
  <si>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</si>
  <si>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</si>
  <si>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</si>
  <si>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</si>
  <si>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</si>
  <si>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</si>
  <si>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</si>
  <si>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</si>
  <si>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</si>
  <si>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</si>
  <si>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</si>
  <si>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</si>
  <si>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</si>
  <si>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</si>
  <si>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</si>
  <si>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</si>
  <si>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</si>
  <si>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</si>
  <si>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</si>
  <si>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</si>
  <si>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</si>
  <si>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</si>
  <si>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</si>
  <si>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</si>
  <si>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</si>
  <si>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</si>
  <si>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</si>
  <si>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</si>
  <si>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</si>
  <si>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</si>
  <si>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</si>
  <si>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</si>
  <si>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</si>
  <si>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</si>
  <si>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</si>
  <si>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</si>
  <si>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</si>
  <si>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</si>
  <si>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</si>
  <si>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</si>
  <si>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</si>
  <si>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</si>
  <si>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</si>
  <si>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</si>
  <si>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</si>
  <si>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</si>
  <si>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</si>
  <si>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</si>
  <si>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</si>
  <si>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</si>
  <si>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</si>
  <si>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</si>
  <si>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</si>
  <si>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</si>
  <si>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</si>
  <si>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</si>
  <si>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</si>
  <si>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</si>
  <si>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</si>
  <si>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</si>
  <si>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</si>
  <si>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</si>
  <si>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</si>
  <si>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</si>
  <si>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</si>
  <si>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</si>
  <si>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</si>
  <si>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</si>
  <si>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</si>
  <si>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</si>
  <si>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</si>
  <si>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</si>
  <si>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</si>
  <si>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</si>
  <si>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</si>
  <si>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</si>
  <si>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</si>
  <si>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</si>
  <si>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</si>
  <si>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</si>
  <si>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</si>
  <si>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</si>
  <si>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</si>
  <si>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</si>
  <si>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</si>
  <si>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</si>
  <si>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</si>
  <si>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</si>
  <si>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</si>
  <si>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</si>
  <si>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</si>
  <si>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</si>
  <si>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</si>
  <si>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</si>
  <si>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</si>
  <si>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</si>
  <si>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</si>
  <si>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</si>
  <si>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</si>
  <si>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</si>
  <si>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</si>
  <si>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</si>
  <si>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</si>
  <si>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</si>
  <si>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</si>
  <si>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</si>
  <si>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</si>
  <si>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</si>
  <si>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</si>
  <si>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</si>
  <si>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</si>
  <si>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</si>
  <si>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</si>
  <si>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</si>
  <si>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</si>
  <si>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</si>
  <si>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</si>
  <si>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</si>
  <si>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</si>
  <si>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</si>
  <si>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</si>
  <si>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</si>
  <si>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</si>
  <si>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</si>
  <si>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</si>
  <si>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</si>
  <si>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</si>
  <si>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</si>
  <si>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</si>
  <si>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</si>
  <si>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</si>
  <si>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</si>
  <si>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</si>
  <si>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</si>
  <si>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</si>
  <si>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</si>
  <si>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</si>
  <si>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</si>
  <si>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</si>
  <si>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</si>
  <si>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</si>
  <si>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</si>
  <si>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</si>
  <si>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</si>
  <si>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</si>
  <si>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</si>
  <si>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</si>
  <si>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</si>
  <si>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</si>
  <si>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</si>
  <si>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</si>
  <si>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</si>
  <si>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</si>
  <si>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</si>
  <si>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</si>
  <si>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</si>
  <si>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</si>
  <si>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</si>
  <si>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</si>
  <si>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</si>
  <si>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</si>
  <si>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</si>
  <si>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</si>
  <si>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</si>
  <si>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</si>
  <si>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</si>
  <si>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</si>
  <si>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</si>
  <si>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</si>
  <si>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</si>
  <si>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</si>
  <si>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</si>
  <si>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</si>
  <si>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</si>
  <si>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</si>
  <si>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</si>
  <si>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</si>
  <si>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</si>
  <si>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</si>
  <si>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</si>
  <si>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</si>
  <si>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</si>
  <si>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</si>
  <si>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</si>
  <si>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</si>
  <si>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</si>
  <si>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</si>
  <si>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</si>
  <si>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</si>
  <si>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</si>
  <si>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</si>
  <si>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</si>
  <si>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</si>
  <si>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</si>
  <si>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</si>
  <si>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</si>
  <si>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</si>
  <si>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</si>
  <si>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</si>
  <si>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</si>
  <si>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</si>
  <si>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</si>
  <si>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</si>
  <si>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</si>
  <si>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</si>
  <si>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</si>
  <si>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</si>
  <si>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</si>
  <si>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</si>
  <si>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</si>
  <si>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</si>
  <si>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</si>
  <si>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</si>
  <si>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</si>
  <si>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</si>
  <si>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</si>
  <si>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</si>
  <si>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</si>
  <si>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</si>
  <si>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</si>
  <si>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</si>
  <si>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</si>
  <si>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</si>
  <si>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</si>
  <si>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</si>
  <si>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</si>
  <si>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</si>
  <si>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</si>
  <si>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</si>
  <si>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</si>
  <si>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</si>
  <si>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</si>
  <si>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</si>
  <si>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</si>
  <si>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</si>
  <si>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</si>
  <si>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</si>
  <si>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</si>
  <si>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</si>
  <si>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</si>
  <si>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</si>
  <si>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</si>
  <si>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</si>
  <si>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</si>
  <si>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</si>
  <si>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</si>
  <si>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</si>
  <si>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</si>
  <si>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</si>
  <si>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</si>
  <si>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</si>
  <si>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</si>
  <si>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</si>
  <si>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</si>
  <si>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</si>
  <si>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</si>
  <si>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</si>
  <si>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</si>
  <si>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</si>
  <si>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</si>
  <si>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</si>
  <si>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</si>
  <si>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</si>
  <si>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</si>
  <si>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</si>
  <si>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</si>
  <si>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</si>
  <si>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</si>
  <si>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</si>
  <si>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</si>
  <si>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</si>
  <si>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</si>
  <si>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</si>
  <si>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</si>
  <si>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</si>
  <si>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</si>
  <si>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</si>
  <si>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</si>
  <si>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</si>
  <si>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</si>
  <si>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</si>
  <si>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</si>
  <si>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</si>
  <si>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</si>
  <si>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</si>
  <si>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</si>
  <si>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</si>
  <si>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</si>
  <si>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</si>
  <si>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</si>
  <si>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</si>
  <si>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</si>
  <si>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</si>
  <si>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</si>
  <si>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</si>
  <si>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</si>
  <si>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</si>
  <si>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</si>
  <si>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</si>
  <si>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</si>
  <si>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</si>
  <si>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</si>
  <si>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</si>
  <si>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</si>
  <si>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</si>
  <si>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</si>
  <si>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</si>
  <si>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</si>
  <si>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</si>
  <si>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</si>
  <si>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</si>
  <si>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</si>
  <si>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</si>
  <si>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</si>
  <si>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</si>
  <si>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</si>
  <si>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</si>
  <si>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</si>
  <si>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</si>
  <si>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</si>
  <si>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</si>
  <si>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</si>
  <si>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</si>
  <si>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</si>
  <si>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</si>
  <si>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</si>
  <si>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</si>
  <si>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</si>
  <si>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</si>
  <si>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</si>
  <si>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</si>
  <si>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</si>
  <si>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</si>
  <si>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</si>
  <si>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</si>
  <si>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</si>
  <si>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</si>
  <si>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</si>
  <si>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</si>
  <si>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</si>
  <si>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</si>
  <si>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</si>
  <si>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</si>
  <si>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</si>
  <si>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</si>
  <si>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</si>
  <si>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</si>
  <si>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</si>
  <si>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</si>
  <si>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</si>
  <si>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</si>
  <si>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</si>
  <si>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</si>
  <si>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</si>
  <si>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</si>
  <si>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</si>
  <si>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</si>
  <si>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</si>
  <si>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</si>
  <si>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</si>
  <si>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</si>
  <si>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</si>
  <si>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</si>
  <si>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</si>
  <si>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</si>
  <si>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</si>
  <si>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</si>
  <si>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</si>
  <si>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</si>
  <si>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</si>
  <si>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</si>
  <si>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</si>
  <si>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</si>
  <si>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</si>
  <si>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</si>
  <si>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</si>
  <si>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</si>
  <si>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</si>
  <si>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</si>
  <si>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</si>
  <si>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</si>
  <si>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</si>
  <si>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</si>
  <si>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</si>
  <si>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</si>
  <si>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</si>
  <si>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</si>
  <si>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</si>
  <si>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</si>
  <si>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</si>
  <si>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</si>
  <si>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</si>
  <si>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</si>
  <si>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</si>
  <si>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</si>
  <si>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</si>
  <si>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</si>
  <si>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</si>
  <si>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</si>
  <si>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</si>
  <si>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</si>
  <si>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</si>
  <si>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</si>
  <si>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</si>
  <si>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</si>
  <si>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</si>
  <si>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</si>
  <si>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</si>
  <si>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</si>
  <si>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</si>
  <si>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</si>
  <si>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</si>
  <si>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</si>
  <si>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</si>
  <si>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</si>
  <si>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</si>
  <si>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</si>
  <si>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</si>
  <si>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</si>
  <si>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</si>
  <si>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</si>
  <si>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</si>
  <si>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</si>
  <si>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</si>
  <si>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</si>
  <si>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</si>
  <si>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</si>
  <si>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</si>
  <si>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</si>
  <si>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</si>
  <si>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</si>
  <si>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</si>
  <si>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</si>
  <si>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</si>
  <si>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</si>
  <si>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</si>
  <si>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</si>
  <si>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</si>
  <si>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</si>
  <si>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</si>
  <si>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</si>
  <si>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</si>
  <si>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</si>
  <si>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</si>
  <si>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</si>
  <si>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</si>
  <si>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</si>
  <si>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</si>
  <si>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</si>
  <si>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</si>
  <si>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</si>
  <si>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</si>
  <si>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</si>
  <si>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</si>
  <si>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</si>
  <si>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</si>
  <si>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</si>
  <si>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</si>
  <si>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</si>
  <si>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</si>
  <si>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</si>
  <si>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</si>
  <si>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</si>
  <si>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</si>
  <si>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</si>
  <si>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</si>
  <si>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</si>
  <si>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</si>
  <si>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</si>
  <si>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</si>
  <si>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</si>
  <si>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</si>
  <si>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</si>
  <si>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</si>
  <si>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</si>
  <si>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</si>
  <si>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</si>
  <si>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</si>
  <si>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</si>
  <si>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</si>
  <si>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</si>
  <si>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</si>
  <si>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</si>
  <si>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</si>
  <si>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</si>
  <si>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</si>
  <si>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</si>
  <si>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</si>
  <si>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</si>
  <si>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</si>
  <si>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</si>
  <si>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</si>
  <si>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</si>
  <si>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</si>
  <si>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</si>
  <si>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</si>
  <si>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</si>
  <si>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</si>
  <si>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</si>
  <si>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</si>
  <si>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</si>
  <si>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</si>
  <si>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</si>
  <si>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</si>
  <si>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</si>
  <si>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</si>
  <si>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</si>
  <si>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</si>
  <si>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</si>
  <si>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</si>
  <si>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</si>
  <si>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</si>
  <si>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</si>
  <si>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</si>
  <si>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</si>
  <si>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</si>
  <si>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</si>
  <si>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</si>
  <si>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</si>
  <si>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</si>
  <si>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</si>
  <si>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</si>
  <si>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</si>
  <si>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</si>
  <si>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</si>
  <si>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</si>
  <si>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</si>
  <si>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</si>
  <si>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</si>
  <si>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</si>
  <si>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</si>
  <si>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</si>
  <si>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</si>
  <si>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</si>
  <si>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</si>
  <si>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</si>
  <si>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</si>
  <si>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</si>
  <si>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</si>
  <si>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</si>
  <si>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</si>
  <si>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</si>
  <si>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</si>
  <si>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</si>
  <si>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</si>
  <si>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</si>
  <si>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</si>
  <si>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</si>
  <si>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</si>
  <si>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</si>
  <si>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</si>
  <si>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</si>
  <si>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</si>
  <si>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</si>
  <si>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</si>
  <si>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</si>
  <si>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</si>
  <si>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</si>
  <si>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</si>
  <si>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</si>
  <si>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</si>
  <si>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</si>
  <si>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</si>
  <si>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</si>
  <si>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</si>
  <si>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</si>
  <si>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</si>
  <si>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</si>
  <si>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</si>
  <si>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</si>
  <si>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</si>
  <si>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</si>
  <si>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</si>
  <si>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</si>
  <si>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</si>
  <si>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</si>
  <si>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</si>
  <si>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</si>
  <si>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</si>
  <si>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</si>
  <si>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</si>
  <si>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</si>
  <si>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</si>
  <si>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</si>
  <si>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</si>
  <si>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</si>
  <si>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</si>
  <si>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</si>
  <si>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</si>
  <si>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</si>
  <si>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</si>
  <si>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</si>
  <si>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</si>
  <si>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</si>
  <si>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</si>
  <si>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</si>
  <si>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</si>
  <si>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</si>
  <si>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</si>
  <si>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</si>
  <si>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</si>
  <si>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</si>
  <si>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</si>
  <si>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</si>
  <si>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</si>
  <si>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</si>
  <si>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</si>
  <si>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</si>
  <si>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</si>
  <si>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</si>
  <si>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</si>
  <si>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</si>
  <si>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</si>
  <si>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</si>
  <si>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</si>
  <si>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</si>
  <si>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</si>
  <si>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</si>
  <si>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</si>
  <si>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</si>
  <si>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</si>
  <si>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</si>
  <si>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</si>
  <si>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</si>
  <si>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</si>
  <si>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</si>
  <si>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</si>
  <si>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</si>
  <si>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</si>
  <si>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</si>
  <si>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</si>
  <si>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</si>
  <si>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</si>
  <si>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</si>
  <si>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</si>
  <si>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</si>
  <si>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</si>
  <si>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</si>
  <si>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</si>
  <si>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</si>
  <si>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</si>
  <si>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</si>
  <si>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</si>
  <si>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</si>
  <si>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</si>
  <si>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</si>
  <si>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</si>
  <si>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</si>
  <si>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</si>
  <si>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</si>
  <si>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</si>
  <si>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</si>
  <si>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</si>
  <si>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</si>
  <si>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</si>
  <si>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</si>
  <si>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</si>
  <si>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</si>
  <si>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</si>
  <si>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</si>
  <si>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</si>
  <si>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</si>
  <si>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</si>
  <si>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</si>
  <si>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</si>
  <si>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</si>
  <si>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</si>
  <si>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</si>
  <si>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</si>
  <si>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</si>
  <si>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</si>
  <si>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</si>
  <si>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</si>
  <si>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</si>
  <si>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</si>
  <si>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</si>
  <si>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</si>
  <si>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</si>
  <si>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</si>
  <si>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</si>
  <si>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</si>
  <si>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</si>
  <si>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</si>
  <si>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</si>
  <si>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</si>
  <si>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</si>
  <si>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</si>
  <si>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</si>
  <si>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</si>
  <si>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</si>
  <si>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</si>
  <si>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</si>
  <si>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</si>
  <si>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</si>
  <si>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</si>
  <si>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</si>
  <si>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</si>
  <si>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</si>
  <si>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</si>
  <si>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</si>
  <si>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</si>
  <si>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</si>
  <si>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</si>
  <si>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</si>
  <si>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</si>
  <si>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</si>
  <si>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</si>
  <si>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</si>
  <si>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</si>
  <si>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</si>
  <si>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</si>
  <si>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</si>
  <si>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</si>
  <si>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</si>
  <si>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</si>
  <si>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</si>
  <si>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</si>
  <si>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</si>
  <si>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</si>
  <si>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</si>
  <si>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</si>
  <si>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</si>
  <si>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</si>
  <si>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</si>
  <si>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</si>
  <si>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</si>
  <si>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</si>
  <si>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</si>
  <si>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</si>
  <si>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</si>
  <si>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</si>
  <si>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</si>
  <si>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</si>
  <si>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</si>
  <si>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</si>
  <si>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</si>
  <si>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</si>
  <si>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</si>
  <si>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</si>
  <si>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</si>
  <si>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</si>
  <si>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</si>
  <si>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</si>
  <si>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</si>
  <si>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</si>
  <si>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</si>
  <si>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</si>
  <si>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</si>
  <si>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</si>
  <si>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</si>
  <si>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</si>
  <si>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</si>
  <si>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</si>
  <si>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</si>
  <si>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</si>
  <si>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</si>
  <si>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</si>
  <si>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</si>
  <si>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</si>
  <si>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</si>
  <si>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</si>
  <si>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</si>
  <si>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</si>
  <si>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</si>
  <si>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</si>
  <si>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</si>
  <si>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</si>
  <si>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</si>
  <si>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</si>
  <si>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</si>
  <si>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</si>
  <si>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</si>
  <si>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</si>
  <si>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</si>
  <si>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</si>
  <si>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</si>
  <si>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</si>
  <si>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</si>
  <si>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</si>
  <si>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</si>
  <si>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</si>
  <si>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</si>
  <si>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</si>
  <si>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</si>
  <si>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</si>
  <si>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</si>
  <si>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</si>
  <si>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</si>
  <si>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</si>
  <si>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</si>
  <si>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</si>
  <si>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</si>
  <si>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</si>
  <si>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</si>
  <si>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</si>
  <si>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</si>
  <si>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</si>
  <si>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</si>
  <si>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</si>
  <si>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</si>
  <si>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</si>
  <si>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</si>
  <si>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</si>
  <si>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</si>
  <si>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</si>
  <si>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</si>
  <si>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</si>
  <si>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</si>
  <si>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</si>
  <si>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</si>
  <si>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</si>
  <si>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</si>
  <si>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</si>
  <si>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</si>
  <si>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</si>
  <si>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</si>
  <si>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</si>
  <si>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</si>
  <si>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</si>
  <si>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</si>
  <si>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</si>
  <si>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</si>
  <si>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</si>
  <si>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</si>
  <si>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</si>
  <si>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</si>
  <si>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</si>
  <si>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</si>
  <si>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</si>
  <si>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</si>
  <si>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</si>
  <si>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</si>
  <si>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</si>
  <si>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</si>
  <si>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</si>
  <si>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</si>
  <si>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</si>
  <si>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</si>
  <si>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</si>
  <si>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</si>
  <si>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</si>
  <si>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</si>
  <si>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</si>
  <si>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</si>
  <si>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</si>
  <si>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</si>
  <si>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</si>
  <si>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</si>
  <si>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</si>
  <si>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</si>
  <si>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</si>
  <si>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</si>
  <si>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</si>
  <si>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</si>
  <si>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</si>
  <si>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</si>
  <si>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</si>
  <si>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</si>
  <si>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</si>
  <si>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</si>
  <si>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</si>
  <si>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</si>
  <si>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</si>
  <si>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</si>
  <si>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</si>
  <si>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</si>
  <si>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</si>
  <si>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</si>
  <si>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</si>
  <si>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</si>
  <si>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</si>
  <si>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</si>
  <si>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</si>
  <si>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</si>
  <si>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</si>
  <si>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</si>
  <si>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</si>
  <si>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</si>
  <si>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</si>
  <si>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</si>
  <si>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</si>
  <si>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</si>
  <si>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</si>
  <si>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</si>
  <si>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</si>
  <si>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</si>
  <si>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</si>
  <si>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</si>
  <si>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</si>
  <si>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</si>
  <si>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</si>
  <si>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</si>
  <si>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</si>
  <si>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</si>
  <si>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</si>
  <si>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</si>
  <si>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</si>
  <si>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</si>
  <si>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</si>
  <si>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</si>
  <si>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</si>
  <si>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</si>
  <si>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</si>
  <si>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</si>
  <si>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</si>
  <si>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</si>
  <si>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</si>
  <si>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</si>
  <si>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</si>
  <si>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</si>
  <si>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</si>
  <si>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</si>
  <si>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</si>
  <si>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</si>
  <si>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</si>
  <si>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</si>
  <si>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</si>
  <si>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</si>
  <si>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</si>
  <si>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</si>
  <si>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</si>
  <si>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</si>
  <si>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</si>
  <si>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</si>
  <si>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</si>
  <si>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</si>
  <si>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</si>
  <si>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</si>
  <si>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</si>
  <si>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</si>
  <si>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</si>
  <si>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</si>
  <si>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</si>
  <si>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</si>
  <si>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</si>
  <si>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</si>
  <si>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</si>
  <si>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</si>
  <si>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</si>
  <si>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</si>
  <si>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</si>
  <si>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</si>
  <si>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</si>
  <si>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</si>
  <si>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</si>
  <si>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</si>
  <si>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</si>
  <si>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</si>
  <si>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</si>
  <si>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</si>
  <si>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</si>
  <si>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</si>
  <si>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</si>
  <si>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</si>
  <si>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</si>
  <si>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</si>
  <si>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</si>
  <si>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</si>
  <si>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</si>
  <si>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</si>
  <si>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</si>
  <si>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</si>
  <si>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</si>
  <si>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</si>
  <si>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</si>
  <si>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</si>
  <si>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</si>
  <si>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</si>
  <si>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</si>
  <si>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</si>
  <si>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</si>
  <si>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</si>
  <si>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</si>
  <si>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</si>
  <si>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</si>
  <si>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</si>
  <si>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</si>
  <si>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</si>
  <si>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</si>
  <si>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</si>
  <si>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</si>
  <si>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</si>
  <si>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</si>
  <si>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</si>
  <si>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</si>
  <si>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</si>
  <si>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</si>
  <si>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</si>
  <si>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</si>
  <si>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</si>
  <si>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</si>
  <si>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</si>
  <si>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</si>
  <si>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</si>
  <si>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</si>
  <si>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</si>
  <si>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</si>
  <si>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</si>
  <si>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</si>
  <si>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</si>
  <si>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</si>
  <si>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</si>
  <si>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</si>
  <si>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</si>
  <si>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</si>
  <si>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</si>
  <si>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</si>
  <si>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</si>
  <si>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</si>
  <si>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</si>
  <si>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</si>
  <si>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</si>
  <si>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</si>
  <si>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</si>
  <si>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</si>
  <si>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</si>
  <si>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</si>
  <si>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</si>
  <si>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</si>
  <si>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</si>
  <si>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</si>
  <si>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</si>
  <si>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</si>
  <si>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</si>
  <si>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</si>
  <si>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</si>
  <si>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</si>
  <si>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</si>
  <si>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</si>
  <si>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</si>
  <si>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</si>
  <si>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</si>
  <si>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</si>
  <si>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</si>
  <si>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</si>
  <si>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</si>
  <si>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</si>
  <si>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</si>
  <si>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</si>
  <si>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</si>
  <si>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</si>
  <si>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</si>
  <si>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</si>
  <si>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</si>
  <si>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</si>
  <si>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</si>
  <si>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</si>
  <si>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</si>
  <si>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</si>
  <si>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</si>
  <si>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</si>
  <si>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</si>
  <si>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</si>
  <si>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</si>
  <si>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</si>
  <si>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</si>
  <si>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</si>
  <si>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</si>
  <si>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</si>
  <si>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</si>
  <si>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</si>
  <si>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</si>
  <si>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</si>
  <si>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</si>
  <si>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</si>
  <si>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</si>
  <si>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</si>
  <si>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</si>
  <si>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</si>
  <si>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</si>
  <si>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</si>
  <si>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</si>
  <si>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</si>
  <si>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</si>
  <si>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</si>
  <si>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</si>
  <si>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</si>
  <si>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</si>
  <si>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</si>
  <si>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</si>
  <si>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</si>
  <si>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</si>
  <si>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</si>
  <si>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</si>
  <si>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</si>
  <si>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</si>
  <si>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</si>
  <si>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</si>
  <si>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</si>
  <si>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</si>
  <si>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</si>
  <si>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</si>
  <si>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</si>
  <si>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</si>
  <si>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</si>
  <si>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</si>
  <si>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</si>
  <si>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</si>
  <si>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</si>
  <si>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</si>
  <si>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</si>
  <si>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</si>
  <si>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</si>
  <si>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</si>
  <si>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</si>
  <si>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</si>
  <si>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</si>
  <si>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</si>
  <si>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</si>
  <si>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</si>
  <si>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</si>
  <si>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</si>
  <si>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</si>
  <si>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</si>
  <si>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</si>
  <si>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</si>
  <si>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</si>
  <si>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</si>
  <si>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</si>
  <si>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</si>
  <si>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</si>
  <si>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</si>
  <si>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</si>
  <si>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</si>
  <si>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</si>
  <si>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</si>
  <si>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</si>
  <si>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</si>
  <si>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</si>
  <si>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</si>
  <si>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</si>
  <si>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</si>
  <si>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</si>
  <si>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</si>
  <si>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</si>
  <si>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</si>
  <si>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</si>
  <si>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</si>
  <si>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</si>
  <si>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</si>
  <si>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</si>
  <si>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</si>
  <si>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</si>
  <si>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</si>
  <si>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</si>
  <si>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</si>
  <si>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</si>
  <si>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</si>
  <si>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</si>
  <si>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</si>
  <si>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</si>
  <si>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</si>
  <si>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</si>
  <si>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</si>
  <si>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</si>
  <si>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</si>
  <si>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</si>
  <si>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</si>
  <si>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</si>
  <si>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</si>
  <si>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</si>
  <si>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</si>
  <si>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</si>
  <si>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</si>
  <si>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</si>
  <si>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</si>
  <si>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</si>
  <si>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</si>
  <si>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</si>
  <si>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</si>
  <si>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</si>
  <si>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</si>
  <si>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</si>
  <si>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</si>
  <si>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</si>
  <si>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</si>
  <si>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</si>
  <si>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</si>
  <si>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</si>
  <si>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</si>
  <si>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</si>
  <si>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</si>
  <si>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</si>
  <si>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</si>
  <si>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</si>
  <si>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</si>
  <si>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</si>
  <si>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</si>
  <si>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</si>
  <si>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</si>
  <si>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</si>
  <si>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</si>
  <si>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</si>
  <si>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</si>
  <si>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</si>
  <si>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</si>
  <si>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</si>
  <si>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</si>
  <si>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</si>
  <si>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</si>
  <si>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</si>
  <si>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</si>
  <si>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</si>
  <si>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</si>
  <si>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</si>
  <si>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</si>
  <si>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</si>
  <si>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</si>
  <si>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</si>
  <si>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</si>
  <si>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</si>
  <si>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</si>
  <si>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</si>
  <si>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</si>
  <si>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</si>
  <si>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</si>
  <si>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</si>
  <si>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</si>
  <si>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</si>
  <si>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</si>
  <si>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</si>
  <si>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</si>
  <si>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</si>
  <si>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</si>
  <si>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</si>
  <si>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</si>
  <si>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</si>
  <si>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</si>
  <si>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</si>
  <si>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</si>
  <si>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</si>
  <si>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</si>
  <si>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</si>
  <si>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</si>
  <si>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</si>
  <si>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</si>
  <si>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</si>
  <si>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</si>
  <si>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</si>
  <si>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</si>
  <si>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</si>
  <si>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</si>
  <si>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</si>
  <si>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</si>
  <si>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</si>
  <si>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</si>
  <si>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</si>
  <si>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</si>
  <si>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</si>
  <si>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</si>
  <si>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</si>
  <si>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</si>
  <si>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</si>
  <si>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</si>
  <si>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</si>
  <si>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</si>
  <si>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</si>
  <si>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</si>
  <si>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</si>
  <si>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</si>
  <si>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</si>
  <si>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</si>
  <si>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</si>
  <si>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</si>
  <si>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</si>
  <si>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</si>
  <si>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</si>
  <si>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</si>
  <si>
    <t xml:space="preserve">GERALES RODRIGUEZ CARMEN </t>
  </si>
  <si>
    <t>0980176397</t>
  </si>
  <si>
    <t xml:space="preserve">VITE CAICEDO KELER </t>
  </si>
  <si>
    <t>0989073921</t>
  </si>
  <si>
    <t>VILLAMAR GANCHOZO GUADALUPE</t>
  </si>
  <si>
    <t>0989547412</t>
  </si>
  <si>
    <t>MOREIRA CEDEÑO ANCELO</t>
  </si>
  <si>
    <t>0982528800</t>
  </si>
  <si>
    <t xml:space="preserve">AVILA NAPA LILIANA </t>
  </si>
  <si>
    <t>0979584009</t>
  </si>
  <si>
    <t>0999838802</t>
  </si>
  <si>
    <t>ESMERALDAS HOLGUIN ALEXIS</t>
  </si>
  <si>
    <t xml:space="preserve">ZAMBRANO FIGUEROA IVANNA </t>
  </si>
  <si>
    <t>0991363267</t>
  </si>
  <si>
    <t xml:space="preserve">CABRERA MARQUEZ KIARA </t>
  </si>
  <si>
    <t>0980572790</t>
  </si>
  <si>
    <t>DELGADO SORNOZA GLENDA</t>
  </si>
  <si>
    <t>TELLES URBANO EDUARDO</t>
  </si>
  <si>
    <t>0993090936</t>
  </si>
  <si>
    <t>CAMPOVERDE BALCAZAR DANIEL</t>
  </si>
  <si>
    <t>0988790727</t>
  </si>
  <si>
    <t xml:space="preserve">MANZABA GILER JONATHAN </t>
  </si>
  <si>
    <t>0986742557</t>
  </si>
  <si>
    <t>PEREA ZAMBRANO JULISA</t>
  </si>
  <si>
    <t>0981494058</t>
  </si>
  <si>
    <t>MACIAS LEONES CRISTOPHER</t>
  </si>
  <si>
    <t>0990651421</t>
  </si>
  <si>
    <t>DUEÑAS SANTAMARIA LIZETH</t>
  </si>
  <si>
    <t>0939777465</t>
  </si>
  <si>
    <t>BURGOS VERA SANDRA</t>
  </si>
  <si>
    <t>0987449888</t>
  </si>
  <si>
    <t>MOREIRA BURGOS GLORIA</t>
  </si>
  <si>
    <t>0984810460</t>
  </si>
  <si>
    <t>COLINA ORTIZ WILTER</t>
  </si>
  <si>
    <t>0998363734</t>
  </si>
  <si>
    <t>MOLINA ZAMBRANO LADY</t>
  </si>
  <si>
    <t>0997474298</t>
  </si>
  <si>
    <t>0962770241</t>
  </si>
  <si>
    <t>ARROYO CAGUA ANGEL</t>
  </si>
  <si>
    <t>0986589614</t>
  </si>
  <si>
    <t>09</t>
  </si>
  <si>
    <t>0983945573</t>
  </si>
  <si>
    <t xml:space="preserve">ROJAS ORTIZ MELVA </t>
  </si>
  <si>
    <t>PINELA AVEIGA GENESIS</t>
  </si>
  <si>
    <t>0994351084</t>
  </si>
  <si>
    <t xml:space="preserve">MENDOZA CEDEÑO ANYELA </t>
  </si>
  <si>
    <t>0939870593</t>
  </si>
  <si>
    <t>LOPEZ PALADINES DOLORES</t>
  </si>
  <si>
    <t>0988449928</t>
  </si>
  <si>
    <t xml:space="preserve">INTRIAGO MUÑOZ SILVIO </t>
  </si>
  <si>
    <t xml:space="preserve">JAMA MANZABA FRANK </t>
  </si>
  <si>
    <t>0986743539</t>
  </si>
  <si>
    <t>DUEÑAS REYNA RICARDO</t>
  </si>
  <si>
    <t>0990167120</t>
  </si>
  <si>
    <t>CHUNCA MARCILLO ANDRES</t>
  </si>
  <si>
    <t>0984030553</t>
  </si>
  <si>
    <t>MORALES VALDEZ ALEXIS</t>
  </si>
  <si>
    <t>0968108473</t>
  </si>
  <si>
    <t xml:space="preserve">MACIAS MARQUEZ DYLAN </t>
  </si>
  <si>
    <t>0993281529</t>
  </si>
  <si>
    <t xml:space="preserve">OSTAIZA ZAMBRANO ERICK </t>
  </si>
  <si>
    <t>0967246651</t>
  </si>
  <si>
    <t>MERA MOSQUERA DELIA</t>
  </si>
  <si>
    <t>0992887798</t>
  </si>
  <si>
    <t>ORTIZ ESPINOZA WASHINTON</t>
  </si>
  <si>
    <t>0988693330</t>
  </si>
  <si>
    <t xml:space="preserve">LOOR LOPEZ SANTIAGO </t>
  </si>
  <si>
    <t>0968320651</t>
  </si>
  <si>
    <t xml:space="preserve">ESMERALDAS QUIÑONEZ WILIAN </t>
  </si>
  <si>
    <t>0993399422</t>
  </si>
  <si>
    <t>PATRON LARA LIZ</t>
  </si>
  <si>
    <t>0959213350</t>
  </si>
  <si>
    <t xml:space="preserve">LOOR CAGUA JORDAN </t>
  </si>
  <si>
    <t>0984487096</t>
  </si>
  <si>
    <t xml:space="preserve">MEDINA GOROZABEL JUAN </t>
  </si>
  <si>
    <t>0989385100</t>
  </si>
  <si>
    <t>PALACIOS ARCENTALES JOSE</t>
  </si>
  <si>
    <t>0981814609</t>
  </si>
  <si>
    <t xml:space="preserve">GARCIA ZAMBRANO NIXON </t>
  </si>
  <si>
    <t>0939468580</t>
  </si>
  <si>
    <t xml:space="preserve">SANTANA PUERTAS KATHERINE </t>
  </si>
  <si>
    <t>0968382570</t>
  </si>
  <si>
    <t xml:space="preserve">NAPA LOPEZ JUAN </t>
  </si>
  <si>
    <t>0979598428</t>
  </si>
  <si>
    <t>VELASQUEZ ROSADO NEYMAR</t>
  </si>
  <si>
    <t>0979189105</t>
  </si>
  <si>
    <t>VALDEZ VELASQUEZ JESSENIA</t>
  </si>
  <si>
    <t>0962623848</t>
  </si>
  <si>
    <t>CEDEÑO JAMA WILFRIDO</t>
  </si>
  <si>
    <t>0939208280</t>
  </si>
  <si>
    <t xml:space="preserve">QUIÑONEZ MANZABA MARIA </t>
  </si>
  <si>
    <t>0969351463</t>
  </si>
  <si>
    <t xml:space="preserve">COTERA MARQUEZ HIRVIN </t>
  </si>
  <si>
    <t>0991403534</t>
  </si>
  <si>
    <t xml:space="preserve">FERNANDEZ AGUIRRE ANDRES </t>
  </si>
  <si>
    <t>0990843293</t>
  </si>
  <si>
    <t>MANZABA MICOLTA NEVALDO</t>
  </si>
  <si>
    <t>0989683383</t>
  </si>
  <si>
    <t xml:space="preserve">PALACIOS CEVALLOS CRISTHIAN </t>
  </si>
  <si>
    <t>0993337691</t>
  </si>
  <si>
    <t>RAMIREZ JAMA LISBETH STEFANIA</t>
  </si>
  <si>
    <t>0990630835</t>
  </si>
  <si>
    <t>CASTILLO YANZA ZULAY ESTEFANIA</t>
  </si>
  <si>
    <t>0981331714</t>
  </si>
  <si>
    <t>LOOR ZAMBRANO LEIDER</t>
  </si>
  <si>
    <t>0968767180</t>
  </si>
  <si>
    <t>MERO SALDARRIAGA CRISTHIAN JAID</t>
  </si>
  <si>
    <t>0983516662</t>
  </si>
  <si>
    <t>ROSADO ROSALES ROSAIRA JOHANA</t>
  </si>
  <si>
    <t>ALCIVAR AVEIGA LUCIA BENEDICTA</t>
  </si>
  <si>
    <t>0993827383</t>
  </si>
  <si>
    <t>CEDEÑO NAPA ISAIAS HERNAN</t>
  </si>
  <si>
    <t>0980013964</t>
  </si>
  <si>
    <t>LOOR QUIÑONEZ MELANIE ALEXANDRA</t>
  </si>
  <si>
    <t>QUINTERO VERA JHONNY FERNANDO</t>
  </si>
  <si>
    <t>0967429566</t>
  </si>
  <si>
    <t>SALTOS BALDA FRANCISCO GABRIEL</t>
  </si>
  <si>
    <t>0958885089</t>
  </si>
  <si>
    <t xml:space="preserve">VAN DER VALK VERA STEFANO </t>
  </si>
  <si>
    <t>0995526207</t>
  </si>
  <si>
    <t>OZAETA MENENDEZ IVAN PATRICIO</t>
  </si>
  <si>
    <t>0969269647</t>
  </si>
  <si>
    <t>MATOS BASTIDAS YISNELL CAROLINA</t>
  </si>
  <si>
    <t>0991561367</t>
  </si>
  <si>
    <t>0990664342</t>
  </si>
  <si>
    <t>BALOY VASQUEZ MARYURI CAROLINA</t>
  </si>
  <si>
    <t>RODRIGUEZ COTERA CAMILA VALERIA</t>
  </si>
  <si>
    <t>COOX CHICA NILBIO TADEG</t>
  </si>
  <si>
    <t xml:space="preserve">VILELA ZAMBRANO ALEXANDRA </t>
  </si>
  <si>
    <t>0994148340</t>
  </si>
  <si>
    <t xml:space="preserve">BRIONES RIBERA JESSICA </t>
  </si>
  <si>
    <t>FERRIN MORALES ESTILITA</t>
  </si>
  <si>
    <t>0997661225</t>
  </si>
  <si>
    <t>0984349535</t>
  </si>
  <si>
    <t xml:space="preserve">GARCIA NAPA DIVINA </t>
  </si>
  <si>
    <t>0993690995</t>
  </si>
  <si>
    <t xml:space="preserve">PUERTAS ESTACIO WALTER </t>
  </si>
  <si>
    <t>0993044222</t>
  </si>
  <si>
    <t>GURUMENDI REINOSO EMILY</t>
  </si>
  <si>
    <t>0981507680</t>
  </si>
  <si>
    <t>PICO MARQUEZ MARCELO</t>
  </si>
  <si>
    <t>0984953325</t>
  </si>
  <si>
    <t>AVEIGA GARCIA TEOFILO</t>
  </si>
  <si>
    <t>0989450910</t>
  </si>
  <si>
    <t xml:space="preserve">ACOSTA CHILA MARILIN </t>
  </si>
  <si>
    <t>0968467204</t>
  </si>
  <si>
    <t xml:space="preserve">ESMERALDAS ORTIZ JHAIR </t>
  </si>
  <si>
    <t>0993448601</t>
  </si>
  <si>
    <t xml:space="preserve">FARIAS VILELA FERNANDO </t>
  </si>
  <si>
    <t>0993796162</t>
  </si>
  <si>
    <t xml:space="preserve">MOREIRA MEJIA MARIA </t>
  </si>
  <si>
    <t>0967879707</t>
  </si>
  <si>
    <t>VILLAMAR AVILA DEYSI</t>
  </si>
  <si>
    <t>ALCIVAR AVEIGA INES</t>
  </si>
  <si>
    <t>0939947692</t>
  </si>
  <si>
    <t>URETA GUDIÑO BENITO</t>
  </si>
  <si>
    <t xml:space="preserve">COBEÑA JAMA CRISTHIAN </t>
  </si>
  <si>
    <t>0988639711</t>
  </si>
  <si>
    <t xml:space="preserve">MERIZALDE RODRIGUEZ AARON </t>
  </si>
  <si>
    <t>0980499913</t>
  </si>
  <si>
    <t xml:space="preserve">MOREIRA ROMAN MARIA BELEN </t>
  </si>
  <si>
    <t>0990071947</t>
  </si>
  <si>
    <t xml:space="preserve">SOLORZANO INTRIAGO ALICIA </t>
  </si>
  <si>
    <t>0990320619</t>
  </si>
  <si>
    <t xml:space="preserve">QUIROZ HERRERA JOHANA </t>
  </si>
  <si>
    <t>0990498361</t>
  </si>
  <si>
    <t xml:space="preserve">FARIAS LOPEZ THIAGO </t>
  </si>
  <si>
    <t>0985511411</t>
  </si>
  <si>
    <t xml:space="preserve">GRANADA HOLGUIN JORGE </t>
  </si>
  <si>
    <t>0959667355</t>
  </si>
  <si>
    <t>ALAVA INTRIAGO MARIUXI</t>
  </si>
  <si>
    <t>0997762693</t>
  </si>
  <si>
    <t xml:space="preserve">JAMA VELEZ MARIA </t>
  </si>
  <si>
    <t>0992975376</t>
  </si>
  <si>
    <t>MOREIRA VILLAREAL LUIS</t>
  </si>
  <si>
    <t>0988024700</t>
  </si>
  <si>
    <t>VERA FARIAS MAITTE</t>
  </si>
  <si>
    <t>0994392158</t>
  </si>
  <si>
    <t xml:space="preserve">JAMA RAMIREZ JOSE </t>
  </si>
  <si>
    <t>0991866748</t>
  </si>
  <si>
    <t xml:space="preserve">REYES ACUÑA CRISTINA </t>
  </si>
  <si>
    <t>0997223400</t>
  </si>
  <si>
    <t xml:space="preserve">DELGADO SOSA GLORIA </t>
  </si>
  <si>
    <t>0979453878</t>
  </si>
  <si>
    <t>CRUZATTY CAGUA LUIS</t>
  </si>
  <si>
    <t>0963991795</t>
  </si>
  <si>
    <t>MURILLO GUEERO LUIS</t>
  </si>
  <si>
    <t>0992459567</t>
  </si>
  <si>
    <t>MEDINA RIVADENEIRA RONNY</t>
  </si>
  <si>
    <t>0997742465</t>
  </si>
  <si>
    <t>MEDRANDA VITE ANGELA</t>
  </si>
  <si>
    <t>0986221249</t>
  </si>
  <si>
    <t xml:space="preserve">HERRERA LOPEZ JOSSELYN </t>
  </si>
  <si>
    <t>0980297203</t>
  </si>
  <si>
    <t>DELGADO GUERRERO ARIEL</t>
  </si>
  <si>
    <t>0990978548</t>
  </si>
  <si>
    <t>ALVARADO CHAVARRIA PEDRO</t>
  </si>
  <si>
    <t>0969505257</t>
  </si>
  <si>
    <t>TORAL FARIAS MAYERLI</t>
  </si>
  <si>
    <t>0993722324</t>
  </si>
  <si>
    <t xml:space="preserve">RAMIREZ COLOBON YEMBER </t>
  </si>
  <si>
    <t>0989764749</t>
  </si>
  <si>
    <t xml:space="preserve">SOLORZANO VELIZ JUSTIN </t>
  </si>
  <si>
    <t>0963877408</t>
  </si>
  <si>
    <t>MOREIRA ZAMBRANO SHARIT</t>
  </si>
  <si>
    <t>0986422458</t>
  </si>
  <si>
    <t xml:space="preserve">SOLORZANO GIRON CRISTHIAN </t>
  </si>
  <si>
    <t>0989890867</t>
  </si>
  <si>
    <t xml:space="preserve">CHARCOPA VELEZ ALAIN </t>
  </si>
  <si>
    <t>0990565333</t>
  </si>
  <si>
    <t>CHARCOPA VELEZ ALANIS</t>
  </si>
  <si>
    <t xml:space="preserve">CHARCOPA VELEZ KEVIN </t>
  </si>
  <si>
    <t>SANTANZA ZAMBRANO DEICY</t>
  </si>
  <si>
    <t>0983672213</t>
  </si>
  <si>
    <t xml:space="preserve">VILELA VILELA ALEXANDER </t>
  </si>
  <si>
    <t>0993357446</t>
  </si>
  <si>
    <t>QUIJIJE GONZALEZ JOSE</t>
  </si>
  <si>
    <t>0994023098</t>
  </si>
  <si>
    <t>VACA INTRIAGO WILFRIDO</t>
  </si>
  <si>
    <t>0963881949</t>
  </si>
  <si>
    <t>0962342152</t>
  </si>
  <si>
    <t>GALVAN VIVANCO VINICIO</t>
  </si>
  <si>
    <t xml:space="preserve">MATOS BASTIDAS ALISNELL </t>
  </si>
  <si>
    <t xml:space="preserve">LOOR ARGUELLO RAMON </t>
  </si>
  <si>
    <t>0994844419</t>
  </si>
  <si>
    <t xml:space="preserve">ROJAS SABANDO HELEN </t>
  </si>
  <si>
    <t>0963319043</t>
  </si>
  <si>
    <t xml:space="preserve">VERA VITE CARMEN </t>
  </si>
  <si>
    <t>0963630362</t>
  </si>
  <si>
    <t>RAMIREZ ZAMBRANO JESI</t>
  </si>
  <si>
    <t xml:space="preserve">OBANDO ZAMBRANO DIANA </t>
  </si>
  <si>
    <t>0988053512</t>
  </si>
  <si>
    <t xml:space="preserve">CARREÑO PERALTA OLGA </t>
  </si>
  <si>
    <t>0963773793</t>
  </si>
  <si>
    <t xml:space="preserve">CALDERON SANTANA DIEGO </t>
  </si>
  <si>
    <t>0967248946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</si>
</sst>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347</c:v>
                </c:pt>
                <c:pt idx="1">
                  <c:v>22</c:v>
                </c:pt>
                <c:pt idx="2">
                  <c:v>4</c:v>
                </c:pt>
                <c:pt idx="3">
                  <c:v>44</c:v>
                </c:pt>
                <c:pt idx="4">
                  <c:v>3</c:v>
                </c:pt>
                <c:pt idx="5">
                  <c:v>129</c:v>
                </c:pt>
                <c:pt idx="6">
                  <c:v>242</c:v>
                </c:pt>
                <c:pt idx="7">
                  <c:v>0</c:v>
                </c:pt>
                <c:pt idx="8">
                  <c:v>0</c:v>
                </c:pt>
                <c:pt idx="9">
                  <c:v>44</c:v>
                </c:pt>
                <c:pt idx="10">
                  <c:v>1</c:v>
                </c:pt>
                <c:pt idx="11">
                  <c:v>4</c:v>
                </c:pt>
                <c:pt idx="12">
                  <c:v>86</c:v>
                </c:pt>
                <c:pt idx="13">
                  <c:v>0</c:v>
                </c:pt>
                <c:pt idx="14">
                  <c:v>38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11</c:v>
                </c:pt>
                <c:pt idx="21">
                  <c:v>0</c:v>
                </c:pt>
                <c:pt idx="22">
                  <c:v>8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434</c:v>
                </c:pt>
                <c:pt idx="31">
                  <c:v>1</c:v>
                </c:pt>
                <c:pt idx="32">
                  <c:v>15</c:v>
                </c:pt>
                <c:pt idx="33">
                  <c:v>0</c:v>
                </c:pt>
                <c:pt idx="34">
                  <c:v>0</c:v>
                </c:pt>
                <c:pt idx="35">
                  <c:v>18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31</c:v>
                </c:pt>
                <c:pt idx="44">
                  <c:v>12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26</c:v>
                </c:pt>
                <c:pt idx="50">
                  <c:v>1</c:v>
                </c:pt>
                <c:pt idx="51">
                  <c:v>20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347</c:v>
                      </c:pt>
                      <c:pt idx="1">
                        <c:v>22</c:v>
                      </c:pt>
                      <c:pt idx="2">
                        <c:v>4</c:v>
                      </c:pt>
                      <c:pt idx="3">
                        <c:v>44</c:v>
                      </c:pt>
                      <c:pt idx="4">
                        <c:v>3</c:v>
                      </c:pt>
                      <c:pt idx="5">
                        <c:v>129</c:v>
                      </c:pt>
                      <c:pt idx="6">
                        <c:v>242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44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86</c:v>
                      </c:pt>
                      <c:pt idx="13">
                        <c:v>0</c:v>
                      </c:pt>
                      <c:pt idx="14">
                        <c:v>38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8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434</c:v>
                      </c:pt>
                      <c:pt idx="31">
                        <c:v>1</c:v>
                      </c:pt>
                      <c:pt idx="32">
                        <c:v>15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18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12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26</c:v>
                      </c:pt>
                      <c:pt idx="50">
                        <c:v>1</c:v>
                      </c:pt>
                      <c:pt idx="51">
                        <c:v>20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116</c:v>
                      </c:pt>
                      <c:pt idx="1">
                        <c:v>14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4</c:v>
                      </c:pt>
                      <c:pt idx="5">
                        <c:v>68</c:v>
                      </c:pt>
                      <c:pt idx="6">
                        <c:v>212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17</c:v>
                      </c:pt>
                      <c:pt idx="13">
                        <c:v>0</c:v>
                      </c:pt>
                      <c:pt idx="14">
                        <c:v>30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12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156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482</c:v>
                      </c:pt>
                      <c:pt idx="1">
                        <c:v>37</c:v>
                      </c:pt>
                      <c:pt idx="2">
                        <c:v>5</c:v>
                      </c:pt>
                      <c:pt idx="3">
                        <c:v>56</c:v>
                      </c:pt>
                      <c:pt idx="4">
                        <c:v>7</c:v>
                      </c:pt>
                      <c:pt idx="5">
                        <c:v>206</c:v>
                      </c:pt>
                      <c:pt idx="6">
                        <c:v>468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44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104</c:v>
                      </c:pt>
                      <c:pt idx="13">
                        <c:v>0</c:v>
                      </c:pt>
                      <c:pt idx="14">
                        <c:v>68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14</c:v>
                      </c:pt>
                      <c:pt idx="21">
                        <c:v>0</c:v>
                      </c:pt>
                      <c:pt idx="22">
                        <c:v>20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3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639</c:v>
                      </c:pt>
                      <c:pt idx="31">
                        <c:v>1</c:v>
                      </c:pt>
                      <c:pt idx="32">
                        <c:v>28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23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15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37</c:v>
                      </c:pt>
                      <c:pt idx="50">
                        <c:v>1</c:v>
                      </c:pt>
                      <c:pt idx="51">
                        <c:v>28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opLeftCell="A2730" zoomScaleNormal="100" workbookViewId="0">
      <selection activeCell="G2755" sqref="G2755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28.391780821917809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60.38082191780822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27.684931506849313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48.391780821917806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2.967123287671233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14.857534246575343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20.399999999999999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17.846575342465755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14.753424657534246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72.421917808219177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40.200000000000003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28.257534246575343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27.046575342465754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36.079452054794523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54.252054794520546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11.934246575342465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20.460273972602739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27.93972602739726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25.536986301369861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6.6547945205479451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37.019178082191779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10.178082191780822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32.057534246575344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7.5726027397260278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28.049315068493151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20.717808219178082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15.441095890410958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75.545205479452051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20.605479452054794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44.679452054794524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26.265753424657536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44.260273972602739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34.200000000000003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32.679452054794524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33.452054794520549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18.402739726027399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21.824657534246576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52.742465753424661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12.136986301369863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24.142465753424659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27.794520547945204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16.095890410958905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32.145205479452052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62.367123287671234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23.427397260273974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27.684931506849313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18.80821917808219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38.81095890410959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78.660273972602738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21.553424657534247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26.887671232876713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7.0630136986301366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31.134246575342466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45.372602739726027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31.293150684931508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44.317808219178083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23.775342465753425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67.969863013698628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19.210958904109589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65.972602739726028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51.090410958904108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18.079452054794519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24.367123287671234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26.317808219178083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34.613698630136987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31.194520547945206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32.065753424657537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28.936986301369863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49.827397260273976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34.183561643835617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17.438356164383563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23.438356164383563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55.750684931506846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19.542465753424658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17.923287671232877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17.534246575342465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15.315068493150685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24.287671232876711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49.56712328767123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15.424657534246576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13.358904109589041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14.983561643835616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31.547945205479451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24.575342465753426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9.5534246575342472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40.915068493150685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13.035616438356165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21.468493150684932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50.726027397260275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13.512328767123288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16.364383561643837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8.5479452054794525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34.183561643835617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33.454794520547942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24.43013698630137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55.073972602739723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58.93150684931507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21.92876712328767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56.441095890410956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15.53972602739726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75.61917808219178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31.235616438356164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40.254794520547946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15.495890410958904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13.035616438356165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11.328767123287671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16.539726027397261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25.813698630136987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79.31232876712329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30.221917808219178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24.087671232876712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35.739726027397261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26.504109589041096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45.084931506849315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10.068493150684931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31.465753424657535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22.863013698630137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14.657534246575343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18.454794520547946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26.010958904109589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12.621917808219179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26.350684931506848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22.627397260273973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22.627397260273973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22.443835616438356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17.44109589041096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28.30958904109589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9.4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62.627397260273973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32.394520547945206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15.758904109589041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15.263013698630138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48.926027397260277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61.638356164383559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12.391780821917807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24.024657534246575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13.035616438356165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14.56986301369863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32.758904109589039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22.693150684931506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24.438356164383563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33.61643835616438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54.079452054794523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33.210958904109589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50.778082191780825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63.389041095890413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29.276712328767122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18.597260273972601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43.613698630136987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18.775342465753425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25.18904109589041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74.391780821917806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23.035616438356165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30.504109589041096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23.665753424657535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21.084931506849315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51.671232876712331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16.13150684931507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14.263013698630138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28.082191780821919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32.235616438356168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47.265753424657532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14.243835616438357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24.726027397260275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48.926027397260277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77.189041095890417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30.271232876712329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56.539726027397258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21.794520547945204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14.002739726027396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49.92876712328767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40.578082191780823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36.676712328767124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21.865753424657534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18.917808219178081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55.112328767123287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32.613698630136987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14.432876712328767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22.052054794520547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16.93972602739726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30.18904109589041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13.027397260273972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54.38082191780822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22.295890410958904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44.906849315068492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44.906849315068492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25.82191780821918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41.320547945205476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51.153424657534245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54.895890410958906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70.320547945205476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18.046575342465754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28.87123287671233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66.2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12.635616438356164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46.30958904109589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31.463013698630139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53.336986301369862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49.575342465753423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22.668493150684931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22.641095890410959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16.367123287671234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23.317808219178083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15.515068493150684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18.44109589041096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25.715068493150685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22.81095890410959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24.032876712328768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61.695890410958903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35.024657534246572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15.224657534246575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24.032876712328768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29.909589041095892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57.06849315068493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32.315068493150683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30.252054794520546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19.504109589041096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19.235616438356164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22.805479452054794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14.904109589041095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52.720547945205482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31.63013698630137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9.7369863013698623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27.767123287671232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28.641095890410959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35.087671232876716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18.63013698630137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12.632876712328768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13.926027397260274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16.608219178082191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31.367123287671234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24.284931506849315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43.079452054794523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16.18904109589041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12.04109589041096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42.980821917808221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16.87945205479452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14.92876712328767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20.863013698630137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68.68767123287671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29.317808219178083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23.86849315068493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21.936986301369863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41.57260273972603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4.0547945205479454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14.824657534246576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19.271232876712329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24.835616438356166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39.712328767123289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20.802739726027397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16.471232876712328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14.402739726027397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48.720547945205482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16.597260273972601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30.30958904109589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24.747945205479454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17.956164383561642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30.55890410958904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21.660273972602738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24.813698630136987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21.901369863013699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24.372602739726027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18.331506849315069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18.271232876712329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31.265753424657536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17.5013698630137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28.104109589041094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23.454794520547946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51.701369863013696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22.460273972602739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47.731506849315068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20.643835616438356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10.531506849315068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22.065753424657533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30.476712328767125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27.602739726027398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34.424657534246577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40.183561643835617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14.794520547945206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25.860273972602741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10.635616438356164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8.7616438356164377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61.61643835616438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26.435616438356163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10.830136986301369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15.923287671232877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15.893150684931507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23.769863013698629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31.065753424657533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17.797260273972604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8.794520547945206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19.410958904109588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8.5095890410958912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26.2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32.084931506849315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27.482191780821918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24.493150684931507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24.139726027397259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11.745205479452055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27.720547945205478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16.386301369863013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22.364383561643837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47.512328767123286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66.736986301369868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14.915068493150685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19.145205479452056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23.646575342465752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72.761643835616439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30.583561643835615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38.369863013698627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14.008219178082191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64.31232876712329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42.136986301369866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14.87945205479452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23.082191780821919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17.632876712328766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17.772602739726029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48.304109589041097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16.054794520547944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26.709589041095889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35.298630136986304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39.263013698630139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18.780821917808218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22.197260273972603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19.512328767123286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16.884931506849316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26.61917808219178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33.698630136986303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25.602739726027398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13.638356164383561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12.282191780821918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30.986301369863014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14.063013698630137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30.079452054794519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40.608219178082194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28.397260273972602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39.706849315068496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13.758904109589041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63.506849315068493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57.043835616438358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15.038356164383561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14.07123287671233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35.032876712328765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19.969863013698632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35.983561643835614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13.865753424657534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15.471232876712328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18.586301369863012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23.427397260273974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40.087671232876716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64.476712328767121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20.958904109589042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18.378082191780823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21.80821917808219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7.3205479452054796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21.457534246575342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6.6794520547945204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55.073972602739723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16.282191780821918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12.819178082191781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16.221917808219178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38.871232876712327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27.832876712328765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21.463013698630139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19.364383561643837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52.394520547945206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10.378082191780821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24.778082191780822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29.715068493150685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37.356164383561641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31.147945205479452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29.035616438356165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14.43013698630137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41.241095890410961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28.454794520547946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22.953424657534246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57.912328767123284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16.917808219178081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32.545205479452058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15.742465753424657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17.945205479452056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20.087671232876712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78.704109589041096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12.58904109589041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12.230136986301369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23.613698630136987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33.821917808219176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38.331506849315069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55.9972602739726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19.717808219178082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16.654794520547945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35.854794520547948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26.402739726027399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18.832876712328765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60.369863013698627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52.742465753424661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7.5397260273972604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70.575342465753423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66.230136986301375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39.542465753424658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58.290410958904111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24.81095890410959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21.145205479452056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23.008219178082193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28.778082191780822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23.539726027397261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56.701369863013696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26.095890410958905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6.8356164383561646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24.621917808219177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42.336986301369862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36.56986301369863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23.413698630136988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39.136986301369866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40.443835616438356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34.241095890410961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24.030136986301368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30.312328767123287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34.326027397260276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33.243835616438353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15.934246575342465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19.665753424657535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37.608219178082194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28.254794520547946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44.819178082191783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30.156164383561645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81.284931506849318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55.394520547945206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11.452054794520548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53.010958904109586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12.868493150684932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59.282191780821918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59.282191780821918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30.80821917808219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64.506849315068493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56.293150684931504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22.375342465753423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72.413698630136992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21.673972602739727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15.876712328767123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29.243835616438357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9.2191780821917817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22.953424657534246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28.254794520547946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18.906849315068492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8.5452054794520542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15.063013698630137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55.479452054794521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18.545205479452054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16.082191780821919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21.643835616438356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28.463013698630139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21.783561643835615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14.561643835616438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22.005479452054793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17.243835616438357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26.994520547945207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29.271232876712329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28.92876712328767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66.230136986301375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50.936986301369863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10.950684931506849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22.830136986301369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22.13150684931507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22.597260273972601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24.953424657534246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7.6958904109589037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46.589041095890408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19.857534246575341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50.073972602739723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19.92876712328767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12.334246575342465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25.024657534246575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39.265753424657532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29.945205479452056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23.958904109589042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24.375342465753423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49.347945205479455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40.197260273972603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65.536986301369865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48.197260273972603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36.846575342465755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26.008219178082193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25.791780821917808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27.356164383561644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46.802739726027397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9.8849315068493144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16.19178082191781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14.402739726027397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16.098630136986301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35.720547945205482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16.271232876712329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54.61643835616438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25.865753424657534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18.493150684931507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29.931506849315067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29.931506849315067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23.542465753424658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20.93972602739726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34.369863013698627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10.271232876712329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19.805479452054794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66.553424657534251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24.24931506849315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19.838356164383562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31.104109589041094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63.172602739726024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16.701369863013699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17.482191780821918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32.887671232876713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25.805479452054794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8.8273972602739725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20.326027397260273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20.531506849315068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65.594520547945208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21.909589041095892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29.232876712328768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31.12054794520548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9.7260273972602747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29.279452054794522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32.246575342465754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26.153424657534245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24.778082191780822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34.156164383561645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60.605479452054794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28.87123287671233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22.098630136986301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58.391780821917806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54.37808219178082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15.701369863013699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20.408219178082192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50.586301369863016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30.93972602739726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29.945205479452056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37.939726027397263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26.331506849315069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34.402739726027399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16.671232876712327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8.161643835616438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29.739726027397261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6.0849315068493155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33.915068493150685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38.575342465753423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7.8465753424657532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34.561643835616437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34.561643835616437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16.169863013698631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9.3698630136986303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35.761643835616439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14.361643835616439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28.906849315068492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34.936986301369863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34.936986301369863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31.545205479452054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28.372602739726027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36.769863013698632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37.295890410958904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19.923287671232877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44.802739726027397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22.745205479452054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15.553424657534247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14.542465753424658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24.857534246575341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33.789041095890411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27.356164383561644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54.682191780821917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19.550684931506851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64.526027397260279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25.265753424657536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64.879452054794527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19.904109589041095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24.473972602739725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18.413698630136988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23.4986301369863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28.975342465753425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15.917808219178083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29.183561643835617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24.328767123287673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39.583561643835615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77.871232876712327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22.953424657534246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29.254794520547946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23.416438356164385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26.213698630136985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50.394520547945206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29.638356164383563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34.183561643835617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24.44109589041096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16.791780821917808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44.334246575342469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28.424657534246574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64.969863013698628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20.208219178082192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26.846575342465755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31.454794520547946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25.230136986301371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7.7726027397260271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56.391780821917806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24.079452054794519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46.065753424657537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17.660273972602738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13.473972602739726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20.457534246575342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17.504109589041096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26.106849315068494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25.476712328767125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36.969863013698628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60.641095890410959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37.909589041095892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21.843835616438355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22.545205479452054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18.402739726027399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22.82191780821918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24.591780821917808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7.8986301369863012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58.268493150684932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9.7095890410958905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24.898630136986302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24.282191780821918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69.161643835616445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20.490410958904111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18.375342465753423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17.561643835616437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26.449315068493149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20.876712328767123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25.010958904109589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20.506849315068493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9.6630136986301363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14.816438356164383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32.69041095890411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22.183561643835617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37.471232876712328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35.528767123287672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30.934246575342467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22.345205479452055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25.427397260273974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8.624657534246575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23.506849315068493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20.841095890410958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47.756164383561647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16.432876712328767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15.008219178082191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13.550684931506849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22.553424657534247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19.950684931506849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27.484931506849314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31.063013698630137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6.515068493150685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25.282191780821918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28.17808219178082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77.295890410958904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5.1534246575342468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67.254794520547946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8.4054794520547951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27.832876712328765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78.493150684931507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19.841095890410958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16.55890410958904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16.832876712328765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24.005479452054793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18.345205479452055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12.871232876712329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18.978082191780821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35.090410958904108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19.526027397260275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40.901369863013699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16.468493150684932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27.93972602739726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53.06849315068493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33.821917808219176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20.241095890410961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15.265753424657534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8.2191780821917817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34.649315068493152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43.846575342465755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26.504109589041096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18.698630136986303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83.468493150684935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55.334246575342469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31.865753424657534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14.194520547945206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92.334246575342462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82.452054794520549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82.452054794520549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25.884931506849316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18.378082191780823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57.517808219178079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28.117808219178084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14.438356164383562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21.443835616438356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14.980821917808219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27.457534246575342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36.969863013698628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29.86849315068493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29.172602739726027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35.643835616438359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24.19178082191781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28.284931506849315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61.372602739726027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27.93972602739726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58.841095890410962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30.339726027397262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52.457534246575342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36.654794520547945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15.082191780821917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82.452054794520549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25.010958904109589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9.2547945205479447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18.556164383561644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19.936986301369863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82.452054794520549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51.695890410958903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20.852054794520548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41.895890410958906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32.526027397260272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39.863013698630134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24.268493150684932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27.194520547945206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27.224657534246575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80.430136986301363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36.282191780821918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31.438356164383563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17.394520547945206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29.882191780821916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22.126027397260273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25.443835616438356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38.578082191780823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31.002739726027396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31.693150684931506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44.863013698630134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32.868493150684934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72.498630136986307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20.989041095890411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19.194520547945206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21.654794520547945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27.953424657534246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49.92876712328767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52.608219178082194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23.589041095890412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47.11780821917808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39.610958904109587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37.076712328767123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35.221917808219175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10.468493150684932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19.989041095890411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22.24931506849315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7.9698630136986299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49.484931506849314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14.945205479452055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23.857534246575341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17.802739726027397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15.561643835616438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23.572602739726026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10.232876712328768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16.331506849315069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44.304109589041097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14.616438356164384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14.586301369863014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15.739726027397261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46.336986301369862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49.591780821917808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20.295890410958904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14.632876712328768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67.021917808219172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30.372602739726027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9.1397260273972609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34.901369863013699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47.958904109589042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18.545205479452054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28.975342465753425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24.876712328767123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47.301369863013697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13.438356164383562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18.747945205479454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42.980821917808221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21.849315068493151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8.2164383561643834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17.394520547945206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42.536986301369865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13.413698630136986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15.219178082191782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17.399999999999999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20.789041095890411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31.547945205479451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55.161643835616438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30.82191780821918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7.0383561643835613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56.57260273972603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19.493150684931507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52.531506849315072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58.353424657534248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21.076712328767123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29.13150684931507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40.263013698630139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37.783561643835618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11.830136986301369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14.608219178082193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19.561643835616437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28.515068493150686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20.287671232876711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39.265753424657532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24.010958904109589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54.175342465753424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19.863013698630137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24.580821917808219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54.353424657534248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17.065753424657533</v>
      </c>
      <c r="E819" s="14" t="str">
        <f t="shared" ca="1" si="24"/>
        <v>ADULTO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15.942465753424658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24.36986301369863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36.391780821917806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15.136986301369863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22.065753424657533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54.175342465753424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19.315068493150687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28.830136986301369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19.301369863013697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62.273972602739725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25.221917808219178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17.342465753424658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52.375342465753427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39.350684931506848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30.427397260273974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36.731506849315068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8.1452054794520556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12.019178082191781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13.912328767123288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17.202739726027396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47.994520547945207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29.254794520547946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53.235616438356168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20.509589041095889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65.112328767123287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36.797260273972604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25.884931506849316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53.463013698630135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23.172602739726027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16.279452054794522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65.131506849315073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13.96986301369863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38.126027397260273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43.435616438356163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23.720547945205478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56.484931506849314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64.591780821917808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54.082191780821915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63.476712328767121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22.832876712328765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44.43013698630137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39.449315068493149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30.726027397260275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12.912328767123288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23.780821917808218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17.243835616438357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37.915068493150685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31.805479452054794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32.56712328767123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16.767123287671232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9.5945205479452049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30.252054794520546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20.342465753424658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36.989041095890414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8.3369863013698637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41.980821917808221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14.419178082191781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27.361643835616437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26.80821917808219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18.068493150684933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78.334246575342462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8.1643835616438363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77.715068493150682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29.328767123287673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28.926027397260274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20.495890410958904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20.553424657534247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21.367123287671234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25.383561643835616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23.443835616438356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30.950684931506849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10.306849315068494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28.912328767123288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30.284931506849315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33.767123287671232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33.671232876712331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15.254794520547945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63.767123287671232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23.424657534246574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21.298630136986301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18.915068493150685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13.736986301369862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60.350684931506848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26.769863013698629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13.224657534246575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52.57260273972603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18.158904109589042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43.561643835616437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24.208219178082192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49.484931506849314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28.254794520547946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22.857534246575341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6.506849315068493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34.605479452054794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13.413698630136986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18.232876712328768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6.6164383561643838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19.698630136986303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17.583561643835615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65.547945205479451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42.753424657534246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19.547945205479451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24.843835616438355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19.734246575342464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51.663013698630138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25.775342465753425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22.953424657534246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30.5013698630137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48.56986301369863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40.487671232876714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17.452054794520549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13.254794520547945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67.534246575342465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6.0547945205479454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35.816438356164383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24.457534246575342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25.383561643835616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38.479452054794521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89.0054794520548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15.104109589041096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53.353424657534248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30.427397260273974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19.394520547945206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21.980821917808218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42.706849315068496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28.893150684931506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37.350684931506848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9.205479452054794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32.9972602739726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39.145205479452052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21.408219178082192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14.75068493150685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15.306849315068494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18.493150684931507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22.567123287671233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24.876712328767123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54.838356164383562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23.405479452054795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36.520547945205479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7.5863013698630137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19.145205479452056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20.183561643835617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76.750684931506854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26.463013698630139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7.2602739726027394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59.109589041095887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23.273972602739725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24.753424657534246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42.62191780821918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12.975342465753425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14.8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34.172602739726024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43.263013698630139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35.624657534246573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53.528767123287672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5.816438356164384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13.315068493150685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53.528767123287672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24.115068493150684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27.271232876712329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19.328767123287673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59.9972602739726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25.805479452054794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25.805479452054794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62.227397260273975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16.183561643835617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28.786301369863015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12.654794520547945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16.443835616438356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42.706849315068496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34.416438356164385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63.471232876712328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19.632876712328766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23.410958904109588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52.652054794520545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63.764383561643832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28.797260273972604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27.901369863013699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71.504109589041093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16.378082191780823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9.0657534246575349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6.3150684931506849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46.767123287671232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39.542465753424658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25.397260273972602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71.654794520547952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66.106849315068487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19.227397260273971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6.6575342465753424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28.942465753424656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25.706849315068492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19.315068493150687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25.243835616438357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22.852054794520548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25.695890410958903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17.660273972602738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34.857534246575341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55.512328767123286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31.994520547945207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23.12054794520548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36.249315068493154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49.287671232876711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26.673972602739727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27.531506849315068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76.008219178082186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7.2602739726027394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28.416438356164385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24.81095890410959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35.597260273972601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35.994520547945207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57.468493150684928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57.276712328767125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18.931506849315067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17.621917808219177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25.923287671232877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18.167123287671235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79.504109589041093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38.493150684931507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6.506849315068493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64.92328767123287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19.520547945205479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45.62191780821918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45.197260273972603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19.438356164383563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19.112328767123287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50.657534246575345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28.389041095890413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83.31232876712329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37.446575342465756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14.005479452054795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32.706849315068496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18.769863013698629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24.101369863013698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46.219178082191782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16.709589041095889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47.961643835616435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24.665753424657535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27.917808219178081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35.334246575342469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9.2739726027397253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33.145205479452052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18.246575342465754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24.2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39.254794520547946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67.090410958904116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23.271232876712329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25.493150684931507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21.638356164383563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40.257534246575339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14.246575342465754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15.232876712328768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37.084931506849315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25.482191780821918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28.643835616438356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36.750684931506846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29.515068493150686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13.813698630136987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26.457534246575342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30.317808219178083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10.205479452054794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25.139726027397259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7.4986301369863018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32.539726027397258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17.18082191780822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34.186301369863017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34.186301369863017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42.032876712328765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40.643835616438359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25.964383561643835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25.805479452054794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16.632876712328766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23.589041095890412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15.306849315068494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57.37808219178082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57.728767123287675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23.835616438356166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15.994520547945205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43.210958904109589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22.452054794520549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26.608219178082191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47.61643835616438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8.0767123287671225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50.517808219178079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34.816438356164383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58.490410958904107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36.38356164383562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7.7013698630136984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32.073972602739723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21.783561643835615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27.5013698630137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14.794520547945206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14.945205479452055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67.673972602739724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24.287671232876711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19.747945205479454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33.301369863013697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9.1123287671232873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46.482191780821921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49.789041095890411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68.865753424657541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17.36986301369863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22.994520547945207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24.87123287671233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58.597260273972601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15.682191780821919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34.19178082191781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58.328767123287669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25.684931506849313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23.213698630136985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58.597260273972601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18.947945205479453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30.978082191780821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58.273972602739725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24.802739726027397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15.835616438356164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46.175342465753424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38.646575342465752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34.589041095890408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33.063013698630137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14.857534246575343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20.098630136986301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37.43287671232877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17.567123287671233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25.632876712328766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29.293150684931508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54.61643835616438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22.6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14.665753424657535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25.452054794520549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24.328767123287673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18.791780821917808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16.895890410958906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24.780821917808218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25.638356164383563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25.638356164383563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28.227397260273971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34.194520547945203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41.545205479452058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34.936986301369863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62.449315068493149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31.183561643835617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56.868493150684934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39.095890410958901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43.493150684931507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35.93150684931507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15.057534246575342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43.271232876712325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16.956164383561642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68.249315068493146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71.326027397260276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28.893150684931506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62.468493150684928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45.597260273972601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20.802739726027397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31.082191780821919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28.854794520547944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14.312328767123288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29.649315068493152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14.147945205479452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44.723287671232875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30.12054794520548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20.520547945205479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22.517808219178082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22.526027397260275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17.158904109589042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25.684931506849313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14.852054794520548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36.736986301369861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13.109589041095891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32.761643835616439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19.487671232876714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9.8876712328767127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34.167123287671231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52.816438356164383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19.657534246575342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39.542465753424658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30.224657534246575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71.323287671232876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9.8794520547945197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25.016438356164382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48.594520547945208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18.534246575342465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75.915068493150685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25.241095890410961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23.736986301369864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17.243835616438357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25.479452054794521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29.356164383561644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51.698630136986303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25.597260273972601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57.136986301369866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17.854794520547944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19.317808219178083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29.654794520547945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32.575342465753423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38.186301369863017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20.224657534246575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12.419178082191781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11.164383561643836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19.909589041095892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49.449315068493149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14.482191780821918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15.775342465753425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27.082191780821919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23.084931506849315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32.463013698630135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21.632876712328766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46.517808219178079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26.002739726027396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41.813698630136983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24.805479452054794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64.197260273972603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14.504109589041096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19.273972602739725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6.4712328767123291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35.706849315068496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38.178082191780824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19.816438356164383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10.4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30.353424657534248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33.298630136986304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26.676712328767124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38.61917808219178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15.684931506849315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20.142465753424659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13.854794520547944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44.863013698630134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28.772602739726029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30.832876712328765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36.580821917808223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50.463013698630135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16.438356164383563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21.315068493150687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44.523287671232879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29.452054794520549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31.704109589041096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28.693150684931506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21.443835616438356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59.43013698630137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63.750684931506846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15.293150684931506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14.764383561643836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32.898630136986299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13.63013698630137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44.715068493150682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31.597260273972601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41.38082191780822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19.756164383561643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27.838356164383562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25.202739726027396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18.956164383561642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38.81095890410959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15.923287671232877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50.463013698630135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62.610958904109587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68.657534246575338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75.323287671232876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19.323287671232876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15.706849315068494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92.361643835616434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25.989041095890411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29.80821917808219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14.871232876712329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58.153424657534245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39.863013698630134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5.3041095890410963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36.391780821917806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12.282191780821918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47.660273972602738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16.043835616438358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13.936986301369863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40.950684931506849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13.665753424657535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6.7753424657534245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15.717808219178082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14.893150684931507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34.56712328767123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26.772602739726029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36.512328767123286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37.093150684931508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50.657534246575345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14.58904109589041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39.857534246575341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54.304109589041097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62.57260273972603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51.153424657534245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19.936986301369863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15.210958904109589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20.720547945205478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28.983561643835618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41.827397260273976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6.7616438356164386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20.306849315068494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21.484931506849314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17.043835616438358</v>
      </c>
      <c r="E1314" s="14" t="str">
        <f t="shared" ca="1" si="40"/>
        <v>ADULTO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16.306849315068494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30.424657534246574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55.62191780821918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33.454794520547942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30.008219178082193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48.745205479452054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42.246575342465754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22.638356164383563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11.805479452054794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24.876712328767123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22.75068493150685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30.19178082191781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44.273972602739725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22.175342465753424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21.315068493150687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29.805479452054794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75.726027397260268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49.391780821917806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49.706849315068496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60.597260273972601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7.4273972602739722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27.572602739726026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25.668493150684931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26.915068493150685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19.410958904109588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48.950684931506849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25.438356164383563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7.2602739726027394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40.547945205479451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18.367123287671234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50.610958904109587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25.635616438356163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55.394520547945206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15.536986301369863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17.772602739726029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24.375342465753423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25.923287671232877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51.463013698630135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14.457534246575342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22.87945205479452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16.082191780821919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32.717808219178082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19.465753424657535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19.547945205479451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67.336986301369862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16.717808219178082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15.268493150684931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10.257534246575343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20.328767123287673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24.019178082191782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17.002739726027396</v>
      </c>
      <c r="E1365" s="14" t="str">
        <f t="shared" ca="1" si="42"/>
        <v>ADULTO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11.076712328767123</v>
      </c>
      <c r="E1366" s="14" t="str">
        <f t="shared" ca="1" si="42"/>
        <v>ADOLECENTE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52.649315068493152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36.389041095890413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18.81095890410959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33.484931506849314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20.123287671232877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17.715068493150685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20.421917808219177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34.060273972602737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34.060273972602737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17.764383561643836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16.583561643835615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17.460273972602739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44.487671232876714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14.983561643835616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30.30958904109589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10.830136986301369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35.909589041095892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30.232876712328768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15.635616438356164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31.641095890410959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27.052054794520547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26.797260273972604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17.564383561643837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7.5698630136986305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19.794520547945204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31.638356164383563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15.293150684931506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31.898630136986302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16.364383561643837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49.186301369863017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18.854794520547944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21.778082191780822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18.06027397260274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14.2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32.649315068493152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10.136986301369863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40.994520547945207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14.134246575342466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16.706849315068492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14.556164383561644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41.849315068493148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12.378082191780821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31.580821917808219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16.238356164383561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44.304109589041097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18.317808219178083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5.4520547945205475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13.665753424657535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35.630136986301373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9.3068493150684937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18.221917808219178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42.830136986301369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29.931506849315067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23.07123287671233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27.635616438356163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68.167123287671231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8.8547945205479444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34.934246575342463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54.293150684931504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31.293150684931508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24.186301369863013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15.41095890410959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29.931506849315067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36.18904109589041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48.638356164383559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22.961643835616439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32.898630136986299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17.632876712328766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9.5616438356164384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10.747945205479452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12.780821917808218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25.635616438356163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23.175342465753424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17.86849315068493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25.81917808219178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32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12.673972602739726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27.147945205479452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49.547945205479451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30.854794520547944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12.180821917808219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11.07123287671233</v>
      </c>
      <c r="E1448" s="14" t="str">
        <f t="shared" ca="1" si="44"/>
        <v>ADOLECENTE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26.210958904109589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9.4301369863013704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79.38082191780822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54.709589041095889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22.057534246575344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13.153424657534247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24.457534246575342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23.304109589041097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26.723287671232878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16.367123287671234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49.076712328767123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55.323287671232876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15.408219178082192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13.123287671232877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31.416438356164385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60.709589041095889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21.92876712328767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51.424657534246577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33.671232876712331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26.901369863013699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13.873972602739727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17.87123287671233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19.175342465753424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35.953424657534249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20.126027397260273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17.676712328767124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14.498630136986302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15.627397260273973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24.846575342465755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21.389041095890413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36.353424657534248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19.065753424657533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11.013698630136986</v>
      </c>
      <c r="E1481" s="14" t="str">
        <f t="shared" ca="1" si="46"/>
        <v>ADOLECENTE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14.512328767123288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33.643835616438359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23.386301369863013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34.816438356164383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26.2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33.726027397260275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18.701369863013699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18.210958904109589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16.43013698630137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21.347945205479451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21.895890410958906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59.43287671232877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15.728767123287671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65.471232876712335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45.646575342465752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17.230136986301371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19.893150684931506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15.523287671232877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14.013698630136986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16.463013698630139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21.290410958904111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8.0136986301369859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58.597260273972601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13.841095890410958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18.704109589041096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37.950684931506849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37.835616438356162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26.073972602739726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15.657534246575343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15.336986301369864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8.7315068493150694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21.109589041095891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73.189041095890417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41.235616438356168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58.128767123287673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46.786301369863011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7.463013698630137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14.942465753424658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41.07123287671233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13.010958904109589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14.282191780821918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47.756164383561647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18.936986301369863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61.586301369863016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10.441095890410958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14.046575342465754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14.046575342465754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15.493150684931507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22.6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43.30958904109589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12.832876712328767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37.597260273972601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12.479452054794521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16.378082191780823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13.402739726027397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30.504109589041096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17.24931506849315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6.2657534246575342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29.328767123287673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18.873972602739727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15.575342465753424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14.257534246575343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26.849315068493151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34.07123287671233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20.802739726027397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35.452054794520549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78.145205479452059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37.295890410958904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56.915068493150685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51.819178082191783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54.57260273972603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15.498630136986302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58.682191780821917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12.956164383561644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13.64931506849315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29.61917808219178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38.849315068493148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13.778082191780822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12.843835616438357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32.679452054794524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26.147945205479452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62.136986301369866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46.098630136986301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13.646575342465754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15.512328767123288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26.504109589041096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19.175342465753424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43.238356164383561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24.495890410958904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14.931506849315069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35.6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15.197260273972603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40.62191780821918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33.517808219178079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14.145205479452056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31.87945205479452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15.260273972602739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15.158904109589042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16.290410958904111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16.421917808219177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17.528767123287672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10.994520547945205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68.145205479452059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31.931506849315067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22.482191780821918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31.386301369863013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14.832876712328767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60.386301369863013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14.953424657534246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31.471232876712328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26.210958904109589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45.709589041095889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29.621917808219177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17.747945205479454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33.684931506849317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80.430136986301363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16.712328767123289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20.838356164383562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17.786301369863015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29.13150684931507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17.150684931506849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53.528767123287672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52.301369863013697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52.641095890410959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18.334246575342465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26.553424657534247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26.756164383561643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36.421917808219177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13.797260273972602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45.093150684931508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13.005479452054795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16.479452054794521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17.084931506849315</v>
      </c>
      <c r="E1614" s="14" t="str">
        <f t="shared" ca="1" si="50"/>
        <v>ADULTO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24.408219178082192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16.490410958904111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14.6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14.758904109589041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6.1369863013698627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28.624657534246577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13.608219178082193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69.161643835616445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29.361643835616437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27.701369863013699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6.6602739726027398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15.698630136986301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46.43287671232877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14.673972602739726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14.717808219178082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17.002739726027396</v>
      </c>
      <c r="E1630" s="14" t="str">
        <f t="shared" ca="1" si="50"/>
        <v>ADULTO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17.791780821917808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13.520547945205479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15.282191780821918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4.0273972602739727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10.950684931506849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49.484931506849314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17.232876712328768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23.805479452054794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18.63013698630137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21.876712328767123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17.772602739726029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32.334246575342469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14.402739726027397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35.082191780821915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63.142465753424659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0.81369863013698629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19.978082191780821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17.846575342465755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14.717808219178082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27.709589041095889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26.873972602739727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42.084931506849315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22.517808219178082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28.457534246575342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17.580821917808219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21.723287671232878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15.810958904109588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19.967123287671232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6.6630136986301371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18.252054794520546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7.9671232876712326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17.295890410958904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19.030136986301368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25.832876712328765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15.802739726027397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31.126027397260273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19.490410958904111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32.942465753424656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14.202739726027398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31.484931506849314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25.016438356164382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68.202739726027403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19.210958904109589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19.75068493150685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15.693150684931506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41.216438356164382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25.958904109589042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23.238356164383561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24.767123287671232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7.5835616438356164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14.32054794520548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35.80821917808219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15.736986301369862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43.643835616438359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37.723287671232875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26.950684931506849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12.684931506849315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14.005479452054795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47.62191780821918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30.509589041095889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15.446575342465753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53.887671232876713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25.835616438356166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25.67945205479452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25.67945205479452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19.608219178082191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36.736986301369861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4.1561643835616442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16.87123287671233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25.36986301369863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28.328767123287673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47.339726027397262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14.312328767123288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13.53972602739726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15.890410958904109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13.961643835616439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11.063013698630137</v>
      </c>
      <c r="E1707" s="14" t="str">
        <f t="shared" ca="1" si="54"/>
        <v>ADOLECENTE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51.424657534246577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24.884931506849316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44.942465753424656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38.112328767123287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26.591780821917808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35.216438356164382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37.326027397260276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20.80821917808219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34.104109589041094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19.643835616438356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47.249315068493154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30.336986301369862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22.846575342465755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24.238356164383561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30.336986301369862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38.624657534246573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22.19178082191781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30.30958904109589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31.126027397260273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80.586301369863008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34.405479452054792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21.219178082191782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16.347945205479451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11.452054794520548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44.657534246575345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32.942465753424656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15.104109589041096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13.416438356164383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13.550684931506849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31.435616438356163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26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34.742465753424661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16.43013698630137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19.410958904109588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18.663013698630138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19.876712328767123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43.153424657534245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66.673972602739724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14.753424657534246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15.96986301369863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46.819178082191783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6.1753424657534248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12.416438356164383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32.747945205479454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13.997260273972604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24.87123287671233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15.282191780821918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28.695890410958903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32.421917808219177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30.112328767123287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7.0383561643835613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26.136986301369863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42.098630136986301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31.978082191780821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26.473972602739725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13.117808219178082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30.446575342465753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15.608219178082193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25.221917808219178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19.671232876712327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50.098630136986301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10.917808219178083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22.641095890410959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26.452054794520549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30.602739726027398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47.495890410958907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12.871232876712329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18.63013698630137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29.44109589041096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63.739726027397261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63.739726027397261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21.742465753424657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21.539726027397261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28.419178082191781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54.857534246575341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23.82191780821918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26.473972602739725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27.175342465753424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26.183561643835617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26.657534246575342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30.556164383561644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12.635616438356164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30.465753424657535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58.835616438356162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29.657534246575342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47.301369863013697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32.024657534246572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32.813698630136983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19.18082191780822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24.408219178082192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28.353424657534248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49.649315068493152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28.726027397260275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17.567123287671233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32.81095890410959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17.005479452054793</v>
      </c>
      <c r="E1803" s="14" t="str">
        <f t="shared" ca="1" si="56"/>
        <v>ADULTO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22.632876712328766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27.493150684931507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25.761643835616439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63.515068493150686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16.805479452054794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19.734246575342464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22.608219178082191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51.786301369863011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15.92876712328767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12.646575342465754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13.35068493150685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28.463013698630139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7.0904109589041093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25.12054794520548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40.550684931506851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43.158904109589038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53.772602739726025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41.838356164383562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33.372602739726027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32.336986301369862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15.128767123287671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26.169863013698631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22.194520547945206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14.624657534246575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32.81095890410959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14.747945205479452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12.67945205479452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19.408219178082192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25.893150684931506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13.065753424657535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47.238356164383561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14.923287671232877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15.4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24.578082191780823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40.468493150684928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27.969863013698632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13.567123287671233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20.75068493150685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32.93150684931507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19.720547945205478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31.860273972602741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18.526027397260275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17.638356164383563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58.684931506849317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13.586301369863014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29.421917808219177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53.175342465753424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85.265753424657532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16.616438356164384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25.838356164383562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25.479452054794521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27.482191780821918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17.969863013698632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9.1123287671232873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27.610958904109587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7.5479452054794525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27.139726027397259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35.194520547945203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26.80821917808219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23.972602739726028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15.515068493150684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25.67945205479452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55.912328767123284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32.504109589041093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9.9342465753424651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55.06849315068493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7.6164383561643838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24.627397260273973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22.147945205479452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30.654794520547945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30.728767123287671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25.638356164383563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37.556164383561644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58.668493150684931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35.893150684931506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14.523287671232877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14.172602739726027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67.016438356164386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15.712328767123287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68.104109589041101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68.104109589041101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20.4986301369863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7.7068493150684931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37.578082191780823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34.476712328767121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28.802739726027397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42.186301369863017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15.158904109589042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54.4986301369863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23.893150684931506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39.254794520547946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23.676712328767124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46.56986301369863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15.56986301369863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27.8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11.408219178082192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28.523287671232875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14.386301369863014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16.098630136986301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16.273972602739725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25.134246575342466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24.523287671232875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35.098630136986301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32.104109589041094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25.167123287671235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21.830136986301369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21.484931506849314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15.545205479452054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25.824657534246576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14.942465753424658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59.397260273972606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41.904109589041099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15.408219178082192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18.608219178082191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21.397260273972602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20.745205479452054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35.709589041095889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10.682191780821919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31.704109589041096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73.969863013698628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23.550684931506851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73.969863013698628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31.408219178082192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28.043835616438358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57.657534246575345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38.490410958904107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53.257534246575339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44.857534246575341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68.112328767123287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34.841095890410962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64.153424657534245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7.2164383561643834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15.397260273972602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41.410958904109592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66.147945205479445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14.147945205479452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13.704109589041096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13.816438356164383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30.775342465753425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21.413698630136988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16.545205479452054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62.087671232876716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25.81917808219178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17.687671232876713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68.112328767123287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18.408219178082192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40.750684931506846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13.926027397260274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26.197260273972603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17.479452054794521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17.715068493150685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20.30958904109589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43.290410958904111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32.452054794520549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38.726027397260275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7.8219178082191778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16.783561643835615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17.849315068493151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59.438356164383563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35.649315068493152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39.890410958904113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50.243835616438353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24.586301369863012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52.712328767123289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44.873972602739727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33.835616438356162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17.717808219178082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37.284931506849318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13.632876712328768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60.893150684931506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19.742465753424657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3.6219178082191781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49.652054794520545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16.153424657534245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14.421917808219177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12.868493150684932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48.054794520547944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6.8438356164383558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15.454794520547946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13.575342465753424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46.43287671232877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16.545205479452054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19.797260273972604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6.8958904109589039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16.986301369863014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20.534246575342465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40.646575342465752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68.438356164383563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38.457534246575342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8.536986301369863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31.887671232876713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20.830136986301369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22.273972602739725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34.065753424657537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35.980821917808221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44.07123287671233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44.895890410958906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67.775342465753425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22.572602739726026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43.441095890410956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33.473972602739728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12.742465753424657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20.194520547945206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34.019178082191779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23.775342465753425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26.282191780821918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55.745205479452054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52.547945205479451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23.164383561643834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26.19178082191781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55.210958904109589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23.698630136986303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31.457534246575342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25.205479452054796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31.213698630136985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34.260273972602739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24.298630136986301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63.649315068493152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6.4493150684931511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16.090410958904108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12.065753424657535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14.63013698630137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12.446575342465753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48.095890410958901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5.3178082191780822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63.964383561643835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17.323287671232876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23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11.019178082191781</v>
      </c>
      <c r="E2032" s="14" t="str">
        <f t="shared" ca="1" si="64"/>
        <v>ADOLECENTE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33.11780821917808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26.153424657534245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34.602739726027394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25.158904109589042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29.553424657534247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13.712328767123287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39.049315068493151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10.506849315068493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7.3589041095890408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14.906849315068493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14.383561643835616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31.80821917808219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27.906849315068492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21.687671232876713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53.413698630136984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39.109589041095887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13.115068493150686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7.484931506849315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18.246575342465754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9.1150684931506856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63.742465753424661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69.394520547945206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57.284931506849318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40.863013698630134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31.860273972602741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29.682191780821917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13.112328767123287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21.895890410958906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30.583561643835615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17.567123287671233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14.536986301369863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14.408219178082192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33.556164383561644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18.712328767123289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18.594520547945205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25.5013698630137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30.30958904109589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12.610958904109589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35.731506849315068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41.4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37.369863013698627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6.6958904109589037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16.460273972602739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30.641095890410959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22.460273972602739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16.673972602739727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14.882191780821918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14.421917808219177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21.298630136986301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47.652054794520545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8.9616438356164387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15.926027397260274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54.947945205479449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16.172602739726027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13.87945205479452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36.893150684931506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51.106849315068494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21.547945205479451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40.4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33.575342465753423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21.416438356164385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22.432876712328767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39.517808219178079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19.624657534246577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40.128767123287673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14.523287671232877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25.638356164383563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29.304109589041097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38.31232876712329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26.323287671232876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26.589041095890412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40.268493150684932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16.18904109589041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9.3863013698630144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14.613698630136986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29.432876712328767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18.917808219178081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17.580821917808219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21.81095890410959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15.435616438356165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13.41095890410959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42.350684931506848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36.846575342465755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25.2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31.126027397260273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5.536986301369863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19.054794520547944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65.780821917808225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20.452054794520549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13.841095890410958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11.624657534246575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13.947945205479453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65.243835616438361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20.909589041095892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27.967123287671232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53.654794520547945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10.964383561643835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14.024657534246575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9.5397260273972595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36.323287671232876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22.849315068493151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24.635616438356163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53.772602739726025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28.030136986301368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29.55890410958904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17.704109589041096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22.523287671232875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30.731506849315068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46.849315068493148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8.5479452054794525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32.942465753424656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31.186301369863013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32.386301369863013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17.246575342465754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12.542465753424658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24.580821917808219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18.715068493150685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29.126027397260273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36.389041095890413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23.30958904109589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17.849315068493151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21.306849315068494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19.19178082191781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79.860273972602741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54.5013698630137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48.734246575342468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6.2904109589041095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19.057534246575344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27.424657534246574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24.221917808219178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36.197260273972603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11.797260273972602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8.1342465753424662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17.465753424657535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15.775342465753425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24.304109589041097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33.556164383561644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17.643835616438356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18.194520547945206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25.101369863013698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11.627397260273973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31.126027397260273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49.56712328767123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54.553424657534244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13.334246575342465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20.682191780821917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45.468493150684928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19.575342465753426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21.213698630136985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29.728767123287671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31.405479452054795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41.084931506849315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33.852054794520548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27.246575342465754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28.024657534246575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36.769863013698632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16.041095890410958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39.263013698630139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24.443835616438356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43.701369863013696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29.528767123287672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19.547945205479451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54.438356164383563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7.6904109589041099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18.772602739726029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18.323287671232876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14.627397260273973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6.397260273972603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13.627397260273973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16.641095890410959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14.271232876712329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24.44109589041096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17.139726027397259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19.846575342465755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20.399999999999999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15.942465753424658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35.712328767123289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22.87123287671233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26.87123287671233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22.687671232876713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55.57260273972603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37.090410958904108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14.712328767123287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31.216438356164385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26.589041095890412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18.136986301369863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52.978082191780821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15.424657534246576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24.550684931506851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8.1424657534246574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22.657534246575342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34.057534246575344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22.852054794520548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34.315068493150683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36.197260273972603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31.008219178082193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31.008219178082193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28.468493150684932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50.052054794520551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32.460273972602742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79.701369863013696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14.306849315068494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31.736986301369864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40.07123287671233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17.723287671232878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49.62191780821918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49.62191780821918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21.780821917808218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26.364383561643837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10.635616438356164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12.347945205479451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14.03013698630137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49.731506849315068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31.857534246575341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9.257534246575343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22.761643835616439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87.008219178082186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20.342465753424658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20.389041095890413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20.287671232876711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15.476712328767123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42.942465753424656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45.293150684931504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35.526027397260272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19.008219178082193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15.884931506849314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29.150684931506849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44.517808219178079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22.706849315068492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17.435616438356163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17.109589041095891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19.632876712328766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22.254794520547946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20.69041095890411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15.545205479452054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32.375342465753427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14.43013698630137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9.1013698630136979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40.526027397260272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14.947945205479453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18.17808219178082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30.43013698630137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66.561643835616437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46.2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14.298630136986301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47.123287671232873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67.038356164383558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20.104109589041094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34.032876712328765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22.136986301369863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25.454794520547946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26.813698630136987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15.432876712328767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35.010958904109586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27.383561643835616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53.386301369863013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14.986301369863014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22.610958904109587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44.736986301369861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22.783561643835615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14.794520547945206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68.287671232876718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26.06027397260274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17.038356164383561</v>
      </c>
      <c r="E2296" s="14" t="str">
        <f t="shared" ca="1" si="72"/>
        <v>ADULTO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17.709589041095889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16.205479452054796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15.117808219178082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18.421917808219177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51.849315068493148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34.054794520547944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18.547945205479451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14.624657534246575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70.627397260273966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24.723287671232878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12.197260273972603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69.917808219178085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7.4301369863013695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18.043835616438358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41.353424657534248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19.56986301369863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21.419178082191781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26.276712328767122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25.268493150684932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27.158904109589042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17.391780821917809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18.684931506849313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32.268493150684932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25.063013698630137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20.145205479452056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20.145205479452056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23.805479452054794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35.254794520547946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62.175342465753424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47.652054794520545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14.824657534246576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16.265753424657536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43.898630136986299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19.172602739726027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42.082191780821915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63.805479452054797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46.731506849315068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46.56986301369863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11.131506849315068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23.312328767123287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24.528767123287672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20.052054794520547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26.841095890410958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51.115068493150687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29.005479452054793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25.863013698630137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31.958904109589042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64.0027397260274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22.306849315068494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25.816438356164383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12.627397260273973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38.854794520547948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54.520547945205479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17.621917808219177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77.123287671232873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20.709589041095889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25.767123287671232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27.142465753424659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48.56986301369863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23.219178082191782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34.665753424657531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18.893150684931506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40.180821917808217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47.958904109589042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13.706849315068494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3.1945205479452055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19.715068493150685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17.660273972602738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17.671232876712327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13.293150684931506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13.115068493150686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34.260273972602739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61.753424657534246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31.145205479452056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68.813698630136983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26.452054794520549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38.230136986301368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17.531506849315068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23.032876712328768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10.358904109589041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25.424657534246574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39.917808219178085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23.917808219178081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26.726027397260275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22.934246575342467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14.29041095890411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20.923287671232877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14.531506849315068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16.671232876712327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42.054794520547944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31.328767123287673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17.408219178082192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13.646575342465754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22.172602739726027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10.715068493150685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46.397260273972606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19.315068493150687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22.915068493150685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26.405479452054795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19.56986301369863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19.219178082191782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11.282191780821918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22.742465753424657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22.742465753424657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25.720547945205478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25.260273972602739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20.956164383561642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26.175342465753424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34.586301369863016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19.783561643835615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41.61917808219178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66.591780821917808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48.479452054794521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43.0027397260274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58.61643835616438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51.589041095890408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9.8794520547945197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6.1972602739726028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23.432876712328767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7.6438356164383565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51.468493150684928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40.134246575342466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33.347945205479455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37.994520547945207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25.052054794520547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27.591780821917808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36.073972602739723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22.961643835616439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63.895890410958906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63.895890410958906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30.104109589041094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26.043835616438358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22.465753424657535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10.536986301369863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13.136986301369863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8.0301369863013701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22.761643835616439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63.553424657534244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26.717808219178082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28.923287671232877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19.399999999999999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21.065753424657533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34.62191780821918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14.150684931506849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18.534246575342465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13.454794520547946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20.712328767123289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38.726027397260275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13.347945205479451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18.323287671232876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19.742465753424657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20.301369863013697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31.936986301369863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39.624657534246573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58.684931506849317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46.487671232876714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24.852054794520548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68.249315068493146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23.364383561643837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23.235616438356164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41.131506849315066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26.13150684931507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65.580821917808223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25.610958904109587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50.912328767123284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23.32054794520548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7.8410958904109593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24.065753424657533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24.726027397260275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30.80821917808219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52.742465753424661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42.923287671232877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34.62191780821918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68.432876712328763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22.386301369863013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23.082191780821919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14.194520547945206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12.136986301369863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60.123287671232873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32.917808219178085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5.8520547945205479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21.389041095890413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44.180821917808217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15.202739726027398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57.304109589041097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70.06849315068493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24.504109589041096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29.805479452054794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19.493150684931507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10.975342465753425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13.671232876712329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12.4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40.575342465753423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13.095890410958905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3.1589041095890411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7.2301369863013702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33.18904109589041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32.293150684931504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28.534246575342465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27.769863013698629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21.80821917808219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11.887671232876713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25.317808219178083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22.123287671232877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25.863013698630137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42.715068493150682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19.720547945205478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17.673972602739727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60.224657534246575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38.742465753424661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17.917808219178081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19.736986301369864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18.843835616438355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19.526027397260275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12.857534246575343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16.36986301369863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23.175342465753424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49.210958904109589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24.421917808219177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19.194520547945206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58.169863013698631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11.016438356164384</v>
      </c>
      <c r="E2520" s="14" t="str">
        <f t="shared" ca="1" si="78"/>
        <v>ADOLECENTE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32.421917808219177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12.602739726027398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12.816438356164383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48.717808219178082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46.824657534246576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9.9643835616438352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76.671232876712324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11.402739726027397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19.586301369863012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33.484931506849314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31.013698630136986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17.271232876712329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30.991780821917807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28.572602739726026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16.331506849315069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17.427397260273974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21.397260273972602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18.591780821917808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12.978082191780821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12.991780821917809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53.328767123287669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40.564383561643837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61.030136986301372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17.813698630136987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19.643835616438356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61.005479452054793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25.282191780821918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15.997260273972604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52.745205479452054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86.463013698630135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44.342465753424655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11.69041095890411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25.901369863013699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31.328767123287673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25.901369863013699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14.194520547945206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35.060273972602737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35.060273972602737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48.197260273972603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20.452054794520549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33.063013698630137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17.709589041095889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39.663013698630138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16.13150684931507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37.868493150684934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36.778082191780825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55.802739726027397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26.553424657534247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23.512328767123286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51.917808219178085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27.816438356164383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20.452054794520549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9.2328767123287676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28.4986301369863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28.254794520547946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15.298630136986301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28.4986301369863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15.93972602739726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31.893150684931506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23.024657534246575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23.334246575342465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25.726027397260275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6.4520547945205475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94.528767123287665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36.31232876712329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41.761643835616439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6.021917808219178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8.293150684931506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36.912328767123284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26.465753424657535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41.065753424657537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27.734246575342464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15.830136986301369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16.416438356164385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7.6301369863013697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8.0520547945205472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38.789041095890411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11.67945205479452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42.56712328767123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51.632876712328766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7.3561643835616435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28.4986301369863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18.846575342465755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14.561643835616438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12.66027397260274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11.36986301369863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37.131506849315066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2.8301369863013699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9.7534246575342465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27.556164383561644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>
        <f t="shared" si="84"/>
        <v>2600</v>
      </c>
      <c r="B2611" t="s">
        <v>5144</v>
      </c>
      <c r="C2611" s="12">
        <v>39046</v>
      </c>
      <c r="D2611" s="13">
        <f ca="1">(TODAY()-PACIENTE[[#This Row],[FECHA. DE NACIMIENTO]])/365</f>
        <v>19.158904109589042</v>
      </c>
      <c r="E2611" s="14" t="str">
        <f t="shared" ca="1" si="83"/>
        <v>ADULTO</v>
      </c>
      <c r="F2611" s="14" t="s">
        <v>14</v>
      </c>
      <c r="G2611" s="2" t="s">
        <v>5145</v>
      </c>
    </row>
    <row r="2612" spans="1:7" x14ac:dyDescent="0.25">
      <c r="A2612" s="84">
        <f t="shared" si="84"/>
        <v>2601</v>
      </c>
      <c r="B2612" t="s">
        <v>5146</v>
      </c>
      <c r="C2612" s="12">
        <v>39800</v>
      </c>
      <c r="D2612" s="13">
        <f ca="1">(TODAY()-PACIENTE[[#This Row],[FECHA. DE NACIMIENTO]])/365</f>
        <v>17.093150684931508</v>
      </c>
      <c r="E2612" s="14" t="str">
        <f t="shared" ca="1" si="83"/>
        <v>ADULTO</v>
      </c>
      <c r="F2612" s="14" t="s">
        <v>14</v>
      </c>
      <c r="G2612" s="2" t="s">
        <v>5148</v>
      </c>
    </row>
    <row r="2613" spans="1:7" x14ac:dyDescent="0.25">
      <c r="A2613" s="84">
        <f t="shared" si="84"/>
        <v>2602</v>
      </c>
      <c r="B2613" t="s">
        <v>5147</v>
      </c>
      <c r="C2613" s="12">
        <v>40685</v>
      </c>
      <c r="D2613" s="13">
        <f ca="1">(TODAY()-PACIENTE[[#This Row],[FECHA. DE NACIMIENTO]])/365</f>
        <v>14.668493150684931</v>
      </c>
      <c r="E2613" s="14" t="str">
        <f t="shared" ca="1" si="83"/>
        <v>ADOLECENTE</v>
      </c>
      <c r="F2613" s="14" t="s">
        <v>14</v>
      </c>
      <c r="G2613" s="2" t="s">
        <v>5148</v>
      </c>
    </row>
    <row r="2614" spans="1:7" x14ac:dyDescent="0.25">
      <c r="A2614" s="84">
        <f t="shared" si="84"/>
        <v>2603</v>
      </c>
      <c r="B2614" t="s">
        <v>4831</v>
      </c>
      <c r="C2614" s="12">
        <v>35482</v>
      </c>
      <c r="D2614" s="13">
        <f ca="1">(TODAY()-PACIENTE[[#This Row],[FECHA. DE NACIMIENTO]])/365</f>
        <v>28.923287671232877</v>
      </c>
      <c r="E2614" s="14" t="str">
        <f t="shared" ca="1" si="83"/>
        <v>ADULTO</v>
      </c>
      <c r="F2614" s="14" t="s">
        <v>14</v>
      </c>
      <c r="G2614" s="2" t="s">
        <v>4832</v>
      </c>
    </row>
    <row r="2615" spans="1:7" x14ac:dyDescent="0.25">
      <c r="A2615" s="84">
        <f t="shared" si="84"/>
        <v>2604</v>
      </c>
      <c r="B2615" t="s">
        <v>5149</v>
      </c>
      <c r="C2615" s="12">
        <v>20616</v>
      </c>
      <c r="D2615" s="13">
        <f ca="1">(TODAY()-PACIENTE[[#This Row],[FECHA. DE NACIMIENTO]])/365</f>
        <v>69.652054794520552</v>
      </c>
      <c r="E2615" s="14" t="str">
        <f t="shared" ca="1" si="83"/>
        <v>TERCERA EDAD</v>
      </c>
      <c r="F2615" s="14" t="s">
        <v>15</v>
      </c>
      <c r="G2615" s="2" t="s">
        <v>2054</v>
      </c>
    </row>
    <row r="2616" spans="1:7" x14ac:dyDescent="0.25">
      <c r="A2616" s="84">
        <f t="shared" si="84"/>
        <v>2605</v>
      </c>
      <c r="B2616" t="s">
        <v>5150</v>
      </c>
      <c r="C2616" s="12">
        <v>35576</v>
      </c>
      <c r="D2616" s="13">
        <f ca="1">(TODAY()-PACIENTE[[#This Row],[FECHA. DE NACIMIENTO]])/365</f>
        <v>28.665753424657535</v>
      </c>
      <c r="E2616" s="14" t="str">
        <f t="shared" ca="1" si="83"/>
        <v>ADULTO</v>
      </c>
      <c r="F2616" s="14" t="s">
        <v>14</v>
      </c>
      <c r="G2616" s="2" t="s">
        <v>5151</v>
      </c>
    </row>
    <row r="2617" spans="1:7" x14ac:dyDescent="0.25">
      <c r="A2617" s="84">
        <f t="shared" si="84"/>
        <v>2606</v>
      </c>
      <c r="B2617" t="s">
        <v>5152</v>
      </c>
      <c r="C2617" s="12">
        <v>37169</v>
      </c>
      <c r="D2617" s="13">
        <f ca="1">(TODAY()-PACIENTE[[#This Row],[FECHA. DE NACIMIENTO]])/365</f>
        <v>24.301369863013697</v>
      </c>
      <c r="E2617" s="14" t="str">
        <f t="shared" ca="1" si="83"/>
        <v>ADULTO</v>
      </c>
      <c r="F2617" s="14" t="s">
        <v>15</v>
      </c>
      <c r="G2617" s="2" t="s">
        <v>5153</v>
      </c>
    </row>
    <row r="2618" spans="1:7" x14ac:dyDescent="0.25">
      <c r="A2618" s="84">
        <f t="shared" si="84"/>
        <v>2607</v>
      </c>
      <c r="B2618" t="s">
        <v>5154</v>
      </c>
      <c r="C2618" s="12">
        <v>29570</v>
      </c>
      <c r="D2618" s="13">
        <f ca="1">(TODAY()-PACIENTE[[#This Row],[FECHA. DE NACIMIENTO]])/365</f>
        <v>45.12054794520548</v>
      </c>
      <c r="E2618" s="14" t="str">
        <f t="shared" ca="1" si="83"/>
        <v>ADULTO</v>
      </c>
      <c r="F2618" s="14" t="s">
        <v>15</v>
      </c>
    </row>
    <row r="2619" spans="1:7" x14ac:dyDescent="0.25">
      <c r="A2619" s="84">
        <f t="shared" si="84"/>
        <v>2608</v>
      </c>
      <c r="B2619" t="s">
        <v>5155</v>
      </c>
      <c r="C2619" s="12">
        <v>28750</v>
      </c>
      <c r="D2619" s="13">
        <f ca="1">(TODAY()-PACIENTE[[#This Row],[FECHA. DE NACIMIENTO]])/365</f>
        <v>47.367123287671234</v>
      </c>
      <c r="E2619" s="14" t="str">
        <f t="shared" ca="1" si="83"/>
        <v>ADULTO</v>
      </c>
      <c r="F2619" s="14" t="s">
        <v>15</v>
      </c>
      <c r="G2619" s="2" t="s">
        <v>5156</v>
      </c>
    </row>
    <row r="2620" spans="1:7" x14ac:dyDescent="0.25">
      <c r="A2620" s="84">
        <f t="shared" si="84"/>
        <v>2609</v>
      </c>
      <c r="B2620" t="s">
        <v>5157</v>
      </c>
      <c r="C2620" s="12">
        <v>33273</v>
      </c>
      <c r="D2620" s="13">
        <f ca="1">(TODAY()-PACIENTE[[#This Row],[FECHA. DE NACIMIENTO]])/365</f>
        <v>34.975342465753428</v>
      </c>
      <c r="E2620" s="14" t="str">
        <f t="shared" ca="1" si="83"/>
        <v>ADULTO</v>
      </c>
      <c r="F2620" s="14" t="s">
        <v>15</v>
      </c>
      <c r="G2620" s="2" t="s">
        <v>5158</v>
      </c>
    </row>
    <row r="2621" spans="1:7" x14ac:dyDescent="0.25">
      <c r="A2621" s="84">
        <f t="shared" si="84"/>
        <v>2610</v>
      </c>
      <c r="B2621" t="s">
        <v>5159</v>
      </c>
      <c r="C2621" s="12">
        <v>40762</v>
      </c>
      <c r="D2621" s="13">
        <f ca="1">(TODAY()-PACIENTE[[#This Row],[FECHA. DE NACIMIENTO]])/365</f>
        <v>14.457534246575342</v>
      </c>
      <c r="E2621" s="14" t="str">
        <f t="shared" ca="1" si="83"/>
        <v>ADOLECENTE</v>
      </c>
      <c r="F2621" s="14" t="s">
        <v>14</v>
      </c>
      <c r="G2621" s="2" t="s">
        <v>5160</v>
      </c>
    </row>
    <row r="2622" spans="1:7" x14ac:dyDescent="0.25">
      <c r="A2622" s="84">
        <f t="shared" si="84"/>
        <v>2611</v>
      </c>
      <c r="B2622" t="s">
        <v>5161</v>
      </c>
      <c r="C2622" s="12">
        <v>37247</v>
      </c>
      <c r="D2622" s="13">
        <f ca="1">(TODAY()-PACIENTE[[#This Row],[FECHA. DE NACIMIENTO]])/365</f>
        <v>24.087671232876712</v>
      </c>
      <c r="E2622" s="14" t="str">
        <f t="shared" ca="1" si="83"/>
        <v>ADULTO</v>
      </c>
      <c r="F2622" s="14" t="s">
        <v>15</v>
      </c>
      <c r="G2622" s="2" t="s">
        <v>5162</v>
      </c>
    </row>
    <row r="2623" spans="1:7" x14ac:dyDescent="0.25">
      <c r="A2623" s="84">
        <f t="shared" si="84"/>
        <v>2612</v>
      </c>
      <c r="B2623" t="s">
        <v>5163</v>
      </c>
      <c r="C2623" s="12">
        <v>36792</v>
      </c>
      <c r="D2623" s="13">
        <f ca="1">(TODAY()-PACIENTE[[#This Row],[FECHA. DE NACIMIENTO]])/365</f>
        <v>25.334246575342465</v>
      </c>
      <c r="E2623" s="14" t="str">
        <f t="shared" ca="1" si="83"/>
        <v>ADULTO</v>
      </c>
      <c r="F2623" s="14" t="s">
        <v>14</v>
      </c>
      <c r="G2623" s="2" t="s">
        <v>5164</v>
      </c>
    </row>
    <row r="2624" spans="1:7" x14ac:dyDescent="0.25">
      <c r="A2624" s="84">
        <f t="shared" si="84"/>
        <v>2613</v>
      </c>
      <c r="B2624" t="s">
        <v>5165</v>
      </c>
      <c r="C2624" s="12">
        <v>41346</v>
      </c>
      <c r="D2624" s="13">
        <f ca="1">(TODAY()-PACIENTE[[#This Row],[FECHA. DE NACIMIENTO]])/365</f>
        <v>12.857534246575343</v>
      </c>
      <c r="E2624" s="14" t="str">
        <f t="shared" ca="1" si="83"/>
        <v>ADOLECENTE</v>
      </c>
      <c r="F2624" s="14" t="s">
        <v>15</v>
      </c>
      <c r="G2624" s="2" t="s">
        <v>5166</v>
      </c>
    </row>
    <row r="2625" spans="1:7" x14ac:dyDescent="0.25">
      <c r="A2625" s="84">
        <f t="shared" si="84"/>
        <v>2614</v>
      </c>
      <c r="B2625" t="s">
        <v>5167</v>
      </c>
      <c r="C2625" s="12">
        <v>39961</v>
      </c>
      <c r="D2625" s="13">
        <f ca="1">(TODAY()-PACIENTE[[#This Row],[FECHA. DE NACIMIENTO]])/365</f>
        <v>16.652054794520549</v>
      </c>
      <c r="E2625" s="14" t="str">
        <f t="shared" ca="1" si="83"/>
        <v>ADOLECENTE</v>
      </c>
      <c r="F2625" s="14" t="s">
        <v>14</v>
      </c>
      <c r="G2625" s="2" t="s">
        <v>5168</v>
      </c>
    </row>
    <row r="2626" spans="1:7" x14ac:dyDescent="0.25">
      <c r="A2626" s="84">
        <f t="shared" si="84"/>
        <v>2615</v>
      </c>
      <c r="B2626" t="s">
        <v>5169</v>
      </c>
      <c r="C2626" s="12">
        <v>36814</v>
      </c>
      <c r="D2626" s="13">
        <f ca="1">(TODAY()-PACIENTE[[#This Row],[FECHA. DE NACIMIENTO]])/365</f>
        <v>25.273972602739725</v>
      </c>
      <c r="E2626" s="14" t="str">
        <f t="shared" ca="1" si="83"/>
        <v>ADULTO</v>
      </c>
      <c r="F2626" s="14" t="s">
        <v>15</v>
      </c>
      <c r="G2626" s="2" t="s">
        <v>5170</v>
      </c>
    </row>
    <row r="2627" spans="1:7" x14ac:dyDescent="0.25">
      <c r="A2627" s="84">
        <f t="shared" si="84"/>
        <v>2616</v>
      </c>
      <c r="B2627" t="s">
        <v>2329</v>
      </c>
      <c r="C2627" s="12">
        <v>30697</v>
      </c>
      <c r="D2627" s="13">
        <f ca="1">(TODAY()-PACIENTE[[#This Row],[FECHA. DE NACIMIENTO]])/365</f>
        <v>42.032876712328765</v>
      </c>
      <c r="E2627" s="14" t="str">
        <f t="shared" ca="1" si="83"/>
        <v>ADULTO</v>
      </c>
      <c r="F2627" s="14" t="s">
        <v>14</v>
      </c>
      <c r="G2627" s="2" t="s">
        <v>5171</v>
      </c>
    </row>
    <row r="2628" spans="1:7" x14ac:dyDescent="0.25">
      <c r="A2628" s="84">
        <f t="shared" si="84"/>
        <v>2617</v>
      </c>
      <c r="B2628" t="s">
        <v>5172</v>
      </c>
      <c r="C2628" s="12">
        <v>32872</v>
      </c>
      <c r="D2628" s="13">
        <f ca="1">(TODAY()-PACIENTE[[#This Row],[FECHA. DE NACIMIENTO]])/365</f>
        <v>36.073972602739723</v>
      </c>
      <c r="E2628" s="14" t="str">
        <f t="shared" ca="1" si="83"/>
        <v>ADULTO</v>
      </c>
      <c r="F2628" s="14" t="s">
        <v>14</v>
      </c>
      <c r="G2628" s="2" t="s">
        <v>4809</v>
      </c>
    </row>
    <row r="2629" spans="1:7" x14ac:dyDescent="0.25">
      <c r="A2629" s="84">
        <f t="shared" si="84"/>
        <v>2618</v>
      </c>
      <c r="B2629" t="s">
        <v>5173</v>
      </c>
      <c r="C2629" s="12">
        <v>40698</v>
      </c>
      <c r="D2629" s="13">
        <f ca="1">(TODAY()-PACIENTE[[#This Row],[FECHA. DE NACIMIENTO]])/365</f>
        <v>14.632876712328768</v>
      </c>
      <c r="E2629" s="14" t="str">
        <f t="shared" ca="1" si="83"/>
        <v>ADOLECENTE</v>
      </c>
      <c r="F2629" s="14" t="s">
        <v>15</v>
      </c>
      <c r="G2629" s="2" t="s">
        <v>5174</v>
      </c>
    </row>
    <row r="2630" spans="1:7" x14ac:dyDescent="0.25">
      <c r="A2630" s="84">
        <f t="shared" si="84"/>
        <v>2619</v>
      </c>
      <c r="B2630" t="s">
        <v>5175</v>
      </c>
      <c r="C2630" s="12">
        <v>40879</v>
      </c>
      <c r="D2630" s="13">
        <f ca="1">(TODAY()-PACIENTE[[#This Row],[FECHA. DE NACIMIENTO]])/365</f>
        <v>14.136986301369863</v>
      </c>
      <c r="E2630" s="14" t="str">
        <f t="shared" ca="1" si="83"/>
        <v>ADOLECENTE</v>
      </c>
      <c r="F2630" s="14" t="s">
        <v>15</v>
      </c>
      <c r="G2630" s="2" t="s">
        <v>5176</v>
      </c>
    </row>
    <row r="2631" spans="1:7" x14ac:dyDescent="0.25">
      <c r="A2631" s="84">
        <f t="shared" si="84"/>
        <v>2620</v>
      </c>
      <c r="B2631" t="s">
        <v>5177</v>
      </c>
      <c r="C2631" s="12">
        <v>26535</v>
      </c>
      <c r="D2631" s="13">
        <f ca="1">(TODAY()-PACIENTE[[#This Row],[FECHA. DE NACIMIENTO]])/365</f>
        <v>53.435616438356163</v>
      </c>
      <c r="E2631" s="14" t="str">
        <f t="shared" ca="1" si="83"/>
        <v>ADULTO</v>
      </c>
      <c r="F2631" s="14" t="s">
        <v>15</v>
      </c>
      <c r="G2631" s="2" t="s">
        <v>4300</v>
      </c>
    </row>
    <row r="2632" spans="1:7" x14ac:dyDescent="0.25">
      <c r="A2632" s="84">
        <f t="shared" si="84"/>
        <v>2621</v>
      </c>
      <c r="B2632" t="s">
        <v>5178</v>
      </c>
      <c r="C2632" s="12">
        <v>28063</v>
      </c>
      <c r="D2632" s="13">
        <f ca="1">(TODAY()-PACIENTE[[#This Row],[FECHA. DE NACIMIENTO]])/365</f>
        <v>49.249315068493154</v>
      </c>
      <c r="E2632" s="14" t="str">
        <f t="shared" ca="1" si="83"/>
        <v>ADULTO</v>
      </c>
      <c r="F2632" s="14" t="s">
        <v>14</v>
      </c>
      <c r="G2632" s="2" t="s">
        <v>5179</v>
      </c>
    </row>
    <row r="2633" spans="1:7" x14ac:dyDescent="0.25">
      <c r="A2633" s="84">
        <f t="shared" si="84"/>
        <v>2622</v>
      </c>
      <c r="B2633" t="s">
        <v>5180</v>
      </c>
      <c r="C2633" s="12">
        <v>36736</v>
      </c>
      <c r="D2633" s="13">
        <f ca="1">(TODAY()-PACIENTE[[#This Row],[FECHA. DE NACIMIENTO]])/365</f>
        <v>25.487671232876714</v>
      </c>
      <c r="E2633" s="14" t="str">
        <f t="shared" ca="1" si="83"/>
        <v>ADULTO</v>
      </c>
      <c r="F2633" s="14" t="s">
        <v>14</v>
      </c>
      <c r="G2633" s="2" t="s">
        <v>5181</v>
      </c>
    </row>
    <row r="2634" spans="1:7" x14ac:dyDescent="0.25">
      <c r="A2634" s="84">
        <f t="shared" si="84"/>
        <v>2623</v>
      </c>
      <c r="B2634" t="s">
        <v>5182</v>
      </c>
      <c r="C2634" s="12">
        <v>35501</v>
      </c>
      <c r="D2634" s="13">
        <f ca="1">(TODAY()-PACIENTE[[#This Row],[FECHA. DE NACIMIENTO]])/365</f>
        <v>28.87123287671233</v>
      </c>
      <c r="E2634" s="14" t="str">
        <f t="shared" ca="1" si="83"/>
        <v>ADULTO</v>
      </c>
      <c r="F2634" s="14" t="s">
        <v>14</v>
      </c>
      <c r="G2634" s="2" t="s">
        <v>5183</v>
      </c>
    </row>
    <row r="2635" spans="1:7" x14ac:dyDescent="0.25">
      <c r="A2635" s="84">
        <f t="shared" si="84"/>
        <v>2624</v>
      </c>
      <c r="B2635" t="s">
        <v>5184</v>
      </c>
      <c r="C2635" s="12">
        <v>35572</v>
      </c>
      <c r="D2635" s="13">
        <f ca="1">(TODAY()-PACIENTE[[#This Row],[FECHA. DE NACIMIENTO]])/365</f>
        <v>28.676712328767124</v>
      </c>
      <c r="E2635" s="14" t="str">
        <f t="shared" ca="1" si="83"/>
        <v>ADULTO</v>
      </c>
      <c r="F2635" s="14" t="s">
        <v>15</v>
      </c>
      <c r="G2635" s="2" t="s">
        <v>5185</v>
      </c>
    </row>
    <row r="2636" spans="1:7" x14ac:dyDescent="0.25">
      <c r="A2636" s="84">
        <f t="shared" si="84"/>
        <v>2625</v>
      </c>
      <c r="B2636" t="s">
        <v>5186</v>
      </c>
      <c r="C2636" s="12">
        <v>40005</v>
      </c>
      <c r="D2636" s="13">
        <f ca="1">(TODAY()-PACIENTE[[#This Row],[FECHA. DE NACIMIENTO]])/365</f>
        <v>16.531506849315068</v>
      </c>
      <c r="E2636" s="14" t="str">
        <f t="shared" ca="1" si="83"/>
        <v>ADOLECENTE</v>
      </c>
      <c r="F2636" s="14" t="s">
        <v>14</v>
      </c>
      <c r="G2636" s="2" t="s">
        <v>5187</v>
      </c>
    </row>
    <row r="2637" spans="1:7" x14ac:dyDescent="0.25">
      <c r="A2637" s="84">
        <f t="shared" si="84"/>
        <v>2626</v>
      </c>
      <c r="B2637" t="s">
        <v>5188</v>
      </c>
      <c r="C2637" s="12">
        <v>32868</v>
      </c>
      <c r="D2637" s="13">
        <f ca="1">(TODAY()-PACIENTE[[#This Row],[FECHA. DE NACIMIENTO]])/365</f>
        <v>36.084931506849315</v>
      </c>
      <c r="E2637" s="14" t="str">
        <f t="shared" ca="1" si="83"/>
        <v>ADULTO</v>
      </c>
      <c r="F2637" s="14" t="s">
        <v>15</v>
      </c>
      <c r="G2637" s="2" t="s">
        <v>5189</v>
      </c>
    </row>
    <row r="2638" spans="1:7" x14ac:dyDescent="0.25">
      <c r="A2638" s="84">
        <f t="shared" si="84"/>
        <v>2627</v>
      </c>
      <c r="B2638" t="s">
        <v>5190</v>
      </c>
      <c r="C2638" s="12">
        <v>33953</v>
      </c>
      <c r="D2638" s="13">
        <f ca="1">(TODAY()-PACIENTE[[#This Row],[FECHA. DE NACIMIENTO]])/365</f>
        <v>33.112328767123287</v>
      </c>
      <c r="E2638" s="14" t="str">
        <f t="shared" ca="1" si="83"/>
        <v>ADULTO</v>
      </c>
      <c r="F2638" s="14" t="s">
        <v>15</v>
      </c>
      <c r="G2638" s="2" t="s">
        <v>5191</v>
      </c>
    </row>
    <row r="2639" spans="1:7" x14ac:dyDescent="0.25">
      <c r="A2639" s="84">
        <f t="shared" si="84"/>
        <v>2628</v>
      </c>
      <c r="B2639" t="s">
        <v>5192</v>
      </c>
      <c r="C2639" s="12">
        <v>30792</v>
      </c>
      <c r="D2639" s="13">
        <f ca="1">(TODAY()-PACIENTE[[#This Row],[FECHA. DE NACIMIENTO]])/365</f>
        <v>41.772602739726025</v>
      </c>
      <c r="E2639" s="14" t="str">
        <f t="shared" ca="1" si="83"/>
        <v>ADULTO</v>
      </c>
      <c r="F2639" s="14" t="s">
        <v>15</v>
      </c>
      <c r="G2639" s="2" t="s">
        <v>5193</v>
      </c>
    </row>
    <row r="2640" spans="1:7" x14ac:dyDescent="0.25">
      <c r="A2640" s="84">
        <f t="shared" si="84"/>
        <v>2629</v>
      </c>
      <c r="B2640" t="s">
        <v>5194</v>
      </c>
      <c r="C2640" s="12">
        <v>36607</v>
      </c>
      <c r="D2640" s="13">
        <f ca="1">(TODAY()-PACIENTE[[#This Row],[FECHA. DE NACIMIENTO]])/365</f>
        <v>25.841095890410958</v>
      </c>
      <c r="E2640" s="14" t="str">
        <f t="shared" ca="1" si="83"/>
        <v>ADULTO</v>
      </c>
      <c r="F2640" s="14" t="s">
        <v>14</v>
      </c>
      <c r="G2640" s="2" t="s">
        <v>5195</v>
      </c>
    </row>
    <row r="2641" spans="1:7" x14ac:dyDescent="0.25">
      <c r="A2641" s="84">
        <f t="shared" si="84"/>
        <v>2630</v>
      </c>
      <c r="B2641" t="s">
        <v>5196</v>
      </c>
      <c r="C2641" s="12">
        <v>39604</v>
      </c>
      <c r="D2641" s="13">
        <f ca="1">(TODAY()-PACIENTE[[#This Row],[FECHA. DE NACIMIENTO]])/365</f>
        <v>17.63013698630137</v>
      </c>
      <c r="E2641" s="14" t="str">
        <f t="shared" ca="1" si="83"/>
        <v>ADULTO</v>
      </c>
      <c r="F2641" s="14" t="s">
        <v>15</v>
      </c>
      <c r="G2641" s="2" t="s">
        <v>5197</v>
      </c>
    </row>
    <row r="2642" spans="1:7" x14ac:dyDescent="0.25">
      <c r="A2642" s="84">
        <f t="shared" si="84"/>
        <v>2631</v>
      </c>
      <c r="B2642" t="s">
        <v>5067</v>
      </c>
      <c r="C2642" s="12">
        <v>25671</v>
      </c>
      <c r="D2642" s="13">
        <f ca="1">(TODAY()-PACIENTE[[#This Row],[FECHA. DE NACIMIENTO]])/365</f>
        <v>55.802739726027397</v>
      </c>
      <c r="E2642" s="14" t="str">
        <f t="shared" ca="1" si="83"/>
        <v>ADULTO</v>
      </c>
      <c r="F2642" s="14" t="s">
        <v>15</v>
      </c>
      <c r="G2642" s="2" t="s">
        <v>5198</v>
      </c>
    </row>
    <row r="2643" spans="1:7" x14ac:dyDescent="0.25">
      <c r="A2643" s="84">
        <f t="shared" si="84"/>
        <v>2632</v>
      </c>
      <c r="B2643" t="s">
        <v>5199</v>
      </c>
      <c r="C2643" s="12">
        <v>44685</v>
      </c>
      <c r="D2643" s="13">
        <f ca="1">(TODAY()-PACIENTE[[#This Row],[FECHA. DE NACIMIENTO]])/365</f>
        <v>3.7095890410958905</v>
      </c>
      <c r="E2643" s="14" t="str">
        <f t="shared" ca="1" si="83"/>
        <v>NIÑO</v>
      </c>
      <c r="F2643" s="14" t="s">
        <v>14</v>
      </c>
      <c r="G2643" s="2" t="s">
        <v>5200</v>
      </c>
    </row>
    <row r="2644" spans="1:7" x14ac:dyDescent="0.25">
      <c r="A2644" s="84">
        <f t="shared" si="84"/>
        <v>2633</v>
      </c>
      <c r="B2644" t="s">
        <v>1851</v>
      </c>
      <c r="C2644" s="12">
        <v>39760</v>
      </c>
      <c r="D2644" s="13">
        <f ca="1">(TODAY()-PACIENTE[[#This Row],[FECHA. DE NACIMIENTO]])/365</f>
        <v>17.202739726027396</v>
      </c>
      <c r="E2644" s="14" t="str">
        <f t="shared" ca="1" si="83"/>
        <v>ADULTO</v>
      </c>
      <c r="F2644" s="14" t="s">
        <v>14</v>
      </c>
      <c r="G2644" s="2" t="s">
        <v>5202</v>
      </c>
    </row>
    <row r="2645" spans="1:7" x14ac:dyDescent="0.25">
      <c r="A2645" s="84">
        <f t="shared" si="84"/>
        <v>2634</v>
      </c>
      <c r="B2645" t="s">
        <v>5203</v>
      </c>
      <c r="C2645" s="12">
        <v>29169</v>
      </c>
      <c r="D2645" s="13">
        <f ca="1">(TODAY()-PACIENTE[[#This Row],[FECHA. DE NACIMIENTO]])/365</f>
        <v>46.219178082191782</v>
      </c>
      <c r="E2645" s="14" t="str">
        <f t="shared" ca="1" si="83"/>
        <v>ADULTO</v>
      </c>
      <c r="F2645" s="14" t="s">
        <v>15</v>
      </c>
      <c r="G2645" s="2" t="s">
        <v>5202</v>
      </c>
    </row>
    <row r="2646" spans="1:7" x14ac:dyDescent="0.25">
      <c r="A2646" s="84">
        <f t="shared" si="84"/>
        <v>2635</v>
      </c>
      <c r="B2646" t="s">
        <v>5204</v>
      </c>
      <c r="C2646" s="12">
        <v>38351</v>
      </c>
      <c r="D2646" s="13">
        <f ca="1">(TODAY()-PACIENTE[[#This Row],[FECHA. DE NACIMIENTO]])/365</f>
        <v>21.063013698630137</v>
      </c>
      <c r="E2646" s="14" t="str">
        <f t="shared" ca="1" si="83"/>
        <v>ADULTO</v>
      </c>
      <c r="F2646" s="14" t="s">
        <v>15</v>
      </c>
      <c r="G2646" s="2" t="s">
        <v>5205</v>
      </c>
    </row>
    <row r="2647" spans="1:7" x14ac:dyDescent="0.25">
      <c r="A2647" s="84">
        <f t="shared" si="84"/>
        <v>2636</v>
      </c>
      <c r="B2647" t="s">
        <v>5206</v>
      </c>
      <c r="C2647" s="12">
        <v>36550</v>
      </c>
      <c r="D2647" s="13">
        <f ca="1">(TODAY()-PACIENTE[[#This Row],[FECHA. DE NACIMIENTO]])/365</f>
        <v>25.997260273972604</v>
      </c>
      <c r="E2647" s="14" t="str">
        <f t="shared" ca="1" si="83"/>
        <v>ADULTO</v>
      </c>
      <c r="F2647" s="14" t="s">
        <v>15</v>
      </c>
      <c r="G2647" s="2" t="s">
        <v>5207</v>
      </c>
    </row>
    <row r="2648" spans="1:7" x14ac:dyDescent="0.25">
      <c r="A2648" s="84">
        <f t="shared" si="84"/>
        <v>2637</v>
      </c>
      <c r="B2648" t="s">
        <v>5208</v>
      </c>
      <c r="C2648" s="12">
        <v>33673</v>
      </c>
      <c r="D2648" s="13">
        <f ca="1">(TODAY()-PACIENTE[[#This Row],[FECHA. DE NACIMIENTO]])/365</f>
        <v>33.87945205479452</v>
      </c>
      <c r="E2648" s="14" t="str">
        <f t="shared" ca="1" si="83"/>
        <v>ADULTO</v>
      </c>
      <c r="F2648" s="14" t="s">
        <v>15</v>
      </c>
      <c r="G2648" s="2" t="s">
        <v>5209</v>
      </c>
    </row>
    <row r="2649" spans="1:7" x14ac:dyDescent="0.25">
      <c r="A2649" s="84">
        <f t="shared" si="84"/>
        <v>2638</v>
      </c>
      <c r="B2649" t="s">
        <v>5210</v>
      </c>
      <c r="C2649" s="12">
        <v>26190</v>
      </c>
      <c r="D2649" s="13">
        <f ca="1">(TODAY()-PACIENTE[[#This Row],[FECHA. DE NACIMIENTO]])/365</f>
        <v>54.38082191780822</v>
      </c>
      <c r="E2649" s="14" t="str">
        <f t="shared" ca="1" si="83"/>
        <v>ADULTO</v>
      </c>
      <c r="F2649" s="14" t="s">
        <v>14</v>
      </c>
      <c r="G2649" s="2" t="s">
        <v>5201</v>
      </c>
    </row>
    <row r="2650" spans="1:7" x14ac:dyDescent="0.25">
      <c r="A2650" s="84">
        <f t="shared" si="84"/>
        <v>2639</v>
      </c>
      <c r="B2650" t="s">
        <v>5211</v>
      </c>
      <c r="C2650" s="12">
        <v>38488</v>
      </c>
      <c r="D2650" s="13">
        <f ca="1">(TODAY()-PACIENTE[[#This Row],[FECHA. DE NACIMIENTO]])/365</f>
        <v>20.687671232876713</v>
      </c>
      <c r="E2650" s="14" t="str">
        <f t="shared" ca="1" si="83"/>
        <v>ADULTO</v>
      </c>
      <c r="F2650" s="14" t="s">
        <v>14</v>
      </c>
      <c r="G2650" s="2" t="s">
        <v>5212</v>
      </c>
    </row>
    <row r="2651" spans="1:7" x14ac:dyDescent="0.25">
      <c r="A2651" s="84">
        <f t="shared" si="84"/>
        <v>2640</v>
      </c>
      <c r="B2651" t="s">
        <v>5213</v>
      </c>
      <c r="C2651" s="12">
        <v>22025</v>
      </c>
      <c r="D2651" s="13">
        <f ca="1">(TODAY()-PACIENTE[[#This Row],[FECHA. DE NACIMIENTO]])/365</f>
        <v>65.791780821917811</v>
      </c>
      <c r="E2651" s="14" t="str">
        <f t="shared" ca="1" si="83"/>
        <v>TERCERA EDAD</v>
      </c>
      <c r="F2651" s="14" t="s">
        <v>14</v>
      </c>
      <c r="G2651" s="2" t="s">
        <v>5214</v>
      </c>
    </row>
    <row r="2652" spans="1:7" x14ac:dyDescent="0.25">
      <c r="A2652" s="84">
        <f t="shared" si="84"/>
        <v>2641</v>
      </c>
      <c r="B2652" t="s">
        <v>5215</v>
      </c>
      <c r="C2652" s="12">
        <v>34413</v>
      </c>
      <c r="D2652" s="13">
        <f ca="1">(TODAY()-PACIENTE[[#This Row],[FECHA. DE NACIMIENTO]])/365</f>
        <v>31.852054794520548</v>
      </c>
      <c r="E2652" s="14" t="str">
        <f t="shared" ca="1" si="83"/>
        <v>ADULTO</v>
      </c>
      <c r="F2652" s="14" t="s">
        <v>14</v>
      </c>
      <c r="G2652" s="2" t="s">
        <v>5216</v>
      </c>
    </row>
    <row r="2653" spans="1:7" x14ac:dyDescent="0.25">
      <c r="A2653" s="84">
        <f t="shared" si="84"/>
        <v>2642</v>
      </c>
      <c r="B2653" t="s">
        <v>5217</v>
      </c>
      <c r="C2653" s="12">
        <v>39908</v>
      </c>
      <c r="D2653" s="13">
        <f ca="1">(TODAY()-PACIENTE[[#This Row],[FECHA. DE NACIMIENTO]])/365</f>
        <v>16.797260273972604</v>
      </c>
      <c r="E2653" s="14" t="str">
        <f t="shared" ca="1" si="83"/>
        <v>ADOLECENTE</v>
      </c>
      <c r="F2653" s="14" t="s">
        <v>14</v>
      </c>
      <c r="G2653" s="2" t="s">
        <v>5218</v>
      </c>
    </row>
    <row r="2654" spans="1:7" x14ac:dyDescent="0.25">
      <c r="A2654" s="84">
        <f t="shared" si="84"/>
        <v>2643</v>
      </c>
      <c r="B2654" t="s">
        <v>5219</v>
      </c>
      <c r="C2654" s="12">
        <v>40884</v>
      </c>
      <c r="D2654" s="13">
        <f ca="1">(TODAY()-PACIENTE[[#This Row],[FECHA. DE NACIMIENTO]])/365</f>
        <v>14.123287671232877</v>
      </c>
      <c r="E2654" s="14" t="str">
        <f t="shared" ca="1" si="83"/>
        <v>ADOLECENTE</v>
      </c>
      <c r="F2654" s="14" t="s">
        <v>14</v>
      </c>
      <c r="G2654" s="2" t="s">
        <v>5220</v>
      </c>
    </row>
    <row r="2655" spans="1:7" x14ac:dyDescent="0.25">
      <c r="A2655" s="84">
        <f t="shared" si="84"/>
        <v>2644</v>
      </c>
      <c r="B2655" t="s">
        <v>5221</v>
      </c>
      <c r="C2655" s="12">
        <v>38433</v>
      </c>
      <c r="D2655" s="13">
        <f ca="1">(TODAY()-PACIENTE[[#This Row],[FECHA. DE NACIMIENTO]])/365</f>
        <v>20.838356164383562</v>
      </c>
      <c r="E2655" s="14" t="str">
        <f t="shared" ca="1" si="83"/>
        <v>ADULTO</v>
      </c>
      <c r="F2655" s="14" t="s">
        <v>14</v>
      </c>
      <c r="G2655" s="2" t="s">
        <v>5222</v>
      </c>
    </row>
    <row r="2656" spans="1:7" x14ac:dyDescent="0.25">
      <c r="A2656" s="84">
        <f t="shared" si="84"/>
        <v>2645</v>
      </c>
      <c r="B2656" t="s">
        <v>5223</v>
      </c>
      <c r="C2656" s="12">
        <v>30902</v>
      </c>
      <c r="D2656" s="13">
        <f ca="1">(TODAY()-PACIENTE[[#This Row],[FECHA. DE NACIMIENTO]])/365</f>
        <v>41.471232876712328</v>
      </c>
      <c r="E2656" s="14" t="str">
        <f t="shared" ca="1" si="83"/>
        <v>ADULTO</v>
      </c>
      <c r="F2656" s="14" t="s">
        <v>15</v>
      </c>
      <c r="G2656" s="2" t="s">
        <v>5224</v>
      </c>
    </row>
    <row r="2657" spans="1:7" x14ac:dyDescent="0.25">
      <c r="A2657" s="84">
        <f t="shared" si="84"/>
        <v>2646</v>
      </c>
      <c r="B2657" t="s">
        <v>5225</v>
      </c>
      <c r="C2657" s="12">
        <v>39237</v>
      </c>
      <c r="D2657" s="13">
        <f ca="1">(TODAY()-PACIENTE[[#This Row],[FECHA. DE NACIMIENTO]])/365</f>
        <v>18.635616438356163</v>
      </c>
      <c r="E2657" s="14" t="str">
        <f t="shared" ca="1" si="83"/>
        <v>ADULTO</v>
      </c>
      <c r="F2657" s="14" t="s">
        <v>14</v>
      </c>
      <c r="G2657" s="2" t="s">
        <v>5226</v>
      </c>
    </row>
    <row r="2658" spans="1:7" x14ac:dyDescent="0.25">
      <c r="A2658" s="84">
        <f t="shared" si="84"/>
        <v>2647</v>
      </c>
      <c r="B2658" t="s">
        <v>5227</v>
      </c>
      <c r="C2658" s="12">
        <v>43108</v>
      </c>
      <c r="D2658" s="13">
        <f ca="1">(TODAY()-PACIENTE[[#This Row],[FECHA. DE NACIMIENTO]])/365</f>
        <v>8.0301369863013701</v>
      </c>
      <c r="E2658" s="14" t="str">
        <f t="shared" ca="1" si="83"/>
        <v>NIÑO</v>
      </c>
      <c r="F2658" s="14" t="s">
        <v>14</v>
      </c>
      <c r="G2658" s="2" t="s">
        <v>5228</v>
      </c>
    </row>
    <row r="2659" spans="1:7" x14ac:dyDescent="0.25">
      <c r="A2659" s="84">
        <f t="shared" si="84"/>
        <v>2648</v>
      </c>
      <c r="B2659" t="s">
        <v>5229</v>
      </c>
      <c r="C2659" s="12">
        <v>38267</v>
      </c>
      <c r="D2659" s="13">
        <f ca="1">(TODAY()-PACIENTE[[#This Row],[FECHA. DE NACIMIENTO]])/365</f>
        <v>21.293150684931508</v>
      </c>
      <c r="E2659" s="14" t="str">
        <f t="shared" ca="1" si="83"/>
        <v>ADULTO</v>
      </c>
      <c r="F2659" s="14" t="s">
        <v>14</v>
      </c>
      <c r="G2659" s="2" t="s">
        <v>5230</v>
      </c>
    </row>
    <row r="2660" spans="1:7" x14ac:dyDescent="0.25">
      <c r="A2660" s="84">
        <f t="shared" si="84"/>
        <v>2649</v>
      </c>
      <c r="B2660" t="s">
        <v>5231</v>
      </c>
      <c r="C2660" s="12">
        <v>37830</v>
      </c>
      <c r="D2660" s="13">
        <f ca="1">(TODAY()-PACIENTE[[#This Row],[FECHA. DE NACIMIENTO]])/365</f>
        <v>22.490410958904111</v>
      </c>
      <c r="E2660" s="14" t="str">
        <f t="shared" ca="1" si="83"/>
        <v>ADULTO</v>
      </c>
      <c r="F2660" s="14" t="s">
        <v>15</v>
      </c>
      <c r="G2660" s="2" t="s">
        <v>5232</v>
      </c>
    </row>
    <row r="2661" spans="1:7" x14ac:dyDescent="0.25">
      <c r="A2661" s="84">
        <f t="shared" si="84"/>
        <v>2650</v>
      </c>
      <c r="B2661" t="s">
        <v>5233</v>
      </c>
      <c r="C2661" s="12">
        <v>41127</v>
      </c>
      <c r="D2661" s="13">
        <f ca="1">(TODAY()-PACIENTE[[#This Row],[FECHA. DE NACIMIENTO]])/365</f>
        <v>13.457534246575342</v>
      </c>
      <c r="E2661" s="14" t="str">
        <f t="shared" ca="1" si="83"/>
        <v>ADOLECENTE</v>
      </c>
      <c r="F2661" s="14" t="s">
        <v>14</v>
      </c>
      <c r="G2661" s="2" t="s">
        <v>5234</v>
      </c>
    </row>
    <row r="2662" spans="1:7" x14ac:dyDescent="0.25">
      <c r="A2662" s="84">
        <f t="shared" si="84"/>
        <v>2651</v>
      </c>
      <c r="B2662" t="s">
        <v>5235</v>
      </c>
      <c r="C2662" s="12">
        <v>29664</v>
      </c>
      <c r="D2662" s="13">
        <f ca="1">(TODAY()-PACIENTE[[#This Row],[FECHA. DE NACIMIENTO]])/365</f>
        <v>44.863013698630134</v>
      </c>
      <c r="E2662" s="14" t="str">
        <f t="shared" ca="1" si="83"/>
        <v>ADULTO</v>
      </c>
      <c r="F2662" s="14" t="s">
        <v>14</v>
      </c>
      <c r="G2662" s="2" t="s">
        <v>5236</v>
      </c>
    </row>
    <row r="2663" spans="1:7" x14ac:dyDescent="0.25">
      <c r="A2663" s="84">
        <f t="shared" si="84"/>
        <v>2652</v>
      </c>
      <c r="B2663" t="s">
        <v>5237</v>
      </c>
      <c r="C2663" s="12">
        <v>36421</v>
      </c>
      <c r="D2663" s="13">
        <f ca="1">(TODAY()-PACIENTE[[#This Row],[FECHA. DE NACIMIENTO]])/365</f>
        <v>26.350684931506848</v>
      </c>
      <c r="E2663" s="14" t="str">
        <f t="shared" ca="1" si="83"/>
        <v>ADULTO</v>
      </c>
      <c r="F2663" s="14" t="s">
        <v>14</v>
      </c>
      <c r="G2663" s="2" t="s">
        <v>5238</v>
      </c>
    </row>
    <row r="2664" spans="1:7" x14ac:dyDescent="0.25">
      <c r="A2664" s="84">
        <f t="shared" si="84"/>
        <v>2653</v>
      </c>
      <c r="B2664" t="s">
        <v>5239</v>
      </c>
      <c r="C2664" s="12">
        <v>37064</v>
      </c>
      <c r="D2664" s="13">
        <f ca="1">(TODAY()-PACIENTE[[#This Row],[FECHA. DE NACIMIENTO]])/365</f>
        <v>24.589041095890412</v>
      </c>
      <c r="E2664" s="14" t="str">
        <f t="shared" ca="1" si="83"/>
        <v>ADULTO</v>
      </c>
      <c r="F2664" s="14" t="s">
        <v>14</v>
      </c>
      <c r="G2664" s="2" t="s">
        <v>5240</v>
      </c>
    </row>
    <row r="2665" spans="1:7" x14ac:dyDescent="0.25">
      <c r="A2665" s="84">
        <f t="shared" si="84"/>
        <v>2654</v>
      </c>
      <c r="B2665" t="s">
        <v>5241</v>
      </c>
      <c r="C2665" s="12">
        <v>33485</v>
      </c>
      <c r="D2665" s="13">
        <f ca="1">(TODAY()-PACIENTE[[#This Row],[FECHA. DE NACIMIENTO]])/365</f>
        <v>34.394520547945206</v>
      </c>
      <c r="E2665" s="14" t="str">
        <f t="shared" ca="1" si="83"/>
        <v>ADULTO</v>
      </c>
      <c r="F2665" s="14" t="s">
        <v>15</v>
      </c>
      <c r="G2665" s="2" t="s">
        <v>5242</v>
      </c>
    </row>
    <row r="2666" spans="1:7" x14ac:dyDescent="0.25">
      <c r="A2666" s="84">
        <f t="shared" si="84"/>
        <v>2655</v>
      </c>
      <c r="B2666" t="s">
        <v>5243</v>
      </c>
      <c r="C2666" s="12">
        <v>35138</v>
      </c>
      <c r="D2666" s="13">
        <f ca="1">(TODAY()-PACIENTE[[#This Row],[FECHA. DE NACIMIENTO]])/365</f>
        <v>29.865753424657534</v>
      </c>
      <c r="E2666" s="14" t="str">
        <f t="shared" ref="E2666:E2729" ca="1" si="85">IF(D2666&lt;=11,"NIÑO",IF(D2666&lt;=17,"ADOLECENTE",IF(D2666&lt;=65,"ADULTO",IF(D2666&gt;=65,"TERCERA EDAD",0))))</f>
        <v>ADULTO</v>
      </c>
      <c r="F2666" s="14" t="s">
        <v>14</v>
      </c>
      <c r="G2666" s="2" t="s">
        <v>5244</v>
      </c>
    </row>
    <row r="2667" spans="1:7" x14ac:dyDescent="0.25">
      <c r="A2667" s="84">
        <f t="shared" si="84"/>
        <v>2656</v>
      </c>
      <c r="B2667" t="s">
        <v>5245</v>
      </c>
      <c r="C2667" s="12">
        <v>41127</v>
      </c>
      <c r="D2667" s="13">
        <f ca="1">(TODAY()-PACIENTE[[#This Row],[FECHA. DE NACIMIENTO]])/365</f>
        <v>13.457534246575342</v>
      </c>
      <c r="E2667" s="14" t="str">
        <f t="shared" ca="1" si="85"/>
        <v>ADOLECENTE</v>
      </c>
      <c r="F2667" s="14" t="s">
        <v>14</v>
      </c>
      <c r="G2667" s="2" t="s">
        <v>5246</v>
      </c>
    </row>
    <row r="2668" spans="1:7" x14ac:dyDescent="0.25">
      <c r="A2668" s="84">
        <f t="shared" si="84"/>
        <v>2657</v>
      </c>
      <c r="B2668" t="s">
        <v>5247</v>
      </c>
      <c r="C2668" s="12">
        <v>32484</v>
      </c>
      <c r="D2668" s="13">
        <f ca="1">(TODAY()-PACIENTE[[#This Row],[FECHA. DE NACIMIENTO]])/365</f>
        <v>37.136986301369866</v>
      </c>
      <c r="E2668" s="14" t="str">
        <f t="shared" ca="1" si="85"/>
        <v>ADULTO</v>
      </c>
      <c r="F2668" s="14" t="s">
        <v>15</v>
      </c>
      <c r="G2668" s="2" t="s">
        <v>5248</v>
      </c>
    </row>
    <row r="2669" spans="1:7" x14ac:dyDescent="0.25">
      <c r="A2669" s="84">
        <f t="shared" si="84"/>
        <v>2658</v>
      </c>
      <c r="B2669" t="s">
        <v>5249</v>
      </c>
      <c r="C2669" s="12">
        <v>31453</v>
      </c>
      <c r="D2669" s="13">
        <f ca="1">(TODAY()-PACIENTE[[#This Row],[FECHA. DE NACIMIENTO]])/365</f>
        <v>39.961643835616435</v>
      </c>
      <c r="E2669" s="14" t="str">
        <f t="shared" ca="1" si="85"/>
        <v>ADULTO</v>
      </c>
      <c r="F2669" s="14" t="s">
        <v>14</v>
      </c>
      <c r="G2669" s="2" t="s">
        <v>5250</v>
      </c>
    </row>
    <row r="2670" spans="1:7" x14ac:dyDescent="0.25">
      <c r="A2670" s="84">
        <f t="shared" si="84"/>
        <v>2659</v>
      </c>
      <c r="B2670" t="s">
        <v>5251</v>
      </c>
      <c r="C2670" s="12">
        <v>36885</v>
      </c>
      <c r="D2670" s="13">
        <f ca="1">(TODAY()-PACIENTE[[#This Row],[FECHA. DE NACIMIENTO]])/365</f>
        <v>25.079452054794519</v>
      </c>
      <c r="E2670" s="14" t="str">
        <f t="shared" ca="1" si="85"/>
        <v>ADULTO</v>
      </c>
      <c r="F2670" s="14" t="s">
        <v>15</v>
      </c>
      <c r="G2670" s="2" t="s">
        <v>5252</v>
      </c>
    </row>
    <row r="2671" spans="1:7" x14ac:dyDescent="0.25">
      <c r="A2671" s="84">
        <f t="shared" ref="A2671:A2734" si="86">IF(B2671&lt;&gt;"",$A2670+1,"")</f>
        <v>2660</v>
      </c>
      <c r="B2671" t="s">
        <v>5253</v>
      </c>
      <c r="C2671" s="12">
        <v>31948</v>
      </c>
      <c r="D2671" s="13">
        <f ca="1">(TODAY()-PACIENTE[[#This Row],[FECHA. DE NACIMIENTO]])/365</f>
        <v>38.605479452054794</v>
      </c>
      <c r="E2671" s="14" t="str">
        <f t="shared" ca="1" si="85"/>
        <v>ADULTO</v>
      </c>
      <c r="F2671" s="14" t="s">
        <v>14</v>
      </c>
      <c r="G2671" s="2" t="s">
        <v>5254</v>
      </c>
    </row>
    <row r="2672" spans="1:7" x14ac:dyDescent="0.25">
      <c r="A2672" s="84">
        <f t="shared" si="86"/>
        <v>2661</v>
      </c>
      <c r="B2672" t="s">
        <v>5255</v>
      </c>
      <c r="C2672" s="12">
        <v>34677</v>
      </c>
      <c r="D2672" s="13">
        <f ca="1">(TODAY()-PACIENTE[[#This Row],[FECHA. DE NACIMIENTO]])/365</f>
        <v>31.12876712328767</v>
      </c>
      <c r="E2672" s="14" t="str">
        <f t="shared" ca="1" si="85"/>
        <v>ADULTO</v>
      </c>
      <c r="F2672" s="14" t="s">
        <v>14</v>
      </c>
      <c r="G2672" s="2" t="s">
        <v>5256</v>
      </c>
    </row>
    <row r="2673" spans="1:7" x14ac:dyDescent="0.25">
      <c r="A2673" s="84">
        <f t="shared" si="86"/>
        <v>2662</v>
      </c>
      <c r="B2673" t="s">
        <v>5257</v>
      </c>
      <c r="C2673" s="12">
        <v>41065</v>
      </c>
      <c r="D2673" s="13">
        <f ca="1">(TODAY()-PACIENTE[[#This Row],[FECHA. DE NACIMIENTO]])/365</f>
        <v>13.627397260273973</v>
      </c>
      <c r="E2673" s="14" t="str">
        <f t="shared" ca="1" si="85"/>
        <v>ADOLECENTE</v>
      </c>
      <c r="F2673" s="14" t="s">
        <v>14</v>
      </c>
      <c r="G2673" s="2" t="s">
        <v>5258</v>
      </c>
    </row>
    <row r="2674" spans="1:7" x14ac:dyDescent="0.25">
      <c r="A2674" s="84">
        <f t="shared" si="86"/>
        <v>2663</v>
      </c>
      <c r="B2674" t="s">
        <v>5259</v>
      </c>
      <c r="C2674" s="12">
        <v>34469</v>
      </c>
      <c r="D2674" s="13">
        <f ca="1">(TODAY()-PACIENTE[[#This Row],[FECHA. DE NACIMIENTO]])/365</f>
        <v>31.698630136986303</v>
      </c>
      <c r="E2674" s="14" t="str">
        <f t="shared" ca="1" si="85"/>
        <v>ADULTO</v>
      </c>
      <c r="F2674" s="14" t="s">
        <v>14</v>
      </c>
      <c r="G2674" s="2" t="s">
        <v>5260</v>
      </c>
    </row>
    <row r="2675" spans="1:7" x14ac:dyDescent="0.25">
      <c r="A2675" s="84">
        <f t="shared" si="86"/>
        <v>2664</v>
      </c>
      <c r="B2675" t="s">
        <v>5261</v>
      </c>
      <c r="C2675" s="12">
        <v>39293</v>
      </c>
      <c r="D2675" s="13">
        <f ca="1">(TODAY()-PACIENTE[[#This Row],[FECHA. DE NACIMIENTO]])/365</f>
        <v>18.482191780821918</v>
      </c>
      <c r="E2675" s="14" t="str">
        <f t="shared" ca="1" si="85"/>
        <v>ADULTO</v>
      </c>
      <c r="F2675" s="14" t="s">
        <v>15</v>
      </c>
      <c r="G2675" s="2" t="s">
        <v>5262</v>
      </c>
    </row>
    <row r="2676" spans="1:7" x14ac:dyDescent="0.25">
      <c r="A2676" s="84">
        <f t="shared" si="86"/>
        <v>2665</v>
      </c>
      <c r="B2676" t="s">
        <v>5263</v>
      </c>
      <c r="C2676" s="12">
        <v>32595</v>
      </c>
      <c r="D2676" s="13">
        <f ca="1">(TODAY()-PACIENTE[[#This Row],[FECHA. DE NACIMIENTO]])/365</f>
        <v>36.832876712328769</v>
      </c>
      <c r="E2676" s="14" t="str">
        <f t="shared" ca="1" si="85"/>
        <v>ADULTO</v>
      </c>
      <c r="F2676" s="14" t="s">
        <v>15</v>
      </c>
      <c r="G2676" s="2" t="s">
        <v>5264</v>
      </c>
    </row>
    <row r="2677" spans="1:7" x14ac:dyDescent="0.25">
      <c r="A2677" s="84">
        <f t="shared" si="86"/>
        <v>2666</v>
      </c>
      <c r="B2677" t="s">
        <v>5265</v>
      </c>
      <c r="C2677" s="12">
        <v>36426</v>
      </c>
      <c r="D2677" s="13">
        <f ca="1">(TODAY()-PACIENTE[[#This Row],[FECHA. DE NACIMIENTO]])/365</f>
        <v>26.336986301369862</v>
      </c>
      <c r="E2677" s="14" t="str">
        <f t="shared" ca="1" si="85"/>
        <v>ADULTO</v>
      </c>
      <c r="F2677" s="14" t="s">
        <v>14</v>
      </c>
      <c r="G2677" s="2" t="s">
        <v>5266</v>
      </c>
    </row>
    <row r="2678" spans="1:7" x14ac:dyDescent="0.25">
      <c r="A2678" s="84">
        <f t="shared" si="86"/>
        <v>2667</v>
      </c>
      <c r="B2678" t="s">
        <v>5267</v>
      </c>
      <c r="C2678" s="12">
        <v>43967</v>
      </c>
      <c r="D2678" s="13">
        <f ca="1">(TODAY()-PACIENTE[[#This Row],[FECHA. DE NACIMIENTO]])/365</f>
        <v>5.6767123287671231</v>
      </c>
      <c r="E2678" s="14" t="str">
        <f t="shared" ca="1" si="85"/>
        <v>NIÑO</v>
      </c>
      <c r="F2678" s="14" t="s">
        <v>14</v>
      </c>
      <c r="G2678" s="2" t="s">
        <v>5268</v>
      </c>
    </row>
    <row r="2679" spans="1:7" x14ac:dyDescent="0.25">
      <c r="A2679" s="84">
        <f t="shared" si="86"/>
        <v>2668</v>
      </c>
      <c r="B2679" t="s">
        <v>5269</v>
      </c>
      <c r="C2679" s="12">
        <v>33142</v>
      </c>
      <c r="D2679" s="13">
        <f ca="1">(TODAY()-PACIENTE[[#This Row],[FECHA. DE NACIMIENTO]])/365</f>
        <v>35.334246575342469</v>
      </c>
      <c r="E2679" s="14" t="str">
        <f t="shared" ca="1" si="85"/>
        <v>ADULTO</v>
      </c>
      <c r="F2679" s="14" t="s">
        <v>15</v>
      </c>
      <c r="G2679" s="2" t="s">
        <v>792</v>
      </c>
    </row>
    <row r="2680" spans="1:7" x14ac:dyDescent="0.25">
      <c r="A2680" s="84">
        <f t="shared" si="86"/>
        <v>2669</v>
      </c>
      <c r="B2680" t="s">
        <v>5270</v>
      </c>
      <c r="C2680" s="12">
        <v>27348</v>
      </c>
      <c r="D2680" s="13">
        <f ca="1">(TODAY()-PACIENTE[[#This Row],[FECHA. DE NACIMIENTO]])/365</f>
        <v>51.208219178082189</v>
      </c>
      <c r="E2680" s="14" t="str">
        <f t="shared" ca="1" si="85"/>
        <v>ADULTO</v>
      </c>
      <c r="F2680" s="14" t="s">
        <v>15</v>
      </c>
      <c r="G2680" s="2" t="s">
        <v>5271</v>
      </c>
    </row>
    <row r="2681" spans="1:7" x14ac:dyDescent="0.25">
      <c r="A2681" s="84">
        <f t="shared" si="86"/>
        <v>2670</v>
      </c>
      <c r="B2681" t="s">
        <v>5272</v>
      </c>
      <c r="C2681" s="12">
        <v>42312</v>
      </c>
      <c r="D2681" s="13">
        <f ca="1">(TODAY()-PACIENTE[[#This Row],[FECHA. DE NACIMIENTO]])/365</f>
        <v>10.210958904109589</v>
      </c>
      <c r="E2681" s="14" t="str">
        <f t="shared" ca="1" si="85"/>
        <v>NIÑO</v>
      </c>
      <c r="F2681" s="14" t="s">
        <v>14</v>
      </c>
      <c r="G2681" s="2" t="s">
        <v>5273</v>
      </c>
    </row>
    <row r="2682" spans="1:7" x14ac:dyDescent="0.25">
      <c r="A2682" s="84">
        <f t="shared" si="86"/>
        <v>2671</v>
      </c>
      <c r="B2682" t="s">
        <v>5274</v>
      </c>
      <c r="C2682" s="12">
        <v>40086</v>
      </c>
      <c r="D2682" s="13">
        <f ca="1">(TODAY()-PACIENTE[[#This Row],[FECHA. DE NACIMIENTO]])/365</f>
        <v>16.30958904109589</v>
      </c>
      <c r="E2682" s="14" t="str">
        <f t="shared" ca="1" si="85"/>
        <v>ADOLECENTE</v>
      </c>
      <c r="F2682" s="14" t="s">
        <v>15</v>
      </c>
      <c r="G2682" s="2" t="s">
        <v>3514</v>
      </c>
    </row>
    <row r="2683" spans="1:7" x14ac:dyDescent="0.25">
      <c r="A2683" s="84">
        <f t="shared" si="86"/>
        <v>2672</v>
      </c>
      <c r="B2683" t="s">
        <v>5275</v>
      </c>
      <c r="C2683" s="12">
        <v>22908</v>
      </c>
      <c r="D2683" s="13">
        <f ca="1">(TODAY()-PACIENTE[[#This Row],[FECHA. DE NACIMIENTO]])/365</f>
        <v>63.372602739726027</v>
      </c>
      <c r="E2683" s="14" t="str">
        <f t="shared" ca="1" si="85"/>
        <v>ADULTO</v>
      </c>
      <c r="F2683" s="14" t="s">
        <v>14</v>
      </c>
      <c r="G2683" s="2" t="s">
        <v>5276</v>
      </c>
    </row>
    <row r="2684" spans="1:7" x14ac:dyDescent="0.25">
      <c r="A2684" s="84">
        <f t="shared" si="86"/>
        <v>2673</v>
      </c>
      <c r="B2684" t="s">
        <v>5277</v>
      </c>
      <c r="C2684" s="12">
        <v>25443</v>
      </c>
      <c r="D2684" s="13">
        <f ca="1">(TODAY()-PACIENTE[[#This Row],[FECHA. DE NACIMIENTO]])/365</f>
        <v>56.42739726027397</v>
      </c>
      <c r="E2684" s="14" t="str">
        <f t="shared" ca="1" si="85"/>
        <v>ADULTO</v>
      </c>
      <c r="F2684" s="14" t="s">
        <v>14</v>
      </c>
      <c r="G2684" s="2" t="s">
        <v>5278</v>
      </c>
    </row>
    <row r="2685" spans="1:7" x14ac:dyDescent="0.25">
      <c r="A2685" s="84">
        <f t="shared" si="86"/>
        <v>2674</v>
      </c>
      <c r="B2685" t="s">
        <v>5279</v>
      </c>
      <c r="C2685" s="12">
        <v>43887</v>
      </c>
      <c r="D2685" s="13">
        <f ca="1">(TODAY()-PACIENTE[[#This Row],[FECHA. DE NACIMIENTO]])/365</f>
        <v>5.8958904109589039</v>
      </c>
      <c r="E2685" s="14" t="str">
        <f t="shared" ca="1" si="85"/>
        <v>NIÑO</v>
      </c>
      <c r="F2685" s="14" t="s">
        <v>14</v>
      </c>
      <c r="G2685" s="2" t="s">
        <v>5280</v>
      </c>
    </row>
    <row r="2686" spans="1:7" x14ac:dyDescent="0.25">
      <c r="A2686" s="84">
        <f t="shared" si="86"/>
        <v>2675</v>
      </c>
      <c r="B2686" t="s">
        <v>5281</v>
      </c>
      <c r="C2686" s="12">
        <v>22349</v>
      </c>
      <c r="D2686" s="13">
        <f ca="1">(TODAY()-PACIENTE[[#This Row],[FECHA. DE NACIMIENTO]])/365</f>
        <v>64.904109589041099</v>
      </c>
      <c r="E2686" s="14" t="str">
        <f t="shared" ca="1" si="85"/>
        <v>ADULTO</v>
      </c>
      <c r="F2686" s="14" t="s">
        <v>14</v>
      </c>
      <c r="G2686" s="2" t="s">
        <v>5282</v>
      </c>
    </row>
    <row r="2687" spans="1:7" x14ac:dyDescent="0.25">
      <c r="A2687" s="84">
        <f t="shared" si="86"/>
        <v>2676</v>
      </c>
      <c r="B2687" t="s">
        <v>5283</v>
      </c>
      <c r="C2687" s="12">
        <v>38090</v>
      </c>
      <c r="D2687" s="13">
        <f ca="1">(TODAY()-PACIENTE[[#This Row],[FECHA. DE NACIMIENTO]])/365</f>
        <v>21.778082191780822</v>
      </c>
      <c r="E2687" s="14" t="str">
        <f t="shared" ca="1" si="85"/>
        <v>ADULTO</v>
      </c>
      <c r="F2687" s="14" t="s">
        <v>15</v>
      </c>
      <c r="G2687" s="2" t="s">
        <v>5284</v>
      </c>
    </row>
    <row r="2688" spans="1:7" x14ac:dyDescent="0.25">
      <c r="A2688" s="84">
        <f t="shared" si="86"/>
        <v>2677</v>
      </c>
      <c r="B2688" t="s">
        <v>5286</v>
      </c>
      <c r="C2688" s="12">
        <v>41756</v>
      </c>
      <c r="D2688" s="13">
        <f ca="1">(TODAY()-PACIENTE[[#This Row],[FECHA. DE NACIMIENTO]])/365</f>
        <v>11.734246575342466</v>
      </c>
      <c r="E2688" s="14" t="str">
        <f t="shared" ca="1" si="85"/>
        <v>ADOLECENTE</v>
      </c>
      <c r="F2688" s="14" t="s">
        <v>15</v>
      </c>
      <c r="G2688" s="2" t="s">
        <v>5285</v>
      </c>
    </row>
    <row r="2689" spans="1:7" x14ac:dyDescent="0.25">
      <c r="A2689" s="84">
        <f t="shared" si="86"/>
        <v>2678</v>
      </c>
      <c r="B2689" t="s">
        <v>5287</v>
      </c>
      <c r="C2689" s="12">
        <v>37713</v>
      </c>
      <c r="D2689" s="13">
        <f ca="1">(TODAY()-PACIENTE[[#This Row],[FECHA. DE NACIMIENTO]])/365</f>
        <v>22.81095890410959</v>
      </c>
      <c r="E2689" s="14" t="str">
        <f t="shared" ca="1" si="85"/>
        <v>ADULTO</v>
      </c>
      <c r="F2689" s="14" t="s">
        <v>15</v>
      </c>
      <c r="G2689" s="2" t="s">
        <v>628</v>
      </c>
    </row>
    <row r="2690" spans="1:7" x14ac:dyDescent="0.25">
      <c r="A2690" s="84">
        <f t="shared" si="86"/>
        <v>2679</v>
      </c>
      <c r="B2690" t="s">
        <v>5288</v>
      </c>
      <c r="C2690" s="12">
        <v>44547</v>
      </c>
      <c r="D2690" s="13">
        <f ca="1">(TODAY()-PACIENTE[[#This Row],[FECHA. DE NACIMIENTO]])/365</f>
        <v>4.087671232876712</v>
      </c>
      <c r="E2690" s="14" t="str">
        <f t="shared" ca="1" si="85"/>
        <v>NIÑO</v>
      </c>
      <c r="F2690" s="14" t="s">
        <v>14</v>
      </c>
    </row>
    <row r="2691" spans="1:7" x14ac:dyDescent="0.25">
      <c r="A2691" s="84">
        <f t="shared" si="86"/>
        <v>2680</v>
      </c>
      <c r="B2691" t="s">
        <v>5289</v>
      </c>
      <c r="C2691" s="12">
        <v>39634</v>
      </c>
      <c r="D2691" s="13">
        <f ca="1">(TODAY()-PACIENTE[[#This Row],[FECHA. DE NACIMIENTO]])/365</f>
        <v>17.547945205479451</v>
      </c>
      <c r="E2691" s="14" t="str">
        <f t="shared" ca="1" si="85"/>
        <v>ADULTO</v>
      </c>
      <c r="F2691" s="14" t="s">
        <v>15</v>
      </c>
      <c r="G2691" s="2" t="s">
        <v>5290</v>
      </c>
    </row>
    <row r="2692" spans="1:7" x14ac:dyDescent="0.25">
      <c r="A2692" s="84">
        <f t="shared" si="86"/>
        <v>2681</v>
      </c>
      <c r="B2692" t="s">
        <v>5291</v>
      </c>
      <c r="C2692" s="12">
        <v>34410</v>
      </c>
      <c r="D2692" s="13">
        <f ca="1">(TODAY()-PACIENTE[[#This Row],[FECHA. DE NACIMIENTO]])/365</f>
        <v>31.860273972602741</v>
      </c>
      <c r="E2692" s="14" t="str">
        <f t="shared" ca="1" si="85"/>
        <v>ADULTO</v>
      </c>
      <c r="F2692" s="14" t="s">
        <v>15</v>
      </c>
      <c r="G2692" s="2" t="s">
        <v>807</v>
      </c>
    </row>
    <row r="2693" spans="1:7" x14ac:dyDescent="0.25">
      <c r="A2693" s="84">
        <f t="shared" si="86"/>
        <v>2682</v>
      </c>
      <c r="B2693" t="s">
        <v>5292</v>
      </c>
      <c r="C2693" s="12">
        <v>37133</v>
      </c>
      <c r="D2693" s="13">
        <f ca="1">(TODAY()-PACIENTE[[#This Row],[FECHA. DE NACIMIENTO]])/365</f>
        <v>24.4</v>
      </c>
      <c r="E2693" s="14" t="str">
        <f t="shared" ca="1" si="85"/>
        <v>ADULTO</v>
      </c>
      <c r="F2693" s="14" t="s">
        <v>15</v>
      </c>
      <c r="G2693" s="2" t="s">
        <v>5293</v>
      </c>
    </row>
    <row r="2694" spans="1:7" x14ac:dyDescent="0.25">
      <c r="A2694" s="84">
        <f t="shared" si="86"/>
        <v>2683</v>
      </c>
      <c r="B2694" t="s">
        <v>2418</v>
      </c>
      <c r="C2694" s="12">
        <v>24739</v>
      </c>
      <c r="D2694" s="13">
        <f ca="1">(TODAY()-PACIENTE[[#This Row],[FECHA. DE NACIMIENTO]])/365</f>
        <v>58.356164383561641</v>
      </c>
      <c r="E2694" s="14" t="str">
        <f t="shared" ca="1" si="85"/>
        <v>ADULTO</v>
      </c>
      <c r="F2694" s="14" t="s">
        <v>15</v>
      </c>
      <c r="G2694" s="2" t="s">
        <v>5294</v>
      </c>
    </row>
    <row r="2695" spans="1:7" x14ac:dyDescent="0.25">
      <c r="A2695" s="84">
        <f t="shared" si="86"/>
        <v>2684</v>
      </c>
      <c r="B2695" t="s">
        <v>5295</v>
      </c>
      <c r="C2695" s="12">
        <v>25432</v>
      </c>
      <c r="D2695" s="13">
        <f ca="1">(TODAY()-PACIENTE[[#This Row],[FECHA. DE NACIMIENTO]])/365</f>
        <v>56.457534246575342</v>
      </c>
      <c r="E2695" s="14" t="str">
        <f t="shared" ca="1" si="85"/>
        <v>ADULTO</v>
      </c>
      <c r="F2695" s="14" t="s">
        <v>15</v>
      </c>
      <c r="G2695" s="2" t="s">
        <v>5296</v>
      </c>
    </row>
    <row r="2696" spans="1:7" x14ac:dyDescent="0.25">
      <c r="A2696" s="84">
        <f t="shared" si="86"/>
        <v>2685</v>
      </c>
      <c r="B2696" t="s">
        <v>5297</v>
      </c>
      <c r="C2696" s="12">
        <v>44270</v>
      </c>
      <c r="D2696" s="13">
        <f ca="1">(TODAY()-PACIENTE[[#This Row],[FECHA. DE NACIMIENTO]])/365</f>
        <v>4.8465753424657532</v>
      </c>
      <c r="E2696" s="14" t="str">
        <f t="shared" ca="1" si="85"/>
        <v>NIÑO</v>
      </c>
      <c r="F2696" s="14" t="s">
        <v>14</v>
      </c>
      <c r="G2696" s="2" t="s">
        <v>5298</v>
      </c>
    </row>
    <row r="2697" spans="1:7" x14ac:dyDescent="0.25">
      <c r="A2697" s="84">
        <f t="shared" si="86"/>
        <v>2686</v>
      </c>
      <c r="B2697" t="s">
        <v>5299</v>
      </c>
      <c r="C2697" s="12">
        <v>39288</v>
      </c>
      <c r="D2697" s="13">
        <f ca="1">(TODAY()-PACIENTE[[#This Row],[FECHA. DE NACIMIENTO]])/365</f>
        <v>18.495890410958904</v>
      </c>
      <c r="E2697" s="14" t="str">
        <f t="shared" ca="1" si="85"/>
        <v>ADULTO</v>
      </c>
      <c r="F2697" s="14" t="s">
        <v>15</v>
      </c>
      <c r="G2697" s="2" t="s">
        <v>5300</v>
      </c>
    </row>
    <row r="2698" spans="1:7" x14ac:dyDescent="0.25">
      <c r="A2698" s="84">
        <f t="shared" si="86"/>
        <v>2687</v>
      </c>
      <c r="B2698" t="s">
        <v>5301</v>
      </c>
      <c r="C2698" s="12">
        <v>28487</v>
      </c>
      <c r="D2698" s="13">
        <f ca="1">(TODAY()-PACIENTE[[#This Row],[FECHA. DE NACIMIENTO]])/365</f>
        <v>48.087671232876716</v>
      </c>
      <c r="E2698" s="14" t="str">
        <f t="shared" ca="1" si="85"/>
        <v>ADULTO</v>
      </c>
      <c r="F2698" s="14" t="s">
        <v>14</v>
      </c>
      <c r="G2698" s="2" t="s">
        <v>5302</v>
      </c>
    </row>
    <row r="2699" spans="1:7" x14ac:dyDescent="0.25">
      <c r="A2699" s="84">
        <f t="shared" si="86"/>
        <v>2688</v>
      </c>
      <c r="B2699" t="s">
        <v>5303</v>
      </c>
      <c r="C2699" s="12">
        <v>28373</v>
      </c>
      <c r="D2699" s="13">
        <f ca="1">(TODAY()-PACIENTE[[#This Row],[FECHA. DE NACIMIENTO]])/365</f>
        <v>48.4</v>
      </c>
      <c r="E2699" s="14" t="str">
        <f t="shared" ca="1" si="85"/>
        <v>ADULTO</v>
      </c>
      <c r="F2699" s="14" t="s">
        <v>15</v>
      </c>
      <c r="G2699" s="2" t="s">
        <v>5304</v>
      </c>
    </row>
    <row r="2700" spans="1:7" x14ac:dyDescent="0.25">
      <c r="A2700" s="84">
        <f t="shared" si="86"/>
        <v>2689</v>
      </c>
      <c r="B2700" t="s">
        <v>5305</v>
      </c>
      <c r="C2700" s="12">
        <v>28832</v>
      </c>
      <c r="D2700" s="13">
        <f ca="1">(TODAY()-PACIENTE[[#This Row],[FECHA. DE NACIMIENTO]])/365</f>
        <v>47.142465753424659</v>
      </c>
      <c r="E2700" s="14" t="str">
        <f t="shared" ca="1" si="85"/>
        <v>ADULTO</v>
      </c>
      <c r="F2700" s="14" t="s">
        <v>15</v>
      </c>
      <c r="G2700" s="2" t="s">
        <v>5306</v>
      </c>
    </row>
    <row r="2701" spans="1:7" x14ac:dyDescent="0.25">
      <c r="A2701" s="84">
        <f t="shared" si="86"/>
        <v>2690</v>
      </c>
      <c r="B2701" t="s">
        <v>5307</v>
      </c>
      <c r="C2701" s="12">
        <v>38237</v>
      </c>
      <c r="D2701" s="13">
        <f ca="1">(TODAY()-PACIENTE[[#This Row],[FECHA. DE NACIMIENTO]])/365</f>
        <v>21.375342465753423</v>
      </c>
      <c r="E2701" s="14" t="str">
        <f t="shared" ca="1" si="85"/>
        <v>ADULTO</v>
      </c>
      <c r="F2701" s="14" t="s">
        <v>14</v>
      </c>
      <c r="G2701" s="2" t="s">
        <v>5308</v>
      </c>
    </row>
    <row r="2702" spans="1:7" x14ac:dyDescent="0.25">
      <c r="A2702" s="84">
        <f t="shared" si="86"/>
        <v>2691</v>
      </c>
      <c r="B2702" t="s">
        <v>5309</v>
      </c>
      <c r="C2702" s="12">
        <v>27947</v>
      </c>
      <c r="D2702" s="13">
        <f ca="1">(TODAY()-PACIENTE[[#This Row],[FECHA. DE NACIMIENTO]])/365</f>
        <v>49.56712328767123</v>
      </c>
      <c r="E2702" s="14" t="str">
        <f t="shared" ca="1" si="85"/>
        <v>ADULTO</v>
      </c>
      <c r="F2702" s="14" t="s">
        <v>14</v>
      </c>
      <c r="G2702" s="2" t="s">
        <v>5310</v>
      </c>
    </row>
    <row r="2703" spans="1:7" x14ac:dyDescent="0.25">
      <c r="A2703" s="84">
        <f t="shared" si="86"/>
        <v>2692</v>
      </c>
      <c r="B2703" t="s">
        <v>5311</v>
      </c>
      <c r="C2703" s="12">
        <v>27680</v>
      </c>
      <c r="D2703" s="13">
        <f ca="1">(TODAY()-PACIENTE[[#This Row],[FECHA. DE NACIMIENTO]])/365</f>
        <v>50.298630136986304</v>
      </c>
      <c r="E2703" s="14" t="str">
        <f t="shared" ca="1" si="85"/>
        <v>ADULTO</v>
      </c>
      <c r="F2703" s="14" t="s">
        <v>15</v>
      </c>
      <c r="G2703" s="2" t="s">
        <v>5312</v>
      </c>
    </row>
    <row r="2704" spans="1:7" x14ac:dyDescent="0.25">
      <c r="A2704" s="84">
        <f t="shared" si="86"/>
        <v>2693</v>
      </c>
      <c r="B2704" t="s">
        <v>5313</v>
      </c>
      <c r="C2704" s="12">
        <v>34156</v>
      </c>
      <c r="D2704" s="13">
        <f ca="1">(TODAY()-PACIENTE[[#This Row],[FECHA. DE NACIMIENTO]])/365</f>
        <v>32.556164383561644</v>
      </c>
      <c r="E2704" s="14" t="str">
        <f t="shared" ca="1" si="85"/>
        <v>ADULTO</v>
      </c>
      <c r="F2704" s="14" t="s">
        <v>15</v>
      </c>
      <c r="G2704" s="2" t="s">
        <v>2203</v>
      </c>
    </row>
    <row r="2705" spans="1:7" x14ac:dyDescent="0.25">
      <c r="A2705" s="84">
        <f t="shared" si="86"/>
        <v>2694</v>
      </c>
      <c r="B2705" t="s">
        <v>5314</v>
      </c>
      <c r="C2705" s="12">
        <v>30993</v>
      </c>
      <c r="D2705" s="13">
        <f ca="1">(TODAY()-PACIENTE[[#This Row],[FECHA. DE NACIMIENTO]])/365</f>
        <v>41.221917808219175</v>
      </c>
      <c r="E2705" s="14" t="str">
        <f t="shared" ca="1" si="85"/>
        <v>ADULTO</v>
      </c>
      <c r="F2705" s="14" t="s">
        <v>15</v>
      </c>
      <c r="G2705" s="2" t="s">
        <v>5315</v>
      </c>
    </row>
    <row r="2706" spans="1:7" x14ac:dyDescent="0.25">
      <c r="A2706" s="84">
        <f t="shared" si="86"/>
        <v>2695</v>
      </c>
      <c r="B2706" t="s">
        <v>5316</v>
      </c>
      <c r="C2706" s="12">
        <v>31490</v>
      </c>
      <c r="D2706" s="13">
        <f ca="1">(TODAY()-PACIENTE[[#This Row],[FECHA. DE NACIMIENTO]])/365</f>
        <v>39.860273972602741</v>
      </c>
      <c r="E2706" s="14" t="str">
        <f t="shared" ca="1" si="85"/>
        <v>ADULTO</v>
      </c>
      <c r="F2706" s="14" t="s">
        <v>14</v>
      </c>
      <c r="G2706" s="2" t="s">
        <v>2060</v>
      </c>
    </row>
    <row r="2707" spans="1:7" x14ac:dyDescent="0.25">
      <c r="A2707" s="84">
        <f t="shared" si="86"/>
        <v>2696</v>
      </c>
      <c r="B2707" t="s">
        <v>5317</v>
      </c>
      <c r="C2707" s="12">
        <v>37922</v>
      </c>
      <c r="D2707" s="13">
        <f ca="1">(TODAY()-PACIENTE[[#This Row],[FECHA. DE NACIMIENTO]])/365</f>
        <v>22.238356164383561</v>
      </c>
      <c r="E2707" s="14" t="str">
        <f t="shared" ca="1" si="85"/>
        <v>ADULTO</v>
      </c>
      <c r="F2707" s="14" t="s">
        <v>14</v>
      </c>
      <c r="G2707" s="2" t="s">
        <v>5318</v>
      </c>
    </row>
    <row r="2708" spans="1:7" x14ac:dyDescent="0.25">
      <c r="A2708" s="84">
        <f t="shared" si="86"/>
        <v>2697</v>
      </c>
      <c r="B2708" t="s">
        <v>492</v>
      </c>
      <c r="C2708" s="12">
        <v>32987</v>
      </c>
      <c r="D2708" s="13">
        <f ca="1">(TODAY()-PACIENTE[[#This Row],[FECHA. DE NACIMIENTO]])/365</f>
        <v>35.758904109589039</v>
      </c>
      <c r="E2708" s="14" t="str">
        <f t="shared" ca="1" si="85"/>
        <v>ADULTO</v>
      </c>
      <c r="F2708" s="14" t="s">
        <v>15</v>
      </c>
      <c r="G2708" s="2" t="s">
        <v>493</v>
      </c>
    </row>
    <row r="2709" spans="1:7" x14ac:dyDescent="0.25">
      <c r="A2709" s="84">
        <f t="shared" si="86"/>
        <v>2698</v>
      </c>
      <c r="B2709" t="s">
        <v>5319</v>
      </c>
      <c r="C2709" s="12">
        <v>40361</v>
      </c>
      <c r="D2709" s="13">
        <f ca="1">(TODAY()-PACIENTE[[#This Row],[FECHA. DE NACIMIENTO]])/365</f>
        <v>15.556164383561644</v>
      </c>
      <c r="E2709" s="14" t="str">
        <f t="shared" ca="1" si="85"/>
        <v>ADOLECENTE</v>
      </c>
      <c r="F2709" s="14" t="s">
        <v>14</v>
      </c>
      <c r="G2709" s="2" t="s">
        <v>5320</v>
      </c>
    </row>
    <row r="2710" spans="1:7" x14ac:dyDescent="0.25">
      <c r="A2710" s="84">
        <f t="shared" si="86"/>
        <v>2699</v>
      </c>
      <c r="B2710" t="s">
        <v>3332</v>
      </c>
      <c r="C2710" s="12">
        <v>35591</v>
      </c>
      <c r="D2710" s="13">
        <f ca="1">(TODAY()-PACIENTE[[#This Row],[FECHA. DE NACIMIENTO]])/365</f>
        <v>28.624657534246577</v>
      </c>
      <c r="E2710" s="14" t="str">
        <f t="shared" ca="1" si="85"/>
        <v>ADULTO</v>
      </c>
      <c r="F2710" s="14" t="s">
        <v>15</v>
      </c>
      <c r="G2710" s="2" t="s">
        <v>3333</v>
      </c>
    </row>
    <row r="2711" spans="1:7" x14ac:dyDescent="0.25">
      <c r="A2711" s="84">
        <f t="shared" si="86"/>
        <v>2700</v>
      </c>
      <c r="B2711" t="s">
        <v>5321</v>
      </c>
      <c r="C2711" s="12">
        <v>37019</v>
      </c>
      <c r="D2711" s="13">
        <f ca="1">(TODAY()-PACIENTE[[#This Row],[FECHA. DE NACIMIENTO]])/365</f>
        <v>24.712328767123289</v>
      </c>
      <c r="E2711" s="14" t="str">
        <f t="shared" ca="1" si="85"/>
        <v>ADULTO</v>
      </c>
      <c r="F2711" s="14" t="s">
        <v>15</v>
      </c>
      <c r="G2711" s="2" t="s">
        <v>5322</v>
      </c>
    </row>
    <row r="2712" spans="1:7" x14ac:dyDescent="0.25">
      <c r="A2712" s="84">
        <f t="shared" si="86"/>
        <v>2701</v>
      </c>
      <c r="B2712" t="s">
        <v>5323</v>
      </c>
      <c r="C2712" s="12">
        <v>23003</v>
      </c>
      <c r="D2712" s="13">
        <f ca="1">(TODAY()-PACIENTE[[#This Row],[FECHA. DE NACIMIENTO]])/365</f>
        <v>63.112328767123287</v>
      </c>
      <c r="E2712" s="14" t="str">
        <f t="shared" ca="1" si="85"/>
        <v>ADULTO</v>
      </c>
      <c r="F2712" s="14" t="s">
        <v>15</v>
      </c>
      <c r="G2712" s="2" t="s">
        <v>5324</v>
      </c>
    </row>
    <row r="2713" spans="1:7" x14ac:dyDescent="0.25">
      <c r="A2713" s="84">
        <f t="shared" si="86"/>
        <v>2702</v>
      </c>
      <c r="B2713" t="s">
        <v>5325</v>
      </c>
      <c r="C2713" s="12">
        <v>39745</v>
      </c>
      <c r="D2713" s="13">
        <f ca="1">(TODAY()-PACIENTE[[#This Row],[FECHA. DE NACIMIENTO]])/365</f>
        <v>17.243835616438357</v>
      </c>
      <c r="E2713" s="14" t="str">
        <f t="shared" ca="1" si="85"/>
        <v>ADULTO</v>
      </c>
      <c r="F2713" s="14" t="s">
        <v>15</v>
      </c>
      <c r="G2713" s="2" t="s">
        <v>5326</v>
      </c>
    </row>
    <row r="2714" spans="1:7" x14ac:dyDescent="0.25">
      <c r="A2714" s="84">
        <f t="shared" si="86"/>
        <v>2703</v>
      </c>
      <c r="B2714" t="s">
        <v>5327</v>
      </c>
      <c r="C2714" s="12">
        <v>42102</v>
      </c>
      <c r="D2714" s="13">
        <f ca="1">(TODAY()-PACIENTE[[#This Row],[FECHA. DE NACIMIENTO]])/365</f>
        <v>10.786301369863013</v>
      </c>
      <c r="E2714" s="14" t="str">
        <f t="shared" ca="1" si="85"/>
        <v>NIÑO</v>
      </c>
      <c r="F2714" s="14" t="s">
        <v>14</v>
      </c>
      <c r="G2714" s="2" t="s">
        <v>5328</v>
      </c>
    </row>
    <row r="2715" spans="1:7" x14ac:dyDescent="0.25">
      <c r="A2715" s="84">
        <f t="shared" si="86"/>
        <v>2704</v>
      </c>
      <c r="B2715" t="s">
        <v>5180</v>
      </c>
      <c r="C2715" s="12">
        <v>36736</v>
      </c>
      <c r="D2715" s="13">
        <f ca="1">(TODAY()-PACIENTE[[#This Row],[FECHA. DE NACIMIENTO]])/365</f>
        <v>25.487671232876714</v>
      </c>
      <c r="E2715" s="14" t="str">
        <f t="shared" ca="1" si="85"/>
        <v>ADULTO</v>
      </c>
      <c r="F2715" s="14" t="s">
        <v>14</v>
      </c>
      <c r="G2715" s="2" t="s">
        <v>5181</v>
      </c>
    </row>
    <row r="2716" spans="1:7" x14ac:dyDescent="0.25">
      <c r="A2716" s="84">
        <f t="shared" si="86"/>
        <v>2705</v>
      </c>
      <c r="B2716" t="s">
        <v>5329</v>
      </c>
      <c r="C2716" s="12">
        <v>32797</v>
      </c>
      <c r="D2716" s="13">
        <f ca="1">(TODAY()-PACIENTE[[#This Row],[FECHA. DE NACIMIENTO]])/365</f>
        <v>36.279452054794518</v>
      </c>
      <c r="E2716" s="14" t="str">
        <f t="shared" ca="1" si="85"/>
        <v>ADULTO</v>
      </c>
      <c r="F2716" s="14" t="s">
        <v>14</v>
      </c>
      <c r="G2716" s="2" t="s">
        <v>5330</v>
      </c>
    </row>
    <row r="2717" spans="1:7" x14ac:dyDescent="0.25">
      <c r="A2717" s="84">
        <f t="shared" si="86"/>
        <v>2706</v>
      </c>
      <c r="B2717" t="s">
        <v>5331</v>
      </c>
      <c r="C2717" s="12">
        <v>36978</v>
      </c>
      <c r="D2717" s="13">
        <f ca="1">(TODAY()-PACIENTE[[#This Row],[FECHA. DE NACIMIENTO]])/365</f>
        <v>24.824657534246576</v>
      </c>
      <c r="E2717" s="14" t="str">
        <f t="shared" ca="1" si="85"/>
        <v>ADULTO</v>
      </c>
      <c r="F2717" s="14" t="s">
        <v>15</v>
      </c>
      <c r="G2717" s="2" t="s">
        <v>5332</v>
      </c>
    </row>
    <row r="2718" spans="1:7" x14ac:dyDescent="0.25">
      <c r="A2718" s="84">
        <f t="shared" si="86"/>
        <v>2707</v>
      </c>
      <c r="B2718" t="s">
        <v>5333</v>
      </c>
      <c r="C2718" s="12">
        <v>35242</v>
      </c>
      <c r="D2718" s="13">
        <f ca="1">(TODAY()-PACIENTE[[#This Row],[FECHA. DE NACIMIENTO]])/365</f>
        <v>29.580821917808219</v>
      </c>
      <c r="E2718" s="14" t="str">
        <f t="shared" ca="1" si="85"/>
        <v>ADULTO</v>
      </c>
      <c r="F2718" s="14" t="s">
        <v>15</v>
      </c>
      <c r="G2718" s="2" t="s">
        <v>5334</v>
      </c>
    </row>
    <row r="2719" spans="1:7" x14ac:dyDescent="0.25">
      <c r="A2719" s="84">
        <f t="shared" si="86"/>
        <v>2708</v>
      </c>
      <c r="B2719" t="s">
        <v>5335</v>
      </c>
      <c r="C2719" s="12">
        <v>34984</v>
      </c>
      <c r="D2719" s="13">
        <f ca="1">(TODAY()-PACIENTE[[#This Row],[FECHA. DE NACIMIENTO]])/365</f>
        <v>30.287671232876711</v>
      </c>
      <c r="E2719" s="14" t="str">
        <f t="shared" ca="1" si="85"/>
        <v>ADULTO</v>
      </c>
      <c r="F2719" s="14" t="s">
        <v>14</v>
      </c>
      <c r="G2719" s="2" t="s">
        <v>5336</v>
      </c>
    </row>
    <row r="2720" spans="1:7" x14ac:dyDescent="0.25">
      <c r="A2720" s="84">
        <f t="shared" si="86"/>
        <v>2709</v>
      </c>
      <c r="B2720" t="s">
        <v>5337</v>
      </c>
      <c r="C2720" s="12">
        <v>40130</v>
      </c>
      <c r="D2720" s="13">
        <f ca="1">(TODAY()-PACIENTE[[#This Row],[FECHA. DE NACIMIENTO]])/365</f>
        <v>16.18904109589041</v>
      </c>
      <c r="E2720" s="14" t="str">
        <f t="shared" ca="1" si="85"/>
        <v>ADOLECENTE</v>
      </c>
      <c r="F2720" s="14" t="s">
        <v>15</v>
      </c>
      <c r="G2720" s="2" t="s">
        <v>5338</v>
      </c>
    </row>
    <row r="2721" spans="1:7" x14ac:dyDescent="0.25">
      <c r="A2721" s="84">
        <f t="shared" si="86"/>
        <v>2710</v>
      </c>
      <c r="B2721" t="s">
        <v>5339</v>
      </c>
      <c r="C2721" s="12">
        <v>33397</v>
      </c>
      <c r="D2721" s="13">
        <f ca="1">(TODAY()-PACIENTE[[#This Row],[FECHA. DE NACIMIENTO]])/365</f>
        <v>34.635616438356166</v>
      </c>
      <c r="E2721" s="14" t="str">
        <f t="shared" ca="1" si="85"/>
        <v>ADULTO</v>
      </c>
      <c r="F2721" s="14" t="s">
        <v>14</v>
      </c>
      <c r="G2721" s="2" t="s">
        <v>5340</v>
      </c>
    </row>
    <row r="2722" spans="1:7" x14ac:dyDescent="0.25">
      <c r="A2722" s="84">
        <f t="shared" si="86"/>
        <v>2711</v>
      </c>
      <c r="B2722" t="s">
        <v>5341</v>
      </c>
      <c r="C2722" s="12">
        <v>32462</v>
      </c>
      <c r="D2722" s="13">
        <f ca="1">(TODAY()-PACIENTE[[#This Row],[FECHA. DE NACIMIENTO]])/365</f>
        <v>37.197260273972603</v>
      </c>
      <c r="E2722" s="14" t="str">
        <f t="shared" ca="1" si="85"/>
        <v>ADULTO</v>
      </c>
      <c r="F2722" s="14" t="s">
        <v>15</v>
      </c>
      <c r="G2722" s="2" t="s">
        <v>5342</v>
      </c>
    </row>
    <row r="2723" spans="1:7" x14ac:dyDescent="0.25">
      <c r="A2723" s="84">
        <f t="shared" si="86"/>
        <v>2712</v>
      </c>
      <c r="B2723" t="s">
        <v>5343</v>
      </c>
      <c r="C2723" s="12">
        <v>38086</v>
      </c>
      <c r="D2723" s="13">
        <f ca="1">(TODAY()-PACIENTE[[#This Row],[FECHA. DE NACIMIENTO]])/365</f>
        <v>21.789041095890411</v>
      </c>
      <c r="E2723" s="14" t="str">
        <f t="shared" ca="1" si="85"/>
        <v>ADULTO</v>
      </c>
      <c r="F2723" s="14" t="s">
        <v>15</v>
      </c>
      <c r="G2723" s="2" t="s">
        <v>5344</v>
      </c>
    </row>
    <row r="2724" spans="1:7" x14ac:dyDescent="0.25">
      <c r="A2724" s="84">
        <f t="shared" si="86"/>
        <v>2713</v>
      </c>
      <c r="B2724" t="s">
        <v>5345</v>
      </c>
      <c r="C2724" s="12">
        <v>41734</v>
      </c>
      <c r="D2724" s="13">
        <f ca="1">(TODAY()-PACIENTE[[#This Row],[FECHA. DE NACIMIENTO]])/365</f>
        <v>11.794520547945206</v>
      </c>
      <c r="E2724" s="14" t="str">
        <f t="shared" ca="1" si="85"/>
        <v>ADOLECENTE</v>
      </c>
      <c r="F2724" s="14" t="s">
        <v>14</v>
      </c>
      <c r="G2724" s="2" t="s">
        <v>5346</v>
      </c>
    </row>
    <row r="2725" spans="1:7" x14ac:dyDescent="0.25">
      <c r="A2725" s="84">
        <f t="shared" si="86"/>
        <v>2714</v>
      </c>
      <c r="B2725" t="s">
        <v>5347</v>
      </c>
      <c r="C2725" s="12">
        <v>31996</v>
      </c>
      <c r="D2725" s="13">
        <f ca="1">(TODAY()-PACIENTE[[#This Row],[FECHA. DE NACIMIENTO]])/365</f>
        <v>38.473972602739728</v>
      </c>
      <c r="E2725" s="14" t="str">
        <f t="shared" ca="1" si="85"/>
        <v>ADULTO</v>
      </c>
      <c r="F2725" s="14" t="s">
        <v>14</v>
      </c>
      <c r="G2725" s="2" t="s">
        <v>5348</v>
      </c>
    </row>
    <row r="2726" spans="1:7" x14ac:dyDescent="0.25">
      <c r="A2726" s="84">
        <f t="shared" si="86"/>
        <v>2715</v>
      </c>
      <c r="B2726" t="s">
        <v>5349</v>
      </c>
      <c r="C2726" s="12">
        <v>34809</v>
      </c>
      <c r="D2726" s="13">
        <f ca="1">(TODAY()-PACIENTE[[#This Row],[FECHA. DE NACIMIENTO]])/365</f>
        <v>30.767123287671232</v>
      </c>
      <c r="E2726" s="14" t="str">
        <f t="shared" ca="1" si="85"/>
        <v>ADULTO</v>
      </c>
      <c r="F2726" s="14" t="s">
        <v>14</v>
      </c>
      <c r="G2726" s="2" t="s">
        <v>5350</v>
      </c>
    </row>
    <row r="2727" spans="1:7" x14ac:dyDescent="0.25">
      <c r="A2727" s="84">
        <f t="shared" si="86"/>
        <v>2716</v>
      </c>
      <c r="B2727" t="s">
        <v>5351</v>
      </c>
      <c r="C2727" s="12">
        <v>20705</v>
      </c>
      <c r="D2727" s="13">
        <f ca="1">(TODAY()-PACIENTE[[#This Row],[FECHA. DE NACIMIENTO]])/365</f>
        <v>69.408219178082192</v>
      </c>
      <c r="E2727" s="14" t="str">
        <f t="shared" ca="1" si="85"/>
        <v>TERCERA EDAD</v>
      </c>
      <c r="F2727" s="14" t="s">
        <v>15</v>
      </c>
      <c r="G2727" s="2" t="s">
        <v>5352</v>
      </c>
    </row>
    <row r="2728" spans="1:7" x14ac:dyDescent="0.25">
      <c r="A2728" s="84">
        <f t="shared" si="86"/>
        <v>2717</v>
      </c>
      <c r="B2728" t="s">
        <v>5353</v>
      </c>
      <c r="C2728" s="12">
        <v>39847</v>
      </c>
      <c r="D2728" s="13">
        <f ca="1">(TODAY()-PACIENTE[[#This Row],[FECHA. DE NACIMIENTO]])/365</f>
        <v>16.964383561643835</v>
      </c>
      <c r="E2728" s="14" t="str">
        <f t="shared" ca="1" si="85"/>
        <v>ADOLECENTE</v>
      </c>
      <c r="F2728" s="14" t="s">
        <v>15</v>
      </c>
      <c r="G2728" s="2" t="s">
        <v>5354</v>
      </c>
    </row>
    <row r="2729" spans="1:7" x14ac:dyDescent="0.25">
      <c r="A2729" s="84">
        <f t="shared" si="86"/>
        <v>2718</v>
      </c>
      <c r="B2729" t="s">
        <v>5355</v>
      </c>
      <c r="C2729" s="12">
        <v>34344</v>
      </c>
      <c r="D2729" s="13">
        <f ca="1">(TODAY()-PACIENTE[[#This Row],[FECHA. DE NACIMIENTO]])/365</f>
        <v>32.041095890410958</v>
      </c>
      <c r="E2729" s="14" t="str">
        <f t="shared" ca="1" si="85"/>
        <v>ADULTO</v>
      </c>
      <c r="F2729" s="14" t="s">
        <v>14</v>
      </c>
      <c r="G2729" s="2" t="s">
        <v>5356</v>
      </c>
    </row>
    <row r="2730" spans="1:7" x14ac:dyDescent="0.25">
      <c r="A2730" s="84">
        <f t="shared" si="86"/>
        <v>2719</v>
      </c>
      <c r="B2730" t="s">
        <v>5357</v>
      </c>
      <c r="C2730" s="12">
        <v>25053</v>
      </c>
      <c r="D2730" s="13">
        <f ca="1">(TODAY()-PACIENTE[[#This Row],[FECHA. DE NACIMIENTO]])/365</f>
        <v>57.495890410958907</v>
      </c>
      <c r="E2730" s="14" t="str">
        <f t="shared" ref="E2730:E2793" ca="1" si="87">IF(D2730&lt;=11,"NIÑO",IF(D2730&lt;=17,"ADOLECENTE",IF(D2730&lt;=65,"ADULTO",IF(D2730&gt;=65,"TERCERA EDAD",0))))</f>
        <v>ADULTO</v>
      </c>
      <c r="F2730" s="14" t="s">
        <v>14</v>
      </c>
      <c r="G2730" s="2" t="s">
        <v>5358</v>
      </c>
    </row>
    <row r="2731" spans="1:7" x14ac:dyDescent="0.25">
      <c r="A2731" s="84">
        <f t="shared" si="86"/>
        <v>2720</v>
      </c>
      <c r="B2731" t="s">
        <v>5359</v>
      </c>
      <c r="C2731" s="12">
        <v>40303</v>
      </c>
      <c r="D2731" s="13">
        <f ca="1">(TODAY()-PACIENTE[[#This Row],[FECHA. DE NACIMIENTO]])/365</f>
        <v>15.715068493150685</v>
      </c>
      <c r="E2731" s="14" t="str">
        <f t="shared" ca="1" si="87"/>
        <v>ADOLECENTE</v>
      </c>
      <c r="F2731" s="14" t="s">
        <v>15</v>
      </c>
      <c r="G2731" s="2" t="s">
        <v>5360</v>
      </c>
    </row>
    <row r="2732" spans="1:7" x14ac:dyDescent="0.25">
      <c r="A2732" s="84">
        <f t="shared" si="86"/>
        <v>2721</v>
      </c>
      <c r="B2732" t="s">
        <v>3228</v>
      </c>
      <c r="C2732" s="12">
        <v>29213</v>
      </c>
      <c r="D2732" s="13">
        <f ca="1">(TODAY()-PACIENTE[[#This Row],[FECHA. DE NACIMIENTO]])/365</f>
        <v>46.098630136986301</v>
      </c>
      <c r="E2732" s="14" t="str">
        <f t="shared" ca="1" si="87"/>
        <v>ADULTO</v>
      </c>
      <c r="F2732" s="14" t="s">
        <v>15</v>
      </c>
      <c r="G2732" s="2" t="s">
        <v>3229</v>
      </c>
    </row>
    <row r="2733" spans="1:7" x14ac:dyDescent="0.25">
      <c r="A2733" s="84">
        <f t="shared" si="86"/>
        <v>2722</v>
      </c>
      <c r="B2733" t="s">
        <v>5361</v>
      </c>
      <c r="C2733" s="12">
        <v>36933</v>
      </c>
      <c r="D2733" s="13">
        <f ca="1">(TODAY()-PACIENTE[[#This Row],[FECHA. DE NACIMIENTO]])/365</f>
        <v>24.947945205479453</v>
      </c>
      <c r="E2733" s="14" t="str">
        <f t="shared" ca="1" si="87"/>
        <v>ADULTO</v>
      </c>
      <c r="F2733" s="14" t="s">
        <v>14</v>
      </c>
      <c r="G2733" s="2" t="s">
        <v>5362</v>
      </c>
    </row>
    <row r="2734" spans="1:7" x14ac:dyDescent="0.25">
      <c r="A2734" s="84">
        <f t="shared" si="86"/>
        <v>2723</v>
      </c>
      <c r="B2734" t="s">
        <v>5363</v>
      </c>
      <c r="C2734" s="12">
        <v>41162</v>
      </c>
      <c r="D2734" s="13">
        <f ca="1">(TODAY()-PACIENTE[[#This Row],[FECHA. DE NACIMIENTO]])/365</f>
        <v>13.361643835616439</v>
      </c>
      <c r="E2734" s="14" t="str">
        <f t="shared" ca="1" si="87"/>
        <v>ADOLECENTE</v>
      </c>
      <c r="F2734" s="14" t="s">
        <v>14</v>
      </c>
      <c r="G2734" s="2" t="s">
        <v>5364</v>
      </c>
    </row>
    <row r="2735" spans="1:7" x14ac:dyDescent="0.25">
      <c r="A2735" s="84">
        <f t="shared" ref="A2735:A2798" si="88">IF(B2735&lt;&gt;"",$A2734+1,"")</f>
        <v>2724</v>
      </c>
      <c r="B2735" t="s">
        <v>5365</v>
      </c>
      <c r="C2735" s="12">
        <v>41177</v>
      </c>
      <c r="D2735" s="13">
        <f ca="1">(TODAY()-PACIENTE[[#This Row],[FECHA. DE NACIMIENTO]])/365</f>
        <v>13.32054794520548</v>
      </c>
      <c r="E2735" s="14" t="str">
        <f t="shared" ca="1" si="87"/>
        <v>ADOLECENTE</v>
      </c>
      <c r="F2735" s="14" t="s">
        <v>15</v>
      </c>
      <c r="G2735" s="2" t="s">
        <v>5366</v>
      </c>
    </row>
    <row r="2736" spans="1:7" x14ac:dyDescent="0.25">
      <c r="A2736" s="84">
        <f t="shared" si="88"/>
        <v>2725</v>
      </c>
      <c r="B2736" t="s">
        <v>5367</v>
      </c>
      <c r="C2736" s="12">
        <v>34699</v>
      </c>
      <c r="D2736" s="13">
        <f ca="1">(TODAY()-PACIENTE[[#This Row],[FECHA. DE NACIMIENTO]])/365</f>
        <v>31.068493150684933</v>
      </c>
      <c r="E2736" s="14" t="str">
        <f t="shared" ca="1" si="87"/>
        <v>ADULTO</v>
      </c>
      <c r="F2736" s="14" t="s">
        <v>14</v>
      </c>
      <c r="G2736" s="2" t="s">
        <v>5368</v>
      </c>
    </row>
    <row r="2737" spans="1:7" x14ac:dyDescent="0.25">
      <c r="A2737" s="84">
        <f t="shared" si="88"/>
        <v>2726</v>
      </c>
      <c r="B2737" t="s">
        <v>5369</v>
      </c>
      <c r="C2737" s="12">
        <v>41263</v>
      </c>
      <c r="D2737" s="13">
        <f ca="1">(TODAY()-PACIENTE[[#This Row],[FECHA. DE NACIMIENTO]])/365</f>
        <v>13.084931506849315</v>
      </c>
      <c r="E2737" s="14" t="str">
        <f t="shared" ca="1" si="87"/>
        <v>ADOLECENTE</v>
      </c>
      <c r="F2737" s="14" t="s">
        <v>14</v>
      </c>
      <c r="G2737" s="2" t="s">
        <v>5370</v>
      </c>
    </row>
    <row r="2738" spans="1:7" x14ac:dyDescent="0.25">
      <c r="A2738" s="84">
        <f t="shared" si="88"/>
        <v>2727</v>
      </c>
      <c r="B2738" t="s">
        <v>5371</v>
      </c>
      <c r="C2738" s="12">
        <v>40463</v>
      </c>
      <c r="D2738" s="13">
        <f ca="1">(TODAY()-PACIENTE[[#This Row],[FECHA. DE NACIMIENTO]])/365</f>
        <v>15.276712328767124</v>
      </c>
      <c r="E2738" s="14" t="str">
        <f t="shared" ca="1" si="87"/>
        <v>ADOLECENTE</v>
      </c>
      <c r="F2738" s="14" t="s">
        <v>15</v>
      </c>
      <c r="G2738" s="2" t="s">
        <v>5370</v>
      </c>
    </row>
    <row r="2739" spans="1:7" x14ac:dyDescent="0.25">
      <c r="A2739" s="84">
        <f t="shared" si="88"/>
        <v>2728</v>
      </c>
      <c r="B2739" t="s">
        <v>5372</v>
      </c>
      <c r="C2739" s="12">
        <v>39826</v>
      </c>
      <c r="D2739" s="13">
        <f ca="1">(TODAY()-PACIENTE[[#This Row],[FECHA. DE NACIMIENTO]])/365</f>
        <v>17.021917808219179</v>
      </c>
      <c r="E2739" s="14" t="str">
        <f t="shared" ca="1" si="87"/>
        <v>ADULTO</v>
      </c>
      <c r="F2739" s="14" t="s">
        <v>14</v>
      </c>
      <c r="G2739" s="2" t="s">
        <v>5370</v>
      </c>
    </row>
    <row r="2740" spans="1:7" x14ac:dyDescent="0.25">
      <c r="A2740" s="84">
        <f t="shared" si="88"/>
        <v>2729</v>
      </c>
      <c r="B2740" t="s">
        <v>5373</v>
      </c>
      <c r="C2740" s="12">
        <v>36537</v>
      </c>
      <c r="D2740" s="13">
        <f ca="1">(TODAY()-PACIENTE[[#This Row],[FECHA. DE NACIMIENTO]])/365</f>
        <v>26.032876712328768</v>
      </c>
      <c r="E2740" s="14" t="str">
        <f t="shared" ca="1" si="87"/>
        <v>ADULTO</v>
      </c>
      <c r="F2740" s="14" t="s">
        <v>15</v>
      </c>
      <c r="G2740" s="2" t="s">
        <v>5374</v>
      </c>
    </row>
    <row r="2741" spans="1:7" x14ac:dyDescent="0.25">
      <c r="A2741" s="84">
        <f t="shared" si="88"/>
        <v>2730</v>
      </c>
      <c r="B2741" t="s">
        <v>1832</v>
      </c>
      <c r="C2741" s="12">
        <v>36833</v>
      </c>
      <c r="D2741" s="13">
        <f ca="1">(TODAY()-PACIENTE[[#This Row],[FECHA. DE NACIMIENTO]])/365</f>
        <v>25.221917808219178</v>
      </c>
      <c r="E2741" s="14" t="str">
        <f t="shared" ca="1" si="87"/>
        <v>ADULTO</v>
      </c>
      <c r="F2741" s="14" t="s">
        <v>15</v>
      </c>
      <c r="G2741" s="2" t="s">
        <v>1833</v>
      </c>
    </row>
    <row r="2742" spans="1:7" x14ac:dyDescent="0.25">
      <c r="A2742" s="84">
        <f t="shared" si="88"/>
        <v>2731</v>
      </c>
      <c r="B2742" t="s">
        <v>5375</v>
      </c>
      <c r="C2742" s="12">
        <v>40210</v>
      </c>
      <c r="D2742" s="13">
        <f ca="1">(TODAY()-PACIENTE[[#This Row],[FECHA. DE NACIMIENTO]])/365</f>
        <v>15.96986301369863</v>
      </c>
      <c r="E2742" s="14" t="str">
        <f t="shared" ca="1" si="87"/>
        <v>ADOLECENTE</v>
      </c>
      <c r="F2742" s="14" t="s">
        <v>14</v>
      </c>
      <c r="G2742" s="2" t="s">
        <v>5376</v>
      </c>
    </row>
    <row r="2743" spans="1:7" x14ac:dyDescent="0.25">
      <c r="A2743" s="84">
        <f t="shared" si="88"/>
        <v>2732</v>
      </c>
      <c r="B2743" t="s">
        <v>5377</v>
      </c>
      <c r="C2743" s="12">
        <v>33732</v>
      </c>
      <c r="D2743" s="13">
        <f ca="1">(TODAY()-PACIENTE[[#This Row],[FECHA. DE NACIMIENTO]])/365</f>
        <v>33.717808219178082</v>
      </c>
      <c r="E2743" s="14" t="str">
        <f t="shared" ca="1" si="87"/>
        <v>ADULTO</v>
      </c>
      <c r="F2743" s="14" t="s">
        <v>14</v>
      </c>
      <c r="G2743" s="2" t="s">
        <v>5378</v>
      </c>
    </row>
    <row r="2744" spans="1:7" x14ac:dyDescent="0.25">
      <c r="A2744" s="84">
        <f t="shared" si="88"/>
        <v>2733</v>
      </c>
      <c r="B2744" t="s">
        <v>3210</v>
      </c>
      <c r="C2744" s="12">
        <v>41310</v>
      </c>
      <c r="D2744" s="13">
        <f ca="1">(TODAY()-PACIENTE[[#This Row],[FECHA. DE NACIMIENTO]])/365</f>
        <v>12.956164383561644</v>
      </c>
      <c r="E2744" s="14" t="str">
        <f t="shared" ca="1" si="87"/>
        <v>ADOLECENTE</v>
      </c>
      <c r="F2744" s="14" t="s">
        <v>14</v>
      </c>
      <c r="G2744" s="2" t="s">
        <v>3211</v>
      </c>
    </row>
    <row r="2745" spans="1:7" x14ac:dyDescent="0.25">
      <c r="A2745" s="84">
        <f t="shared" si="88"/>
        <v>2734</v>
      </c>
      <c r="B2745" t="s">
        <v>5379</v>
      </c>
      <c r="C2745" s="12">
        <v>33754</v>
      </c>
      <c r="D2745" s="13">
        <f ca="1">(TODAY()-PACIENTE[[#This Row],[FECHA. DE NACIMIENTO]])/365</f>
        <v>33.657534246575345</v>
      </c>
      <c r="E2745" s="14" t="str">
        <f t="shared" ca="1" si="87"/>
        <v>ADULTO</v>
      </c>
      <c r="F2745" s="14" t="s">
        <v>14</v>
      </c>
      <c r="G2745" s="2" t="s">
        <v>5380</v>
      </c>
    </row>
    <row r="2746" spans="1:7" x14ac:dyDescent="0.25">
      <c r="A2746" s="84">
        <f t="shared" si="88"/>
        <v>2735</v>
      </c>
      <c r="B2746" t="s">
        <v>1938</v>
      </c>
      <c r="C2746" s="12">
        <v>35681</v>
      </c>
      <c r="D2746" s="13">
        <f ca="1">(TODAY()-PACIENTE[[#This Row],[FECHA. DE NACIMIENTO]])/365</f>
        <v>28.378082191780823</v>
      </c>
      <c r="E2746" s="14" t="str">
        <f t="shared" ca="1" si="87"/>
        <v>ADULTO</v>
      </c>
      <c r="F2746" s="14" t="s">
        <v>14</v>
      </c>
      <c r="G2746" s="2" t="s">
        <v>5381</v>
      </c>
    </row>
    <row r="2747" spans="1:7" x14ac:dyDescent="0.25">
      <c r="A2747" s="84">
        <f t="shared" si="88"/>
        <v>2736</v>
      </c>
      <c r="B2747" t="s">
        <v>5382</v>
      </c>
      <c r="C2747" s="12">
        <v>31707</v>
      </c>
      <c r="D2747" s="13">
        <f ca="1">(TODAY()-PACIENTE[[#This Row],[FECHA. DE NACIMIENTO]])/365</f>
        <v>39.265753424657532</v>
      </c>
      <c r="E2747" s="14" t="str">
        <f t="shared" ca="1" si="87"/>
        <v>ADULTO</v>
      </c>
      <c r="F2747" s="14" t="s">
        <v>14</v>
      </c>
      <c r="G2747" s="2" t="s">
        <v>1147</v>
      </c>
    </row>
    <row r="2748" spans="1:7" x14ac:dyDescent="0.25">
      <c r="A2748" s="84">
        <f t="shared" si="88"/>
        <v>2737</v>
      </c>
      <c r="B2748" t="s">
        <v>5383</v>
      </c>
      <c r="C2748" s="12">
        <v>37661</v>
      </c>
      <c r="D2748" s="13">
        <f ca="1">(TODAY()-PACIENTE[[#This Row],[FECHA. DE NACIMIENTO]])/365</f>
        <v>22.953424657534246</v>
      </c>
      <c r="E2748" s="14" t="str">
        <f t="shared" ca="1" si="87"/>
        <v>ADULTO</v>
      </c>
      <c r="F2748" s="14" t="s">
        <v>15</v>
      </c>
      <c r="G2748" s="2" t="s">
        <v>959</v>
      </c>
    </row>
    <row r="2749" spans="1:7" x14ac:dyDescent="0.25">
      <c r="A2749" s="84">
        <f t="shared" si="88"/>
        <v>2738</v>
      </c>
      <c r="B2749" t="s">
        <v>5384</v>
      </c>
      <c r="C2749" s="12">
        <v>20140</v>
      </c>
      <c r="D2749" s="13">
        <f ca="1">(TODAY()-PACIENTE[[#This Row],[FECHA. DE NACIMIENTO]])/365</f>
        <v>70.956164383561642</v>
      </c>
      <c r="E2749" s="14" t="str">
        <f t="shared" ca="1" si="87"/>
        <v>TERCERA EDAD</v>
      </c>
      <c r="F2749" s="14" t="s">
        <v>14</v>
      </c>
      <c r="G2749" s="2" t="s">
        <v>5385</v>
      </c>
    </row>
    <row r="2750" spans="1:7" x14ac:dyDescent="0.25">
      <c r="A2750" s="84">
        <f t="shared" si="88"/>
        <v>2739</v>
      </c>
      <c r="B2750" t="s">
        <v>5386</v>
      </c>
      <c r="C2750" s="12">
        <v>38573</v>
      </c>
      <c r="D2750" s="13">
        <f ca="1">(TODAY()-PACIENTE[[#This Row],[FECHA. DE NACIMIENTO]])/365</f>
        <v>20.454794520547946</v>
      </c>
      <c r="E2750" s="14" t="str">
        <f t="shared" ca="1" si="87"/>
        <v>ADULTO</v>
      </c>
      <c r="F2750" s="14" t="s">
        <v>15</v>
      </c>
      <c r="G2750" s="2" t="s">
        <v>5387</v>
      </c>
    </row>
    <row r="2751" spans="1:7" x14ac:dyDescent="0.25">
      <c r="A2751" s="84">
        <f t="shared" si="88"/>
        <v>2740</v>
      </c>
      <c r="B2751" t="s">
        <v>5388</v>
      </c>
      <c r="C2751" s="12">
        <v>36357</v>
      </c>
      <c r="D2751" s="13">
        <f ca="1">(TODAY()-PACIENTE[[#This Row],[FECHA. DE NACIMIENTO]])/365</f>
        <v>26.526027397260275</v>
      </c>
      <c r="E2751" s="14" t="str">
        <f t="shared" ca="1" si="87"/>
        <v>ADULTO</v>
      </c>
      <c r="F2751" s="14" t="s">
        <v>15</v>
      </c>
      <c r="G2751" s="2" t="s">
        <v>5389</v>
      </c>
    </row>
    <row r="2752" spans="1:7" x14ac:dyDescent="0.25">
      <c r="A2752" s="84">
        <f t="shared" si="88"/>
        <v>2741</v>
      </c>
      <c r="B2752" t="s">
        <v>5390</v>
      </c>
      <c r="C2752" s="12">
        <v>39552</v>
      </c>
      <c r="D2752" s="13">
        <f ca="1">(TODAY()-PACIENTE[[#This Row],[FECHA. DE NACIMIENTO]])/365</f>
        <v>17.772602739726029</v>
      </c>
      <c r="E2752" s="14" t="str">
        <f t="shared" ca="1" si="87"/>
        <v>ADULTO</v>
      </c>
      <c r="F2752" s="14" t="s">
        <v>15</v>
      </c>
      <c r="G2752" s="2" t="s">
        <v>2827</v>
      </c>
    </row>
    <row r="2753" spans="1:7" x14ac:dyDescent="0.25">
      <c r="A2753" s="84">
        <f t="shared" si="88"/>
        <v>2742</v>
      </c>
      <c r="B2753" t="s">
        <v>5391</v>
      </c>
      <c r="C2753" s="12">
        <v>40560</v>
      </c>
      <c r="D2753" s="13">
        <f ca="1">(TODAY()-PACIENTE[[#This Row],[FECHA. DE NACIMIENTO]])/365</f>
        <v>15.010958904109589</v>
      </c>
      <c r="E2753" s="14" t="str">
        <f t="shared" ca="1" si="87"/>
        <v>ADOLECENTE</v>
      </c>
      <c r="F2753" s="14" t="s">
        <v>15</v>
      </c>
      <c r="G2753" s="2" t="s">
        <v>5392</v>
      </c>
    </row>
    <row r="2754" spans="1:7" x14ac:dyDescent="0.25">
      <c r="A2754" s="84">
        <f t="shared" si="88"/>
        <v>2743</v>
      </c>
      <c r="B2754" t="s">
        <v>5393</v>
      </c>
      <c r="C2754" s="12">
        <v>36369</v>
      </c>
      <c r="D2754" s="13">
        <f ca="1">(TODAY()-PACIENTE[[#This Row],[FECHA. DE NACIMIENTO]])/365</f>
        <v>26.493150684931507</v>
      </c>
      <c r="E2754" s="14" t="str">
        <f t="shared" ca="1" si="87"/>
        <v>ADULTO</v>
      </c>
      <c r="F2754" s="14" t="s">
        <v>15</v>
      </c>
      <c r="G2754" s="2" t="s">
        <v>5394</v>
      </c>
    </row>
    <row r="2755" spans="1:7" x14ac:dyDescent="0.25">
      <c r="A2755" s="84">
        <f t="shared" si="88"/>
        <v>2744</v>
      </c>
      <c r="B2755" t="s">
        <v>5395</v>
      </c>
      <c r="C2755" s="12">
        <v>37874</v>
      </c>
      <c r="D2755" s="13">
        <f ca="1">(TODAY()-PACIENTE[[#This Row],[FECHA. DE NACIMIENTO]])/365</f>
        <v>22.36986301369863</v>
      </c>
      <c r="E2755" s="14" t="str">
        <f t="shared" ca="1" si="87"/>
        <v>ADULTO</v>
      </c>
      <c r="F2755" s="14" t="s">
        <v>14</v>
      </c>
      <c r="G2755" s="2" t="s">
        <v>5396</v>
      </c>
    </row>
    <row r="2756" spans="1:7" x14ac:dyDescent="0.25">
      <c r="A2756" s="84" t="str">
        <f t="shared" si="88"/>
        <v/>
      </c>
      <c r="C2756" s="12"/>
      <c r="D2756" s="13">
        <f ca="1">(TODAY()-PACIENTE[[#This Row],[FECHA. DE NACIMIENTO]])/365</f>
        <v>126.13424657534246</v>
      </c>
      <c r="E2756" s="14" t="str">
        <f t="shared" ca="1" si="87"/>
        <v>TERCERA EDAD</v>
      </c>
      <c r="F2756" s="14"/>
    </row>
    <row r="2757" spans="1:7" x14ac:dyDescent="0.25">
      <c r="A2757" s="84" t="str">
        <f t="shared" si="88"/>
        <v/>
      </c>
      <c r="C2757" s="12"/>
      <c r="D2757" s="13">
        <f ca="1">(TODAY()-PACIENTE[[#This Row],[FECHA. DE NACIMIENTO]])/365</f>
        <v>126.13424657534246</v>
      </c>
      <c r="E2757" s="14" t="str">
        <f t="shared" ca="1" si="87"/>
        <v>TERCERA EDAD</v>
      </c>
      <c r="F2757" s="14"/>
    </row>
    <row r="2758" spans="1:7" x14ac:dyDescent="0.25">
      <c r="A2758" s="84" t="str">
        <f t="shared" si="88"/>
        <v/>
      </c>
      <c r="C2758" s="12"/>
      <c r="D2758" s="13">
        <f ca="1">(TODAY()-PACIENTE[[#This Row],[FECHA. DE NACIMIENTO]])/365</f>
        <v>126.13424657534246</v>
      </c>
      <c r="E2758" s="14" t="str">
        <f t="shared" ca="1" si="87"/>
        <v>TERCERA EDAD</v>
      </c>
      <c r="F2758" s="14"/>
    </row>
    <row r="2759" spans="1:7" x14ac:dyDescent="0.25">
      <c r="A2759" s="84" t="str">
        <f t="shared" si="88"/>
        <v/>
      </c>
      <c r="C2759" s="12"/>
      <c r="D2759" s="13">
        <f ca="1">(TODAY()-PACIENTE[[#This Row],[FECHA. DE NACIMIENTO]])/365</f>
        <v>126.13424657534246</v>
      </c>
      <c r="E2759" s="14" t="str">
        <f t="shared" ca="1" si="87"/>
        <v>TERCERA EDAD</v>
      </c>
      <c r="F2759" s="14"/>
    </row>
    <row r="2760" spans="1:7" x14ac:dyDescent="0.25">
      <c r="A2760" s="84" t="str">
        <f t="shared" si="88"/>
        <v/>
      </c>
      <c r="C2760" s="12"/>
      <c r="D2760" s="13">
        <f ca="1">(TODAY()-PACIENTE[[#This Row],[FECHA. DE NACIMIENTO]])/365</f>
        <v>126.13424657534246</v>
      </c>
      <c r="E2760" s="14" t="str">
        <f t="shared" ca="1" si="87"/>
        <v>TERCERA EDAD</v>
      </c>
      <c r="F2760" s="14"/>
    </row>
    <row r="2761" spans="1:7" x14ac:dyDescent="0.25">
      <c r="A2761" s="84" t="str">
        <f t="shared" si="88"/>
        <v/>
      </c>
      <c r="C2761" s="12"/>
      <c r="D2761" s="13">
        <f ca="1">(TODAY()-PACIENTE[[#This Row],[FECHA. DE NACIMIENTO]])/365</f>
        <v>126.13424657534246</v>
      </c>
      <c r="E2761" s="14" t="str">
        <f t="shared" ca="1" si="87"/>
        <v>TERCERA EDAD</v>
      </c>
      <c r="F2761" s="14"/>
    </row>
    <row r="2762" spans="1:7" x14ac:dyDescent="0.25">
      <c r="A2762" s="84" t="str">
        <f t="shared" si="88"/>
        <v/>
      </c>
      <c r="C2762" s="12"/>
      <c r="D2762" s="13">
        <f ca="1">(TODAY()-PACIENTE[[#This Row],[FECHA. DE NACIMIENTO]])/365</f>
        <v>126.13424657534246</v>
      </c>
      <c r="E2762" s="14" t="str">
        <f t="shared" ca="1" si="87"/>
        <v>TERCERA EDAD</v>
      </c>
      <c r="F2762" s="14"/>
    </row>
    <row r="2763" spans="1:7" x14ac:dyDescent="0.25">
      <c r="A2763" s="84" t="str">
        <f t="shared" si="88"/>
        <v/>
      </c>
      <c r="C2763" s="12"/>
      <c r="D2763" s="13">
        <f ca="1">(TODAY()-PACIENTE[[#This Row],[FECHA. DE NACIMIENTO]])/365</f>
        <v>126.13424657534246</v>
      </c>
      <c r="E2763" s="14" t="str">
        <f t="shared" ca="1" si="87"/>
        <v>TERCERA EDAD</v>
      </c>
      <c r="F2763" s="14"/>
    </row>
    <row r="2764" spans="1:7" x14ac:dyDescent="0.25">
      <c r="A2764" s="84" t="str">
        <f t="shared" si="88"/>
        <v/>
      </c>
      <c r="C2764" s="12"/>
      <c r="D2764" s="13">
        <f ca="1">(TODAY()-PACIENTE[[#This Row],[FECHA. DE NACIMIENTO]])/365</f>
        <v>126.13424657534246</v>
      </c>
      <c r="E2764" s="14" t="str">
        <f t="shared" ca="1" si="87"/>
        <v>TERCERA EDAD</v>
      </c>
      <c r="F2764" s="14"/>
    </row>
    <row r="2765" spans="1:7" x14ac:dyDescent="0.25">
      <c r="A2765" s="84" t="str">
        <f t="shared" si="88"/>
        <v/>
      </c>
      <c r="C2765" s="12"/>
      <c r="D2765" s="13">
        <f ca="1">(TODAY()-PACIENTE[[#This Row],[FECHA. DE NACIMIENTO]])/365</f>
        <v>126.13424657534246</v>
      </c>
      <c r="E2765" s="14" t="str">
        <f t="shared" ca="1" si="87"/>
        <v>TERCERA EDAD</v>
      </c>
      <c r="F2765" s="14"/>
    </row>
    <row r="2766" spans="1:7" x14ac:dyDescent="0.25">
      <c r="A2766" s="84" t="str">
        <f t="shared" si="88"/>
        <v/>
      </c>
      <c r="C2766" s="12"/>
      <c r="D2766" s="13">
        <f ca="1">(TODAY()-PACIENTE[[#This Row],[FECHA. DE NACIMIENTO]])/365</f>
        <v>126.13424657534246</v>
      </c>
      <c r="E2766" s="14" t="str">
        <f t="shared" ca="1" si="87"/>
        <v>TERCERA EDAD</v>
      </c>
      <c r="F2766" s="14"/>
    </row>
    <row r="2767" spans="1:7" x14ac:dyDescent="0.25">
      <c r="A2767" s="84" t="str">
        <f t="shared" si="88"/>
        <v/>
      </c>
      <c r="C2767" s="12"/>
      <c r="D2767" s="13">
        <f ca="1">(TODAY()-PACIENTE[[#This Row],[FECHA. DE NACIMIENTO]])/365</f>
        <v>126.13424657534246</v>
      </c>
      <c r="E2767" s="14" t="str">
        <f t="shared" ca="1" si="87"/>
        <v>TERCERA EDAD</v>
      </c>
      <c r="F2767" s="14"/>
    </row>
    <row r="2768" spans="1:7" x14ac:dyDescent="0.25">
      <c r="A2768" s="84" t="str">
        <f t="shared" si="88"/>
        <v/>
      </c>
      <c r="C2768" s="12"/>
      <c r="D2768" s="13">
        <f ca="1">(TODAY()-PACIENTE[[#This Row],[FECHA. DE NACIMIENTO]])/365</f>
        <v>126.13424657534246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126.13424657534246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126.13424657534246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126.13424657534246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126.13424657534246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126.13424657534246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126.13424657534246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126.13424657534246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126.13424657534246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126.13424657534246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126.13424657534246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126.13424657534246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126.13424657534246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126.13424657534246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126.13424657534246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126.13424657534246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126.13424657534246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126.13424657534246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126.13424657534246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126.13424657534246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126.13424657534246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126.13424657534246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126.13424657534246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126.13424657534246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126.13424657534246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126.13424657534246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126.13424657534246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126.13424657534246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126.13424657534246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126.13424657534246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126.13424657534246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126.13424657534246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126.13424657534246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126.13424657534246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126.13424657534246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126.13424657534246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126.13424657534246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126.13424657534246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126.13424657534246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126.13424657534246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126.13424657534246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126.13424657534246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126.13424657534246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126.13424657534246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126.13424657534246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126.13424657534246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126.13424657534246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126.13424657534246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126.13424657534246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126.13424657534246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126.13424657534246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126.13424657534246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126.13424657534246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126.13424657534246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126.13424657534246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126.13424657534246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126.13424657534246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126.13424657534246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126.13424657534246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126.13424657534246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126.13424657534246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126.13424657534246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126.13424657534246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126.13424657534246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126.13424657534246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126.13424657534246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126.13424657534246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126.13424657534246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126.13424657534246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126.13424657534246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126.13424657534246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126.13424657534246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126.13424657534246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126.13424657534246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126.13424657534246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126.13424657534246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126.13424657534246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126.13424657534246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126.13424657534246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126.13424657534246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126.13424657534246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126.13424657534246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126.13424657534246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126.13424657534246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126.13424657534246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126.13424657534246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126.13424657534246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126.13424657534246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126.13424657534246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126.13424657534246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126.13424657534246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126.13424657534246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126.13424657534246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126.13424657534246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126.13424657534246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126.13424657534246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126.13424657534246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126.13424657534246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126.13424657534246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126.13424657534246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126.13424657534246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126.13424657534246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126.13424657534246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126.13424657534246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126.13424657534246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126.13424657534246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126.13424657534246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126.13424657534246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126.13424657534246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126.13424657534246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126.13424657534246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126.13424657534246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126.13424657534246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126.13424657534246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126.13424657534246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126.13424657534246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126.13424657534246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126.13424657534246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126.13424657534246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126.13424657534246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126.13424657534246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126.13424657534246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126.13424657534246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126.13424657534246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126.13424657534246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126.13424657534246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126.13424657534246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126.13424657534246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126.13424657534246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126.13424657534246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126.13424657534246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126.13424657534246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126.13424657534246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126.13424657534246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126.13424657534246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126.13424657534246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126.13424657534246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126.13424657534246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126.13424657534246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126.13424657534246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126.13424657534246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126.13424657534246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126.13424657534246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126.13424657534246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126.13424657534246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126.13424657534246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126.13424657534246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126.13424657534246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126.13424657534246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126.13424657534246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126.13424657534246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126.13424657534246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126.13424657534246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126.13424657534246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126.13424657534246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126.13424657534246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126.13424657534246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126.13424657534246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126.13424657534246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126.13424657534246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126.13424657534246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126.13424657534246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126.13424657534246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126.13424657534246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126.13424657534246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126.13424657534246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126.13424657534246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126.13424657534246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126.13424657534246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126.13424657534246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126.13424657534246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126.13424657534246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126.13424657534246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126.13424657534246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126.13424657534246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126.13424657534246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126.13424657534246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126.13424657534246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126.13424657534246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126.13424657534246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126.13424657534246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126.13424657534246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126.13424657534246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126.13424657534246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126.13424657534246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126.13424657534246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126.13424657534246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126.13424657534246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126.13424657534246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126.13424657534246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126.13424657534246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126.13424657534246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126.13424657534246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126.13424657534246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126.13424657534246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126.13424657534246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126.13424657534246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126.13424657534246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126.13424657534246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126.13424657534246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126.13424657534246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126.13424657534246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126.13424657534246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126.13424657534246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126.13424657534246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126.13424657534246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126.13424657534246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126.13424657534246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126.13424657534246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126.13424657534246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126.13424657534246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126.13424657534246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126.13424657534246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126.13424657534246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126.13424657534246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126.13424657534246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126.13424657534246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126.13424657534246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126.13424657534246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126.13424657534246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126.13424657534246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126.13424657534246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126.13424657534246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126.13424657534246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126.13424657534246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126.13424657534246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126.13424657534246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126.13424657534246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126.13424657534246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126.13424657534246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126.13424657534246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126.13424657534246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126.13424657534246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126.13424657534246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126.13424657534246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126.13424657534246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126.13424657534246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126.13424657534246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126.13424657534246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126.13424657534246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126.13424657534246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126.13424657534246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126.13424657534246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126.13424657534246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126.13424657534246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126.13424657534246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126.13424657534246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126.13424657534246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126.13424657534246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126.13424657534246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126.13424657534246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126.13424657534246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126.13424657534246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126.13424657534246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126.13424657534246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126.13424657534246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126.13424657534246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126.13424657534246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126.13424657534246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126.13424657534246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126.13424657534246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126.13424657534246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126.13424657534246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126.13424657534246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126.13424657534246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126.13424657534246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126.13424657534246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126.13424657534246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126.13424657534246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126.13424657534246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126.13424657534246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126.13424657534246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126.13424657534246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126.13424657534246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126.13424657534246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126.13424657534246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126.13424657534246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126.13424657534246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126.13424657534246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126.13424657534246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126.13424657534246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126.13424657534246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126.13424657534246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126.13424657534246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126.13424657534246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126.13424657534246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126.13424657534246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126.13424657534246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126.13424657534246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126.13424657534246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126.13424657534246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126.13424657534246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126.13424657534246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126.13424657534246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126.13424657534246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126.13424657534246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126.13424657534246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126.13424657534246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126.13424657534246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126.13424657534246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126.13424657534246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126.13424657534246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126.13424657534246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126.13424657534246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126.13424657534246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126.13424657534246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126.13424657534246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126.13424657534246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126.13424657534246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126.13424657534246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126.13424657534246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126.13424657534246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126.13424657534246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126.13424657534246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126.13424657534246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126.13424657534246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126.13424657534246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126.13424657534246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126.13424657534246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126.13424657534246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126.13424657534246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126.13424657534246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126.13424657534246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126.13424657534246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126.13424657534246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126.13424657534246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126.13424657534246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126.13424657534246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126.13424657534246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126.13424657534246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126.13424657534246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126.13424657534246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126.13424657534246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126.13424657534246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126.13424657534246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126.13424657534246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126.13424657534246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126.13424657534246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126.13424657534246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126.13424657534246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126.13424657534246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126.13424657534246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126.13424657534246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126.13424657534246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126.13424657534246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126.13424657534246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126.13424657534246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126.13424657534246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126.13424657534246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126.13424657534246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126.13424657534246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126.13424657534246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126.13424657534246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126.13424657534246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126.13424657534246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126.13424657534246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126.13424657534246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126.13424657534246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126.13424657534246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126.13424657534246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126.13424657534246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126.13424657534246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126.13424657534246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126.13424657534246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126.13424657534246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126.13424657534246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126.13424657534246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126.13424657534246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126.13424657534246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126.13424657534246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126.13424657534246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126.13424657534246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126.13424657534246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126.13424657534246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126.13424657534246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126.13424657534246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126.13424657534246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126.13424657534246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126.13424657534246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126.13424657534246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126.13424657534246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126.13424657534246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126.13424657534246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126.13424657534246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126.13424657534246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126.13424657534246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126.13424657534246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126.13424657534246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126.13424657534246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126.13424657534246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126.13424657534246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126.13424657534246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126.13424657534246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126.13424657534246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126.13424657534246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126.13424657534246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126.13424657534246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126.13424657534246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126.13424657534246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126.13424657534246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126.13424657534246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126.13424657534246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126.13424657534246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126.13424657534246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126.13424657534246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126.13424657534246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126.13424657534246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126.13424657534246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126.13424657534246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126.13424657534246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126.13424657534246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126.13424657534246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126.13424657534246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126.13424657534246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126.13424657534246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126.13424657534246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126.13424657534246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126.13424657534246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126.13424657534246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126.13424657534246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126.13424657534246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126.13424657534246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126.13424657534246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126.13424657534246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126.13424657534246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126.13424657534246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126.13424657534246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126.13424657534246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126.13424657534246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126.13424657534246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126.13424657534246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126.13424657534246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126.13424657534246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126.13424657534246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126.13424657534246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126.13424657534246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126.13424657534246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126.13424657534246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126.13424657534246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126.13424657534246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126.13424657534246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126.13424657534246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126.13424657534246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126.13424657534246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126.13424657534246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126.13424657534246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126.13424657534246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126.13424657534246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126.13424657534246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126.13424657534246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126.13424657534246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126.13424657534246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126.13424657534246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126.13424657534246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126.13424657534246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126.13424657534246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126.13424657534246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126.13424657534246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126.13424657534246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126.13424657534246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126.13424657534246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126.13424657534246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126.13424657534246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126.13424657534246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126.13424657534246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126.13424657534246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126.13424657534246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126.13424657534246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126.13424657534246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126.13424657534246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126.13424657534246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126.13424657534246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126.13424657534246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126.13424657534246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126.13424657534246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126.13424657534246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126.13424657534246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126.13424657534246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126.13424657534246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126.13424657534246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126.13424657534246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126.13424657534246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126.13424657534246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126.13424657534246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126.13424657534246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126.13424657534246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126.13424657534246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126.13424657534246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126.13424657534246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126.13424657534246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126.13424657534246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126.13424657534246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126.13424657534246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126.13424657534246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126.13424657534246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126.13424657534246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126.13424657534246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126.13424657534246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126.13424657534246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126.13424657534246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126.13424657534246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126.13424657534246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126.13424657534246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126.13424657534246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126.13424657534246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126.13424657534246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126.13424657534246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126.13424657534246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126.13424657534246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126.13424657534246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126.13424657534246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126.13424657534246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126.13424657534246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126.13424657534246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126.13424657534246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126.13424657534246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126.13424657534246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126.13424657534246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126.13424657534246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126.13424657534246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126.13424657534246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126.13424657534246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126.13424657534246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126.13424657534246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126.13424657534246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126.13424657534246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126.13424657534246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126.13424657534246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126.13424657534246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126.13424657534246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126.13424657534246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126.13424657534246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126.13424657534246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126.13424657534246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126.13424657534246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126.13424657534246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126.13424657534246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126.13424657534246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126.13424657534246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126.13424657534246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126.13424657534246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126.13424657534246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126.13424657534246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126.13424657534246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126.13424657534246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126.13424657534246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126.13424657534246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126.13424657534246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126.13424657534246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126.13424657534246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126.13424657534246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126.13424657534246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126.13424657534246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126.13424657534246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126.13424657534246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126.13424657534246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126.13424657534246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126.13424657534246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126.13424657534246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126.13424657534246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126.13424657534246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126.13424657534246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126.13424657534246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126.13424657534246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126.13424657534246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126.13424657534246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126.13424657534246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126.13424657534246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126.13424657534246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126.13424657534246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126.13424657534246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126.13424657534246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126.13424657534246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126.13424657534246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126.13424657534246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126.13424657534246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126.13424657534246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126.13424657534246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126.13424657534246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126.13424657534246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126.13424657534246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126.13424657534246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126.13424657534246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126.13424657534246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126.13424657534246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126.13424657534246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126.13424657534246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126.13424657534246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126.13424657534246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126.13424657534246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126.13424657534246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126.13424657534246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126.13424657534246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126.13424657534246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126.13424657534246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126.13424657534246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126.13424657534246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126.13424657534246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126.13424657534246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126.13424657534246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126.13424657534246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126.13424657534246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126.13424657534246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126.13424657534246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126.13424657534246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126.13424657534246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126.13424657534246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126.13424657534246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126.13424657534246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126.13424657534246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126.13424657534246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126.13424657534246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126.13424657534246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126.13424657534246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126.13424657534246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126.13424657534246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126.13424657534246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126.13424657534246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126.13424657534246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126.13424657534246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126.13424657534246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126.13424657534246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126.13424657534246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126.13424657534246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126.13424657534246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126.13424657534246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126.13424657534246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126.13424657534246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126.13424657534246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126.13424657534246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126.13424657534246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126.13424657534246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126.13424657534246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126.13424657534246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126.13424657534246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126.13424657534246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126.13424657534246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126.13424657534246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126.13424657534246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126.13424657534246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126.13424657534246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126.13424657534246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126.13424657534246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126.13424657534246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126.13424657534246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126.13424657534246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126.13424657534246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126.13424657534246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126.13424657534246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126.13424657534246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126.13424657534246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126.13424657534246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126.13424657534246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126.13424657534246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126.13424657534246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126.13424657534246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126.13424657534246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126.13424657534246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126.13424657534246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126.13424657534246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126.13424657534246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126.13424657534246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126.13424657534246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126.13424657534246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126.13424657534246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126.13424657534246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126.13424657534246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126.13424657534246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126.13424657534246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126.13424657534246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126.13424657534246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126.13424657534246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126.13424657534246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126.13424657534246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126.13424657534246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126.13424657534246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126.13424657534246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126.13424657534246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126.13424657534246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126.13424657534246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126.13424657534246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126.13424657534246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126.13424657534246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126.13424657534246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126.13424657534246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126.13424657534246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126.13424657534246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126.13424657534246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126.13424657534246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126.13424657534246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126.13424657534246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126.13424657534246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126.13424657534246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126.13424657534246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126.13424657534246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126.13424657534246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126.13424657534246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126.13424657534246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126.13424657534246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126.13424657534246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126.13424657534246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126.13424657534246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126.13424657534246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126.13424657534246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126.13424657534246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126.13424657534246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126.13424657534246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126.13424657534246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126.13424657534246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126.13424657534246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126.13424657534246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126.13424657534246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126.13424657534246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126.13424657534246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126.13424657534246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126.13424657534246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126.13424657534246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126.13424657534246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126.13424657534246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126.13424657534246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126.13424657534246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126.13424657534246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126.13424657534246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126.13424657534246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126.13424657534246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126.13424657534246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126.13424657534246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126.13424657534246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126.13424657534246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126.13424657534246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126.13424657534246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126.13424657534246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126.13424657534246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126.13424657534246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126.13424657534246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126.13424657534246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126.13424657534246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126.13424657534246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126.13424657534246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126.13424657534246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126.13424657534246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126.13424657534246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126.13424657534246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126.13424657534246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126.13424657534246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126.13424657534246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126.13424657534246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126.13424657534246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126.13424657534246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126.13424657534246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126.13424657534246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126.13424657534246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126.13424657534246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126.13424657534246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126.13424657534246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126.13424657534246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126.13424657534246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126.13424657534246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126.13424657534246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126.13424657534246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126.13424657534246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126.13424657534246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126.13424657534246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126.13424657534246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126.13424657534246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126.13424657534246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126.13424657534246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126.13424657534246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126.13424657534246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126.13424657534246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126.13424657534246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126.13424657534246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126.13424657534246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126.13424657534246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126.13424657534246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126.13424657534246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126.13424657534246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126.13424657534246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126.13424657534246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126.13424657534246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126.13424657534246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126.13424657534246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126.13424657534246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126.13424657534246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126.13424657534246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126.13424657534246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126.13424657534246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126.13424657534246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126.13424657534246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126.13424657534246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126.13424657534246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126.13424657534246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126.13424657534246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126.13424657534246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126.13424657534246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126.13424657534246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126.13424657534246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126.13424657534246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126.13424657534246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126.13424657534246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126.13424657534246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126.13424657534246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126.13424657534246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126.13424657534246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126.13424657534246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126.13424657534246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126.13424657534246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126.13424657534246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126.13424657534246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126.13424657534246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126.13424657534246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126.13424657534246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126.13424657534246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126.13424657534246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126.13424657534246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126.13424657534246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126.13424657534246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126.13424657534246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126.13424657534246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126.13424657534246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126.13424657534246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126.13424657534246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126.13424657534246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126.13424657534246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126.13424657534246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126.13424657534246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126.13424657534246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126.13424657534246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126.13424657534246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126.13424657534246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126.13424657534246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126.13424657534246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126.13424657534246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126.13424657534246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126.13424657534246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126.13424657534246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126.13424657534246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126.13424657534246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126.13424657534246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126.13424657534246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126.13424657534246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126.13424657534246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126.13424657534246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126.13424657534246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126.13424657534246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126.13424657534246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126.13424657534246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126.13424657534246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126.13424657534246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126.13424657534246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126.13424657534246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126.13424657534246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126.13424657534246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126.13424657534246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126.13424657534246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126.13424657534246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126.13424657534246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126.13424657534246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126.13424657534246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126.13424657534246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126.13424657534246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126.13424657534246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126.13424657534246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126.13424657534246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126.13424657534246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126.13424657534246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126.13424657534246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126.13424657534246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126.13424657534246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126.13424657534246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126.13424657534246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126.13424657534246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126.13424657534246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126.13424657534246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126.13424657534246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126.13424657534246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126.13424657534246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126.13424657534246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126.13424657534246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126.13424657534246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126.13424657534246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126.13424657534246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126.13424657534246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126.13424657534246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126.13424657534246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126.13424657534246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126.13424657534246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126.13424657534246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126.13424657534246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126.13424657534246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126.13424657534246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126.13424657534246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126.13424657534246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126.13424657534246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126.13424657534246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126.13424657534246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126.13424657534246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126.13424657534246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126.13424657534246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126.13424657534246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126.13424657534246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126.13424657534246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126.13424657534246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126.13424657534246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126.13424657534246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126.13424657534246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126.13424657534246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126.13424657534246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126.13424657534246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126.13424657534246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126.13424657534246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126.13424657534246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126.13424657534246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126.13424657534246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126.13424657534246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126.13424657534246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126.13424657534246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126.13424657534246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126.13424657534246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126.13424657534246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126.13424657534246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126.13424657534246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126.13424657534246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126.13424657534246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126.13424657534246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126.13424657534246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126.13424657534246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126.13424657534246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126.13424657534246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126.13424657534246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126.13424657534246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126.13424657534246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126.13424657534246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126.13424657534246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126.13424657534246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126.13424657534246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126.13424657534246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126.13424657534246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126.13424657534246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126.13424657534246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126.13424657534246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126.13424657534246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126.13424657534246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126.13424657534246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126.13424657534246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126.13424657534246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126.13424657534246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126.13424657534246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126.13424657534246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126.13424657534246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126.13424657534246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126.13424657534246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126.13424657534246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126.13424657534246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126.13424657534246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126.13424657534246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126.13424657534246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126.13424657534246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126.13424657534246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126.13424657534246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126.13424657534246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126.13424657534246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126.13424657534246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126.13424657534246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126.13424657534246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126.13424657534246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126.13424657534246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126.13424657534246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126.13424657534246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126.13424657534246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126.13424657534246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126.13424657534246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126.13424657534246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126.13424657534246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126.13424657534246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126.13424657534246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126.13424657534246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126.13424657534246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126.13424657534246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126.13424657534246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126.13424657534246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126.13424657534246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126.13424657534246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126.13424657534246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126.13424657534246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126.13424657534246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126.13424657534246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126.13424657534246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126.13424657534246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126.13424657534246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126.13424657534246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126.13424657534246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126.13424657534246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126.13424657534246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126.13424657534246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126.13424657534246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126.13424657534246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126.13424657534246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126.13424657534246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126.13424657534246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126.13424657534246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126.13424657534246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126.13424657534246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126.13424657534246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126.13424657534246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126.13424657534246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126.13424657534246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126.13424657534246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126.13424657534246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126.13424657534246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126.13424657534246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126.13424657534246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126.13424657534246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126.13424657534246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126.13424657534246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126.13424657534246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126.13424657534246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126.13424657534246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126.13424657534246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126.13424657534246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126.13424657534246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126.13424657534246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126.13424657534246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126.13424657534246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126.13424657534246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126.13424657534246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126.13424657534246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126.13424657534246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126.13424657534246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126.13424657534246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126.13424657534246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126.13424657534246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126.13424657534246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126.13424657534246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126.13424657534246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126.13424657534246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126.13424657534246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126.13424657534246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126.13424657534246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126.13424657534246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126.13424657534246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126.13424657534246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126.13424657534246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126.13424657534246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126.13424657534246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126.13424657534246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126.13424657534246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126.13424657534246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126.13424657534246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126.13424657534246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126.13424657534246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126.13424657534246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126.13424657534246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126.13424657534246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126.13424657534246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126.13424657534246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126.13424657534246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126.13424657534246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126.13424657534246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126.13424657534246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126.13424657534246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126.13424657534246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126.13424657534246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126.13424657534246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126.13424657534246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126.13424657534246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126.13424657534246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126.13424657534246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126.13424657534246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126.13424657534246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126.13424657534246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126.13424657534246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126.13424657534246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126.13424657534246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126.13424657534246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126.13424657534246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126.13424657534246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126.13424657534246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126.13424657534246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126.13424657534246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126.13424657534246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126.13424657534246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126.13424657534246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126.13424657534246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126.13424657534246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126.13424657534246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126.13424657534246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126.13424657534246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126.13424657534246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126.13424657534246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126.13424657534246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126.13424657534246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126.13424657534246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126.13424657534246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126.13424657534246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126.13424657534246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126.13424657534246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126.13424657534246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126.13424657534246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126.13424657534246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126.13424657534246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126.13424657534246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126.13424657534246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126.13424657534246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126.13424657534246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126.13424657534246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126.13424657534246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126.13424657534246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126.13424657534246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126.13424657534246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126.13424657534246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126.13424657534246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126.13424657534246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126.13424657534246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126.13424657534246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126.13424657534246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126.13424657534246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126.13424657534246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126.13424657534246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126.13424657534246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126.13424657534246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126.13424657534246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126.13424657534246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126.13424657534246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126.13424657534246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126.13424657534246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126.13424657534246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126.13424657534246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126.13424657534246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126.13424657534246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126.13424657534246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126.13424657534246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126.13424657534246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126.13424657534246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126.13424657534246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126.13424657534246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126.13424657534246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126.13424657534246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126.13424657534246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126.13424657534246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126.13424657534246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126.13424657534246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126.13424657534246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126.13424657534246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126.13424657534246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126.13424657534246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126.13424657534246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126.13424657534246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126.13424657534246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126.13424657534246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126.13424657534246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126.13424657534246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126.13424657534246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126.13424657534246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126.13424657534246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126.13424657534246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126.13424657534246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126.13424657534246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126.13424657534246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126.13424657534246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126.13424657534246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126.13424657534246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126.13424657534246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126.13424657534246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126.13424657534246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126.13424657534246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126.13424657534246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126.13424657534246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126.13424657534246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126.13424657534246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126.13424657534246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126.13424657534246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126.13424657534246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126.13424657534246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126.13424657534246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126.13424657534246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126.13424657534246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126.13424657534246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126.13424657534246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126.13424657534246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126.13424657534246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126.13424657534246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126.13424657534246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126.13424657534246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126.13424657534246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126.13424657534246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126.13424657534246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126.13424657534246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126.13424657534246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126.13424657534246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126.13424657534246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126.13424657534246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126.13424657534246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126.13424657534246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126.13424657534246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126.13424657534246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126.13424657534246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126.13424657534246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126.13424657534246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126.13424657534246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126.13424657534246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126.13424657534246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126.13424657534246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126.13424657534246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126.13424657534246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126.13424657534246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126.13424657534246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126.13424657534246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126.13424657534246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126.13424657534246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126.13424657534246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126.13424657534246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126.13424657534246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126.13424657534246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126.13424657534246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126.13424657534246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126.13424657534246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126.13424657534246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126.13424657534246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126.13424657534246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126.13424657534246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126.13424657534246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126.13424657534246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126.13424657534246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126.13424657534246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126.13424657534246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126.13424657534246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126.13424657534246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126.13424657534246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126.13424657534246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126.13424657534246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126.13424657534246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126.13424657534246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126.13424657534246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126.13424657534246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126.13424657534246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126.13424657534246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126.13424657534246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126.13424657534246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126.13424657534246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126.13424657534246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126.13424657534246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126.13424657534246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126.13424657534246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126.13424657534246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126.13424657534246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126.13424657534246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126.13424657534246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126.13424657534246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126.13424657534246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126.13424657534246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126.13424657534246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126.13424657534246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126.13424657534246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126.13424657534246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126.13424657534246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126.13424657534246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126.13424657534246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126.13424657534246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126.13424657534246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126.13424657534246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126.13424657534246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126.13424657534246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126.13424657534246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126.13424657534246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126.13424657534246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126.13424657534246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126.13424657534246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126.13424657534246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126.13424657534246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126.13424657534246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126.13424657534246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126.13424657534246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126.13424657534246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126.13424657534246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126.13424657534246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126.13424657534246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126.13424657534246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126.13424657534246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126.13424657534246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126.13424657534246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126.13424657534246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126.13424657534246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126.13424657534246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126.13424657534246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126.13424657534246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126.13424657534246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126.13424657534246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126.13424657534246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126.13424657534246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126.13424657534246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126.13424657534246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126.13424657534246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126.13424657534246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126.13424657534246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126.13424657534246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126.13424657534246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126.13424657534246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126.13424657534246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126.13424657534246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126.13424657534246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126.13424657534246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126.13424657534246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126.13424657534246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126.13424657534246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126.13424657534246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126.13424657534246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126.13424657534246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126.13424657534246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126.13424657534246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126.13424657534246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126.13424657534246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126.13424657534246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126.13424657534246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126.13424657534246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126.13424657534246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126.13424657534246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126.13424657534246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126.13424657534246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126.13424657534246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126.13424657534246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126.13424657534246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126.13424657534246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126.13424657534246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126.13424657534246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126.13424657534246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126.13424657534246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126.13424657534246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126.13424657534246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126.13424657534246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126.13424657534246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126.13424657534246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126.13424657534246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126.13424657534246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126.13424657534246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126.13424657534246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126.13424657534246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126.13424657534246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126.13424657534246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126.13424657534246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126.13424657534246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126.13424657534246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126.13424657534246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126.13424657534246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126.13424657534246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126.13424657534246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126.13424657534246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126.13424657534246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126.13424657534246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126.13424657534246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126.13424657534246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126.13424657534246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126.13424657534246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126.13424657534246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126.13424657534246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126.13424657534246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126.13424657534246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126.13424657534246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126.13424657534246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126.13424657534246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126.13424657534246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126.13424657534246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126.13424657534246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126.13424657534246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126.13424657534246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126.13424657534246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126.13424657534246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126.13424657534246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126.13424657534246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126.13424657534246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126.13424657534246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126.13424657534246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126.13424657534246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126.13424657534246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126.13424657534246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126.13424657534246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126.13424657534246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126.13424657534246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126.13424657534246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126.13424657534246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126.13424657534246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126.13424657534246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126.13424657534246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126.13424657534246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126.13424657534246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126.13424657534246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126.13424657534246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126.13424657534246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126.13424657534246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126.13424657534246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126.13424657534246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126.13424657534246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126.13424657534246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126.13424657534246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126.13424657534246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126.13424657534246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126.13424657534246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126.13424657534246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126.13424657534246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126.13424657534246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126.13424657534246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126.13424657534246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126.13424657534246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126.13424657534246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126.13424657534246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126.13424657534246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126.13424657534246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126.13424657534246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126.13424657534246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126.13424657534246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126.13424657534246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126.13424657534246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126.13424657534246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126.13424657534246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126.13424657534246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126.13424657534246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126.13424657534246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126.13424657534246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126.13424657534246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126.13424657534246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126.13424657534246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126.13424657534246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126.13424657534246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126.13424657534246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126.13424657534246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126.13424657534246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126.13424657534246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126.13424657534246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126.13424657534246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126.13424657534246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126.13424657534246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126.13424657534246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126.13424657534246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126.13424657534246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126.13424657534246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126.13424657534246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126.13424657534246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126.13424657534246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126.13424657534246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126.13424657534246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126.13424657534246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126.13424657534246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126.13424657534246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126.13424657534246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126.13424657534246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126.13424657534246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126.13424657534246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126.13424657534246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126.13424657534246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126.13424657534246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126.13424657534246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126.13424657534246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126.13424657534246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126.13424657534246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126.13424657534246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126.13424657534246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126.13424657534246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126.13424657534246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126.13424657534246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126.13424657534246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126.13424657534246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126.13424657534246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126.13424657534246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126.13424657534246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126.13424657534246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126.13424657534246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126.13424657534246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126.13424657534246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126.13424657534246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126.13424657534246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126.13424657534246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126.13424657534246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126.13424657534246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126.13424657534246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126.13424657534246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126.13424657534246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126.13424657534246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126.13424657534246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126.13424657534246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126.13424657534246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126.13424657534246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126.13424657534246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126.13424657534246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126.13424657534246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126.13424657534246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126.13424657534246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126.13424657534246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126.13424657534246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126.13424657534246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126.13424657534246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126.13424657534246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126.13424657534246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126.13424657534246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126.13424657534246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126.13424657534246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126.13424657534246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126.13424657534246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126.13424657534246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126.13424657534246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126.13424657534246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126.13424657534246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126.13424657534246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126.13424657534246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126.13424657534246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126.13424657534246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126.13424657534246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126.13424657534246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126.13424657534246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126.13424657534246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126.13424657534246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126.13424657534246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126.13424657534246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126.13424657534246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126.13424657534246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126.13424657534246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126.13424657534246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126.13424657534246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126.13424657534246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126.13424657534246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126.13424657534246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126.13424657534246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126.13424657534246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126.13424657534246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126.13424657534246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126.13424657534246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126.13424657534246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126.13424657534246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126.13424657534246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126.13424657534246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126.13424657534246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126.13424657534246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126.13424657534246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126.13424657534246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126.13424657534246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126.13424657534246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126.13424657534246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126.13424657534246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126.13424657534246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126.13424657534246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126.13424657534246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126.13424657534246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126.13424657534246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126.13424657534246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126.13424657534246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126.13424657534246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126.13424657534246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126.13424657534246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126.13424657534246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126.13424657534246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126.13424657534246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126.13424657534246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126.13424657534246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126.13424657534246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126.13424657534246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126.13424657534246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126.13424657534246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126.13424657534246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126.13424657534246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126.13424657534246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126.13424657534246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126.13424657534246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126.13424657534246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126.13424657534246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126.13424657534246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126.13424657534246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126.13424657534246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126.13424657534246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126.13424657534246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126.13424657534246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126.13424657534246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126.13424657534246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126.13424657534246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126.13424657534246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126.13424657534246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126.13424657534246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126.13424657534246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126.13424657534246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126.13424657534246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126.13424657534246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126.13424657534246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126.13424657534246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126.13424657534246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126.13424657534246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126.13424657534246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126.13424657534246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126.13424657534246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126.13424657534246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126.13424657534246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126.13424657534246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126.13424657534246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126.13424657534246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126.13424657534246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126.13424657534246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126.13424657534246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126.13424657534246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126.13424657534246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126.13424657534246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126.13424657534246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126.13424657534246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126.13424657534246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126.13424657534246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126.13424657534246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126.13424657534246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126.13424657534246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126.13424657534246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126.13424657534246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126.13424657534246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126.13424657534246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126.13424657534246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126.13424657534246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126.13424657534246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126.13424657534246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126.13424657534246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126.13424657534246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126.13424657534246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126.13424657534246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126.13424657534246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126.13424657534246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126.13424657534246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126.13424657534246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126.13424657534246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126.13424657534246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126.13424657534246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126.13424657534246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126.13424657534246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126.13424657534246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126.13424657534246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126.13424657534246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126.13424657534246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126.13424657534246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126.13424657534246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126.13424657534246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126.13424657534246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126.13424657534246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126.13424657534246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126.13424657534246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126.13424657534246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126.13424657534246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126.13424657534246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126.13424657534246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126.13424657534246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126.13424657534246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126.13424657534246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126.13424657534246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126.13424657534246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126.13424657534246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126.13424657534246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126.13424657534246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126.13424657534246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126.13424657534246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126.13424657534246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126.13424657534246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126.13424657534246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126.13424657534246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126.13424657534246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126.13424657534246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126.13424657534246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126.13424657534246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126.13424657534246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126.13424657534246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126.13424657534246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126.13424657534246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126.13424657534246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126.13424657534246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126.13424657534246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126.13424657534246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126.13424657534246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126.13424657534246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126.13424657534246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126.13424657534246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126.13424657534246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126.13424657534246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126.13424657534246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126.13424657534246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126.13424657534246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126.13424657534246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126.13424657534246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126.13424657534246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126.13424657534246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126.13424657534246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126.13424657534246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126.13424657534246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126.13424657534246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126.13424657534246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126.13424657534246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126.13424657534246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126.13424657534246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126.13424657534246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126.13424657534246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126.13424657534246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126.13424657534246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126.13424657534246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126.13424657534246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126.13424657534246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126.13424657534246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126.13424657534246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126.13424657534246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126.13424657534246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126.13424657534246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126.13424657534246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126.13424657534246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126.13424657534246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126.13424657534246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126.13424657534246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126.13424657534246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126.13424657534246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126.13424657534246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126.13424657534246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126.13424657534246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126.13424657534246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126.13424657534246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126.13424657534246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126.13424657534246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126.13424657534246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126.13424657534246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126.13424657534246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126.13424657534246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126.13424657534246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126.13424657534246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126.13424657534246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126.13424657534246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126.13424657534246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126.13424657534246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126.13424657534246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126.13424657534246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126.13424657534246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126.13424657534246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126.13424657534246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126.13424657534246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126.13424657534246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126.13424657534246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126.13424657534246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126.13424657534246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126.13424657534246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126.13424657534246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126.13424657534246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126.13424657534246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126.13424657534246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126.13424657534246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126.13424657534246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126.13424657534246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126.13424657534246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126.13424657534246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126.13424657534246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126.13424657534246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126.13424657534246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126.13424657534246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126.13424657534246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126.13424657534246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126.13424657534246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126.13424657534246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126.13424657534246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126.13424657534246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126.13424657534246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126.13424657534246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126.13424657534246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126.13424657534246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126.13424657534246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126.13424657534246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126.13424657534246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126.13424657534246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126.13424657534246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126.13424657534246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126.13424657534246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126.13424657534246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126.13424657534246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126.13424657534246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126.13424657534246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126.13424657534246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126.13424657534246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126.13424657534246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126.13424657534246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126.13424657534246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126.13424657534246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126.13424657534246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126.13424657534246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126.13424657534246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126.13424657534246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126.13424657534246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126.13424657534246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126.13424657534246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126.13424657534246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126.13424657534246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126.13424657534246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126.13424657534246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126.13424657534246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126.13424657534246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126.13424657534246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126.13424657534246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126.13424657534246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126.13424657534246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126.13424657534246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126.13424657534246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126.13424657534246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126.13424657534246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126.13424657534246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126.13424657534246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126.13424657534246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126.13424657534246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126.13424657534246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126.13424657534246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126.13424657534246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126.13424657534246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126.13424657534246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126.13424657534246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126.13424657534246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126.13424657534246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126.13424657534246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126.13424657534246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126.13424657534246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126.13424657534246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126.13424657534246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126.13424657534246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126.13424657534246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126.13424657534246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126.13424657534246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126.13424657534246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126.13424657534246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126.13424657534246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126.13424657534246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126.13424657534246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126.13424657534246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126.13424657534246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126.13424657534246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126.13424657534246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126.13424657534246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126.13424657534246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126.13424657534246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126.13424657534246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126.13424657534246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126.13424657534246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126.13424657534246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126.13424657534246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126.13424657534246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126.13424657534246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126.13424657534246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126.13424657534246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126.13424657534246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126.13424657534246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126.13424657534246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126.13424657534246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126.13424657534246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126.13424657534246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126.13424657534246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126.13424657534246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126.13424657534246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126.13424657534246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126.13424657534246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126.13424657534246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126.13424657534246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126.13424657534246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126.13424657534246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126.13424657534246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126.13424657534246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126.13424657534246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126.13424657534246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126.13424657534246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126.13424657534246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126.13424657534246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126.13424657534246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126.13424657534246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126.13424657534246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126.13424657534246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126.13424657534246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126.13424657534246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126.13424657534246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126.13424657534246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126.13424657534246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126.13424657534246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126.13424657534246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126.13424657534246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126.13424657534246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126.13424657534246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126.13424657534246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126.13424657534246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126.13424657534246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126.13424657534246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126.13424657534246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126.13424657534246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126.13424657534246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126.13424657534246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126.13424657534246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126.13424657534246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126.13424657534246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126.13424657534246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126.13424657534246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126.13424657534246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126.13424657534246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126.13424657534246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126.13424657534246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126.13424657534246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126.13424657534246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126.13424657534246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126.13424657534246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126.13424657534246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126.13424657534246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126.13424657534246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126.13424657534246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126.13424657534246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126.13424657534246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126.13424657534246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126.13424657534246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126.13424657534246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126.13424657534246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126.13424657534246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126.13424657534246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126.13424657534246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126.13424657534246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126.13424657534246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126.13424657534246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126.13424657534246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126.13424657534246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126.13424657534246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126.13424657534246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126.13424657534246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126.13424657534246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126.13424657534246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126.13424657534246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126.13424657534246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126.13424657534246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126.13424657534246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126.13424657534246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126.13424657534246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126.13424657534246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126.13424657534246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126.13424657534246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126.13424657534246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126.13424657534246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126.13424657534246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126.13424657534246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126.13424657534246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126.13424657534246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126.13424657534246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126.13424657534246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126.13424657534246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126.13424657534246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126.13424657534246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126.13424657534246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126.13424657534246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126.13424657534246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126.13424657534246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126.13424657534246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126.13424657534246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126.13424657534246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126.13424657534246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126.13424657534246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126.13424657534246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126.13424657534246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126.13424657534246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126.13424657534246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126.13424657534246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126.13424657534246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126.13424657534246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126.13424657534246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126.13424657534246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126.13424657534246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126.13424657534246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126.13424657534246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126.13424657534246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126.13424657534246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126.13424657534246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126.13424657534246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126.13424657534246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126.13424657534246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126.13424657534246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126.13424657534246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126.13424657534246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126.13424657534246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126.13424657534246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126.13424657534246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126.13424657534246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126.13424657534246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126.13424657534246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126.13424657534246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126.13424657534246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126.13424657534246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126.13424657534246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126.13424657534246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126.13424657534246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126.13424657534246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126.13424657534246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126.13424657534246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126.13424657534246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126.13424657534246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126.13424657534246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126.13424657534246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126.13424657534246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126.13424657534246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126.13424657534246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126.13424657534246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126.13424657534246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126.13424657534246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126.13424657534246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126.13424657534246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126.13424657534246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126.13424657534246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126.13424657534246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126.13424657534246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126.13424657534246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126.13424657534246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126.13424657534246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126.13424657534246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126.13424657534246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126.13424657534246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126.13424657534246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126.13424657534246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126.13424657534246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126.13424657534246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126.13424657534246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126.13424657534246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126.13424657534246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126.13424657534246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126.13424657534246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126.13424657534246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126.13424657534246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126.13424657534246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126.13424657534246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126.13424657534246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126.13424657534246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126.13424657534246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126.13424657534246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126.13424657534246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126.13424657534246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126.13424657534246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126.13424657534246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126.13424657534246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126.13424657534246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126.13424657534246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126.13424657534246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126.13424657534246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126.13424657534246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126.13424657534246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126.13424657534246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126.13424657534246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126.13424657534246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126.13424657534246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126.13424657534246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126.13424657534246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126.13424657534246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126.13424657534246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126.13424657534246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126.13424657534246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126.13424657534246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126.13424657534246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126.13424657534246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126.13424657534246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126.13424657534246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126.13424657534246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126.13424657534246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126.13424657534246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126.13424657534246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126.13424657534246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126.13424657534246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126.13424657534246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126.13424657534246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126.13424657534246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126.13424657534246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126.13424657534246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126.13424657534246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126.13424657534246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126.13424657534246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126.13424657534246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126.13424657534246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126.13424657534246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126.13424657534246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126.13424657534246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126.13424657534246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126.13424657534246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126.13424657534246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126.13424657534246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126.13424657534246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126.13424657534246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126.13424657534246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126.13424657534246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126.13424657534246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126.13424657534246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126.13424657534246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126.13424657534246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126.13424657534246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126.13424657534246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126.13424657534246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126.13424657534246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126.13424657534246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126.13424657534246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126.13424657534246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126.13424657534246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126.13424657534246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126.13424657534246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126.13424657534246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126.13424657534246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126.13424657534246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126.13424657534246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126.13424657534246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126.13424657534246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126.13424657534246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126.13424657534246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126.13424657534246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126.13424657534246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126.13424657534246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126.13424657534246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126.13424657534246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126.13424657534246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126.13424657534246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126.13424657534246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126.13424657534246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126.13424657534246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126.13424657534246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126.13424657534246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126.13424657534246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126.13424657534246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126.13424657534246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126.13424657534246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126.13424657534246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126.13424657534246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126.13424657534246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126.13424657534246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126.13424657534246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126.13424657534246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126.13424657534246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126.13424657534246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126.13424657534246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126.13424657534246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126.13424657534246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126.13424657534246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126.13424657534246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126.13424657534246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126.13424657534246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126.13424657534246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126.13424657534246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126.13424657534246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126.13424657534246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126.13424657534246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126.13424657534246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126.13424657534246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126.13424657534246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126.13424657534246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126.13424657534246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126.13424657534246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126.13424657534246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126.13424657534246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126.13424657534246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126.13424657534246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126.13424657534246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126.13424657534246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126.13424657534246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126.13424657534246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126.13424657534246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126.13424657534246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126.13424657534246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126.13424657534246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126.13424657534246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126.13424657534246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126.13424657534246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126.13424657534246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126.13424657534246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126.13424657534246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126.13424657534246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126.13424657534246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126.13424657534246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126.13424657534246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126.13424657534246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126.13424657534246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126.13424657534246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126.13424657534246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126.13424657534246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126.13424657534246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126.13424657534246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126.13424657534246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126.13424657534246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126.13424657534246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126.13424657534246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126.13424657534246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126.13424657534246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126.13424657534246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126.13424657534246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126.13424657534246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126.13424657534246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126.13424657534246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126.13424657534246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126.13424657534246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126.13424657534246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126.13424657534246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126.13424657534246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126.13424657534246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126.13424657534246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126.13424657534246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126.13424657534246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126.13424657534246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126.13424657534246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126.13424657534246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126.13424657534246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126.13424657534246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126.13424657534246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126.13424657534246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126.13424657534246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126.13424657534246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126.13424657534246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126.13424657534246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126.13424657534246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126.13424657534246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126.13424657534246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126.13424657534246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126.13424657534246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126.13424657534246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126.13424657534246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126.13424657534246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126.13424657534246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126.13424657534246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126.13424657534246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126.13424657534246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126.13424657534246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126.13424657534246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126.13424657534246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126.13424657534246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126.13424657534246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126.13424657534246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126.13424657534246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126.13424657534246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126.13424657534246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126.13424657534246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126.13424657534246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126.13424657534246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126.13424657534246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126.13424657534246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126.13424657534246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126.13424657534246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126.13424657534246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126.13424657534246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126.13424657534246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126.13424657534246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126.13424657534246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126.13424657534246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126.13424657534246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126.13424657534246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126.13424657534246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126.13424657534246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126.13424657534246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126.13424657534246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126.13424657534246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126.13424657534246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126.13424657534246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126.13424657534246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126.13424657534246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126.13424657534246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126.13424657534246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126.13424657534246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126.13424657534246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126.13424657534246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126.13424657534246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126.13424657534246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126.13424657534246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126.13424657534246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126.13424657534246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126.13424657534246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126.13424657534246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126.13424657534246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126.13424657534246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126.13424657534246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126.13424657534246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126.13424657534246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126.13424657534246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126.13424657534246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126.13424657534246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126.13424657534246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126.13424657534246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126.13424657534246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126.13424657534246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126.13424657534246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126.13424657534246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126.13424657534246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126.13424657534246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126.13424657534246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126.13424657534246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126.13424657534246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126.13424657534246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126.13424657534246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126.13424657534246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126.13424657534246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126.13424657534246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126.13424657534246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126.13424657534246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126.13424657534246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126.13424657534246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126.13424657534246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126.13424657534246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126.13424657534246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126.13424657534246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126.13424657534246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126.13424657534246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126.13424657534246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126.13424657534246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126.13424657534246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126.13424657534246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126.13424657534246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126.13424657534246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126.13424657534246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126.13424657534246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126.13424657534246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126.13424657534246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126.13424657534246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126.13424657534246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126.13424657534246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126.13424657534246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126.13424657534246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126.13424657534246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126.13424657534246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126.13424657534246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126.13424657534246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126.13424657534246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126.13424657534246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126.13424657534246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126.13424657534246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126.13424657534246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126.13424657534246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126.13424657534246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126.13424657534246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126.13424657534246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126.13424657534246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126.13424657534246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126.13424657534246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126.13424657534246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126.13424657534246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126.13424657534246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126.13424657534246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126.13424657534246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126.13424657534246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126.13424657534246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126.13424657534246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126.13424657534246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126.13424657534246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126.13424657534246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126.13424657534246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126.13424657534246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126.13424657534246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126.13424657534246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126.13424657534246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126.13424657534246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126.13424657534246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126.13424657534246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126.13424657534246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126.13424657534246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126.13424657534246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126.13424657534246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126.13424657534246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126.13424657534246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126.13424657534246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126.13424657534246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126.13424657534246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126.13424657534246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126.13424657534246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126.13424657534246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126.13424657534246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126.13424657534246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126.13424657534246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126.13424657534246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126.13424657534246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126.13424657534246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126.13424657534246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126.13424657534246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126.13424657534246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126.13424657534246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126.13424657534246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126.13424657534246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126.13424657534246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126.13424657534246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126.13424657534246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126.13424657534246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126.13424657534246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126.13424657534246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126.13424657534246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126.13424657534246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126.13424657534246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126.13424657534246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126.13424657534246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126.13424657534246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126.13424657534246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126.13424657534246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126.13424657534246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126.13424657534246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126.13424657534246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126.13424657534246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126.13424657534246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126.13424657534246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126.13424657534246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126.13424657534246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126.13424657534246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126.13424657534246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126.13424657534246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126.13424657534246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126.13424657534246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126.13424657534246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126.13424657534246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126.13424657534246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126.13424657534246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126.13424657534246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126.13424657534246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126.13424657534246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126.13424657534246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126.13424657534246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126.13424657534246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126.13424657534246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126.13424657534246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126.13424657534246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126.13424657534246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126.13424657534246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126.13424657534246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126.13424657534246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126.13424657534246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126.13424657534246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126.13424657534246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126.13424657534246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126.13424657534246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126.13424657534246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126.13424657534246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126.13424657534246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126.13424657534246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126.13424657534246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126.13424657534246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126.13424657534246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126.13424657534246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126.13424657534246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126.13424657534246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126.13424657534246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126.13424657534246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126.13424657534246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126.13424657534246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126.13424657534246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126.13424657534246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126.13424657534246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126.13424657534246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126.13424657534246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126.13424657534246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126.13424657534246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126.13424657534246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126.13424657534246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126.13424657534246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126.13424657534246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126.13424657534246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126.13424657534246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126.13424657534246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126.13424657534246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126.13424657534246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126.13424657534246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126.13424657534246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126.13424657534246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126.13424657534246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126.13424657534246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126.13424657534246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126.13424657534246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126.13424657534246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126.13424657534246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126.13424657534246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126.13424657534246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126.13424657534246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126.13424657534246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126.13424657534246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126.13424657534246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126.13424657534246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126.13424657534246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126.13424657534246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126.13424657534246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126.13424657534246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126.13424657534246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126.13424657534246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126.13424657534246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126.13424657534246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126.13424657534246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126.13424657534246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126.13424657534246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126.13424657534246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126.13424657534246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126.13424657534246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126.13424657534246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126.13424657534246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126.13424657534246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126.13424657534246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126.13424657534246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126.13424657534246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126.13424657534246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126.13424657534246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126.13424657534246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126.13424657534246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126.13424657534246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126.13424657534246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126.13424657534246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126.13424657534246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126.13424657534246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126.13424657534246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126.13424657534246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126.13424657534246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126.13424657534246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126.13424657534246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126.13424657534246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126.13424657534246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126.13424657534246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126.13424657534246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126.13424657534246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126.13424657534246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126.13424657534246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126.13424657534246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126.13424657534246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126.13424657534246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126.13424657534246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126.13424657534246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126.13424657534246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126.13424657534246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126.13424657534246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126.13424657534246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126.13424657534246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126.13424657534246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126.13424657534246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126.13424657534246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126.13424657534246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126.13424657534246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126.13424657534246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126.13424657534246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126.13424657534246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126.13424657534246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126.13424657534246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126.13424657534246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126.13424657534246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126.13424657534246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126.13424657534246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126.13424657534246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126.13424657534246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126.13424657534246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126.13424657534246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126.13424657534246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126.13424657534246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126.13424657534246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126.13424657534246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126.13424657534246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126.13424657534246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126.13424657534246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126.13424657534246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126.13424657534246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126.13424657534246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126.13424657534246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126.13424657534246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126.13424657534246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126.13424657534246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126.13424657534246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126.13424657534246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126.13424657534246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126.13424657534246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126.13424657534246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126.13424657534246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126.13424657534246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126.13424657534246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126.13424657534246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126.13424657534246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126.13424657534246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126.13424657534246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126.13424657534246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126.13424657534246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126.13424657534246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126.13424657534246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126.13424657534246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126.13424657534246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126.13424657534246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126.13424657534246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126.13424657534246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126.13424657534246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126.13424657534246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126.13424657534246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126.13424657534246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126.13424657534246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126.13424657534246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126.13424657534246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126.13424657534246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126.13424657534246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126.13424657534246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126.13424657534246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126.13424657534246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126.13424657534246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126.13424657534246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126.13424657534246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126.13424657534246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126.13424657534246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126.13424657534246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126.13424657534246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126.13424657534246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126.13424657534246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126.13424657534246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126.13424657534246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126.13424657534246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126.13424657534246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126.13424657534246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126.13424657534246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126.13424657534246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126.13424657534246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126.13424657534246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126.13424657534246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126.13424657534246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126.13424657534246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126.13424657534246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126.13424657534246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126.13424657534246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126.13424657534246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126.13424657534246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126.13424657534246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126.13424657534246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126.13424657534246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126.13424657534246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126.13424657534246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126.13424657534246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126.13424657534246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126.13424657534246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126.13424657534246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126.13424657534246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126.13424657534246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126.13424657534246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126.13424657534246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126.13424657534246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126.13424657534246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126.13424657534246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126.13424657534246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126.13424657534246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126.13424657534246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126.13424657534246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126.13424657534246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126.13424657534246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126.13424657534246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126.13424657534246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126.13424657534246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126.13424657534246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126.13424657534246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126.13424657534246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126.13424657534246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126.13424657534246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126.13424657534246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126.13424657534246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126.13424657534246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126.13424657534246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126.13424657534246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126.13424657534246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126.13424657534246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126.13424657534246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126.13424657534246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126.13424657534246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126.13424657534246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126.13424657534246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126.13424657534246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126.13424657534246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126.13424657534246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126.13424657534246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126.13424657534246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126.13424657534246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126.13424657534246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126.13424657534246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126.13424657534246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126.13424657534246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126.13424657534246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126.13424657534246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126.13424657534246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126.13424657534246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126.13424657534246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126.13424657534246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126.13424657534246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126.13424657534246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126.13424657534246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126.13424657534246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126.13424657534246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126.13424657534246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126.13424657534246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126.13424657534246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126.13424657534246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126.13424657534246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126.13424657534246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126.13424657534246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126.13424657534246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126.13424657534246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126.13424657534246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126.13424657534246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126.13424657534246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126.13424657534246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126.13424657534246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126.13424657534246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126.13424657534246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126.13424657534246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126.13424657534246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126.13424657534246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126.13424657534246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126.13424657534246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126.13424657534246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126.13424657534246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126.13424657534246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126.13424657534246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126.13424657534246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126.13424657534246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126.13424657534246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126.13424657534246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126.13424657534246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126.13424657534246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126.13424657534246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126.13424657534246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126.13424657534246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126.13424657534246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126.13424657534246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126.13424657534246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126.13424657534246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126.13424657534246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126.13424657534246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126.13424657534246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126.13424657534246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126.13424657534246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126.13424657534246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126.13424657534246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126.13424657534246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126.13424657534246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126.13424657534246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126.13424657534246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126.13424657534246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126.13424657534246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126.13424657534246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126.13424657534246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126.13424657534246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126.13424657534246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126.13424657534246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126.13424657534246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126.13424657534246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126.13424657534246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126.13424657534246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126.13424657534246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126.13424657534246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126.13424657534246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126.13424657534246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126.13424657534246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126.13424657534246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126.13424657534246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126.13424657534246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126.13424657534246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126.13424657534246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126.13424657534246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126.13424657534246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126.13424657534246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126.13424657534246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126.13424657534246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126.13424657534246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126.13424657534246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126.13424657534246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126.13424657534246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126.13424657534246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126.13424657534246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126.13424657534246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126.13424657534246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126.13424657534246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126.13424657534246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126.13424657534246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126.13424657534246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126.13424657534246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126.13424657534246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126.13424657534246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126.13424657534246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126.13424657534246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126.13424657534246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126.13424657534246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126.13424657534246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126.13424657534246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126.13424657534246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126.13424657534246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126.13424657534246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126.13424657534246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126.13424657534246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126.13424657534246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126.13424657534246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126.13424657534246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126.13424657534246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126.13424657534246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126.13424657534246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126.13424657534246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126.13424657534246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126.13424657534246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126.13424657534246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126.13424657534246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126.13424657534246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126.13424657534246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126.13424657534246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126.13424657534246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126.13424657534246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126.13424657534246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126.13424657534246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126.13424657534246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126.13424657534246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126.13424657534246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126.13424657534246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126.13424657534246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126.13424657534246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126.13424657534246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126.13424657534246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126.13424657534246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126.13424657534246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126.13424657534246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126.13424657534246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126.13424657534246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126.13424657534246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126.13424657534246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126.13424657534246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126.13424657534246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126.13424657534246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126.13424657534246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126.13424657534246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126.13424657534246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126.13424657534246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126.13424657534246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126.13424657534246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126.13424657534246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126.13424657534246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126.13424657534246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126.13424657534246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126.13424657534246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126.13424657534246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126.13424657534246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126.13424657534246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126.13424657534246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126.13424657534246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126.13424657534246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126.13424657534246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126.13424657534246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126.13424657534246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126.13424657534246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126.13424657534246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126.13424657534246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126.13424657534246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126.13424657534246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126.13424657534246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126.13424657534246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126.13424657534246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126.13424657534246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126.13424657534246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126.13424657534246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126.13424657534246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126.13424657534246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126.13424657534246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126.13424657534246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126.13424657534246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126.13424657534246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126.13424657534246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126.13424657534246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126.13424657534246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126.13424657534246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126.13424657534246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126.13424657534246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126.13424657534246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126.13424657534246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126.13424657534246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126.13424657534246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126.13424657534246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126.13424657534246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126.13424657534246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126.13424657534246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126.13424657534246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126.13424657534246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126.13424657534246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126.13424657534246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126.13424657534246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126.13424657534246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126.13424657534246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126.13424657534246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126.13424657534246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126.13424657534246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126.13424657534246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126.13424657534246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126.13424657534246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126.13424657534246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126.13424657534246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126.13424657534246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126.13424657534246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126.13424657534246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126.13424657534246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126.13424657534246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126.13424657534246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126.13424657534246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126.13424657534246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126.13424657534246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126.13424657534246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126.13424657534246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126.13424657534246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126.13424657534246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126.13424657534246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126.13424657534246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126.13424657534246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126.13424657534246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126.13424657534246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126.13424657534246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126.13424657534246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126.13424657534246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126.13424657534246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126.13424657534246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126.13424657534246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126.13424657534246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126.13424657534246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126.13424657534246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126.13424657534246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126.13424657534246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126.13424657534246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126.13424657534246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126.13424657534246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126.13424657534246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126.13424657534246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126.13424657534246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126.13424657534246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126.13424657534246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126.13424657534246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126.13424657534246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126.13424657534246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126.13424657534246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126.13424657534246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126.13424657534246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126.13424657534246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126.13424657534246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126.13424657534246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126.13424657534246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126.13424657534246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126.13424657534246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126.13424657534246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126.13424657534246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126.13424657534246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126.13424657534246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126.13424657534246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126.13424657534246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126.13424657534246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126.13424657534246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126.13424657534246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126.13424657534246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126.13424657534246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126.13424657534246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126.13424657534246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126.13424657534246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126.13424657534246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126.13424657534246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126.13424657534246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126.13424657534246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126.13424657534246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126.13424657534246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126.13424657534246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126.13424657534246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126.13424657534246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126.13424657534246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126.13424657534246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126.13424657534246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126.13424657534246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126.13424657534246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126.13424657534246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126.13424657534246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126.13424657534246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126.13424657534246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126.13424657534246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126.13424657534246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126.13424657534246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126.13424657534246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126.13424657534246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126.13424657534246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126.13424657534246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126.13424657534246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126.13424657534246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126.13424657534246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126.13424657534246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126.13424657534246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126.13424657534246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126.13424657534246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126.13424657534246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126.13424657534246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126.13424657534246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126.13424657534246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126.13424657534246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126.13424657534246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126.13424657534246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126.13424657534246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126.13424657534246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126.13424657534246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126.13424657534246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126.13424657534246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126.13424657534246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126.13424657534246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126.13424657534246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126.13424657534246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126.13424657534246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126.13424657534246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126.13424657534246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126.13424657534246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126.13424657534246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126.13424657534246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126.13424657534246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126.13424657534246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126.13424657534246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126.13424657534246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126.13424657534246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126.13424657534246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126.13424657534246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126.13424657534246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126.13424657534246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126.13424657534246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126.13424657534246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126.13424657534246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126.13424657534246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126.13424657534246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126.13424657534246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126.13424657534246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126.13424657534246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126.13424657534246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126.13424657534246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126.13424657534246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126.13424657534246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126.13424657534246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126.13424657534246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126.13424657534246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126.13424657534246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126.13424657534246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126.13424657534246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126.13424657534246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126.13424657534246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126.13424657534246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126.13424657534246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126.13424657534246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126.13424657534246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126.13424657534246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126.13424657534246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126.13424657534246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126.13424657534246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126.13424657534246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126.13424657534246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126.13424657534246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126.13424657534246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126.13424657534246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126.13424657534246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126.13424657534246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126.13424657534246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126.13424657534246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126.13424657534246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126.13424657534246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126.13424657534246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126.13424657534246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126.13424657534246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126.13424657534246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126.13424657534246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126.13424657534246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126.13424657534246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126.13424657534246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126.13424657534246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126.13424657534246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126.13424657534246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126.13424657534246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126.13424657534246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126.13424657534246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126.13424657534246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126.13424657534246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126.13424657534246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126.13424657534246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126.13424657534246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126.13424657534246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126.13424657534246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126.13424657534246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126.13424657534246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126.13424657534246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126.13424657534246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126.13424657534246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126.13424657534246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126.13424657534246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126.13424657534246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126.13424657534246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126.13424657534246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126.13424657534246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126.13424657534246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126.13424657534246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126.13424657534246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126.13424657534246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126.13424657534246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126.13424657534246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126.13424657534246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126.13424657534246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126.13424657534246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126.13424657534246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126.13424657534246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126.13424657534246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126.13424657534246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126.13424657534246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126.13424657534246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126.13424657534246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126.13424657534246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126.13424657534246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126.13424657534246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126.13424657534246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126.13424657534246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126.13424657534246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126.13424657534246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126.13424657534246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126.13424657534246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126.13424657534246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126.13424657534246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126.13424657534246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126.13424657534246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126.13424657534246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126.13424657534246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126.13424657534246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126.13424657534246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126.13424657534246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126.13424657534246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126.13424657534246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126.13424657534246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126.13424657534246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126.13424657534246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126.13424657534246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126.13424657534246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126.13424657534246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126.13424657534246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126.13424657534246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126.13424657534246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126.13424657534246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126.13424657534246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126.13424657534246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126.13424657534246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126.13424657534246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126.13424657534246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126.13424657534246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126.13424657534246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126.13424657534246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126.13424657534246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126.13424657534246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126.13424657534246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126.13424657534246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126.13424657534246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126.13424657534246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126.13424657534246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126.13424657534246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126.13424657534246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126.13424657534246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126.13424657534246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126.13424657534246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126.13424657534246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126.13424657534246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126.13424657534246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126.13424657534246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126.13424657534246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126.13424657534246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126.13424657534246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126.13424657534246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126.13424657534246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126.13424657534246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126.13424657534246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126.13424657534246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126.13424657534246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126.13424657534246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126.13424657534246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126.13424657534246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126.13424657534246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126.13424657534246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126.13424657534246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126.13424657534246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126.13424657534246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126.13424657534246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126.13424657534246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126.13424657534246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126.13424657534246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126.13424657534246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126.13424657534246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126.13424657534246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126.13424657534246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126.13424657534246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126.13424657534246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126.13424657534246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126.13424657534246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126.13424657534246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126.13424657534246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126.13424657534246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126.13424657534246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126.13424657534246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126.13424657534246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126.13424657534246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126.13424657534246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126.13424657534246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126.13424657534246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126.13424657534246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126.13424657534246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126.13424657534246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126.13424657534246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126.13424657534246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126.13424657534246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126.13424657534246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126.13424657534246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126.13424657534246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126.13424657534246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126.13424657534246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126.13424657534246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126.13424657534246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126.13424657534246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126.13424657534246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126.13424657534246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126.13424657534246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126.13424657534246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126.13424657534246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126.13424657534246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126.13424657534246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126.13424657534246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126.13424657534246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126.13424657534246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126.13424657534246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126.13424657534246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126.13424657534246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126.13424657534246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126.13424657534246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126.13424657534246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126.13424657534246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126.13424657534246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126.13424657534246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126.13424657534246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126.13424657534246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126.13424657534246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126.13424657534246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126.13424657534246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126.13424657534246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126.13424657534246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126.13424657534246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126.13424657534246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126.13424657534246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126.13424657534246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126.13424657534246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126.13424657534246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126.13424657534246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126.13424657534246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126.13424657534246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126.13424657534246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126.13424657534246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126.13424657534246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126.13424657534246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126.13424657534246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126.13424657534246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126.13424657534246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126.13424657534246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126.13424657534246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126.13424657534246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126.13424657534246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126.13424657534246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126.13424657534246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126.13424657534246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126.13424657534246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126.13424657534246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126.13424657534246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126.13424657534246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126.13424657534246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126.13424657534246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126.13424657534246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126.13424657534246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126.13424657534246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126.13424657534246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126.13424657534246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126.13424657534246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126.13424657534246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126.13424657534246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126.13424657534246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126.13424657534246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126.13424657534246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126.13424657534246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126.13424657534246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126.13424657534246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126.13424657534246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126.13424657534246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126.13424657534246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126.13424657534246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126.13424657534246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126.13424657534246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126.13424657534246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126.13424657534246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126.13424657534246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126.13424657534246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126.13424657534246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126.13424657534246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126.13424657534246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126.13424657534246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126.13424657534246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126.13424657534246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126.13424657534246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126.13424657534246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126.13424657534246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126.13424657534246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126.13424657534246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126.13424657534246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126.13424657534246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126.13424657534246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126.13424657534246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126.13424657534246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126.13424657534246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126.13424657534246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126.13424657534246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126.13424657534246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126.13424657534246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126.13424657534246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126.13424657534246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126.13424657534246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126.13424657534246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126.13424657534246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126.13424657534246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126.13424657534246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126.13424657534246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126.13424657534246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126.13424657534246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126.13424657534246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126.13424657534246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126.13424657534246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126.13424657534246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126.13424657534246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126.13424657534246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126.13424657534246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126.13424657534246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126.13424657534246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126.13424657534246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126.13424657534246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126.13424657534246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126.13424657534246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126.13424657534246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126.13424657534246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126.13424657534246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126.13424657534246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126.13424657534246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126.13424657534246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126.13424657534246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126.13424657534246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126.13424657534246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126.13424657534246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126.13424657534246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126.13424657534246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126.13424657534246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126.13424657534246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126.13424657534246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126.13424657534246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126.13424657534246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126.13424657534246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126.13424657534246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126.13424657534246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126.13424657534246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126.13424657534246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126.13424657534246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126.13424657534246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126.13424657534246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126.13424657534246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126.13424657534246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126.13424657534246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126.13424657534246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126.13424657534246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126.13424657534246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126.13424657534246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126.13424657534246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126.13424657534246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126.13424657534246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126.13424657534246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126.13424657534246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126.13424657534246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126.13424657534246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126.13424657534246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126.13424657534246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126.13424657534246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126.13424657534246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126.13424657534246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126.13424657534246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126.13424657534246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126.13424657534246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126.13424657534246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126.13424657534246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126.13424657534246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126.13424657534246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126.13424657534246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126.13424657534246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126.13424657534246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126.13424657534246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126.13424657534246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126.13424657534246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126.13424657534246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126.13424657534246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126.13424657534246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126.13424657534246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126.13424657534246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126.13424657534246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126.13424657534246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126.13424657534246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126.13424657534246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126.13424657534246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126.13424657534246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126.13424657534246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126.13424657534246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126.13424657534246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126.13424657534246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126.13424657534246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126.13424657534246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126.13424657534246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126.13424657534246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126.13424657534246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126.13424657534246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126.13424657534246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126.13424657534246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126.13424657534246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126.13424657534246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126.13424657534246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126.13424657534246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126.13424657534246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126.13424657534246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126.13424657534246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126.13424657534246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126.13424657534246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126.13424657534246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126.13424657534246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126.13424657534246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126.13424657534246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126.13424657534246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126.13424657534246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126.13424657534246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126.13424657534246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126.13424657534246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126.13424657534246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126.13424657534246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126.13424657534246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126.13424657534246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126.13424657534246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126.13424657534246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126.13424657534246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126.13424657534246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126.13424657534246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126.13424657534246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126.13424657534246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126.13424657534246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126.13424657534246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126.13424657534246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126.13424657534246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126.13424657534246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126.13424657534246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126.13424657534246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126.13424657534246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126.13424657534246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126.13424657534246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126.13424657534246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126.13424657534246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126.13424657534246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126.13424657534246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126.13424657534246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126.13424657534246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126.13424657534246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126.13424657534246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126.13424657534246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126.13424657534246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126.13424657534246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126.13424657534246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126.13424657534246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126.13424657534246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126.13424657534246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126.13424657534246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126.13424657534246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126.13424657534246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126.13424657534246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126.13424657534246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126.13424657534246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126.13424657534246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126.13424657534246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126.13424657534246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126.13424657534246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126.13424657534246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126.13424657534246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126.13424657534246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126.13424657534246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126.13424657534246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126.13424657534246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126.13424657534246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126.13424657534246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126.13424657534246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126.13424657534246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126.13424657534246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126.13424657534246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126.13424657534246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126.13424657534246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126.13424657534246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126.13424657534246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126.13424657534246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126.13424657534246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126.13424657534246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126.13424657534246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126.13424657534246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126.13424657534246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126.13424657534246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126.13424657534246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126.13424657534246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126.13424657534246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126.13424657534246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126.13424657534246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126.13424657534246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126.13424657534246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126.13424657534246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126.13424657534246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126.13424657534246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126.13424657534246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126.13424657534246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126.13424657534246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126.13424657534246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126.13424657534246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126.13424657534246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126.13424657534246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126.13424657534246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126.13424657534246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126.13424657534246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126.13424657534246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126.13424657534246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126.13424657534246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126.13424657534246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126.13424657534246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126.13424657534246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126.13424657534246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126.13424657534246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126.13424657534246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126.13424657534246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126.13424657534246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126.13424657534246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126.13424657534246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126.13424657534246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126.13424657534246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126.13424657534246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126.13424657534246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126.13424657534246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126.13424657534246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126.13424657534246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126.13424657534246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126.13424657534246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126.13424657534246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126.13424657534246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126.13424657534246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126.13424657534246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126.13424657534246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126.13424657534246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126.13424657534246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126.13424657534246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126.13424657534246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126.13424657534246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126.13424657534246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126.13424657534246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126.13424657534246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126.13424657534246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126.13424657534246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126.13424657534246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126.13424657534246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126.13424657534246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126.13424657534246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126.13424657534246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126.13424657534246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126.13424657534246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126.13424657534246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126.13424657534246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126.13424657534246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126.13424657534246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126.13424657534246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126.13424657534246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126.13424657534246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126.13424657534246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126.13424657534246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126.13424657534246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126.13424657534246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126.13424657534246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126.13424657534246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126.13424657534246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126.13424657534246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126.13424657534246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126.13424657534246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126.13424657534246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126.13424657534246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126.13424657534246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126.13424657534246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126.13424657534246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126.13424657534246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126.13424657534246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126.13424657534246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126.13424657534246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126.13424657534246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126.13424657534246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126.13424657534246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126.13424657534246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126.13424657534246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126.13424657534246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126.13424657534246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126.13424657534246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126.13424657534246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126.13424657534246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126.13424657534246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126.13424657534246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126.13424657534246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126.13424657534246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126.13424657534246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126.13424657534246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126.13424657534246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126.13424657534246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126.13424657534246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126.13424657534246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126.13424657534246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126.13424657534246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126.13424657534246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126.13424657534246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126.13424657534246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126.13424657534246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126.13424657534246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126.13424657534246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126.13424657534246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126.13424657534246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126.13424657534246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126.13424657534246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126.13424657534246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126.13424657534246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126.13424657534246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126.13424657534246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126.13424657534246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126.13424657534246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126.13424657534246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126.13424657534246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126.13424657534246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126.13424657534246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126.13424657534246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126.13424657534246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126.13424657534246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126.13424657534246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126.13424657534246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126.13424657534246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126.13424657534246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126.13424657534246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126.13424657534246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126.13424657534246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126.13424657534246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126.13424657534246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126.13424657534246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126.13424657534246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126.13424657534246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126.13424657534246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126.13424657534246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126.13424657534246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126.13424657534246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126.13424657534246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126.13424657534246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126.13424657534246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126.13424657534246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126.13424657534246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126.13424657534246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126.13424657534246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126.13424657534246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126.13424657534246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126.13424657534246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126.13424657534246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126.13424657534246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126.13424657534246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126.13424657534246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126.13424657534246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126.13424657534246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126.13424657534246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126.13424657534246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126.13424657534246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126.13424657534246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126.13424657534246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126.13424657534246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126.13424657534246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126.13424657534246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126.13424657534246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126.13424657534246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126.13424657534246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126.13424657534246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126.13424657534246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126.13424657534246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126.13424657534246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126.13424657534246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126.13424657534246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126.13424657534246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126.13424657534246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126.13424657534246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126.13424657534246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126.13424657534246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126.13424657534246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126.13424657534246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126.13424657534246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126.13424657534246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126.13424657534246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126.13424657534246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126.13424657534246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126.13424657534246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126.13424657534246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126.13424657534246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126.13424657534246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126.13424657534246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126.13424657534246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126.13424657534246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126.13424657534246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126.13424657534246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126.13424657534246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126.13424657534246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126.13424657534246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126.13424657534246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126.13424657534246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126.13424657534246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126.13424657534246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126.13424657534246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126.13424657534246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126.13424657534246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126.13424657534246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126.13424657534246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126.13424657534246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126.13424657534246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126.13424657534246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126.13424657534246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126.13424657534246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126.13424657534246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126.13424657534246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126.13424657534246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126.13424657534246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126.13424657534246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126.13424657534246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126.13424657534246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126.13424657534246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126.13424657534246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126.13424657534246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126.13424657534246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126.13424657534246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126.13424657534246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126.13424657534246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126.13424657534246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126.13424657534246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126.13424657534246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126.13424657534246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126.13424657534246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126.13424657534246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126.13424657534246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126.13424657534246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126.13424657534246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126.13424657534246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126.13424657534246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126.13424657534246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126.13424657534246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126.13424657534246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126.13424657534246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126.13424657534246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126.13424657534246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126.13424657534246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126.13424657534246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126.13424657534246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126.13424657534246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126.13424657534246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126.13424657534246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126.13424657534246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126.13424657534246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126.13424657534246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126.13424657534246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126.13424657534246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126.13424657534246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126.13424657534246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126.13424657534246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126.13424657534246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126.13424657534246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126.13424657534246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126.13424657534246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126.13424657534246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126.13424657534246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126.13424657534246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126.13424657534246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126.13424657534246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126.13424657534246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126.13424657534246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126.13424657534246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126.13424657534246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126.13424657534246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126.13424657534246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126.13424657534246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126.13424657534246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126.13424657534246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126.13424657534246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126.13424657534246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126.13424657534246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126.13424657534246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126.13424657534246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126.13424657534246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126.13424657534246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126.13424657534246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126.13424657534246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126.13424657534246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126.13424657534246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126.13424657534246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126.13424657534246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126.13424657534246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126.13424657534246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126.13424657534246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126.13424657534246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126.13424657534246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126.13424657534246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126.13424657534246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126.13424657534246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126.13424657534246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126.13424657534246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126.13424657534246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126.13424657534246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126.13424657534246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126.13424657534246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126.13424657534246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126.13424657534246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126.13424657534246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126.13424657534246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126.13424657534246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126.13424657534246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126.13424657534246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126.13424657534246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126.13424657534246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126.13424657534246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126.13424657534246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126.13424657534246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126.13424657534246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126.13424657534246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126.13424657534246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126.13424657534246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126.13424657534246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126.13424657534246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126.13424657534246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126.13424657534246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126.13424657534246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126.13424657534246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126.13424657534246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126.13424657534246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126.13424657534246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126.13424657534246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126.13424657534246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126.13424657534246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126.13424657534246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126.13424657534246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126.13424657534246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126.13424657534246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126.13424657534246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126.13424657534246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126.13424657534246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126.13424657534246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126.13424657534246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126.13424657534246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126.13424657534246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126.13424657534246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126.13424657534246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126.13424657534246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126.13424657534246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126.13424657534246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126.13424657534246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126.13424657534246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126.13424657534246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126.13424657534246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126.13424657534246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126.13424657534246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126.13424657534246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126.13424657534246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126.13424657534246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126.13424657534246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126.13424657534246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126.13424657534246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126.13424657534246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126.13424657534246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126.13424657534246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126.13424657534246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126.13424657534246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126.13424657534246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126.13424657534246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126.13424657534246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126.13424657534246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126.13424657534246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126.13424657534246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126.13424657534246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126.13424657534246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126.13424657534246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126.13424657534246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126.13424657534246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126.13424657534246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126.13424657534246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126.13424657534246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126.13424657534246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126.13424657534246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126.13424657534246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126.13424657534246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126.13424657534246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126.13424657534246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126.13424657534246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126.13424657534246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126.13424657534246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126.13424657534246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126.13424657534246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126.13424657534246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126.13424657534246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126.13424657534246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126.13424657534246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126.13424657534246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126.13424657534246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126.13424657534246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126.13424657534246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126.13424657534246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126.13424657534246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126.13424657534246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126.13424657534246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126.13424657534246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126.13424657534246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126.13424657534246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126.13424657534246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126.13424657534246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126.13424657534246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126.13424657534246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126.13424657534246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126.13424657534246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126.13424657534246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126.13424657534246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126.13424657534246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126.13424657534246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126.13424657534246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126.13424657534246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126.13424657534246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126.13424657534246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126.13424657534246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126.13424657534246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126.13424657534246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126.13424657534246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126.13424657534246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126.13424657534246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126.13424657534246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126.13424657534246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126.13424657534246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126.13424657534246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126.13424657534246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126.13424657534246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126.13424657534246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126.13424657534246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126.13424657534246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126.13424657534246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126.13424657534246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126.13424657534246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126.13424657534246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126.13424657534246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126.13424657534246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126.13424657534246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126.13424657534246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126.13424657534246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126.13424657534246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126.13424657534246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126.13424657534246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126.13424657534246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126.13424657534246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126.13424657534246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126.13424657534246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126.13424657534246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126.13424657534246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126.13424657534246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126.13424657534246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126.13424657534246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126.13424657534246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126.13424657534246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126.13424657534246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126.13424657534246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126.13424657534246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126.13424657534246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126.13424657534246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126.13424657534246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126.13424657534246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126.13424657534246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126.13424657534246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126.13424657534246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126.13424657534246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126.13424657534246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126.13424657534246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126.13424657534246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126.13424657534246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126.13424657534246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126.13424657534246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126.13424657534246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126.13424657534246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126.13424657534246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126.13424657534246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126.13424657534246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126.13424657534246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126.13424657534246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126.13424657534246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126.13424657534246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126.13424657534246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126.13424657534246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126.13424657534246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126.13424657534246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126.13424657534246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126.13424657534246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126.13424657534246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126.13424657534246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126.13424657534246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126.13424657534246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126.13424657534246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126.13424657534246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126.13424657534246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126.13424657534246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126.13424657534246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126.13424657534246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126.13424657534246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126.13424657534246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126.13424657534246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126.13424657534246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126.13424657534246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126.13424657534246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126.13424657534246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126.13424657534246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126.13424657534246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126.13424657534246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126.13424657534246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126.13424657534246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126.13424657534246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126.13424657534246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126.13424657534246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126.13424657534246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126.13424657534246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126.13424657534246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126.13424657534246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126.13424657534246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126.13424657534246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126.13424657534246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126.13424657534246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126.13424657534246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126.13424657534246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126.13424657534246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126.13424657534246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126.13424657534246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126.13424657534246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126.13424657534246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126.13424657534246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126.13424657534246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126.13424657534246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126.13424657534246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126.13424657534246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126.13424657534246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126.13424657534246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126.13424657534246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126.13424657534246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126.13424657534246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126.13424657534246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126.13424657534246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126.13424657534246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126.13424657534246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126.13424657534246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126.13424657534246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126.13424657534246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126.13424657534246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126.13424657534246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126.13424657534246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126.13424657534246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126.13424657534246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126.13424657534246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126.13424657534246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126.13424657534246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126.13424657534246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126.13424657534246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126.13424657534246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126.13424657534246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126.13424657534246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126.13424657534246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126.13424657534246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126.13424657534246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126.13424657534246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126.13424657534246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126.13424657534246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126.13424657534246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126.13424657534246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126.13424657534246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126.13424657534246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126.13424657534246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126.13424657534246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126.13424657534246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126.13424657534246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126.13424657534246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126.13424657534246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126.13424657534246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126.13424657534246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126.13424657534246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126.13424657534246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126.13424657534246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126.13424657534246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126.13424657534246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126.13424657534246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126.13424657534246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126.13424657534246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126.13424657534246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126.13424657534246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126.13424657534246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126.13424657534246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126.13424657534246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126.13424657534246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126.13424657534246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126.13424657534246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126.13424657534246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126.13424657534246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126.13424657534246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126.13424657534246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126.13424657534246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126.13424657534246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126.13424657534246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126.13424657534246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126.13424657534246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126.13424657534246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126.13424657534246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126.13424657534246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126.13424657534246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126.13424657534246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126.13424657534246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126.13424657534246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126.13424657534246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126.13424657534246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126.13424657534246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126.13424657534246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126.13424657534246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126.13424657534246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126.13424657534246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126.13424657534246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126.13424657534246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126.13424657534246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126.13424657534246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126.13424657534246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126.13424657534246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126.13424657534246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126.13424657534246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126.13424657534246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126.13424657534246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126.13424657534246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126.13424657534246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126.13424657534246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126.13424657534246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126.13424657534246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126.13424657534246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126.13424657534246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126.13424657534246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126.13424657534246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126.13424657534246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126.13424657534246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126.13424657534246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126.13424657534246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126.13424657534246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126.13424657534246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126.13424657534246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126.13424657534246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126.13424657534246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126.13424657534246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126.13424657534246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126.13424657534246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126.13424657534246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126.13424657534246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126.13424657534246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126.13424657534246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126.13424657534246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126.13424657534246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126.13424657534246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126.13424657534246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126.13424657534246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126.13424657534246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126.13424657534246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126.13424657534246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126.13424657534246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126.13424657534246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126.13424657534246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126.13424657534246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126.13424657534246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126.13424657534246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126.13424657534246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126.13424657534246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126.13424657534246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126.13424657534246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126.13424657534246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126.13424657534246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126.13424657534246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126.13424657534246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126.13424657534246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126.13424657534246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126.13424657534246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126.13424657534246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126.13424657534246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126.13424657534246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126.13424657534246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126.13424657534246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126.13424657534246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126.13424657534246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126.13424657534246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126.13424657534246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126.13424657534246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126.13424657534246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126.13424657534246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126.13424657534246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126.13424657534246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126.13424657534246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126.13424657534246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126.13424657534246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126.13424657534246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126.13424657534246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126.13424657534246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126.13424657534246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126.13424657534246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126.13424657534246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126.13424657534246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126.13424657534246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126.13424657534246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126.13424657534246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126.13424657534246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126.13424657534246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126.13424657534246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126.13424657534246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126.13424657534246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126.13424657534246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126.13424657534246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126.13424657534246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126.13424657534246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126.13424657534246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126.13424657534246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126.13424657534246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126.13424657534246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126.13424657534246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126.13424657534246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126.13424657534246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126.13424657534246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126.13424657534246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126.13424657534246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126.13424657534246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126.13424657534246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126.13424657534246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126.13424657534246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126.13424657534246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126.13424657534246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126.13424657534246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126.13424657534246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126.13424657534246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126.13424657534246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126.13424657534246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126.13424657534246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126.13424657534246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126.13424657534246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126.13424657534246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126.13424657534246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126.13424657534246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126.13424657534246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126.13424657534246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126.13424657534246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126.13424657534246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126.13424657534246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126.13424657534246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126.13424657534246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126.13424657534246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126.13424657534246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126.13424657534246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126.13424657534246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126.13424657534246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126.13424657534246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126.13424657534246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126.13424657534246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126.13424657534246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126.13424657534246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126.13424657534246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126.13424657534246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126.13424657534246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126.13424657534246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126.13424657534246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126.13424657534246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126.13424657534246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126.13424657534246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126.13424657534246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126.13424657534246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126.13424657534246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126.13424657534246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126.13424657534246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126.13424657534246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126.13424657534246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126.13424657534246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126.13424657534246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126.13424657534246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126.13424657534246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126.13424657534246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126.13424657534246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126.13424657534246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126.13424657534246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126.13424657534246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126.13424657534246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126.13424657534246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126.13424657534246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126.13424657534246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126.13424657534246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126.13424657534246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126.13424657534246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126.13424657534246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126.13424657534246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126.13424657534246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126.13424657534246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126.13424657534246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126.13424657534246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126.13424657534246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126.13424657534246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126.13424657534246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126.13424657534246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126.13424657534246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126.13424657534246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126.13424657534246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126.13424657534246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126.13424657534246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126.13424657534246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126.13424657534246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126.13424657534246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126.13424657534246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126.13424657534246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126.13424657534246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126.13424657534246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126.13424657534246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126.13424657534246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126.13424657534246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126.13424657534246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126.13424657534246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126.13424657534246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126.13424657534246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126.13424657534246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126.13424657534246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126.13424657534246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126.13424657534246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126.13424657534246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126.13424657534246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126.13424657534246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126.13424657534246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126.13424657534246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126.13424657534246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126.13424657534246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126.13424657534246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126.13424657534246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126.13424657534246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126.13424657534246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126.13424657534246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126.13424657534246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126.13424657534246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126.13424657534246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126.13424657534246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126.13424657534246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126.13424657534246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126.13424657534246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126.13424657534246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126.13424657534246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126.13424657534246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126.13424657534246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126.13424657534246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126.13424657534246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126.13424657534246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126.13424657534246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126.13424657534246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126.13424657534246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126.13424657534246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126.13424657534246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126.13424657534246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126.13424657534246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126.13424657534246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126.13424657534246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126.13424657534246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126.13424657534246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126.13424657534246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126.13424657534246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126.13424657534246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126.13424657534246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126.13424657534246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126.13424657534246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126.13424657534246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126.13424657534246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126.13424657534246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126.13424657534246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126.13424657534246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126.13424657534246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126.13424657534246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126.13424657534246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126.13424657534246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126.13424657534246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126.13424657534246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126.13424657534246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126.13424657534246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126.13424657534246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126.13424657534246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126.13424657534246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126.13424657534246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126.13424657534246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126.13424657534246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126.13424657534246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126.13424657534246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126.13424657534246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126.13424657534246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126.13424657534246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126.13424657534246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126.13424657534246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126.13424657534246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126.13424657534246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126.13424657534246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126.13424657534246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126.13424657534246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126.13424657534246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126.13424657534246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126.13424657534246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126.13424657534246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126.13424657534246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126.13424657534246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126.13424657534246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126.13424657534246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126.13424657534246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126.13424657534246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126.13424657534246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126.13424657534246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126.13424657534246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126.13424657534246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126.13424657534246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126.13424657534246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126.13424657534246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126.13424657534246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126.13424657534246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126.13424657534246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126.13424657534246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126.13424657534246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126.13424657534246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126.13424657534246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126.13424657534246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126.13424657534246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126.13424657534246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126.13424657534246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126.13424657534246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126.13424657534246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126.13424657534246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126.13424657534246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126.13424657534246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126.13424657534246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126.13424657534246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126.13424657534246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126.13424657534246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126.13424657534246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126.13424657534246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126.13424657534246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126.13424657534246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126.13424657534246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126.13424657534246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126.13424657534246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126.13424657534246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126.13424657534246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126.13424657534246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126.13424657534246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126.13424657534246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126.13424657534246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126.13424657534246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126.13424657534246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126.13424657534246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126.13424657534246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126.13424657534246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126.13424657534246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126.13424657534246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126.13424657534246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126.13424657534246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126.13424657534246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126.13424657534246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126.13424657534246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126.13424657534246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126.13424657534246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126.13424657534246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126.13424657534246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126.13424657534246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126.13424657534246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126.13424657534246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126.13424657534246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126.13424657534246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126.13424657534246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126.13424657534246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126.13424657534246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126.13424657534246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126.13424657534246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126.13424657534246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126.13424657534246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126.13424657534246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126.13424657534246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126.13424657534246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126.13424657534246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126.13424657534246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126.13424657534246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126.13424657534246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126.13424657534246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126.13424657534246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126.13424657534246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126.13424657534246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126.13424657534246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126.13424657534246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126.13424657534246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126.13424657534246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126.13424657534246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126.13424657534246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126.13424657534246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126.13424657534246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126.13424657534246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126.13424657534246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126.13424657534246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126.13424657534246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126.13424657534246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126.13424657534246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126.13424657534246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126.13424657534246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126.13424657534246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126.13424657534246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126.13424657534246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126.13424657534246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126.13424657534246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126.13424657534246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126.13424657534246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126.13424657534246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126.13424657534246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126.13424657534246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126.13424657534246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126.13424657534246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126.13424657534246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126.13424657534246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126.13424657534246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126.13424657534246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126.13424657534246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126.13424657534246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126.13424657534246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126.13424657534246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126.13424657534246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126.13424657534246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126.13424657534246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126.13424657534246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126.13424657534246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126.13424657534246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126.13424657534246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126.13424657534246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126.13424657534246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126.13424657534246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126.13424657534246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126.13424657534246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126.13424657534246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126.13424657534246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126.13424657534246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126.13424657534246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126.13424657534246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126.13424657534246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126.13424657534246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126.13424657534246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126.13424657534246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126.13424657534246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126.13424657534246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126.13424657534246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126.13424657534246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126.13424657534246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126.13424657534246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126.13424657534246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126.13424657534246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126.13424657534246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126.13424657534246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126.13424657534246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126.13424657534246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126.13424657534246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126.13424657534246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126.13424657534246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126.13424657534246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126.13424657534246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126.13424657534246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126.13424657534246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126.13424657534246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126.13424657534246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126.13424657534246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126.13424657534246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126.13424657534246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126.13424657534246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126.13424657534246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126.13424657534246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126.13424657534246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126.13424657534246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126.13424657534246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126.13424657534246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126.13424657534246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126.13424657534246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126.13424657534246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126.13424657534246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126.13424657534246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126.13424657534246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126.13424657534246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126.13424657534246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126.13424657534246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126.13424657534246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126.13424657534246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126.13424657534246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126.13424657534246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126.13424657534246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126.13424657534246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126.13424657534246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126.13424657534246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126.13424657534246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126.13424657534246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126.13424657534246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126.13424657534246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126.13424657534246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126.13424657534246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126.13424657534246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126.13424657534246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126.13424657534246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126.13424657534246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126.13424657534246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126.13424657534246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126.13424657534246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126.13424657534246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126.13424657534246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126.13424657534246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126.13424657534246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126.13424657534246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126.13424657534246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126.13424657534246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126.13424657534246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126.13424657534246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126.13424657534246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126.13424657534246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126.13424657534246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126.13424657534246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126.13424657534246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126.13424657534246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126.13424657534246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126.13424657534246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126.13424657534246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126.13424657534246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126.13424657534246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126.13424657534246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126.13424657534246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126.13424657534246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126.13424657534246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126.13424657534246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126.13424657534246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126.13424657534246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126.13424657534246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126.13424657534246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126.13424657534246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126.13424657534246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126.13424657534246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126.13424657534246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126.13424657534246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126.13424657534246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126.13424657534246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126.13424657534246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126.13424657534246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126.13424657534246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126.13424657534246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126.13424657534246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126.13424657534246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126.13424657534246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126.13424657534246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126.13424657534246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126.13424657534246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126.13424657534246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126.13424657534246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126.13424657534246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126.13424657534246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126.13424657534246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126.13424657534246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126.13424657534246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126.13424657534246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126.13424657534246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126.13424657534246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126.13424657534246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126.13424657534246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126.13424657534246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126.13424657534246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126.13424657534246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126.13424657534246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126.13424657534246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126.13424657534246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126.13424657534246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126.13424657534246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126.13424657534246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126.13424657534246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126.13424657534246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126.13424657534246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126.13424657534246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126.13424657534246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126.13424657534246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126.13424657534246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126.13424657534246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126.13424657534246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126.13424657534246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126.13424657534246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126.13424657534246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126.13424657534246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126.13424657534246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126.13424657534246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126.13424657534246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126.13424657534246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126.13424657534246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126.13424657534246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126.13424657534246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126.13424657534246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126.13424657534246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126.13424657534246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126.13424657534246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126.13424657534246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126.13424657534246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126.13424657534246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126.13424657534246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126.13424657534246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126.13424657534246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126.13424657534246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126.13424657534246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126.13424657534246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126.13424657534246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126.13424657534246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126.13424657534246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126.13424657534246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126.13424657534246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126.13424657534246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126.13424657534246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126.13424657534246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126.13424657534246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126.13424657534246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126.13424657534246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126.13424657534246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126.13424657534246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126.13424657534246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126.13424657534246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126.13424657534246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126.13424657534246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126.13424657534246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126.13424657534246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126.13424657534246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126.13424657534246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126.13424657534246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126.13424657534246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126.13424657534246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126.13424657534246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126.13424657534246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126.13424657534246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126.13424657534246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126.13424657534246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126.13424657534246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126.13424657534246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126.13424657534246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126.13424657534246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126.13424657534246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126.13424657534246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126.13424657534246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126.13424657534246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126.13424657534246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126.13424657534246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126.13424657534246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126.13424657534246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126.13424657534246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126.13424657534246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126.13424657534246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126.13424657534246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126.13424657534246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126.13424657534246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126.13424657534246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126.13424657534246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126.13424657534246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126.13424657534246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126.13424657534246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126.13424657534246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126.13424657534246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126.13424657534246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126.13424657534246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126.13424657534246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126.13424657534246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126.13424657534246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126.13424657534246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126.13424657534246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126.13424657534246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126.13424657534246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126.13424657534246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126.13424657534246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126.13424657534246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126.13424657534246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126.13424657534246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126.13424657534246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126.13424657534246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126.13424657534246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126.13424657534246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126.13424657534246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126.13424657534246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126.13424657534246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126.13424657534246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126.13424657534246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126.13424657534246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126.13424657534246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126.13424657534246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126.13424657534246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126.13424657534246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126.13424657534246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126.13424657534246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126.13424657534246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126.13424657534246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126.13424657534246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126.13424657534246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126.13424657534246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126.13424657534246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126.13424657534246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126.13424657534246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126.13424657534246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126.13424657534246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126.13424657534246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126.13424657534246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126.13424657534246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126.13424657534246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126.13424657534246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126.13424657534246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126.13424657534246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126.13424657534246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126.13424657534246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126.13424657534246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126.13424657534246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126.13424657534246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126.13424657534246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126.13424657534246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126.13424657534246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126.13424657534246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126.13424657534246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126.13424657534246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126.13424657534246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126.13424657534246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126.13424657534246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126.13424657534246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126.13424657534246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126.13424657534246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126.13424657534246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126.13424657534246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126.13424657534246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126.13424657534246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126.13424657534246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126.13424657534246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126.13424657534246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126.13424657534246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126.13424657534246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126.13424657534246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126.13424657534246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126.13424657534246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126.13424657534246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126.13424657534246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126.13424657534246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126.13424657534246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126.13424657534246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126.13424657534246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126.13424657534246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126.13424657534246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126.13424657534246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126.13424657534246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126.13424657534246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126.13424657534246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126.13424657534246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126.13424657534246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126.13424657534246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126.13424657534246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126.13424657534246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126.13424657534246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126.13424657534246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126.13424657534246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126.13424657534246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126.13424657534246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126.13424657534246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126.13424657534246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126.13424657534246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126.13424657534246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126.13424657534246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126.13424657534246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126.13424657534246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126.13424657534246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126.13424657534246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126.13424657534246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126.13424657534246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126.13424657534246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126.13424657534246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126.13424657534246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126.13424657534246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126.13424657534246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126.13424657534246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126.13424657534246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126.13424657534246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126.13424657534246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126.13424657534246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126.13424657534246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126.13424657534246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126.13424657534246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126.13424657534246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126.13424657534246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126.13424657534246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126.13424657534246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126.13424657534246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126.13424657534246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126.13424657534246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126.13424657534246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126.13424657534246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126.13424657534246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126.13424657534246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126.13424657534246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126.13424657534246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126.13424657534246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126.13424657534246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126.13424657534246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126.13424657534246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126.13424657534246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126.13424657534246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126.13424657534246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126.13424657534246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126.13424657534246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126.13424657534246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126.13424657534246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126.13424657534246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126.13424657534246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126.13424657534246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126.13424657534246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126.13424657534246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126.13424657534246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126.13424657534246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126.13424657534246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126.13424657534246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126.13424657534246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126.13424657534246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126.13424657534246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126.13424657534246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126.13424657534246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126.13424657534246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126.13424657534246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126.13424657534246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126.13424657534246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126.13424657534246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126.13424657534246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126.13424657534246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126.13424657534246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126.13424657534246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126.13424657534246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126.13424657534246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126.13424657534246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126.13424657534246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126.13424657534246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126.13424657534246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126.13424657534246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126.13424657534246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126.13424657534246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126.13424657534246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126.13424657534246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126.13424657534246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126.13424657534246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126.13424657534246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126.13424657534246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126.13424657534246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126.13424657534246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126.13424657534246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126.13424657534246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126.13424657534246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126.13424657534246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126.13424657534246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126.13424657534246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126.13424657534246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126.13424657534246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126.13424657534246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126.13424657534246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126.13424657534246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126.13424657534246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126.13424657534246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126.13424657534246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126.13424657534246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126.13424657534246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126.13424657534246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126.13424657534246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126.13424657534246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126.13424657534246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126.13424657534246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126.13424657534246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126.13424657534246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126.13424657534246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126.13424657534246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126.13424657534246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126.13424657534246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126.13424657534246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126.13424657534246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126.13424657534246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126.13424657534246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126.13424657534246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126.13424657534246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126.13424657534246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126.13424657534246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126.13424657534246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126.13424657534246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126.13424657534246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126.13424657534246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126.13424657534246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126.13424657534246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126.13424657534246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126.13424657534246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126.13424657534246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126.13424657534246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126.13424657534246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126.13424657534246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126.13424657534246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126.13424657534246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126.13424657534246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126.13424657534246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126.13424657534246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126.13424657534246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126.13424657534246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126.13424657534246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126.13424657534246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126.13424657534246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126.13424657534246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126.13424657534246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126.13424657534246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126.13424657534246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126.13424657534246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126.13424657534246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126.13424657534246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126.13424657534246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126.13424657534246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126.13424657534246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126.13424657534246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126.13424657534246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126.13424657534246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126.13424657534246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126.13424657534246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126.13424657534246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126.13424657534246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126.13424657534246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126.13424657534246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126.13424657534246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126.13424657534246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126.13424657534246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126.13424657534246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126.13424657534246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126.13424657534246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126.13424657534246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126.13424657534246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126.13424657534246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126.13424657534246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126.13424657534246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126.13424657534246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126.13424657534246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126.13424657534246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126.13424657534246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126.13424657534246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126.13424657534246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126.13424657534246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126.13424657534246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126.13424657534246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126.13424657534246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126.13424657534246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126.13424657534246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126.13424657534246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126.13424657534246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126.13424657534246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126.13424657534246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126.13424657534246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126.13424657534246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126.13424657534246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126.13424657534246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126.13424657534246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126.13424657534246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126.13424657534246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126.13424657534246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126.13424657534246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126.13424657534246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126.13424657534246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126.13424657534246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126.13424657534246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126.13424657534246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126.13424657534246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126.13424657534246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126.13424657534246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126.13424657534246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126.13424657534246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126.13424657534246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126.13424657534246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126.13424657534246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126.13424657534246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126.13424657534246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126.13424657534246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126.13424657534246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126.13424657534246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126.13424657534246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126.13424657534246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126.13424657534246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126.13424657534246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126.13424657534246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126.13424657534246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126.13424657534246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126.13424657534246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126.13424657534246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126.13424657534246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126.13424657534246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126.13424657534246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126.13424657534246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126.13424657534246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126.13424657534246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126.13424657534246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126.13424657534246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126.13424657534246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126.13424657534246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126.13424657534246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126.13424657534246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126.13424657534246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126.13424657534246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126.13424657534246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126.13424657534246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126.13424657534246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126.13424657534246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126.13424657534246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126.13424657534246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126.13424657534246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126.13424657534246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126.13424657534246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126.13424657534246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126.13424657534246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126.13424657534246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126.13424657534246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126.13424657534246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126.13424657534246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126.13424657534246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126.13424657534246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126.13424657534246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126.13424657534246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126.13424657534246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126.13424657534246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126.13424657534246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126.13424657534246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126.13424657534246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126.13424657534246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126.13424657534246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126.13424657534246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126.13424657534246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126.13424657534246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126.13424657534246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126.13424657534246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126.13424657534246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126.13424657534246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126.13424657534246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126.13424657534246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126.13424657534246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126.13424657534246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126.13424657534246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126.13424657534246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126.13424657534246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126.13424657534246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126.13424657534246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126.13424657534246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126.13424657534246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126.13424657534246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126.13424657534246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126.13424657534246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126.13424657534246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126.13424657534246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126.13424657534246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126.13424657534246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126.13424657534246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126.13424657534246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126.13424657534246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126.13424657534246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126.13424657534246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126.13424657534246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126.13424657534246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126.13424657534246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126.13424657534246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126.13424657534246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126.13424657534246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126.13424657534246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126.13424657534246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126.13424657534246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126.13424657534246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126.13424657534246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126.13424657534246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126.13424657534246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126.13424657534246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126.13424657534246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126.13424657534246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126.13424657534246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126.13424657534246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126.13424657534246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126.13424657534246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126.13424657534246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126.13424657534246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126.13424657534246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126.13424657534246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126.13424657534246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126.13424657534246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126.13424657534246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126.13424657534246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126.13424657534246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126.13424657534246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126.13424657534246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126.13424657534246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126.13424657534246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126.13424657534246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126.13424657534246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126.13424657534246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126.13424657534246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126.13424657534246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126.13424657534246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126.13424657534246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126.13424657534246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126.13424657534246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126.13424657534246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126.13424657534246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126.13424657534246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126.13424657534246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126.13424657534246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126.13424657534246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126.13424657534246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126.13424657534246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126.13424657534246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126.13424657534246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126.13424657534246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126.13424657534246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126.13424657534246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126.13424657534246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126.13424657534246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126.13424657534246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126.13424657534246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126.13424657534246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126.13424657534246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126.13424657534246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126.13424657534246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126.13424657534246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126.13424657534246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126.13424657534246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126.13424657534246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126.13424657534246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126.13424657534246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126.13424657534246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126.13424657534246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126.13424657534246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126.13424657534246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126.13424657534246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126.13424657534246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126.13424657534246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126.13424657534246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126.13424657534246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126.13424657534246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126.13424657534246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126.13424657534246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126.13424657534246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126.13424657534246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126.13424657534246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126.13424657534246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126.13424657534246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126.13424657534246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126.13424657534246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126.13424657534246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126.13424657534246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126.13424657534246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126.13424657534246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126.13424657534246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126.13424657534246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126.13424657534246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126.13424657534246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126.13424657534246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126.13424657534246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126.13424657534246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126.13424657534246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126.13424657534246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126.13424657534246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126.13424657534246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126.13424657534246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126.13424657534246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126.13424657534246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126.13424657534246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126.13424657534246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126.13424657534246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126.13424657534246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126.13424657534246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126.13424657534246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126.13424657534246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126.13424657534246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126.13424657534246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126.13424657534246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126.13424657534246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126.13424657534246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126.13424657534246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126.13424657534246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126.13424657534246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126.13424657534246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126.13424657534246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126.13424657534246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126.13424657534246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126.13424657534246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126.13424657534246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126.13424657534246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126.13424657534246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126.13424657534246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126.13424657534246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126.13424657534246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126.13424657534246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126.13424657534246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126.13424657534246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126.13424657534246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126.13424657534246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126.13424657534246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126.13424657534246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126.13424657534246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126.13424657534246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126.13424657534246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126.13424657534246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126.13424657534246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126.13424657534246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126.13424657534246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126.13424657534246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126.13424657534246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126.13424657534246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126.13424657534246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126.13424657534246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126.13424657534246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126.13424657534246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126.13424657534246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126.13424657534246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126.13424657534246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126.13424657534246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126.13424657534246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126.13424657534246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126.13424657534246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126.13424657534246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126.13424657534246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126.13424657534246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126.13424657534246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126.13424657534246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126.13424657534246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126.13424657534246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126.13424657534246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126.13424657534246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126.13424657534246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126.13424657534246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126.13424657534246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126.13424657534246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126.13424657534246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126.13424657534246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126.13424657534246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126.13424657534246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126.13424657534246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126.13424657534246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126.13424657534246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126.13424657534246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126.13424657534246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126.13424657534246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126.13424657534246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126.13424657534246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126.13424657534246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126.13424657534246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126.13424657534246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126.13424657534246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126.13424657534246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126.13424657534246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126.13424657534246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126.13424657534246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126.13424657534246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126.13424657534246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126.13424657534246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126.13424657534246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126.13424657534246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126.13424657534246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126.13424657534246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126.13424657534246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126.13424657534246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126.13424657534246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126.13424657534246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126.13424657534246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126.13424657534246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126.13424657534246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126.13424657534246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126.13424657534246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126.13424657534246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126.13424657534246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126.13424657534246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126.13424657534246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126.13424657534246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126.13424657534246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126.13424657534246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126.13424657534246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126.13424657534246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126.13424657534246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126.13424657534246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126.13424657534246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126.13424657534246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126.13424657534246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126.13424657534246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126.13424657534246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126.13424657534246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126.13424657534246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126.13424657534246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126.13424657534246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126.13424657534246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126.13424657534246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126.13424657534246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126.13424657534246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126.13424657534246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126.13424657534246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126.13424657534246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126.13424657534246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126.13424657534246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126.13424657534246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126.13424657534246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126.13424657534246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126.13424657534246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126.13424657534246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126.13424657534246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126.13424657534246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126.13424657534246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126.13424657534246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126.13424657534246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126.13424657534246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126.13424657534246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126.13424657534246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126.13424657534246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126.13424657534246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126.13424657534246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126.13424657534246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126.13424657534246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126.13424657534246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126.13424657534246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126.13424657534246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126.13424657534246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126.13424657534246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126.13424657534246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126.13424657534246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126.13424657534246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126.13424657534246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126.13424657534246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126.13424657534246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126.13424657534246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126.13424657534246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126.13424657534246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126.13424657534246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126.13424657534246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126.13424657534246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126.13424657534246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126.13424657534246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126.13424657534246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126.13424657534246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126.13424657534246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126.13424657534246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126.13424657534246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126.13424657534246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126.13424657534246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126.13424657534246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126.13424657534246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126.13424657534246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126.13424657534246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126.13424657534246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126.13424657534246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126.13424657534246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126.13424657534246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126.13424657534246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126.13424657534246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126.13424657534246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126.13424657534246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126.13424657534246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126.13424657534246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126.13424657534246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126.13424657534246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126.13424657534246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126.13424657534246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126.13424657534246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126.13424657534246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126.13424657534246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126.13424657534246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126.13424657534246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126.13424657534246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126.13424657534246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126.13424657534246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126.13424657534246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126.13424657534246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126.13424657534246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126.13424657534246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126.13424657534246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126.13424657534246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126.13424657534246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126.13424657534246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126.13424657534246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126.13424657534246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126.13424657534246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126.13424657534246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126.13424657534246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126.13424657534246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126.13424657534246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126.13424657534246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126.13424657534246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126.13424657534246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126.13424657534246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126.13424657534246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126.13424657534246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126.13424657534246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126.13424657534246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126.13424657534246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126.13424657534246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126.13424657534246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126.13424657534246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126.13424657534246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126.13424657534246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126.13424657534246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126.13424657534246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126.13424657534246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126.13424657534246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126.13424657534246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126.13424657534246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126.13424657534246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126.13424657534246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126.13424657534246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126.13424657534246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126.13424657534246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126.13424657534246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126.13424657534246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126.13424657534246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126.13424657534246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126.13424657534246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126.13424657534246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126.13424657534246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126.13424657534246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126.13424657534246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126.13424657534246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126.13424657534246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126.13424657534246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126.13424657534246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126.13424657534246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126.13424657534246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126.13424657534246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126.13424657534246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126.13424657534246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126.13424657534246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126.13424657534246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126.13424657534246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126.13424657534246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126.13424657534246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126.13424657534246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126.13424657534246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126.13424657534246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126.13424657534246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126.13424657534246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126.13424657534246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126.13424657534246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126.13424657534246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126.13424657534246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126.13424657534246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126.13424657534246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126.13424657534246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126.13424657534246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126.13424657534246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126.13424657534246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126.13424657534246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126.13424657534246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126.13424657534246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126.13424657534246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126.13424657534246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126.13424657534246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126.13424657534246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126.13424657534246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126.13424657534246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126.13424657534246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126.13424657534246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126.13424657534246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126.13424657534246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126.13424657534246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126.13424657534246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126.13424657534246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126.13424657534246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126.13424657534246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126.13424657534246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126.13424657534246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126.13424657534246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126.13424657534246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126.13424657534246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126.13424657534246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126.13424657534246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126.13424657534246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126.13424657534246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126.13424657534246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126.13424657534246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126.13424657534246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126.13424657534246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126.13424657534246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126.13424657534246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126.13424657534246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126.13424657534246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126.13424657534246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126.13424657534246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126.13424657534246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126.13424657534246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126.13424657534246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126.13424657534246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126.13424657534246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126.13424657534246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126.13424657534246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126.13424657534246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126.13424657534246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126.13424657534246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126.13424657534246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126.13424657534246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126.13424657534246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126.13424657534246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126.13424657534246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126.13424657534246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126.13424657534246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126.13424657534246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126.13424657534246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126.13424657534246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126.13424657534246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126.13424657534246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126.13424657534246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126.13424657534246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126.13424657534246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126.13424657534246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126.13424657534246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126.13424657534246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126.13424657534246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126.13424657534246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126.13424657534246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126.13424657534246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126.13424657534246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126.13424657534246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126.13424657534246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126.13424657534246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126.13424657534246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126.13424657534246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126.13424657534246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126.13424657534246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126.13424657534246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126.13424657534246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126.13424657534246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126.13424657534246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126.13424657534246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126.13424657534246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126.13424657534246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126.13424657534246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126.13424657534246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126.13424657534246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126.13424657534246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126.13424657534246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126.13424657534246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126.13424657534246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126.13424657534246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126.13424657534246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126.13424657534246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126.13424657534246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126.13424657534246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126.13424657534246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126.13424657534246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126.13424657534246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126.13424657534246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126.13424657534246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126.13424657534246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126.13424657534246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126.13424657534246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126.13424657534246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126.13424657534246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126.13424657534246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126.13424657534246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126.13424657534246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126.13424657534246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126.13424657534246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126.13424657534246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126.13424657534246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126.13424657534246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126.13424657534246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126.13424657534246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126.13424657534246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126.13424657534246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126.13424657534246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126.13424657534246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126.13424657534246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126.13424657534246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126.13424657534246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126.13424657534246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126.13424657534246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126.13424657534246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126.13424657534246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126.13424657534246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126.13424657534246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126.13424657534246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126.13424657534246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126.13424657534246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126.13424657534246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126.13424657534246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126.13424657534246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126.13424657534246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126.13424657534246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126.13424657534246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126.13424657534246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126.13424657534246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126.13424657534246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126.13424657534246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126.13424657534246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126.13424657534246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126.13424657534246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126.13424657534246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126.13424657534246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126.13424657534246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126.13424657534246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126.13424657534246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126.13424657534246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126.13424657534246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126.13424657534246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126.13424657534246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126.13424657534246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126.13424657534246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126.13424657534246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126.13424657534246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126.13424657534246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126.13424657534246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126.13424657534246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126.13424657534246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126.13424657534246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126.13424657534246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126.13424657534246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126.13424657534246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126.13424657534246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126.13424657534246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126.13424657534246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126.13424657534246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126.13424657534246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126.13424657534246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126.13424657534246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126.13424657534246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126.13424657534246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126.13424657534246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126.13424657534246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126.13424657534246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126.13424657534246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126.13424657534246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126.13424657534246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126.13424657534246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126.13424657534246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126.13424657534246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126.13424657534246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126.13424657534246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126.13424657534246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126.13424657534246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126.13424657534246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126.13424657534246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126.13424657534246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126.13424657534246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126.13424657534246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126.13424657534246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126.13424657534246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126.13424657534246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126.13424657534246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126.13424657534246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126.13424657534246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126.13424657534246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126.13424657534246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126.13424657534246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126.13424657534246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126.13424657534246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126.13424657534246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126.13424657534246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126.13424657534246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126.13424657534246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126.13424657534246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126.13424657534246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126.13424657534246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126.13424657534246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126.13424657534246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126.13424657534246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126.13424657534246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126.13424657534246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126.13424657534246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126.13424657534246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126.13424657534246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126.13424657534246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126.13424657534246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126.13424657534246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126.13424657534246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126.13424657534246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126.13424657534246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126.13424657534246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126.13424657534246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126.13424657534246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126.13424657534246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126.13424657534246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126.13424657534246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126.13424657534246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126.13424657534246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126.13424657534246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126.13424657534246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126.13424657534246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126.13424657534246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126.13424657534246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126.13424657534246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126.13424657534246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126.13424657534246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126.13424657534246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126.13424657534246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126.13424657534246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126.13424657534246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126.13424657534246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126.13424657534246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126.13424657534246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126.13424657534246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126.13424657534246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126.13424657534246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126.13424657534246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126.13424657534246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126.13424657534246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126.13424657534246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126.13424657534246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126.13424657534246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126.13424657534246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126.13424657534246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126.13424657534246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126.13424657534246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126.13424657534246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126.13424657534246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126.13424657534246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126.13424657534246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126.13424657534246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126.13424657534246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126.13424657534246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126.13424657534246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126.13424657534246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126.13424657534246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126.13424657534246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126.13424657534246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126.13424657534246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126.13424657534246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126.13424657534246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126.13424657534246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126.13424657534246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126.13424657534246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126.13424657534246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126.13424657534246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126.13424657534246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126.13424657534246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126.13424657534246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126.13424657534246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126.13424657534246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126.13424657534246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126.13424657534246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126.13424657534246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126.13424657534246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126.13424657534246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126.13424657534246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126.13424657534246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126.13424657534246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126.13424657534246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126.13424657534246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126.13424657534246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126.13424657534246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126.13424657534246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126.13424657534246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126.13424657534246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126.13424657534246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126.13424657534246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126.13424657534246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126.13424657534246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126.13424657534246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126.13424657534246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126.13424657534246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126.13424657534246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126.13424657534246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126.13424657534246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126.13424657534246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126.13424657534246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126.13424657534246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126.13424657534246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126.13424657534246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126.13424657534246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126.13424657534246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126.13424657534246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126.13424657534246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126.13424657534246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126.13424657534246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126.13424657534246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126.13424657534246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126.13424657534246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126.13424657534246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126.13424657534246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126.13424657534246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126.13424657534246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126.13424657534246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126.13424657534246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126.13424657534246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126.13424657534246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126.13424657534246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126.13424657534246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126.13424657534246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126.13424657534246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126.13424657534246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126.13424657534246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126.13424657534246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126.13424657534246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126.13424657534246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126.13424657534246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126.13424657534246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126.13424657534246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126.13424657534246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126.13424657534246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126.13424657534246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126.13424657534246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126.13424657534246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126.13424657534246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126.13424657534246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126.13424657534246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126.13424657534246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126.13424657534246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126.13424657534246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126.13424657534246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126.13424657534246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126.13424657534246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126.13424657534246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126.13424657534246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126.13424657534246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126.13424657534246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126.13424657534246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126.13424657534246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126.13424657534246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126.13424657534246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126.13424657534246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126.13424657534246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126.13424657534246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126.13424657534246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126.13424657534246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126.13424657534246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126.13424657534246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126.13424657534246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126.13424657534246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126.13424657534246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126.13424657534246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126.13424657534246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126.13424657534246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126.13424657534246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126.13424657534246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126.13424657534246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126.13424657534246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126.13424657534246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126.13424657534246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126.13424657534246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126.13424657534246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126.13424657534246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126.13424657534246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126.13424657534246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126.13424657534246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126.13424657534246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126.13424657534246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126.13424657534246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126.13424657534246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126.13424657534246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126.13424657534246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126.13424657534246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126.13424657534246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126.13424657534246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126.13424657534246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126.13424657534246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126.13424657534246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126.13424657534246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126.13424657534246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126.13424657534246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126.13424657534246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126.13424657534246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126.13424657534246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126.13424657534246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126.13424657534246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126.13424657534246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126.13424657534246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126.13424657534246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126.13424657534246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126.13424657534246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126.13424657534246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126.13424657534246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126.13424657534246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126.13424657534246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126.13424657534246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126.13424657534246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126.13424657534246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126.13424657534246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126.13424657534246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126.13424657534246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126.13424657534246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126.13424657534246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126.13424657534246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126.13424657534246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126.13424657534246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126.13424657534246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126.13424657534246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126.13424657534246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126.13424657534246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126.13424657534246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126.13424657534246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126.13424657534246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126.13424657534246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126.13424657534246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126.13424657534246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126.13424657534246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126.13424657534246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126.13424657534246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126.13424657534246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126.13424657534246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126.13424657534246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126.13424657534246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126.13424657534246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126.13424657534246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126.13424657534246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126.13424657534246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126.13424657534246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126.13424657534246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126.13424657534246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126.13424657534246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126.13424657534246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126.13424657534246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126.13424657534246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126.13424657534246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126.13424657534246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126.13424657534246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126.13424657534246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126.13424657534246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126.13424657534246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126.13424657534246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126.13424657534246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126.13424657534246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126.13424657534246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126.13424657534246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126.13424657534246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126.13424657534246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126.13424657534246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126.13424657534246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126.13424657534246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126.13424657534246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126.13424657534246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126.13424657534246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126.13424657534246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126.13424657534246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126.13424657534246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126.13424657534246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126.13424657534246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126.13424657534246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126.13424657534246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126.13424657534246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126.13424657534246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126.13424657534246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126.13424657534246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126.13424657534246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126.13424657534246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126.13424657534246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126.13424657534246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126.13424657534246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126.13424657534246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126.13424657534246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126.13424657534246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126.13424657534246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126.13424657534246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126.13424657534246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126.13424657534246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126.13424657534246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126.13424657534246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126.13424657534246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126.13424657534246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126.13424657534246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126.13424657534246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126.13424657534246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126.13424657534246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126.13424657534246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126.13424657534246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126.13424657534246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126.13424657534246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126.13424657534246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126.13424657534246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126.13424657534246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126.13424657534246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126.13424657534246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126.13424657534246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126.13424657534246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126.13424657534246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126.13424657534246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126.13424657534246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126.13424657534246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126.13424657534246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126.13424657534246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126.13424657534246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126.13424657534246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126.13424657534246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126.13424657534246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126.13424657534246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126.13424657534246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126.13424657534246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126.13424657534246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126.13424657534246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126.13424657534246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126.13424657534246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126.13424657534246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126.13424657534246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126.13424657534246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126.13424657534246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126.13424657534246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126.13424657534246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126.13424657534246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126.13424657534246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126.13424657534246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126.13424657534246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126.13424657534246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126.13424657534246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126.13424657534246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126.13424657534246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126.13424657534246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126.13424657534246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126.13424657534246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126.13424657534246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126.13424657534246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126.13424657534246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126.13424657534246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126.13424657534246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126.13424657534246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126.13424657534246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126.13424657534246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126.13424657534246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126.13424657534246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126.13424657534246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126.13424657534246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126.13424657534246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126.13424657534246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126.13424657534246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126.13424657534246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126.13424657534246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126.13424657534246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126.13424657534246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126.13424657534246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126.13424657534246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126.13424657534246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126.13424657534246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126.13424657534246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126.13424657534246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126.13424657534246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126.13424657534246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126.13424657534246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126.13424657534246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126.13424657534246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126.13424657534246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126.13424657534246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126.13424657534246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126.13424657534246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126.13424657534246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126.13424657534246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126.13424657534246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126.13424657534246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126.13424657534246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126.13424657534246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126.13424657534246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126.13424657534246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126.13424657534246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126.13424657534246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126.13424657534246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126.13424657534246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126.13424657534246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126.13424657534246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126.13424657534246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126.13424657534246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126.13424657534246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126.13424657534246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126.13424657534246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126.13424657534246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126.13424657534246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126.13424657534246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126.13424657534246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126.13424657534246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126.13424657534246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126.13424657534246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126.13424657534246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126.13424657534246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126.13424657534246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126.13424657534246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126.13424657534246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126.13424657534246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126.13424657534246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126.13424657534246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126.13424657534246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126.13424657534246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126.13424657534246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126.13424657534246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126.13424657534246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126.13424657534246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126.13424657534246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126.13424657534246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126.13424657534246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126.13424657534246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126.13424657534246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126.13424657534246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126.13424657534246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126.13424657534246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126.13424657534246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126.13424657534246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126.13424657534246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126.13424657534246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126.13424657534246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126.13424657534246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126.13424657534246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126.13424657534246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126.13424657534246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126.13424657534246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126.13424657534246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126.13424657534246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126.13424657534246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126.13424657534246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126.13424657534246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126.13424657534246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126.13424657534246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126.13424657534246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126.13424657534246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126.13424657534246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126.13424657534246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126.13424657534246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126.13424657534246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126.13424657534246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126.13424657534246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126.13424657534246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126.13424657534246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126.13424657534246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126.13424657534246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126.13424657534246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126.13424657534246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126.13424657534246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126.13424657534246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126.13424657534246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126.13424657534246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126.13424657534246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126.13424657534246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126.13424657534246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126.13424657534246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126.13424657534246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126.13424657534246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126.13424657534246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126.13424657534246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126.13424657534246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126.13424657534246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126.13424657534246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126.13424657534246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126.13424657534246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126.13424657534246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126.13424657534246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126.13424657534246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126.13424657534246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126.13424657534246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126.13424657534246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126.13424657534246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126.13424657534246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126.13424657534246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126.13424657534246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126.13424657534246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126.13424657534246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126.13424657534246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126.13424657534246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126.13424657534246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126.13424657534246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126.13424657534246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126.13424657534246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126.13424657534246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126.13424657534246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126.13424657534246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126.13424657534246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126.13424657534246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126.13424657534246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126.13424657534246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126.13424657534246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126.13424657534246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126.13424657534246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126.13424657534246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126.13424657534246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126.13424657534246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126.13424657534246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126.13424657534246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126.13424657534246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126.13424657534246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126.13424657534246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126.13424657534246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126.13424657534246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126.13424657534246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126.13424657534246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126.13424657534246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126.13424657534246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126.13424657534246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126.13424657534246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126.13424657534246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126.13424657534246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126.13424657534246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126.13424657534246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126.13424657534246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126.13424657534246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126.13424657534246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126.13424657534246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126.13424657534246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126.13424657534246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126.13424657534246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126.13424657534246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126.13424657534246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126.13424657534246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126.13424657534246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126.13424657534246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126.13424657534246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126.13424657534246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126.13424657534246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126.13424657534246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126.13424657534246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126.13424657534246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126.13424657534246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126.13424657534246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126.13424657534246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126.13424657534246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126.13424657534246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126.13424657534246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126.13424657534246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126.13424657534246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126.13424657534246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126.13424657534246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126.13424657534246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126.13424657534246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126.13424657534246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126.13424657534246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126.13424657534246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126.13424657534246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126.13424657534246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126.13424657534246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126.13424657534246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126.13424657534246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126.13424657534246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126.13424657534246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126.13424657534246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126.13424657534246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126.13424657534246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126.13424657534246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126.13424657534246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126.13424657534246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126.13424657534246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126.13424657534246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126.13424657534246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126.13424657534246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126.13424657534246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126.13424657534246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126.13424657534246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126.13424657534246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126.13424657534246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126.13424657534246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126.13424657534246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126.13424657534246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126.13424657534246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126.13424657534246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126.13424657534246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126.13424657534246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126.13424657534246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126.13424657534246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126.13424657534246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126.13424657534246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126.13424657534246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126.13424657534246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126.13424657534246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126.13424657534246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126.13424657534246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126.13424657534246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126.13424657534246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126.13424657534246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126.13424657534246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126.13424657534246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126.13424657534246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126.13424657534246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126.13424657534246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126.13424657534246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126.13424657534246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126.13424657534246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126.13424657534246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126.13424657534246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126.13424657534246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126.13424657534246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126.13424657534246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126.13424657534246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126.13424657534246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126.13424657534246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126.13424657534246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126.13424657534246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126.13424657534246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126.13424657534246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126.13424657534246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126.13424657534246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126.13424657534246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126.13424657534246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126.13424657534246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126.13424657534246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126.13424657534246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126.13424657534246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126.13424657534246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126.13424657534246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126.13424657534246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126.13424657534246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126.13424657534246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126.13424657534246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126.13424657534246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126.13424657534246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126.13424657534246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126.13424657534246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126.13424657534246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126.13424657534246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126.13424657534246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126.13424657534246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126.13424657534246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126.13424657534246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126.13424657534246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126.13424657534246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126.13424657534246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126.13424657534246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126.13424657534246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126.13424657534246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126.13424657534246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126.13424657534246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126.13424657534246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126.13424657534246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126.13424657534246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126.13424657534246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126.13424657534246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126.13424657534246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126.13424657534246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126.13424657534246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126.13424657534246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126.13424657534246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126.13424657534246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126.13424657534246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126.13424657534246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126.13424657534246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126.13424657534246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126.13424657534246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126.13424657534246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126.13424657534246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126.13424657534246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126.13424657534246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126.13424657534246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126.13424657534246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126.13424657534246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126.13424657534246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126.13424657534246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126.13424657534246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126.13424657534246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126.13424657534246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126.13424657534246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126.13424657534246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126.13424657534246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126.13424657534246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126.13424657534246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126.13424657534246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126.13424657534246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126.13424657534246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126.13424657534246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126.13424657534246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126.13424657534246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126.13424657534246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126.13424657534246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126.13424657534246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126.13424657534246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126.13424657534246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126.13424657534246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126.13424657534246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126.13424657534246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126.13424657534246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126.13424657534246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126.13424657534246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126.13424657534246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126.13424657534246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126.13424657534246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126.13424657534246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126.13424657534246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126.13424657534246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126.13424657534246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126.13424657534246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126.13424657534246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126.13424657534246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126.13424657534246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126.13424657534246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126.13424657534246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126.13424657534246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126.13424657534246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126.13424657534246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126.13424657534246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126.13424657534246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126.13424657534246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126.13424657534246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126.13424657534246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126.13424657534246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126.13424657534246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126.13424657534246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126.13424657534246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126.13424657534246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126.13424657534246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126.13424657534246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126.13424657534246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126.13424657534246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126.13424657534246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126.13424657534246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126.13424657534246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126.13424657534246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126.13424657534246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126.13424657534246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126.13424657534246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126.13424657534246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126.13424657534246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126.13424657534246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126.13424657534246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126.13424657534246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126.13424657534246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126.13424657534246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126.13424657534246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126.13424657534246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126.13424657534246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126.13424657534246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126.13424657534246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126.13424657534246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126.13424657534246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126.13424657534246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126.13424657534246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126.13424657534246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126.13424657534246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126.13424657534246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126.13424657534246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126.13424657534246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126.13424657534246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126.13424657534246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126.13424657534246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126.13424657534246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126.13424657534246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126.13424657534246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126.13424657534246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126.13424657534246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126.13424657534246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126.13424657534246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126.13424657534246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126.13424657534246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126.13424657534246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126.13424657534246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126.13424657534246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126.13424657534246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126.13424657534246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126.13424657534246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126.13424657534246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126.13424657534246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126.13424657534246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126.13424657534246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126.13424657534246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126.13424657534246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126.13424657534246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126.13424657534246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126.13424657534246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126.13424657534246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126.13424657534246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126.13424657534246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126.13424657534246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126.13424657534246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126.13424657534246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126.13424657534246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126.13424657534246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126.13424657534246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126.13424657534246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126.13424657534246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126.13424657534246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126.13424657534246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126.13424657534246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126.13424657534246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126.13424657534246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126.13424657534246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126.13424657534246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126.13424657534246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126.13424657534246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126.13424657534246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126.13424657534246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126.13424657534246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126.13424657534246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126.13424657534246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126.13424657534246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126.13424657534246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126.13424657534246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126.13424657534246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126.13424657534246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126.13424657534246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126.13424657534246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126.13424657534246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126.13424657534246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126.13424657534246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126.13424657534246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126.13424657534246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126.13424657534246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126.13424657534246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126.13424657534246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126.13424657534246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126.13424657534246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126.13424657534246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126.13424657534246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126.13424657534246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126.13424657534246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126.13424657534246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126.13424657534246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126.13424657534246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126.13424657534246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126.13424657534246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126.13424657534246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126.13424657534246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126.13424657534246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126.13424657534246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126.13424657534246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126.13424657534246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126.13424657534246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126.13424657534246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126.13424657534246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126.13424657534246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126.13424657534246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126.13424657534246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126.13424657534246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126.13424657534246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126.13424657534246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126.13424657534246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126.13424657534246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126.13424657534246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126.13424657534246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126.13424657534246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126.13424657534246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126.13424657534246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126.13424657534246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126.13424657534246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126.13424657534246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126.13424657534246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126.13424657534246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126.13424657534246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126.13424657534246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126.13424657534246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126.13424657534246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126.13424657534246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126.13424657534246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126.13424657534246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126.13424657534246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126.13424657534246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126.13424657534246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126.13424657534246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126.13424657534246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126.13424657534246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126.13424657534246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126.13424657534246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126.13424657534246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126.13424657534246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126.13424657534246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126.13424657534246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126.13424657534246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126.13424657534246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126.13424657534246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126.13424657534246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126.13424657534246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126.13424657534246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126.13424657534246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126.13424657534246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126.13424657534246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126.13424657534246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126.13424657534246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126.13424657534246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126.13424657534246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126.13424657534246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126.13424657534246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126.13424657534246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126.13424657534246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126.13424657534246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126.13424657534246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126.13424657534246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126.13424657534246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126.13424657534246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126.13424657534246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126.13424657534246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126.13424657534246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126.13424657534246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126.13424657534246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126.13424657534246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126.13424657534246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126.13424657534246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126.13424657534246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126.13424657534246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126.13424657534246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126.13424657534246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126.13424657534246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126.13424657534246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126.13424657534246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126.13424657534246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126.13424657534246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126.13424657534246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126.13424657534246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126.13424657534246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126.13424657534246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126.13424657534246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126.13424657534246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126.13424657534246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126.13424657534246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126.13424657534246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126.13424657534246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126.13424657534246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126.13424657534246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126.13424657534246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126.13424657534246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126.13424657534246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126.13424657534246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126.13424657534246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126.13424657534246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126.13424657534246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126.13424657534246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126.13424657534246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126.13424657534246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126.13424657534246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126.13424657534246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126.13424657534246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126.13424657534246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126.13424657534246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126.13424657534246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126.13424657534246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126.13424657534246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126.13424657534246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126.13424657534246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126.13424657534246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126.13424657534246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126.13424657534246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126.13424657534246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126.13424657534246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126.13424657534246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126.13424657534246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126.13424657534246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126.13424657534246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126.13424657534246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126.13424657534246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126.13424657534246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126.13424657534246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126.13424657534246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126.13424657534246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126.13424657534246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126.13424657534246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126.13424657534246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126.13424657534246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126.13424657534246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126.13424657534246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126.13424657534246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126.13424657534246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126.13424657534246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126.13424657534246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126.13424657534246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126.13424657534246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126.13424657534246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126.13424657534246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126.13424657534246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126.13424657534246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126.13424657534246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126.13424657534246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126.13424657534246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126.13424657534246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126.13424657534246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126.13424657534246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126.13424657534246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126.13424657534246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126.13424657534246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126.13424657534246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126.13424657534246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126.13424657534246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126.13424657534246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126.13424657534246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126.13424657534246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126.13424657534246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126.13424657534246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126.13424657534246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126.13424657534246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126.13424657534246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126.13424657534246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126.13424657534246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126.13424657534246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126.13424657534246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126.13424657534246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126.13424657534246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126.13424657534246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126.13424657534246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126.13424657534246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126.13424657534246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126.13424657534246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126.13424657534246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126.13424657534246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126.13424657534246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126.13424657534246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126.13424657534246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126.13424657534246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126.13424657534246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126.13424657534246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126.13424657534246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126.13424657534246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126.13424657534246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126.13424657534246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126.13424657534246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126.13424657534246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126.13424657534246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126.13424657534246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126.13424657534246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126.13424657534246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126.13424657534246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126.13424657534246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126.13424657534246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126.13424657534246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126.13424657534246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126.13424657534246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126.13424657534246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126.13424657534246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126.13424657534246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126.13424657534246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126.13424657534246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126.13424657534246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126.13424657534246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126.13424657534246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126.13424657534246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126.13424657534246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126.13424657534246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126.13424657534246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126.13424657534246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126.13424657534246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126.13424657534246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126.13424657534246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126.13424657534246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126.13424657534246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126.13424657534246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126.13424657534246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126.13424657534246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126.13424657534246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126.13424657534246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126.13424657534246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126.13424657534246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126.13424657534246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126.13424657534246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126.13424657534246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126.13424657534246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126.13424657534246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126.13424657534246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126.13424657534246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126.13424657534246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126.13424657534246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126.13424657534246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126.13424657534246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126.13424657534246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126.13424657534246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126.13424657534246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126.13424657534246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126.13424657534246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126.13424657534246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126.13424657534246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126.13424657534246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126.13424657534246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126.13424657534246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126.13424657534246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126.13424657534246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126.13424657534246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126.13424657534246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126.13424657534246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126.13424657534246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126.13424657534246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126.13424657534246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126.13424657534246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126.13424657534246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126.13424657534246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126.13424657534246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126.13424657534246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126.13424657534246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126.13424657534246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126.13424657534246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126.13424657534246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126.13424657534246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126.13424657534246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126.13424657534246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126.13424657534246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126.13424657534246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126.13424657534246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126.13424657534246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126.13424657534246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126.13424657534246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126.13424657534246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126.13424657534246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126.13424657534246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126.13424657534246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126.13424657534246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126.13424657534246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126.13424657534246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126.13424657534246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126.13424657534246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126.13424657534246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126.13424657534246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126.13424657534246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126.13424657534246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126.13424657534246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126.13424657534246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126.13424657534246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126.13424657534246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126.13424657534246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126.13424657534246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126.13424657534246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126.13424657534246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126.13424657534246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126.13424657534246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126.13424657534246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126.13424657534246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126.13424657534246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126.13424657534246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126.13424657534246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126.13424657534246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126.13424657534246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126.13424657534246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126.13424657534246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126.13424657534246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126.13424657534246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126.13424657534246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126.13424657534246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126.13424657534246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126.13424657534246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126.13424657534246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126.13424657534246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126.13424657534246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abSelected="1" topLeftCell="A2726" zoomScale="80" zoomScaleNormal="80" workbookViewId="0">
      <selection activeCell="K2755" sqref="K2755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ADULTO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ADULTO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ADULTO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ADOLECENTE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ADOLECENTE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ADOLECENTE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ADULTO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ADULTO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ADOLECENTE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ADULTO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ADOLECENTE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ADULTO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ADOLECENTE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>
        <f t="shared" si="112"/>
        <v>3208</v>
      </c>
      <c r="C2611" s="122">
        <v>46003</v>
      </c>
      <c r="D2611" s="122">
        <f>YEAR(REGISTROS[[#This Row],[FECHA]])</f>
        <v>2025</v>
      </c>
      <c r="E2611" s="112">
        <f>MONTH(REGISTROS[[#This Row],[FECHA]])</f>
        <v>12</v>
      </c>
      <c r="F2611" t="s">
        <v>5144</v>
      </c>
      <c r="G2611" s="11" t="str">
        <f ca="1">VLOOKUP(EXAMENES!F2611,PACIENTE[[APELLIDO / NOMBRE]:[GRUPO ETARIO]],4,0)</f>
        <v>ADULTO</v>
      </c>
      <c r="H2611" s="10" t="s">
        <v>161</v>
      </c>
      <c r="I2611" s="10" t="s">
        <v>5</v>
      </c>
      <c r="J2611" s="46">
        <f>VLOOKUP(REGISTROS[[#This Row],[TIPO DE EXAMEN ]],SERVICIOS[],2,0)</f>
        <v>20</v>
      </c>
      <c r="K2611" s="10" t="s">
        <v>67</v>
      </c>
      <c r="L2611" s="10">
        <v>1317413761</v>
      </c>
      <c r="M2611" s="10"/>
      <c r="N2611" s="10"/>
    </row>
    <row r="2612" spans="1:14" x14ac:dyDescent="0.25">
      <c r="A2612" s="110">
        <f t="shared" si="112"/>
        <v>2602</v>
      </c>
      <c r="B2612" s="45">
        <f t="shared" si="112"/>
        <v>3209</v>
      </c>
      <c r="C2612" s="122">
        <v>46003</v>
      </c>
      <c r="D2612" s="122">
        <f>YEAR(REGISTROS[[#This Row],[FECHA]])</f>
        <v>2025</v>
      </c>
      <c r="E2612" s="112">
        <f>MONTH(REGISTROS[[#This Row],[FECHA]])</f>
        <v>12</v>
      </c>
      <c r="F2612" t="s">
        <v>5146</v>
      </c>
      <c r="G2612" s="11" t="str">
        <f ca="1">VLOOKUP(EXAMENES!F2612,PACIENTE[[APELLIDO / NOMBRE]:[GRUPO ETARIO]],4,0)</f>
        <v>ADULTO</v>
      </c>
      <c r="H2612" s="10" t="s">
        <v>117</v>
      </c>
      <c r="I2612" s="10" t="s">
        <v>5</v>
      </c>
      <c r="J2612" s="46">
        <f>VLOOKUP(REGISTROS[[#This Row],[TIPO DE EXAMEN ]],SERVICIOS[],2,0)</f>
        <v>20</v>
      </c>
      <c r="K2612" s="10" t="s">
        <v>68</v>
      </c>
      <c r="L2612" s="10">
        <v>1316020567</v>
      </c>
      <c r="M2612" s="10"/>
      <c r="N2612" s="10"/>
    </row>
    <row r="2613" spans="1:14" x14ac:dyDescent="0.25">
      <c r="A2613" s="110">
        <f t="shared" si="112"/>
        <v>2603</v>
      </c>
      <c r="B2613" s="45">
        <f t="shared" si="112"/>
        <v>3210</v>
      </c>
      <c r="C2613" s="122">
        <v>46003</v>
      </c>
      <c r="D2613" s="122">
        <f>YEAR(REGISTROS[[#This Row],[FECHA]])</f>
        <v>2025</v>
      </c>
      <c r="E2613" s="112">
        <f>MONTH(REGISTROS[[#This Row],[FECHA]])</f>
        <v>12</v>
      </c>
      <c r="F2613" t="s">
        <v>5147</v>
      </c>
      <c r="G2613" s="11" t="str">
        <f ca="1">VLOOKUP(EXAMENES!F2613,PACIENTE[[APELLIDO / NOMBRE]:[GRUPO ETARIO]],4,0)</f>
        <v>ADOLECENTE</v>
      </c>
      <c r="H2613" s="10" t="s">
        <v>117</v>
      </c>
      <c r="I2613" s="10" t="s">
        <v>5</v>
      </c>
      <c r="J2613" s="46">
        <f>VLOOKUP(REGISTROS[[#This Row],[TIPO DE EXAMEN ]],SERVICIOS[],2,0)</f>
        <v>20</v>
      </c>
      <c r="K2613" s="10" t="s">
        <v>68</v>
      </c>
      <c r="L2613" s="10">
        <v>1316020567</v>
      </c>
      <c r="M2613" s="10"/>
      <c r="N2613" s="10"/>
    </row>
    <row r="2614" spans="1:14" x14ac:dyDescent="0.25">
      <c r="A2614" s="110">
        <f t="shared" si="112"/>
        <v>2604</v>
      </c>
      <c r="B2614" s="45">
        <f t="shared" si="112"/>
        <v>3211</v>
      </c>
      <c r="C2614" s="122">
        <v>46004</v>
      </c>
      <c r="D2614" s="122">
        <f>YEAR(REGISTROS[[#This Row],[FECHA]])</f>
        <v>2025</v>
      </c>
      <c r="E2614" s="112">
        <f>MONTH(REGISTROS[[#This Row],[FECHA]])</f>
        <v>12</v>
      </c>
      <c r="F2614" s="10" t="s">
        <v>4831</v>
      </c>
      <c r="G2614" s="11" t="str">
        <f ca="1">VLOOKUP(EXAMENES!F2614,PACIENTE[[APELLIDO / NOMBRE]:[GRUPO ETARIO]],4,0)</f>
        <v>ADULTO</v>
      </c>
      <c r="H2614" s="10" t="s">
        <v>85</v>
      </c>
      <c r="I2614" s="10" t="s">
        <v>5</v>
      </c>
      <c r="J2614" s="46">
        <f>VLOOKUP(REGISTROS[[#This Row],[TIPO DE EXAMEN ]],SERVICIOS[],2,0)</f>
        <v>20</v>
      </c>
      <c r="K2614" s="10" t="s">
        <v>68</v>
      </c>
      <c r="L2614" s="10">
        <v>1316296803</v>
      </c>
      <c r="M2614" s="10"/>
      <c r="N2614" s="10"/>
    </row>
    <row r="2615" spans="1:14" x14ac:dyDescent="0.25">
      <c r="A2615" s="110">
        <f t="shared" si="112"/>
        <v>2605</v>
      </c>
      <c r="B2615" s="45">
        <f t="shared" si="112"/>
        <v>3212</v>
      </c>
      <c r="C2615" s="122">
        <v>46006</v>
      </c>
      <c r="D2615" s="122">
        <f>YEAR(REGISTROS[[#This Row],[FECHA]])</f>
        <v>2025</v>
      </c>
      <c r="E2615" s="112">
        <f>MONTH(REGISTROS[[#This Row],[FECHA]])</f>
        <v>12</v>
      </c>
      <c r="F2615" t="s">
        <v>5149</v>
      </c>
      <c r="G2615" s="11" t="str">
        <f ca="1">VLOOKUP(EXAMENES!F2615,PACIENTE[[APELLIDO / NOMBRE]:[GRUPO ETARIO]],4,0)</f>
        <v>TERCERA EDAD</v>
      </c>
      <c r="H2615" s="10" t="s">
        <v>1783</v>
      </c>
      <c r="I2615" s="10" t="s">
        <v>5</v>
      </c>
      <c r="J2615" s="46">
        <f>VLOOKUP(REGISTROS[[#This Row],[TIPO DE EXAMEN ]],SERVICIOS[],2,0)</f>
        <v>20</v>
      </c>
      <c r="K2615" s="10" t="s">
        <v>67</v>
      </c>
      <c r="L2615" s="10">
        <v>1708407968</v>
      </c>
      <c r="M2615" s="10"/>
      <c r="N2615" s="10"/>
    </row>
    <row r="2616" spans="1:14" x14ac:dyDescent="0.25">
      <c r="A2616" s="110">
        <f t="shared" si="112"/>
        <v>2606</v>
      </c>
      <c r="B2616" s="45">
        <f t="shared" si="112"/>
        <v>3213</v>
      </c>
      <c r="C2616" s="122">
        <v>46006</v>
      </c>
      <c r="D2616" s="122">
        <f>YEAR(REGISTROS[[#This Row],[FECHA]])</f>
        <v>2025</v>
      </c>
      <c r="E2616" s="112">
        <f>MONTH(REGISTROS[[#This Row],[FECHA]])</f>
        <v>12</v>
      </c>
      <c r="F2616" t="s">
        <v>5150</v>
      </c>
      <c r="G2616" s="11" t="str">
        <f ca="1">VLOOKUP(EXAMENES!F2616,PACIENTE[[APELLIDO / NOMBRE]:[GRUPO ETARIO]],4,0)</f>
        <v>ADULTO</v>
      </c>
      <c r="H2616" s="10" t="s">
        <v>27</v>
      </c>
      <c r="I2616" s="10" t="s">
        <v>72</v>
      </c>
      <c r="J2616" s="46">
        <f>VLOOKUP(REGISTROS[[#This Row],[TIPO DE EXAMEN ]],SERVICIOS[],2,0)</f>
        <v>10</v>
      </c>
      <c r="K2616" s="10" t="s">
        <v>67</v>
      </c>
      <c r="L2616" s="10">
        <v>1317130373</v>
      </c>
      <c r="M2616" s="10"/>
      <c r="N2616" s="10"/>
    </row>
    <row r="2617" spans="1:14" x14ac:dyDescent="0.25">
      <c r="A2617" s="110">
        <f t="shared" si="112"/>
        <v>2607</v>
      </c>
      <c r="B2617" s="45">
        <f t="shared" si="112"/>
        <v>3214</v>
      </c>
      <c r="C2617" s="122">
        <v>46006</v>
      </c>
      <c r="D2617" s="122">
        <f>YEAR(REGISTROS[[#This Row],[FECHA]])</f>
        <v>2025</v>
      </c>
      <c r="E2617" s="112">
        <f>MONTH(REGISTROS[[#This Row],[FECHA]])</f>
        <v>12</v>
      </c>
      <c r="F2617" t="s">
        <v>5152</v>
      </c>
      <c r="G2617" s="11" t="str">
        <f ca="1">VLOOKUP(EXAMENES!F2617,PACIENTE[[APELLIDO / NOMBRE]:[GRUPO ETARIO]],4,0)</f>
        <v>ADULTO</v>
      </c>
      <c r="H2617" s="10" t="s">
        <v>937</v>
      </c>
      <c r="I2617" s="10" t="s">
        <v>5</v>
      </c>
      <c r="J2617" s="46">
        <f>VLOOKUP(REGISTROS[[#This Row],[TIPO DE EXAMEN ]],SERVICIOS[],2,0)</f>
        <v>20</v>
      </c>
      <c r="K2617" s="10" t="s">
        <v>67</v>
      </c>
      <c r="L2617" s="10">
        <v>1315615300</v>
      </c>
      <c r="M2617" s="10"/>
      <c r="N2617" s="10"/>
    </row>
    <row r="2618" spans="1:14" x14ac:dyDescent="0.25">
      <c r="A2618" s="110">
        <f t="shared" si="112"/>
        <v>2608</v>
      </c>
      <c r="B2618" s="45">
        <f t="shared" si="112"/>
        <v>3215</v>
      </c>
      <c r="C2618" s="122">
        <v>46007</v>
      </c>
      <c r="D2618" s="122">
        <f>YEAR(REGISTROS[[#This Row],[FECHA]])</f>
        <v>2025</v>
      </c>
      <c r="E2618" s="112">
        <f>MONTH(REGISTROS[[#This Row],[FECHA]])</f>
        <v>12</v>
      </c>
      <c r="F2618" t="s">
        <v>5154</v>
      </c>
      <c r="G2618" s="11" t="str">
        <f ca="1">VLOOKUP(EXAMENES!F2618,PACIENTE[[APELLIDO / NOMBRE]:[GRUPO ETARIO]],4,0)</f>
        <v>ADULTO</v>
      </c>
      <c r="H2618" s="10" t="s">
        <v>117</v>
      </c>
      <c r="I2618" s="10" t="s">
        <v>20</v>
      </c>
      <c r="J2618" s="46">
        <f>VLOOKUP(REGISTROS[[#This Row],[TIPO DE EXAMEN ]],SERVICIOS[],2,0)</f>
        <v>10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>
        <f t="shared" si="112"/>
        <v>3216</v>
      </c>
      <c r="C2619" s="122">
        <v>46007</v>
      </c>
      <c r="D2619" s="122">
        <f>YEAR(REGISTROS[[#This Row],[FECHA]])</f>
        <v>2025</v>
      </c>
      <c r="E2619" s="112">
        <f>MONTH(REGISTROS[[#This Row],[FECHA]])</f>
        <v>12</v>
      </c>
      <c r="F2619" t="s">
        <v>5155</v>
      </c>
      <c r="G2619" s="11" t="str">
        <f ca="1">VLOOKUP(EXAMENES!F2619,PACIENTE[[APELLIDO / NOMBRE]:[GRUPO ETARIO]],4,0)</f>
        <v>ADULTO</v>
      </c>
      <c r="H2619" s="10" t="s">
        <v>161</v>
      </c>
      <c r="I2619" s="10" t="s">
        <v>72</v>
      </c>
      <c r="J2619" s="46">
        <f>VLOOKUP(REGISTROS[[#This Row],[TIPO DE EXAMEN ]],SERVICIOS[],2,0)</f>
        <v>10</v>
      </c>
      <c r="K2619" s="10" t="s">
        <v>67</v>
      </c>
      <c r="L2619" s="10">
        <v>1307478493</v>
      </c>
      <c r="M2619" s="10"/>
      <c r="N2619" s="10"/>
    </row>
    <row r="2620" spans="1:14" x14ac:dyDescent="0.25">
      <c r="A2620" s="110">
        <f t="shared" si="112"/>
        <v>2610</v>
      </c>
      <c r="B2620" s="45">
        <f t="shared" si="112"/>
        <v>3217</v>
      </c>
      <c r="C2620" s="122">
        <v>46007</v>
      </c>
      <c r="D2620" s="122">
        <f>YEAR(REGISTROS[[#This Row],[FECHA]])</f>
        <v>2025</v>
      </c>
      <c r="E2620" s="112">
        <f>MONTH(REGISTROS[[#This Row],[FECHA]])</f>
        <v>12</v>
      </c>
      <c r="F2620" t="s">
        <v>5157</v>
      </c>
      <c r="G2620" s="11" t="str">
        <f ca="1">VLOOKUP(EXAMENES!F2620,PACIENTE[[APELLIDO / NOMBRE]:[GRUPO ETARIO]],4,0)</f>
        <v>ADULTO</v>
      </c>
      <c r="H2620" s="10" t="s">
        <v>161</v>
      </c>
      <c r="I2620" s="10" t="s">
        <v>20</v>
      </c>
      <c r="J2620" s="46">
        <f>VLOOKUP(REGISTROS[[#This Row],[TIPO DE EXAMEN ]],SERVICIOS[],2,0)</f>
        <v>10</v>
      </c>
      <c r="K2620" s="10" t="s">
        <v>67</v>
      </c>
      <c r="L2620" s="10">
        <v>1312992504</v>
      </c>
      <c r="M2620" s="10"/>
      <c r="N2620" s="10"/>
    </row>
    <row r="2621" spans="1:14" x14ac:dyDescent="0.25">
      <c r="A2621" s="110">
        <f t="shared" si="112"/>
        <v>2611</v>
      </c>
      <c r="B2621" s="45">
        <f t="shared" si="112"/>
        <v>3218</v>
      </c>
      <c r="C2621" s="122">
        <v>46007</v>
      </c>
      <c r="D2621" s="122">
        <f>YEAR(REGISTROS[[#This Row],[FECHA]])</f>
        <v>2025</v>
      </c>
      <c r="E2621" s="112">
        <f>MONTH(REGISTROS[[#This Row],[FECHA]])</f>
        <v>12</v>
      </c>
      <c r="F2621" t="s">
        <v>5159</v>
      </c>
      <c r="G2621" s="11" t="str">
        <f ca="1">VLOOKUP(EXAMENES!F2621,PACIENTE[[APELLIDO / NOMBRE]:[GRUPO ETARIO]],4,0)</f>
        <v>ADOLECENTE</v>
      </c>
      <c r="H2621" s="10" t="s">
        <v>117</v>
      </c>
      <c r="I2621" s="10" t="s">
        <v>20</v>
      </c>
      <c r="J2621" s="46">
        <f>VLOOKUP(REGISTROS[[#This Row],[TIPO DE EXAMEN ]],SERVICIOS[],2,0)</f>
        <v>10</v>
      </c>
      <c r="K2621" s="10" t="s">
        <v>67</v>
      </c>
      <c r="L2621" s="10">
        <v>1310298243</v>
      </c>
      <c r="M2621" s="10"/>
      <c r="N2621" s="10"/>
    </row>
    <row r="2622" spans="1:14" x14ac:dyDescent="0.25">
      <c r="A2622" s="110">
        <f t="shared" si="112"/>
        <v>2612</v>
      </c>
      <c r="B2622" s="45">
        <f t="shared" si="112"/>
        <v>3219</v>
      </c>
      <c r="C2622" s="122">
        <v>46008</v>
      </c>
      <c r="D2622" s="122">
        <f>YEAR(REGISTROS[[#This Row],[FECHA]])</f>
        <v>2025</v>
      </c>
      <c r="E2622" s="112">
        <f>MONTH(REGISTROS[[#This Row],[FECHA]])</f>
        <v>12</v>
      </c>
      <c r="F2622" t="s">
        <v>5161</v>
      </c>
      <c r="G2622" s="11" t="str">
        <f ca="1">VLOOKUP(EXAMENES!F2622,PACIENTE[[APELLIDO / NOMBRE]:[GRUPO ETARIO]],4,0)</f>
        <v>ADULTO</v>
      </c>
      <c r="H2622" s="10" t="s">
        <v>161</v>
      </c>
      <c r="I2622" s="10" t="s">
        <v>5</v>
      </c>
      <c r="J2622" s="46">
        <f>VLOOKUP(REGISTROS[[#This Row],[TIPO DE EXAMEN ]],SERVICIOS[],2,0)</f>
        <v>20</v>
      </c>
      <c r="K2622" s="10" t="s">
        <v>67</v>
      </c>
      <c r="L2622" s="10">
        <v>30667910</v>
      </c>
      <c r="M2622" s="10"/>
      <c r="N2622" s="10"/>
    </row>
    <row r="2623" spans="1:14" x14ac:dyDescent="0.25">
      <c r="A2623" s="110">
        <f t="shared" si="112"/>
        <v>2613</v>
      </c>
      <c r="B2623" s="45">
        <f t="shared" si="112"/>
        <v>3220</v>
      </c>
      <c r="C2623" s="122">
        <v>46008</v>
      </c>
      <c r="D2623" s="122">
        <f>YEAR(REGISTROS[[#This Row],[FECHA]])</f>
        <v>2025</v>
      </c>
      <c r="E2623" s="112">
        <f>MONTH(REGISTROS[[#This Row],[FECHA]])</f>
        <v>12</v>
      </c>
      <c r="F2623" t="s">
        <v>5163</v>
      </c>
      <c r="G2623" s="11" t="str">
        <f ca="1">VLOOKUP(EXAMENES!F2623,PACIENTE[[APELLIDO / NOMBRE]:[GRUPO ETARIO]],4,0)</f>
        <v>ADULTO</v>
      </c>
      <c r="H2623" s="10" t="s">
        <v>27</v>
      </c>
      <c r="I2623" s="10" t="s">
        <v>5</v>
      </c>
      <c r="J2623" s="46">
        <f>VLOOKUP(REGISTROS[[#This Row],[TIPO DE EXAMEN ]],SERVICIOS[],2,0)</f>
        <v>20</v>
      </c>
      <c r="K2623" s="10" t="s">
        <v>67</v>
      </c>
      <c r="L2623" s="10">
        <v>805182904</v>
      </c>
      <c r="M2623" s="10"/>
      <c r="N2623" s="10"/>
    </row>
    <row r="2624" spans="1:14" x14ac:dyDescent="0.25">
      <c r="A2624" s="110">
        <f t="shared" si="112"/>
        <v>2614</v>
      </c>
      <c r="B2624" s="45">
        <f t="shared" si="112"/>
        <v>3221</v>
      </c>
      <c r="C2624" s="122">
        <v>46008</v>
      </c>
      <c r="D2624" s="122">
        <f>YEAR(REGISTROS[[#This Row],[FECHA]])</f>
        <v>2025</v>
      </c>
      <c r="E2624" s="112">
        <f>MONTH(REGISTROS[[#This Row],[FECHA]])</f>
        <v>12</v>
      </c>
      <c r="F2624" t="s">
        <v>5165</v>
      </c>
      <c r="G2624" s="11" t="str">
        <f ca="1">VLOOKUP(EXAMENES!F2624,PACIENTE[[APELLIDO / NOMBRE]:[GRUPO ETARIO]],4,0)</f>
        <v>ADOLECENTE</v>
      </c>
      <c r="H2624" s="10" t="s">
        <v>1778</v>
      </c>
      <c r="I2624" s="10" t="s">
        <v>5</v>
      </c>
      <c r="J2624" s="46">
        <f>VLOOKUP(REGISTROS[[#This Row],[TIPO DE EXAMEN ]],SERVICIOS[],2,0)</f>
        <v>20</v>
      </c>
      <c r="K2624" s="10" t="s">
        <v>67</v>
      </c>
      <c r="L2624" s="10">
        <v>1310501331</v>
      </c>
      <c r="M2624" s="10"/>
      <c r="N2624" s="10"/>
    </row>
    <row r="2625" spans="1:14" x14ac:dyDescent="0.25">
      <c r="A2625" s="110">
        <f t="shared" si="112"/>
        <v>2615</v>
      </c>
      <c r="B2625" s="45">
        <f t="shared" si="112"/>
        <v>3222</v>
      </c>
      <c r="C2625" s="122">
        <v>46008</v>
      </c>
      <c r="D2625" s="122">
        <f>YEAR(REGISTROS[[#This Row],[FECHA]])</f>
        <v>2025</v>
      </c>
      <c r="E2625" s="112">
        <f>MONTH(REGISTROS[[#This Row],[FECHA]])</f>
        <v>12</v>
      </c>
      <c r="F2625" t="s">
        <v>5167</v>
      </c>
      <c r="G2625" s="11" t="str">
        <f ca="1">VLOOKUP(EXAMENES!F2625,PACIENTE[[APELLIDO / NOMBRE]:[GRUPO ETARIO]],4,0)</f>
        <v>ADOLECENTE</v>
      </c>
      <c r="H2625" s="10" t="s">
        <v>3805</v>
      </c>
      <c r="I2625" s="10" t="s">
        <v>5</v>
      </c>
      <c r="J2625" s="46">
        <f>VLOOKUP(REGISTROS[[#This Row],[TIPO DE EXAMEN ]],SERVICIOS[],2,0)</f>
        <v>20</v>
      </c>
      <c r="K2625" s="10" t="s">
        <v>67</v>
      </c>
      <c r="L2625" s="10">
        <v>1721564936</v>
      </c>
      <c r="M2625" s="10"/>
      <c r="N2625" s="10"/>
    </row>
    <row r="2626" spans="1:14" x14ac:dyDescent="0.25">
      <c r="A2626" s="110">
        <f t="shared" si="112"/>
        <v>2616</v>
      </c>
      <c r="B2626" s="45">
        <f t="shared" si="112"/>
        <v>3223</v>
      </c>
      <c r="C2626" s="122">
        <v>46008</v>
      </c>
      <c r="D2626" s="122">
        <f>YEAR(REGISTROS[[#This Row],[FECHA]])</f>
        <v>2025</v>
      </c>
      <c r="E2626" s="112">
        <f>MONTH(REGISTROS[[#This Row],[FECHA]])</f>
        <v>12</v>
      </c>
      <c r="F2626" t="s">
        <v>5169</v>
      </c>
      <c r="G2626" s="11" t="str">
        <f ca="1">VLOOKUP(EXAMENES!F2626,PACIENTE[[APELLIDO / NOMBRE]:[GRUPO ETARIO]],4,0)</f>
        <v>ADULTO</v>
      </c>
      <c r="H2626" s="10" t="s">
        <v>161</v>
      </c>
      <c r="I2626" s="10" t="s">
        <v>5</v>
      </c>
      <c r="J2626" s="46">
        <f>VLOOKUP(REGISTROS[[#This Row],[TIPO DE EXAMEN ]],SERVICIOS[],2,0)</f>
        <v>20</v>
      </c>
      <c r="K2626" s="10" t="s">
        <v>68</v>
      </c>
      <c r="L2626" s="10">
        <v>1316290848</v>
      </c>
      <c r="M2626" s="10"/>
      <c r="N2626" s="10"/>
    </row>
    <row r="2627" spans="1:14" x14ac:dyDescent="0.25">
      <c r="A2627" s="110">
        <f t="shared" si="112"/>
        <v>2617</v>
      </c>
      <c r="B2627" s="45">
        <f t="shared" si="112"/>
        <v>3224</v>
      </c>
      <c r="C2627" s="122">
        <v>46008</v>
      </c>
      <c r="D2627" s="122">
        <f>YEAR(REGISTROS[[#This Row],[FECHA]])</f>
        <v>2025</v>
      </c>
      <c r="E2627" s="112">
        <f>MONTH(REGISTROS[[#This Row],[FECHA]])</f>
        <v>12</v>
      </c>
      <c r="F2627" t="s">
        <v>2329</v>
      </c>
      <c r="G2627" s="11" t="str">
        <f ca="1">VLOOKUP(EXAMENES!F2627,PACIENTE[[APELLIDO / NOMBRE]:[GRUPO ETARIO]],4,0)</f>
        <v>ADULTO</v>
      </c>
      <c r="H2627" s="10" t="s">
        <v>2293</v>
      </c>
      <c r="I2627" s="10" t="s">
        <v>5</v>
      </c>
      <c r="J2627" s="46">
        <f>VLOOKUP(REGISTROS[[#This Row],[TIPO DE EXAMEN ]],SERVICIOS[],2,0)</f>
        <v>20</v>
      </c>
      <c r="K2627" s="10" t="s">
        <v>67</v>
      </c>
      <c r="L2627" s="10">
        <v>1716606957</v>
      </c>
      <c r="M2627" s="10"/>
      <c r="N2627" s="10"/>
    </row>
    <row r="2628" spans="1:14" x14ac:dyDescent="0.25">
      <c r="A2628" s="110">
        <f t="shared" si="112"/>
        <v>2618</v>
      </c>
      <c r="B2628" s="45">
        <f t="shared" si="112"/>
        <v>3225</v>
      </c>
      <c r="C2628" s="122">
        <v>46009</v>
      </c>
      <c r="D2628" s="122">
        <f>YEAR(REGISTROS[[#This Row],[FECHA]])</f>
        <v>2025</v>
      </c>
      <c r="E2628" s="112">
        <f>MONTH(REGISTROS[[#This Row],[FECHA]])</f>
        <v>12</v>
      </c>
      <c r="F2628" t="s">
        <v>5172</v>
      </c>
      <c r="G2628" s="11" t="str">
        <f ca="1">VLOOKUP(EXAMENES!F2628,PACIENTE[[APELLIDO / NOMBRE]:[GRUPO ETARIO]],4,0)</f>
        <v>ADULTO</v>
      </c>
      <c r="H2628" s="10" t="s">
        <v>117</v>
      </c>
      <c r="I2628" s="10" t="s">
        <v>20</v>
      </c>
      <c r="J2628" s="46">
        <f>VLOOKUP(REGISTROS[[#This Row],[TIPO DE EXAMEN ]],SERVICIOS[],2,0)</f>
        <v>10</v>
      </c>
      <c r="K2628" s="10" t="s">
        <v>68</v>
      </c>
      <c r="L2628" s="10">
        <v>1313296616</v>
      </c>
      <c r="M2628" s="10"/>
      <c r="N2628" s="10"/>
    </row>
    <row r="2629" spans="1:14" x14ac:dyDescent="0.25">
      <c r="A2629" s="110">
        <f t="shared" si="112"/>
        <v>2619</v>
      </c>
      <c r="B2629" s="45">
        <f t="shared" si="112"/>
        <v>3226</v>
      </c>
      <c r="C2629" s="122">
        <v>46009</v>
      </c>
      <c r="D2629" s="122">
        <f>YEAR(REGISTROS[[#This Row],[FECHA]])</f>
        <v>2025</v>
      </c>
      <c r="E2629" s="112">
        <f>MONTH(REGISTROS[[#This Row],[FECHA]])</f>
        <v>12</v>
      </c>
      <c r="F2629" t="s">
        <v>5173</v>
      </c>
      <c r="G2629" s="11" t="str">
        <f ca="1">VLOOKUP(EXAMENES!F2629,PACIENTE[[APELLIDO / NOMBRE]:[GRUPO ETARIO]],4,0)</f>
        <v>ADOLECENTE</v>
      </c>
      <c r="H2629" s="10" t="s">
        <v>161</v>
      </c>
      <c r="I2629" s="10" t="s">
        <v>5</v>
      </c>
      <c r="J2629" s="46">
        <f>VLOOKUP(REGISTROS[[#This Row],[TIPO DE EXAMEN ]],SERVICIOS[],2,0)</f>
        <v>20</v>
      </c>
      <c r="K2629" s="10" t="s">
        <v>68</v>
      </c>
      <c r="L2629" s="10">
        <v>1351637513</v>
      </c>
      <c r="M2629" s="10"/>
      <c r="N2629" s="10"/>
    </row>
    <row r="2630" spans="1:14" x14ac:dyDescent="0.25">
      <c r="A2630" s="110">
        <f t="shared" si="112"/>
        <v>2620</v>
      </c>
      <c r="B2630" s="45">
        <f t="shared" si="112"/>
        <v>3227</v>
      </c>
      <c r="C2630" s="122">
        <v>46009</v>
      </c>
      <c r="D2630" s="122">
        <f>YEAR(REGISTROS[[#This Row],[FECHA]])</f>
        <v>2025</v>
      </c>
      <c r="E2630" s="112">
        <f>MONTH(REGISTROS[[#This Row],[FECHA]])</f>
        <v>12</v>
      </c>
      <c r="F2630" t="s">
        <v>5175</v>
      </c>
      <c r="G2630" s="11" t="str">
        <f ca="1">VLOOKUP(EXAMENES!F2630,PACIENTE[[APELLIDO / NOMBRE]:[GRUPO ETARIO]],4,0)</f>
        <v>ADOLECENTE</v>
      </c>
      <c r="H2630" s="10" t="s">
        <v>161</v>
      </c>
      <c r="I2630" s="10" t="s">
        <v>20</v>
      </c>
      <c r="J2630" s="46">
        <f>VLOOKUP(REGISTROS[[#This Row],[TIPO DE EXAMEN ]],SERVICIOS[],2,0)</f>
        <v>10</v>
      </c>
      <c r="K2630" s="10" t="s">
        <v>67</v>
      </c>
      <c r="L2630" s="10">
        <v>1317290102</v>
      </c>
      <c r="M2630" s="10"/>
      <c r="N2630" s="10"/>
    </row>
    <row r="2631" spans="1:14" x14ac:dyDescent="0.25">
      <c r="A2631" s="110">
        <f t="shared" si="112"/>
        <v>2621</v>
      </c>
      <c r="B2631" s="45">
        <f t="shared" si="112"/>
        <v>3228</v>
      </c>
      <c r="C2631" s="122">
        <v>46009</v>
      </c>
      <c r="D2631" s="122">
        <f>YEAR(REGISTROS[[#This Row],[FECHA]])</f>
        <v>2025</v>
      </c>
      <c r="E2631" s="112">
        <f>MONTH(REGISTROS[[#This Row],[FECHA]])</f>
        <v>12</v>
      </c>
      <c r="F2631" t="s">
        <v>5177</v>
      </c>
      <c r="G2631" s="11" t="str">
        <f ca="1">VLOOKUP(EXAMENES!F2631,PACIENTE[[APELLIDO / NOMBRE]:[GRUPO ETARIO]],4,0)</f>
        <v>ADULTO</v>
      </c>
      <c r="H2631" s="10" t="s">
        <v>1772</v>
      </c>
      <c r="I2631" s="10" t="s">
        <v>20</v>
      </c>
      <c r="J2631" s="46">
        <f>VLOOKUP(REGISTROS[[#This Row],[TIPO DE EXAMEN ]],SERVICIOS[],2,0)</f>
        <v>10</v>
      </c>
      <c r="K2631" s="10" t="s">
        <v>68</v>
      </c>
      <c r="L2631" s="10">
        <v>1305420588</v>
      </c>
      <c r="M2631" s="10"/>
      <c r="N2631" s="10"/>
    </row>
    <row r="2632" spans="1:14" x14ac:dyDescent="0.25">
      <c r="A2632" s="110">
        <f t="shared" si="112"/>
        <v>2622</v>
      </c>
      <c r="B2632" s="45">
        <f t="shared" si="112"/>
        <v>3229</v>
      </c>
      <c r="C2632" s="122">
        <v>46009</v>
      </c>
      <c r="D2632" s="122">
        <f>YEAR(REGISTROS[[#This Row],[FECHA]])</f>
        <v>2025</v>
      </c>
      <c r="E2632" s="112">
        <f>MONTH(REGISTROS[[#This Row],[FECHA]])</f>
        <v>12</v>
      </c>
      <c r="F2632" t="s">
        <v>5178</v>
      </c>
      <c r="G2632" s="11" t="str">
        <f ca="1">VLOOKUP(EXAMENES!F2632,PACIENTE[[APELLIDO / NOMBRE]:[GRUPO ETARIO]],4,0)</f>
        <v>ADULTO</v>
      </c>
      <c r="H2632" s="10" t="s">
        <v>79</v>
      </c>
      <c r="I2632" s="10" t="s">
        <v>5</v>
      </c>
      <c r="J2632" s="46">
        <f>VLOOKUP(REGISTROS[[#This Row],[TIPO DE EXAMEN ]],SERVICIOS[],2,0)</f>
        <v>20</v>
      </c>
      <c r="K2632" s="10" t="s">
        <v>67</v>
      </c>
      <c r="L2632" s="10">
        <v>1706471859</v>
      </c>
      <c r="M2632" s="10"/>
      <c r="N2632" s="10"/>
    </row>
    <row r="2633" spans="1:14" x14ac:dyDescent="0.25">
      <c r="A2633" s="110">
        <f t="shared" si="112"/>
        <v>2623</v>
      </c>
      <c r="B2633" s="45">
        <f t="shared" si="112"/>
        <v>3230</v>
      </c>
      <c r="C2633" s="122">
        <v>46010</v>
      </c>
      <c r="D2633" s="122">
        <f>YEAR(REGISTROS[[#This Row],[FECHA]])</f>
        <v>2025</v>
      </c>
      <c r="E2633" s="112">
        <f>MONTH(REGISTROS[[#This Row],[FECHA]])</f>
        <v>12</v>
      </c>
      <c r="F2633" t="s">
        <v>5180</v>
      </c>
      <c r="G2633" s="11" t="str">
        <f ca="1">VLOOKUP(EXAMENES!F2633,PACIENTE[[APELLIDO / NOMBRE]:[GRUPO ETARIO]],4,0)</f>
        <v>ADULTO</v>
      </c>
      <c r="H2633" s="10" t="s">
        <v>161</v>
      </c>
      <c r="I2633" s="10" t="s">
        <v>20</v>
      </c>
      <c r="J2633" s="46">
        <f>VLOOKUP(REGISTROS[[#This Row],[TIPO DE EXAMEN ]],SERVICIOS[],2,0)</f>
        <v>10</v>
      </c>
      <c r="K2633" s="10" t="s">
        <v>67</v>
      </c>
      <c r="L2633" s="10">
        <v>1316021524</v>
      </c>
      <c r="M2633" s="10"/>
      <c r="N2633" s="10"/>
    </row>
    <row r="2634" spans="1:14" x14ac:dyDescent="0.25">
      <c r="A2634" s="110">
        <f t="shared" si="112"/>
        <v>2624</v>
      </c>
      <c r="B2634" s="45">
        <f t="shared" si="112"/>
        <v>3231</v>
      </c>
      <c r="C2634" s="122">
        <v>46010</v>
      </c>
      <c r="D2634" s="122">
        <f>YEAR(REGISTROS[[#This Row],[FECHA]])</f>
        <v>2025</v>
      </c>
      <c r="E2634" s="112">
        <f>MONTH(REGISTROS[[#This Row],[FECHA]])</f>
        <v>12</v>
      </c>
      <c r="F2634" t="s">
        <v>5182</v>
      </c>
      <c r="G2634" s="11" t="str">
        <f ca="1">VLOOKUP(EXAMENES!F2634,PACIENTE[[APELLIDO / NOMBRE]:[GRUPO ETARIO]],4,0)</f>
        <v>ADULTO</v>
      </c>
      <c r="H2634" s="10" t="s">
        <v>117</v>
      </c>
      <c r="I2634" s="10" t="s">
        <v>20</v>
      </c>
      <c r="J2634" s="46">
        <f>VLOOKUP(REGISTROS[[#This Row],[TIPO DE EXAMEN ]],SERVICIOS[],2,0)</f>
        <v>10</v>
      </c>
      <c r="K2634" s="10" t="s">
        <v>67</v>
      </c>
      <c r="L2634" s="10">
        <v>1311188591</v>
      </c>
      <c r="M2634" s="10"/>
      <c r="N2634" s="10"/>
    </row>
    <row r="2635" spans="1:14" x14ac:dyDescent="0.25">
      <c r="A2635" s="110">
        <f t="shared" si="112"/>
        <v>2625</v>
      </c>
      <c r="B2635" s="45">
        <f t="shared" si="112"/>
        <v>3232</v>
      </c>
      <c r="C2635" s="122">
        <v>46011</v>
      </c>
      <c r="D2635" s="122">
        <f>YEAR(REGISTROS[[#This Row],[FECHA]])</f>
        <v>2025</v>
      </c>
      <c r="E2635" s="112">
        <f>MONTH(REGISTROS[[#This Row],[FECHA]])</f>
        <v>12</v>
      </c>
      <c r="F2635" t="s">
        <v>5184</v>
      </c>
      <c r="G2635" s="11" t="str">
        <f ca="1">VLOOKUP(EXAMENES!F2635,PACIENTE[[APELLIDO / NOMBRE]:[GRUPO ETARIO]],4,0)</f>
        <v>ADULTO</v>
      </c>
      <c r="H2635" s="10" t="s">
        <v>117</v>
      </c>
      <c r="I2635" s="10" t="s">
        <v>5</v>
      </c>
      <c r="J2635" s="46">
        <f>VLOOKUP(REGISTROS[[#This Row],[TIPO DE EXAMEN ]],SERVICIOS[],2,0)</f>
        <v>20</v>
      </c>
      <c r="K2635" s="10" t="s">
        <v>68</v>
      </c>
      <c r="L2635" s="10">
        <v>804075299</v>
      </c>
      <c r="M2635" s="10"/>
      <c r="N2635" s="10"/>
    </row>
    <row r="2636" spans="1:14" x14ac:dyDescent="0.25">
      <c r="A2636" s="110">
        <f t="shared" si="112"/>
        <v>2626</v>
      </c>
      <c r="B2636" s="45">
        <f t="shared" si="112"/>
        <v>3233</v>
      </c>
      <c r="C2636" s="122">
        <v>46011</v>
      </c>
      <c r="D2636" s="122">
        <f>YEAR(REGISTROS[[#This Row],[FECHA]])</f>
        <v>2025</v>
      </c>
      <c r="E2636" s="112">
        <f>MONTH(REGISTROS[[#This Row],[FECHA]])</f>
        <v>12</v>
      </c>
      <c r="F2636" t="s">
        <v>5186</v>
      </c>
      <c r="G2636" s="11" t="str">
        <f ca="1">VLOOKUP(EXAMENES!F2636,PACIENTE[[APELLIDO / NOMBRE]:[GRUPO ETARIO]],4,0)</f>
        <v>ADOLECENTE</v>
      </c>
      <c r="H2636" s="10" t="s">
        <v>161</v>
      </c>
      <c r="I2636" s="10" t="s">
        <v>20</v>
      </c>
      <c r="J2636" s="46">
        <f>VLOOKUP(REGISTROS[[#This Row],[TIPO DE EXAMEN ]],SERVICIOS[],2,0)</f>
        <v>10</v>
      </c>
      <c r="K2636" s="10" t="s">
        <v>67</v>
      </c>
      <c r="L2636" s="10">
        <v>1314650043</v>
      </c>
      <c r="M2636" s="10"/>
      <c r="N2636" s="10"/>
    </row>
    <row r="2637" spans="1:14" x14ac:dyDescent="0.25">
      <c r="A2637" s="110">
        <f t="shared" si="112"/>
        <v>2627</v>
      </c>
      <c r="B2637" s="45">
        <f t="shared" si="112"/>
        <v>3234</v>
      </c>
      <c r="C2637" s="122">
        <v>46013</v>
      </c>
      <c r="D2637" s="122">
        <f>YEAR(REGISTROS[[#This Row],[FECHA]])</f>
        <v>2025</v>
      </c>
      <c r="E2637" s="112">
        <f>MONTH(REGISTROS[[#This Row],[FECHA]])</f>
        <v>12</v>
      </c>
      <c r="F2637" t="s">
        <v>5188</v>
      </c>
      <c r="G2637" s="11" t="str">
        <f ca="1">VLOOKUP(EXAMENES!F2637,PACIENTE[[APELLIDO / NOMBRE]:[GRUPO ETARIO]],4,0)</f>
        <v>ADULTO</v>
      </c>
      <c r="H2637" s="10" t="s">
        <v>27</v>
      </c>
      <c r="I2637" s="10" t="s">
        <v>20</v>
      </c>
      <c r="J2637" s="46">
        <f>VLOOKUP(REGISTROS[[#This Row],[TIPO DE EXAMEN ]],SERVICIOS[],2,0)</f>
        <v>10</v>
      </c>
      <c r="K2637" s="10" t="s">
        <v>67</v>
      </c>
      <c r="L2637" s="10">
        <v>1312976184</v>
      </c>
      <c r="M2637" s="10"/>
      <c r="N2637" s="10"/>
    </row>
    <row r="2638" spans="1:14" x14ac:dyDescent="0.25">
      <c r="A2638" s="110">
        <f t="shared" si="112"/>
        <v>2628</v>
      </c>
      <c r="B2638" s="45">
        <f t="shared" si="112"/>
        <v>3235</v>
      </c>
      <c r="C2638" s="122">
        <v>46013</v>
      </c>
      <c r="D2638" s="122">
        <f>YEAR(REGISTROS[[#This Row],[FECHA]])</f>
        <v>2025</v>
      </c>
      <c r="E2638" s="112">
        <f>MONTH(REGISTROS[[#This Row],[FECHA]])</f>
        <v>12</v>
      </c>
      <c r="F2638" t="s">
        <v>5190</v>
      </c>
      <c r="G2638" s="11" t="str">
        <f ca="1">VLOOKUP(EXAMENES!F2638,PACIENTE[[APELLIDO / NOMBRE]:[GRUPO ETARIO]],4,0)</f>
        <v>ADULTO</v>
      </c>
      <c r="H2638" s="10" t="s">
        <v>117</v>
      </c>
      <c r="I2638" s="10" t="s">
        <v>20</v>
      </c>
      <c r="J2638" s="46">
        <f>VLOOKUP(REGISTROS[[#This Row],[TIPO DE EXAMEN ]],SERVICIOS[],2,0)</f>
        <v>10</v>
      </c>
      <c r="K2638" s="10" t="s">
        <v>67</v>
      </c>
      <c r="L2638" s="10">
        <v>1313866962</v>
      </c>
      <c r="M2638" s="10"/>
      <c r="N2638" s="10"/>
    </row>
    <row r="2639" spans="1:14" x14ac:dyDescent="0.25">
      <c r="A2639" s="110">
        <f t="shared" si="112"/>
        <v>2629</v>
      </c>
      <c r="B2639" s="45">
        <f t="shared" si="112"/>
        <v>3236</v>
      </c>
      <c r="C2639" s="122">
        <v>46013</v>
      </c>
      <c r="D2639" s="122">
        <f>YEAR(REGISTROS[[#This Row],[FECHA]])</f>
        <v>2025</v>
      </c>
      <c r="E2639" s="112">
        <f>MONTH(REGISTROS[[#This Row],[FECHA]])</f>
        <v>12</v>
      </c>
      <c r="F2639" t="s">
        <v>5192</v>
      </c>
      <c r="G2639" s="11" t="str">
        <f ca="1">VLOOKUP(EXAMENES!F2639,PACIENTE[[APELLIDO / NOMBRE]:[GRUPO ETARIO]],4,0)</f>
        <v>ADULTO</v>
      </c>
      <c r="H2639" s="10" t="s">
        <v>117</v>
      </c>
      <c r="I2639" s="10" t="s">
        <v>20</v>
      </c>
      <c r="J2639" s="46">
        <f>VLOOKUP(REGISTROS[[#This Row],[TIPO DE EXAMEN ]],SERVICIOS[],2,0)</f>
        <v>10</v>
      </c>
      <c r="K2639" s="10" t="s">
        <v>67</v>
      </c>
      <c r="L2639" s="10">
        <v>1719824367</v>
      </c>
      <c r="M2639" s="10"/>
      <c r="N2639" s="10"/>
    </row>
    <row r="2640" spans="1:14" x14ac:dyDescent="0.25">
      <c r="A2640" s="110">
        <f t="shared" si="112"/>
        <v>2630</v>
      </c>
      <c r="B2640" s="45">
        <f t="shared" si="112"/>
        <v>3237</v>
      </c>
      <c r="C2640" s="122">
        <v>46013</v>
      </c>
      <c r="D2640" s="122">
        <f>YEAR(REGISTROS[[#This Row],[FECHA]])</f>
        <v>2025</v>
      </c>
      <c r="E2640" s="112">
        <f>MONTH(REGISTROS[[#This Row],[FECHA]])</f>
        <v>12</v>
      </c>
      <c r="F2640" t="s">
        <v>5194</v>
      </c>
      <c r="G2640" s="11" t="str">
        <f ca="1">VLOOKUP(EXAMENES!F2640,PACIENTE[[APELLIDO / NOMBRE]:[GRUPO ETARIO]],4,0)</f>
        <v>ADULTO</v>
      </c>
      <c r="H2640" s="10" t="s">
        <v>27</v>
      </c>
      <c r="I2640" s="10" t="s">
        <v>5</v>
      </c>
      <c r="J2640" s="46">
        <f>VLOOKUP(REGISTROS[[#This Row],[TIPO DE EXAMEN ]],SERVICIOS[],2,0)</f>
        <v>20</v>
      </c>
      <c r="K2640" s="10" t="s">
        <v>67</v>
      </c>
      <c r="L2640" s="10">
        <v>1354228601</v>
      </c>
      <c r="M2640" s="10"/>
      <c r="N2640" s="10"/>
    </row>
    <row r="2641" spans="1:14" x14ac:dyDescent="0.25">
      <c r="A2641" s="110">
        <f t="shared" si="112"/>
        <v>2631</v>
      </c>
      <c r="B2641" s="45">
        <f t="shared" si="112"/>
        <v>3238</v>
      </c>
      <c r="C2641" s="122">
        <v>46013</v>
      </c>
      <c r="D2641" s="122">
        <f>YEAR(REGISTROS[[#This Row],[FECHA]])</f>
        <v>2025</v>
      </c>
      <c r="E2641" s="112">
        <f>MONTH(REGISTROS[[#This Row],[FECHA]])</f>
        <v>12</v>
      </c>
      <c r="F2641" t="s">
        <v>5196</v>
      </c>
      <c r="G2641" s="11" t="str">
        <f ca="1">VLOOKUP(EXAMENES!F2641,PACIENTE[[APELLIDO / NOMBRE]:[GRUPO ETARIO]],4,0)</f>
        <v>ADULTO</v>
      </c>
      <c r="H2641" s="10" t="s">
        <v>85</v>
      </c>
      <c r="I2641" s="10" t="s">
        <v>5</v>
      </c>
      <c r="J2641" s="46">
        <f>VLOOKUP(REGISTROS[[#This Row],[TIPO DE EXAMEN ]],SERVICIOS[],2,0)</f>
        <v>20</v>
      </c>
      <c r="K2641" s="10" t="s">
        <v>67</v>
      </c>
      <c r="L2641" s="10">
        <v>1309137618</v>
      </c>
      <c r="M2641" s="10"/>
      <c r="N2641" s="10"/>
    </row>
    <row r="2642" spans="1:14" x14ac:dyDescent="0.25">
      <c r="A2642" s="110">
        <f t="shared" si="112"/>
        <v>2632</v>
      </c>
      <c r="B2642" s="45">
        <f t="shared" si="112"/>
        <v>3239</v>
      </c>
      <c r="C2642" s="122">
        <v>46013</v>
      </c>
      <c r="D2642" s="122">
        <f>YEAR(REGISTROS[[#This Row],[FECHA]])</f>
        <v>2025</v>
      </c>
      <c r="E2642" s="112">
        <f>MONTH(REGISTROS[[#This Row],[FECHA]])</f>
        <v>12</v>
      </c>
      <c r="F2642" t="s">
        <v>5067</v>
      </c>
      <c r="G2642" s="11" t="str">
        <f ca="1">VLOOKUP(EXAMENES!F2642,PACIENTE[[APELLIDO / NOMBRE]:[GRUPO ETARIO]],4,0)</f>
        <v>ADULTO</v>
      </c>
      <c r="H2642" s="10" t="s">
        <v>161</v>
      </c>
      <c r="I2642" s="10" t="s">
        <v>20</v>
      </c>
      <c r="J2642" s="46">
        <f>VLOOKUP(REGISTROS[[#This Row],[TIPO DE EXAMEN ]],SERVICIOS[],2,0)</f>
        <v>10</v>
      </c>
      <c r="K2642" s="10" t="s">
        <v>67</v>
      </c>
      <c r="L2642" s="10">
        <v>1308191863</v>
      </c>
      <c r="M2642" s="10"/>
      <c r="N2642" s="10"/>
    </row>
    <row r="2643" spans="1:14" x14ac:dyDescent="0.25">
      <c r="A2643" s="110">
        <f t="shared" si="112"/>
        <v>2633</v>
      </c>
      <c r="B2643" s="45">
        <f t="shared" si="112"/>
        <v>3240</v>
      </c>
      <c r="C2643" s="122">
        <v>46013</v>
      </c>
      <c r="D2643" s="122">
        <f>YEAR(REGISTROS[[#This Row],[FECHA]])</f>
        <v>2025</v>
      </c>
      <c r="E2643" s="112">
        <f>MONTH(REGISTROS[[#This Row],[FECHA]])</f>
        <v>12</v>
      </c>
      <c r="F2643" t="s">
        <v>5199</v>
      </c>
      <c r="G2643" s="11" t="str">
        <f ca="1">VLOOKUP(EXAMENES!F2643,PACIENTE[[APELLIDO / NOMBRE]:[GRUPO ETARIO]],4,0)</f>
        <v>NIÑO</v>
      </c>
      <c r="H2643" s="10" t="s">
        <v>79</v>
      </c>
      <c r="I2643" s="10" t="s">
        <v>5</v>
      </c>
      <c r="J2643" s="46">
        <f>VLOOKUP(REGISTROS[[#This Row],[TIPO DE EXAMEN ]],SERVICIOS[],2,0)</f>
        <v>20</v>
      </c>
      <c r="K2643" s="10" t="s">
        <v>67</v>
      </c>
      <c r="L2643" s="10">
        <v>1315197333</v>
      </c>
      <c r="M2643" s="10"/>
      <c r="N2643" s="10"/>
    </row>
    <row r="2644" spans="1:14" x14ac:dyDescent="0.25">
      <c r="A2644" s="110">
        <f t="shared" si="112"/>
        <v>2634</v>
      </c>
      <c r="B2644" s="45">
        <f t="shared" si="112"/>
        <v>3241</v>
      </c>
      <c r="C2644" s="122">
        <v>46014</v>
      </c>
      <c r="D2644" s="122">
        <f>YEAR(REGISTROS[[#This Row],[FECHA]])</f>
        <v>2025</v>
      </c>
      <c r="E2644" s="112">
        <f>MONTH(REGISTROS[[#This Row],[FECHA]])</f>
        <v>12</v>
      </c>
      <c r="F2644" t="s">
        <v>1851</v>
      </c>
      <c r="G2644" s="11" t="str">
        <f ca="1">VLOOKUP(EXAMENES!F2644,PACIENTE[[APELLIDO / NOMBRE]:[GRUPO ETARIO]],4,0)</f>
        <v>ADULTO</v>
      </c>
      <c r="H2644" s="10" t="s">
        <v>117</v>
      </c>
      <c r="I2644" s="10" t="s">
        <v>5</v>
      </c>
      <c r="J2644" s="46">
        <f>VLOOKUP(REGISTROS[[#This Row],[TIPO DE EXAMEN ]],SERVICIOS[],2,0)</f>
        <v>20</v>
      </c>
      <c r="K2644" s="10" t="s">
        <v>67</v>
      </c>
      <c r="L2644" s="10">
        <v>1316148723</v>
      </c>
      <c r="M2644" s="10"/>
      <c r="N2644" s="10"/>
    </row>
    <row r="2645" spans="1:14" x14ac:dyDescent="0.25">
      <c r="A2645" s="110">
        <f t="shared" si="112"/>
        <v>2635</v>
      </c>
      <c r="B2645" s="45">
        <f t="shared" si="112"/>
        <v>3242</v>
      </c>
      <c r="C2645" s="122">
        <v>46014</v>
      </c>
      <c r="D2645" s="122">
        <f>YEAR(REGISTROS[[#This Row],[FECHA]])</f>
        <v>2025</v>
      </c>
      <c r="E2645" s="112">
        <f>MONTH(REGISTROS[[#This Row],[FECHA]])</f>
        <v>12</v>
      </c>
      <c r="F2645" t="s">
        <v>5203</v>
      </c>
      <c r="G2645" s="11" t="str">
        <f ca="1">VLOOKUP(EXAMENES!F2645,PACIENTE[[APELLIDO / NOMBRE]:[GRUPO ETARIO]],4,0)</f>
        <v>ADULTO</v>
      </c>
      <c r="H2645" s="10" t="s">
        <v>117</v>
      </c>
      <c r="I2645" s="10" t="s">
        <v>20</v>
      </c>
      <c r="J2645" s="46">
        <f>VLOOKUP(REGISTROS[[#This Row],[TIPO DE EXAMEN ]],SERVICIOS[],2,0)</f>
        <v>10</v>
      </c>
      <c r="K2645" s="10" t="s">
        <v>67</v>
      </c>
      <c r="L2645" s="10">
        <v>1309827747</v>
      </c>
      <c r="M2645" s="10"/>
      <c r="N2645" s="10"/>
    </row>
    <row r="2646" spans="1:14" x14ac:dyDescent="0.25">
      <c r="A2646" s="110">
        <f t="shared" si="112"/>
        <v>2636</v>
      </c>
      <c r="B2646" s="45">
        <f t="shared" si="112"/>
        <v>3243</v>
      </c>
      <c r="C2646" s="122">
        <v>46014</v>
      </c>
      <c r="D2646" s="122">
        <f>YEAR(REGISTROS[[#This Row],[FECHA]])</f>
        <v>2025</v>
      </c>
      <c r="E2646" s="112">
        <f>MONTH(REGISTROS[[#This Row],[FECHA]])</f>
        <v>12</v>
      </c>
      <c r="F2646" t="s">
        <v>5204</v>
      </c>
      <c r="G2646" s="11" t="str">
        <f ca="1">VLOOKUP(EXAMENES!F2646,PACIENTE[[APELLIDO / NOMBRE]:[GRUPO ETARIO]],4,0)</f>
        <v>ADULTO</v>
      </c>
      <c r="H2646" s="10" t="s">
        <v>161</v>
      </c>
      <c r="I2646" s="10" t="s">
        <v>5</v>
      </c>
      <c r="J2646" s="46">
        <f>VLOOKUP(REGISTROS[[#This Row],[TIPO DE EXAMEN ]],SERVICIOS[],2,0)</f>
        <v>20</v>
      </c>
      <c r="K2646" s="10" t="s">
        <v>67</v>
      </c>
      <c r="L2646" s="10">
        <v>950351957</v>
      </c>
      <c r="M2646" s="10"/>
      <c r="N2646" s="10"/>
    </row>
    <row r="2647" spans="1:14" x14ac:dyDescent="0.25">
      <c r="A2647" s="110">
        <f t="shared" si="112"/>
        <v>2637</v>
      </c>
      <c r="B2647" s="45">
        <f t="shared" si="112"/>
        <v>3244</v>
      </c>
      <c r="C2647" s="122">
        <v>46014</v>
      </c>
      <c r="D2647" s="122">
        <f>YEAR(REGISTROS[[#This Row],[FECHA]])</f>
        <v>2025</v>
      </c>
      <c r="E2647" s="112">
        <f>MONTH(REGISTROS[[#This Row],[FECHA]])</f>
        <v>12</v>
      </c>
      <c r="F2647" t="s">
        <v>5206</v>
      </c>
      <c r="G2647" s="11" t="str">
        <f ca="1">VLOOKUP(EXAMENES!F2647,PACIENTE[[APELLIDO / NOMBRE]:[GRUPO ETARIO]],4,0)</f>
        <v>ADULTO</v>
      </c>
      <c r="H2647" s="10" t="s">
        <v>161</v>
      </c>
      <c r="I2647" s="10" t="s">
        <v>5</v>
      </c>
      <c r="J2647" s="46">
        <f>VLOOKUP(REGISTROS[[#This Row],[TIPO DE EXAMEN ]],SERVICIOS[],2,0)</f>
        <v>20</v>
      </c>
      <c r="K2647" s="10" t="s">
        <v>67</v>
      </c>
      <c r="L2647" s="10">
        <v>1751767938</v>
      </c>
      <c r="M2647" s="10"/>
      <c r="N2647" s="10"/>
    </row>
    <row r="2648" spans="1:14" x14ac:dyDescent="0.25">
      <c r="A2648" s="110">
        <f t="shared" si="112"/>
        <v>2638</v>
      </c>
      <c r="B2648" s="45">
        <f t="shared" si="112"/>
        <v>3245</v>
      </c>
      <c r="C2648" s="122">
        <v>46014</v>
      </c>
      <c r="D2648" s="122">
        <f>YEAR(REGISTROS[[#This Row],[FECHA]])</f>
        <v>2025</v>
      </c>
      <c r="E2648" s="112">
        <f>MONTH(REGISTROS[[#This Row],[FECHA]])</f>
        <v>12</v>
      </c>
      <c r="F2648" t="s">
        <v>5208</v>
      </c>
      <c r="G2648" s="11" t="str">
        <f ca="1">VLOOKUP(EXAMENES!F2648,PACIENTE[[APELLIDO / NOMBRE]:[GRUPO ETARIO]],4,0)</f>
        <v>ADULTO</v>
      </c>
      <c r="H2648" s="10" t="s">
        <v>117</v>
      </c>
      <c r="I2648" s="10" t="s">
        <v>5</v>
      </c>
      <c r="J2648" s="46">
        <f>VLOOKUP(REGISTROS[[#This Row],[TIPO DE EXAMEN ]],SERVICIOS[],2,0)</f>
        <v>20</v>
      </c>
      <c r="K2648" s="10" t="s">
        <v>67</v>
      </c>
      <c r="L2648" s="10">
        <v>1312992256</v>
      </c>
      <c r="M2648" s="10"/>
      <c r="N2648" s="10"/>
    </row>
    <row r="2649" spans="1:14" x14ac:dyDescent="0.25">
      <c r="A2649" s="110">
        <f t="shared" si="112"/>
        <v>2639</v>
      </c>
      <c r="B2649" s="45">
        <f t="shared" si="112"/>
        <v>3246</v>
      </c>
      <c r="C2649" s="122">
        <v>46014</v>
      </c>
      <c r="D2649" s="122">
        <f>YEAR(REGISTROS[[#This Row],[FECHA]])</f>
        <v>2025</v>
      </c>
      <c r="E2649" s="112">
        <f>MONTH(REGISTROS[[#This Row],[FECHA]])</f>
        <v>12</v>
      </c>
      <c r="F2649" t="s">
        <v>5210</v>
      </c>
      <c r="G2649" s="11" t="str">
        <f ca="1">VLOOKUP(EXAMENES!F2649,PACIENTE[[APELLIDO / NOMBRE]:[GRUPO ETARIO]],4,0)</f>
        <v>ADULTO</v>
      </c>
      <c r="H2649" s="10" t="s">
        <v>117</v>
      </c>
      <c r="I2649" s="10" t="s">
        <v>5</v>
      </c>
      <c r="J2649" s="46">
        <f>VLOOKUP(REGISTROS[[#This Row],[TIPO DE EXAMEN ]],SERVICIOS[],2,0)</f>
        <v>20</v>
      </c>
      <c r="K2649" s="10" t="s">
        <v>67</v>
      </c>
      <c r="L2649" s="10">
        <v>1306187343</v>
      </c>
      <c r="M2649" s="10"/>
      <c r="N2649" s="10"/>
    </row>
    <row r="2650" spans="1:14" x14ac:dyDescent="0.25">
      <c r="A2650" s="110">
        <f t="shared" si="112"/>
        <v>2640</v>
      </c>
      <c r="B2650" s="45">
        <f t="shared" si="112"/>
        <v>3247</v>
      </c>
      <c r="C2650" s="122">
        <v>46015</v>
      </c>
      <c r="D2650" s="122">
        <f>YEAR(REGISTROS[[#This Row],[FECHA]])</f>
        <v>2025</v>
      </c>
      <c r="E2650" s="112">
        <f>MONTH(REGISTROS[[#This Row],[FECHA]])</f>
        <v>12</v>
      </c>
      <c r="F2650" t="s">
        <v>5211</v>
      </c>
      <c r="G2650" s="11" t="str">
        <f ca="1">VLOOKUP(EXAMENES!F2650,PACIENTE[[APELLIDO / NOMBRE]:[GRUPO ETARIO]],4,0)</f>
        <v>ADULTO</v>
      </c>
      <c r="H2650" s="10" t="s">
        <v>161</v>
      </c>
      <c r="I2650" s="10" t="s">
        <v>5</v>
      </c>
      <c r="J2650" s="46">
        <f>VLOOKUP(REGISTROS[[#This Row],[TIPO DE EXAMEN ]],SERVICIOS[],2,0)</f>
        <v>20</v>
      </c>
      <c r="K2650" s="10" t="s">
        <v>68</v>
      </c>
      <c r="L2650" s="10">
        <v>1350744908</v>
      </c>
      <c r="M2650" s="10"/>
      <c r="N2650" s="10"/>
    </row>
    <row r="2651" spans="1:14" x14ac:dyDescent="0.25">
      <c r="A2651" s="110">
        <f t="shared" ref="A2651:B2714" si="113">IF(E2651&lt;&gt;"",1+A2650,"")</f>
        <v>2641</v>
      </c>
      <c r="B2651" s="45">
        <f t="shared" si="113"/>
        <v>3248</v>
      </c>
      <c r="C2651" s="122">
        <v>46017</v>
      </c>
      <c r="D2651" s="122">
        <f>YEAR(REGISTROS[[#This Row],[FECHA]])</f>
        <v>2025</v>
      </c>
      <c r="E2651" s="112">
        <f>MONTH(REGISTROS[[#This Row],[FECHA]])</f>
        <v>12</v>
      </c>
      <c r="F2651" t="s">
        <v>5213</v>
      </c>
      <c r="G2651" s="11" t="str">
        <f ca="1">VLOOKUP(EXAMENES!F2651,PACIENTE[[APELLIDO / NOMBRE]:[GRUPO ETARIO]],4,0)</f>
        <v>TERCERA EDAD</v>
      </c>
      <c r="H2651" s="10" t="s">
        <v>27</v>
      </c>
      <c r="I2651" s="10" t="s">
        <v>5</v>
      </c>
      <c r="J2651" s="46">
        <f>VLOOKUP(REGISTROS[[#This Row],[TIPO DE EXAMEN ]],SERVICIOS[],2,0)</f>
        <v>20</v>
      </c>
      <c r="K2651" s="10" t="s">
        <v>67</v>
      </c>
      <c r="L2651" s="10">
        <v>1706778956</v>
      </c>
      <c r="M2651" s="10"/>
      <c r="N2651" s="10"/>
    </row>
    <row r="2652" spans="1:14" x14ac:dyDescent="0.25">
      <c r="A2652" s="110">
        <f t="shared" si="113"/>
        <v>2642</v>
      </c>
      <c r="B2652" s="45">
        <f t="shared" si="113"/>
        <v>3249</v>
      </c>
      <c r="C2652" s="122">
        <v>46017</v>
      </c>
      <c r="D2652" s="122">
        <f>YEAR(REGISTROS[[#This Row],[FECHA]])</f>
        <v>2025</v>
      </c>
      <c r="E2652" s="112">
        <f>MONTH(REGISTROS[[#This Row],[FECHA]])</f>
        <v>12</v>
      </c>
      <c r="F2652" t="s">
        <v>5215</v>
      </c>
      <c r="G2652" s="11" t="str">
        <f ca="1">VLOOKUP(EXAMENES!F2652,PACIENTE[[APELLIDO / NOMBRE]:[GRUPO ETARIO]],4,0)</f>
        <v>ADULTO</v>
      </c>
      <c r="H2652" s="10" t="s">
        <v>161</v>
      </c>
      <c r="I2652" s="10" t="s">
        <v>72</v>
      </c>
      <c r="J2652" s="46">
        <f>VLOOKUP(REGISTROS[[#This Row],[TIPO DE EXAMEN ]],SERVICIOS[],2,0)</f>
        <v>10</v>
      </c>
      <c r="K2652" s="10" t="s">
        <v>67</v>
      </c>
      <c r="L2652" s="10">
        <v>1312262833</v>
      </c>
      <c r="M2652" s="10"/>
      <c r="N2652" s="10"/>
    </row>
    <row r="2653" spans="1:14" x14ac:dyDescent="0.25">
      <c r="A2653" s="110">
        <f t="shared" si="113"/>
        <v>2643</v>
      </c>
      <c r="B2653" s="45">
        <f t="shared" si="113"/>
        <v>3250</v>
      </c>
      <c r="C2653" s="122">
        <v>46017</v>
      </c>
      <c r="D2653" s="122">
        <f>YEAR(REGISTROS[[#This Row],[FECHA]])</f>
        <v>2025</v>
      </c>
      <c r="E2653" s="112">
        <f>MONTH(REGISTROS[[#This Row],[FECHA]])</f>
        <v>12</v>
      </c>
      <c r="F2653" t="s">
        <v>5217</v>
      </c>
      <c r="G2653" s="11" t="str">
        <f ca="1">VLOOKUP(EXAMENES!F2653,PACIENTE[[APELLIDO / NOMBRE]:[GRUPO ETARIO]],4,0)</f>
        <v>ADOLECENTE</v>
      </c>
      <c r="H2653" s="10" t="s">
        <v>161</v>
      </c>
      <c r="I2653" s="10" t="s">
        <v>5</v>
      </c>
      <c r="J2653" s="46">
        <f>VLOOKUP(REGISTROS[[#This Row],[TIPO DE EXAMEN ]],SERVICIOS[],2,0)</f>
        <v>20</v>
      </c>
      <c r="K2653" s="10" t="s">
        <v>67</v>
      </c>
      <c r="L2653" s="10">
        <v>957545346</v>
      </c>
      <c r="M2653" s="10"/>
      <c r="N2653" s="10"/>
    </row>
    <row r="2654" spans="1:14" x14ac:dyDescent="0.25">
      <c r="A2654" s="110">
        <f t="shared" si="113"/>
        <v>2644</v>
      </c>
      <c r="B2654" s="45">
        <f t="shared" si="113"/>
        <v>3251</v>
      </c>
      <c r="C2654" s="122">
        <v>46017</v>
      </c>
      <c r="D2654" s="122">
        <f>YEAR(REGISTROS[[#This Row],[FECHA]])</f>
        <v>2025</v>
      </c>
      <c r="E2654" s="112">
        <f>MONTH(REGISTROS[[#This Row],[FECHA]])</f>
        <v>12</v>
      </c>
      <c r="F2654" t="s">
        <v>5219</v>
      </c>
      <c r="G2654" s="11" t="str">
        <f ca="1">VLOOKUP(EXAMENES!F2654,PACIENTE[[APELLIDO / NOMBRE]:[GRUPO ETARIO]],4,0)</f>
        <v>ADOLECENTE</v>
      </c>
      <c r="H2654" s="10" t="s">
        <v>117</v>
      </c>
      <c r="I2654" s="10" t="s">
        <v>5</v>
      </c>
      <c r="J2654" s="46">
        <f>VLOOKUP(REGISTROS[[#This Row],[TIPO DE EXAMEN ]],SERVICIOS[],2,0)</f>
        <v>20</v>
      </c>
      <c r="K2654" s="10" t="s">
        <v>67</v>
      </c>
      <c r="L2654" s="10">
        <v>1312983834</v>
      </c>
      <c r="M2654" s="10"/>
      <c r="N2654" s="10"/>
    </row>
    <row r="2655" spans="1:14" x14ac:dyDescent="0.25">
      <c r="A2655" s="110">
        <f t="shared" si="113"/>
        <v>2645</v>
      </c>
      <c r="B2655" s="45">
        <f t="shared" si="113"/>
        <v>3252</v>
      </c>
      <c r="C2655" s="122">
        <v>46017</v>
      </c>
      <c r="D2655" s="122">
        <f>YEAR(REGISTROS[[#This Row],[FECHA]])</f>
        <v>2025</v>
      </c>
      <c r="E2655" s="112">
        <f>MONTH(REGISTROS[[#This Row],[FECHA]])</f>
        <v>12</v>
      </c>
      <c r="F2655" t="s">
        <v>5221</v>
      </c>
      <c r="G2655" s="11" t="str">
        <f ca="1">VLOOKUP(EXAMENES!F2655,PACIENTE[[APELLIDO / NOMBRE]:[GRUPO ETARIO]],4,0)</f>
        <v>ADULTO</v>
      </c>
      <c r="H2655" s="10" t="s">
        <v>117</v>
      </c>
      <c r="I2655" s="10" t="s">
        <v>5</v>
      </c>
      <c r="J2655" s="46">
        <f>VLOOKUP(REGISTROS[[#This Row],[TIPO DE EXAMEN ]],SERVICIOS[],2,0)</f>
        <v>20</v>
      </c>
      <c r="K2655" s="10" t="s">
        <v>67</v>
      </c>
      <c r="L2655" s="10">
        <v>1316401403</v>
      </c>
      <c r="M2655" s="10"/>
      <c r="N2655" s="10"/>
    </row>
    <row r="2656" spans="1:14" x14ac:dyDescent="0.25">
      <c r="A2656" s="110">
        <f t="shared" si="113"/>
        <v>2646</v>
      </c>
      <c r="B2656" s="45">
        <f t="shared" si="113"/>
        <v>3253</v>
      </c>
      <c r="C2656" s="122">
        <v>46017</v>
      </c>
      <c r="D2656" s="122">
        <f>YEAR(REGISTROS[[#This Row],[FECHA]])</f>
        <v>2025</v>
      </c>
      <c r="E2656" s="112">
        <f>MONTH(REGISTROS[[#This Row],[FECHA]])</f>
        <v>12</v>
      </c>
      <c r="F2656" t="s">
        <v>5223</v>
      </c>
      <c r="G2656" s="11" t="str">
        <f ca="1">VLOOKUP(EXAMENES!F2656,PACIENTE[[APELLIDO / NOMBRE]:[GRUPO ETARIO]],4,0)</f>
        <v>ADULTO</v>
      </c>
      <c r="H2656" s="10" t="s">
        <v>161</v>
      </c>
      <c r="I2656" s="10" t="s">
        <v>5</v>
      </c>
      <c r="J2656" s="46">
        <f>VLOOKUP(REGISTROS[[#This Row],[TIPO DE EXAMEN ]],SERVICIOS[],2,0)</f>
        <v>20</v>
      </c>
      <c r="K2656" s="10" t="s">
        <v>67</v>
      </c>
      <c r="L2656" s="10">
        <v>1311539751</v>
      </c>
      <c r="M2656" s="10"/>
      <c r="N2656" s="10"/>
    </row>
    <row r="2657" spans="1:14" x14ac:dyDescent="0.25">
      <c r="A2657" s="110">
        <f t="shared" si="113"/>
        <v>2647</v>
      </c>
      <c r="B2657" s="45">
        <f t="shared" si="113"/>
        <v>3254</v>
      </c>
      <c r="C2657" s="122">
        <v>46017</v>
      </c>
      <c r="D2657" s="122">
        <f>YEAR(REGISTROS[[#This Row],[FECHA]])</f>
        <v>2025</v>
      </c>
      <c r="E2657" s="112">
        <f>MONTH(REGISTROS[[#This Row],[FECHA]])</f>
        <v>12</v>
      </c>
      <c r="F2657" t="s">
        <v>5225</v>
      </c>
      <c r="G2657" s="11" t="str">
        <f ca="1">VLOOKUP(EXAMENES!F2657,PACIENTE[[APELLIDO / NOMBRE]:[GRUPO ETARIO]],4,0)</f>
        <v>ADULTO</v>
      </c>
      <c r="H2657" s="10" t="s">
        <v>161</v>
      </c>
      <c r="I2657" s="10" t="s">
        <v>5</v>
      </c>
      <c r="J2657" s="46">
        <f>VLOOKUP(REGISTROS[[#This Row],[TIPO DE EXAMEN ]],SERVICIOS[],2,0)</f>
        <v>20</v>
      </c>
      <c r="K2657" s="10" t="s">
        <v>67</v>
      </c>
      <c r="L2657" s="10">
        <v>1317206744</v>
      </c>
      <c r="M2657" s="10"/>
      <c r="N2657" s="10"/>
    </row>
    <row r="2658" spans="1:14" x14ac:dyDescent="0.25">
      <c r="A2658" s="110">
        <f t="shared" si="113"/>
        <v>2648</v>
      </c>
      <c r="B2658" s="45">
        <f t="shared" si="113"/>
        <v>3255</v>
      </c>
      <c r="C2658" s="122">
        <v>46017</v>
      </c>
      <c r="D2658" s="122">
        <f>YEAR(REGISTROS[[#This Row],[FECHA]])</f>
        <v>2025</v>
      </c>
      <c r="E2658" s="112">
        <f>MONTH(REGISTROS[[#This Row],[FECHA]])</f>
        <v>12</v>
      </c>
      <c r="F2658" t="s">
        <v>5227</v>
      </c>
      <c r="G2658" s="11" t="str">
        <f ca="1">VLOOKUP(EXAMENES!F2658,PACIENTE[[APELLIDO / NOMBRE]:[GRUPO ETARIO]],4,0)</f>
        <v>NIÑO</v>
      </c>
      <c r="H2658" s="10" t="s">
        <v>27</v>
      </c>
      <c r="I2658" s="10" t="s">
        <v>5</v>
      </c>
      <c r="J2658" s="46">
        <f>VLOOKUP(REGISTROS[[#This Row],[TIPO DE EXAMEN ]],SERVICIOS[],2,0)</f>
        <v>20</v>
      </c>
      <c r="K2658" s="10" t="s">
        <v>67</v>
      </c>
      <c r="L2658" s="10">
        <v>1351469695</v>
      </c>
      <c r="M2658" s="10"/>
      <c r="N2658" s="10"/>
    </row>
    <row r="2659" spans="1:14" x14ac:dyDescent="0.25">
      <c r="A2659" s="110">
        <f t="shared" si="113"/>
        <v>2649</v>
      </c>
      <c r="B2659" s="45">
        <f t="shared" si="113"/>
        <v>3256</v>
      </c>
      <c r="C2659" s="122">
        <v>46017</v>
      </c>
      <c r="D2659" s="122">
        <f>YEAR(REGISTROS[[#This Row],[FECHA]])</f>
        <v>2025</v>
      </c>
      <c r="E2659" s="112">
        <f>MONTH(REGISTROS[[#This Row],[FECHA]])</f>
        <v>12</v>
      </c>
      <c r="F2659" t="s">
        <v>5229</v>
      </c>
      <c r="G2659" s="11" t="str">
        <f ca="1">VLOOKUP(EXAMENES!F2659,PACIENTE[[APELLIDO / NOMBRE]:[GRUPO ETARIO]],4,0)</f>
        <v>ADULTO</v>
      </c>
      <c r="H2659" s="10" t="s">
        <v>1782</v>
      </c>
      <c r="I2659" s="10" t="s">
        <v>5</v>
      </c>
      <c r="J2659" s="46">
        <f>VLOOKUP(REGISTROS[[#This Row],[TIPO DE EXAMEN ]],SERVICIOS[],2,0)</f>
        <v>20</v>
      </c>
      <c r="K2659" s="10" t="s">
        <v>68</v>
      </c>
      <c r="L2659" s="10">
        <v>1723299796</v>
      </c>
      <c r="M2659" s="10"/>
      <c r="N2659" s="10"/>
    </row>
    <row r="2660" spans="1:14" x14ac:dyDescent="0.25">
      <c r="A2660" s="110">
        <f t="shared" si="113"/>
        <v>2650</v>
      </c>
      <c r="B2660" s="45">
        <f t="shared" si="113"/>
        <v>3257</v>
      </c>
      <c r="C2660" s="122">
        <v>46017</v>
      </c>
      <c r="D2660" s="122">
        <f>YEAR(REGISTROS[[#This Row],[FECHA]])</f>
        <v>2025</v>
      </c>
      <c r="E2660" s="112">
        <f>MONTH(REGISTROS[[#This Row],[FECHA]])</f>
        <v>12</v>
      </c>
      <c r="F2660" t="s">
        <v>5231</v>
      </c>
      <c r="G2660" s="11" t="str">
        <f ca="1">VLOOKUP(EXAMENES!F2660,PACIENTE[[APELLIDO / NOMBRE]:[GRUPO ETARIO]],4,0)</f>
        <v>ADULTO</v>
      </c>
      <c r="H2660" s="10" t="s">
        <v>117</v>
      </c>
      <c r="I2660" s="10" t="s">
        <v>5</v>
      </c>
      <c r="J2660" s="46">
        <f>VLOOKUP(REGISTROS[[#This Row],[TIPO DE EXAMEN ]],SERVICIOS[],2,0)</f>
        <v>20</v>
      </c>
      <c r="K2660" s="10" t="s">
        <v>67</v>
      </c>
      <c r="L2660" s="10">
        <v>1313961995</v>
      </c>
      <c r="M2660" s="10"/>
      <c r="N2660" s="10"/>
    </row>
    <row r="2661" spans="1:14" x14ac:dyDescent="0.25">
      <c r="A2661" s="110">
        <f t="shared" si="113"/>
        <v>2651</v>
      </c>
      <c r="B2661" s="45">
        <f t="shared" si="113"/>
        <v>3258</v>
      </c>
      <c r="C2661" s="122">
        <v>46018</v>
      </c>
      <c r="D2661" s="122">
        <f>YEAR(REGISTROS[[#This Row],[FECHA]])</f>
        <v>2025</v>
      </c>
      <c r="E2661" s="112">
        <f>MONTH(REGISTROS[[#This Row],[FECHA]])</f>
        <v>12</v>
      </c>
      <c r="F2661" t="s">
        <v>5233</v>
      </c>
      <c r="G2661" s="11" t="str">
        <f ca="1">VLOOKUP(EXAMENES!F2661,PACIENTE[[APELLIDO / NOMBRE]:[GRUPO ETARIO]],4,0)</f>
        <v>ADOLECENTE</v>
      </c>
      <c r="H2661" s="10" t="s">
        <v>161</v>
      </c>
      <c r="I2661" s="10" t="s">
        <v>5</v>
      </c>
      <c r="J2661" s="46">
        <f>VLOOKUP(REGISTROS[[#This Row],[TIPO DE EXAMEN ]],SERVICIOS[],2,0)</f>
        <v>20</v>
      </c>
      <c r="K2661" s="10" t="s">
        <v>68</v>
      </c>
      <c r="L2661" s="10">
        <v>1313004747</v>
      </c>
      <c r="M2661" s="10"/>
      <c r="N2661" s="10"/>
    </row>
    <row r="2662" spans="1:14" x14ac:dyDescent="0.25">
      <c r="A2662" s="110">
        <f t="shared" si="113"/>
        <v>2652</v>
      </c>
      <c r="B2662" s="45">
        <f t="shared" si="113"/>
        <v>3259</v>
      </c>
      <c r="C2662" s="122">
        <v>46018</v>
      </c>
      <c r="D2662" s="122">
        <f>YEAR(REGISTROS[[#This Row],[FECHA]])</f>
        <v>2025</v>
      </c>
      <c r="E2662" s="112">
        <f>MONTH(REGISTROS[[#This Row],[FECHA]])</f>
        <v>12</v>
      </c>
      <c r="F2662" t="s">
        <v>5235</v>
      </c>
      <c r="G2662" s="11" t="str">
        <f ca="1">VLOOKUP(EXAMENES!F2662,PACIENTE[[APELLIDO / NOMBRE]:[GRUPO ETARIO]],4,0)</f>
        <v>ADULTO</v>
      </c>
      <c r="H2662" s="10" t="s">
        <v>1783</v>
      </c>
      <c r="I2662" s="10" t="s">
        <v>5</v>
      </c>
      <c r="J2662" s="46">
        <f>VLOOKUP(REGISTROS[[#This Row],[TIPO DE EXAMEN ]],SERVICIOS[],2,0)</f>
        <v>20</v>
      </c>
      <c r="K2662" s="10" t="s">
        <v>67</v>
      </c>
      <c r="L2662" s="10">
        <v>1310016645</v>
      </c>
      <c r="M2662" s="10"/>
      <c r="N2662" s="10"/>
    </row>
    <row r="2663" spans="1:14" x14ac:dyDescent="0.25">
      <c r="A2663" s="110">
        <f t="shared" si="113"/>
        <v>2653</v>
      </c>
      <c r="B2663" s="45">
        <f t="shared" si="113"/>
        <v>3260</v>
      </c>
      <c r="C2663" s="122">
        <v>46018</v>
      </c>
      <c r="D2663" s="122">
        <f>YEAR(REGISTROS[[#This Row],[FECHA]])</f>
        <v>2025</v>
      </c>
      <c r="E2663" s="112">
        <f>MONTH(REGISTROS[[#This Row],[FECHA]])</f>
        <v>12</v>
      </c>
      <c r="F2663" t="s">
        <v>5237</v>
      </c>
      <c r="G2663" s="11" t="str">
        <f ca="1">VLOOKUP(EXAMENES!F2663,PACIENTE[[APELLIDO / NOMBRE]:[GRUPO ETARIO]],4,0)</f>
        <v>ADULTO</v>
      </c>
      <c r="H2663" s="10" t="s">
        <v>1785</v>
      </c>
      <c r="I2663" s="10" t="s">
        <v>5</v>
      </c>
      <c r="J2663" s="46">
        <f>VLOOKUP(REGISTROS[[#This Row],[TIPO DE EXAMEN ]],SERVICIOS[],2,0)</f>
        <v>20</v>
      </c>
      <c r="K2663" s="10" t="s">
        <v>68</v>
      </c>
      <c r="L2663" s="10">
        <v>1315614774</v>
      </c>
      <c r="M2663" s="10"/>
      <c r="N2663" s="10"/>
    </row>
    <row r="2664" spans="1:14" x14ac:dyDescent="0.25">
      <c r="A2664" s="110">
        <f t="shared" si="113"/>
        <v>2654</v>
      </c>
      <c r="B2664" s="45">
        <f t="shared" si="113"/>
        <v>3261</v>
      </c>
      <c r="C2664" s="122">
        <v>46018</v>
      </c>
      <c r="D2664" s="122">
        <f>YEAR(REGISTROS[[#This Row],[FECHA]])</f>
        <v>2025</v>
      </c>
      <c r="E2664" s="112">
        <f>MONTH(REGISTROS[[#This Row],[FECHA]])</f>
        <v>12</v>
      </c>
      <c r="F2664" t="s">
        <v>5239</v>
      </c>
      <c r="G2664" s="11" t="str">
        <f ca="1">VLOOKUP(EXAMENES!F2664,PACIENTE[[APELLIDO / NOMBRE]:[GRUPO ETARIO]],4,0)</f>
        <v>ADULTO</v>
      </c>
      <c r="H2664" s="10" t="s">
        <v>161</v>
      </c>
      <c r="I2664" s="10" t="s">
        <v>5</v>
      </c>
      <c r="J2664" s="46">
        <f>VLOOKUP(REGISTROS[[#This Row],[TIPO DE EXAMEN ]],SERVICIOS[],2,0)</f>
        <v>20</v>
      </c>
      <c r="K2664" s="10" t="s">
        <v>68</v>
      </c>
      <c r="L2664" s="10">
        <v>1312988510</v>
      </c>
      <c r="M2664" s="10"/>
      <c r="N2664" s="10"/>
    </row>
    <row r="2665" spans="1:14" x14ac:dyDescent="0.25">
      <c r="A2665" s="110">
        <f t="shared" si="113"/>
        <v>2655</v>
      </c>
      <c r="B2665" s="45">
        <f t="shared" si="113"/>
        <v>3262</v>
      </c>
      <c r="C2665" s="122">
        <v>46020</v>
      </c>
      <c r="D2665" s="122">
        <f>YEAR(REGISTROS[[#This Row],[FECHA]])</f>
        <v>2025</v>
      </c>
      <c r="E2665" s="112">
        <f>MONTH(REGISTROS[[#This Row],[FECHA]])</f>
        <v>12</v>
      </c>
      <c r="F2665" t="s">
        <v>5241</v>
      </c>
      <c r="G2665" s="11" t="str">
        <f ca="1">VLOOKUP(EXAMENES!F2665,PACIENTE[[APELLIDO / NOMBRE]:[GRUPO ETARIO]],4,0)</f>
        <v>ADULTO</v>
      </c>
      <c r="H2665" s="10" t="s">
        <v>3498</v>
      </c>
      <c r="I2665" s="10" t="s">
        <v>5</v>
      </c>
      <c r="J2665" s="46">
        <f>VLOOKUP(REGISTROS[[#This Row],[TIPO DE EXAMEN ]],SERVICIOS[],2,0)</f>
        <v>20</v>
      </c>
      <c r="K2665" s="10" t="s">
        <v>67</v>
      </c>
      <c r="L2665" s="10">
        <v>1721170601</v>
      </c>
      <c r="M2665" s="10"/>
      <c r="N2665" s="10"/>
    </row>
    <row r="2666" spans="1:14" x14ac:dyDescent="0.25">
      <c r="A2666" s="110">
        <f t="shared" si="113"/>
        <v>2656</v>
      </c>
      <c r="B2666" s="45">
        <f t="shared" si="113"/>
        <v>3263</v>
      </c>
      <c r="C2666" s="122">
        <v>46020</v>
      </c>
      <c r="D2666" s="122">
        <f>YEAR(REGISTROS[[#This Row],[FECHA]])</f>
        <v>2025</v>
      </c>
      <c r="E2666" s="112">
        <f>MONTH(REGISTROS[[#This Row],[FECHA]])</f>
        <v>12</v>
      </c>
      <c r="F2666" t="s">
        <v>5243</v>
      </c>
      <c r="G2666" s="11" t="str">
        <f ca="1">VLOOKUP(EXAMENES!F2666,PACIENTE[[APELLIDO / NOMBRE]:[GRUPO ETARIO]],4,0)</f>
        <v>ADULTO</v>
      </c>
      <c r="H2666" s="10" t="s">
        <v>161</v>
      </c>
      <c r="I2666" s="10" t="s">
        <v>20</v>
      </c>
      <c r="J2666" s="46">
        <f>VLOOKUP(REGISTROS[[#This Row],[TIPO DE EXAMEN ]],SERVICIOS[],2,0)</f>
        <v>10</v>
      </c>
      <c r="K2666" s="10" t="s">
        <v>67</v>
      </c>
      <c r="L2666" s="10">
        <v>1315192961</v>
      </c>
      <c r="M2666" s="10"/>
      <c r="N2666" s="10"/>
    </row>
    <row r="2667" spans="1:14" x14ac:dyDescent="0.25">
      <c r="A2667" s="110">
        <f t="shared" si="113"/>
        <v>2657</v>
      </c>
      <c r="B2667" s="45">
        <f t="shared" si="113"/>
        <v>3264</v>
      </c>
      <c r="C2667" s="122">
        <v>46020</v>
      </c>
      <c r="D2667" s="122">
        <f>YEAR(REGISTROS[[#This Row],[FECHA]])</f>
        <v>2025</v>
      </c>
      <c r="E2667" s="112">
        <f>MONTH(REGISTROS[[#This Row],[FECHA]])</f>
        <v>12</v>
      </c>
      <c r="F2667" t="s">
        <v>5245</v>
      </c>
      <c r="G2667" s="11" t="str">
        <f ca="1">VLOOKUP(EXAMENES!F2667,PACIENTE[[APELLIDO / NOMBRE]:[GRUPO ETARIO]],4,0)</f>
        <v>ADOLECENTE</v>
      </c>
      <c r="H2667" s="10" t="s">
        <v>161</v>
      </c>
      <c r="I2667" s="10" t="s">
        <v>5</v>
      </c>
      <c r="J2667" s="46">
        <f>VLOOKUP(REGISTROS[[#This Row],[TIPO DE EXAMEN ]],SERVICIOS[],2,0)</f>
        <v>20</v>
      </c>
      <c r="K2667" s="10" t="s">
        <v>68</v>
      </c>
      <c r="L2667" s="10">
        <v>1722677356</v>
      </c>
      <c r="M2667" s="10"/>
      <c r="N2667" s="10"/>
    </row>
    <row r="2668" spans="1:14" x14ac:dyDescent="0.25">
      <c r="A2668" s="110">
        <f t="shared" si="113"/>
        <v>2658</v>
      </c>
      <c r="B2668" s="45">
        <f t="shared" si="113"/>
        <v>3265</v>
      </c>
      <c r="C2668" s="122">
        <v>46020</v>
      </c>
      <c r="D2668" s="122">
        <f>YEAR(REGISTROS[[#This Row],[FECHA]])</f>
        <v>2025</v>
      </c>
      <c r="E2668" s="112">
        <f>MONTH(REGISTROS[[#This Row],[FECHA]])</f>
        <v>12</v>
      </c>
      <c r="F2668" t="s">
        <v>5247</v>
      </c>
      <c r="G2668" s="11" t="str">
        <f ca="1">VLOOKUP(EXAMENES!F2668,PACIENTE[[APELLIDO / NOMBRE]:[GRUPO ETARIO]],4,0)</f>
        <v>ADULTO</v>
      </c>
      <c r="H2668" s="10" t="s">
        <v>27</v>
      </c>
      <c r="I2668" s="10" t="s">
        <v>5</v>
      </c>
      <c r="J2668" s="46">
        <f>VLOOKUP(REGISTROS[[#This Row],[TIPO DE EXAMEN ]],SERVICIOS[],2,0)</f>
        <v>20</v>
      </c>
      <c r="K2668" s="10" t="s">
        <v>67</v>
      </c>
      <c r="L2668" s="10">
        <v>1313175059</v>
      </c>
      <c r="M2668" s="10"/>
      <c r="N2668" s="10"/>
    </row>
    <row r="2669" spans="1:14" x14ac:dyDescent="0.25">
      <c r="A2669" s="110">
        <f t="shared" si="113"/>
        <v>2659</v>
      </c>
      <c r="B2669" s="45">
        <f t="shared" si="113"/>
        <v>3266</v>
      </c>
      <c r="C2669" s="122">
        <v>46020</v>
      </c>
      <c r="D2669" s="122">
        <f>YEAR(REGISTROS[[#This Row],[FECHA]])</f>
        <v>2025</v>
      </c>
      <c r="E2669" s="112">
        <f>MONTH(REGISTROS[[#This Row],[FECHA]])</f>
        <v>12</v>
      </c>
      <c r="F2669" t="s">
        <v>5249</v>
      </c>
      <c r="G2669" s="11" t="str">
        <f ca="1">VLOOKUP(EXAMENES!F2669,PACIENTE[[APELLIDO / NOMBRE]:[GRUPO ETARIO]],4,0)</f>
        <v>ADULTO</v>
      </c>
      <c r="H2669" s="10" t="s">
        <v>27</v>
      </c>
      <c r="I2669" s="10" t="s">
        <v>5</v>
      </c>
      <c r="J2669" s="46">
        <f>VLOOKUP(REGISTROS[[#This Row],[TIPO DE EXAMEN ]],SERVICIOS[],2,0)</f>
        <v>20</v>
      </c>
      <c r="K2669" s="10" t="s">
        <v>67</v>
      </c>
      <c r="L2669" s="10">
        <v>926321035</v>
      </c>
      <c r="M2669" s="10"/>
      <c r="N2669" s="10"/>
    </row>
    <row r="2670" spans="1:14" x14ac:dyDescent="0.25">
      <c r="A2670" s="110">
        <f t="shared" si="113"/>
        <v>2660</v>
      </c>
      <c r="B2670" s="45">
        <f t="shared" si="113"/>
        <v>3267</v>
      </c>
      <c r="C2670" s="122">
        <v>46021</v>
      </c>
      <c r="D2670" s="122">
        <f>YEAR(REGISTROS[[#This Row],[FECHA]])</f>
        <v>2025</v>
      </c>
      <c r="E2670" s="112">
        <f>MONTH(REGISTROS[[#This Row],[FECHA]])</f>
        <v>12</v>
      </c>
      <c r="F2670" t="s">
        <v>5251</v>
      </c>
      <c r="G2670" s="11" t="str">
        <f ca="1">VLOOKUP(EXAMENES!F2670,PACIENTE[[APELLIDO / NOMBRE]:[GRUPO ETARIO]],4,0)</f>
        <v>ADULTO</v>
      </c>
      <c r="H2670" s="10" t="s">
        <v>117</v>
      </c>
      <c r="I2670" s="10" t="s">
        <v>5</v>
      </c>
      <c r="J2670" s="46">
        <f>VLOOKUP(REGISTROS[[#This Row],[TIPO DE EXAMEN ]],SERVICIOS[],2,0)</f>
        <v>20</v>
      </c>
      <c r="K2670" s="10" t="s">
        <v>67</v>
      </c>
      <c r="L2670" s="10">
        <v>1351287576</v>
      </c>
      <c r="M2670" s="10"/>
      <c r="N2670" s="10"/>
    </row>
    <row r="2671" spans="1:14" x14ac:dyDescent="0.25">
      <c r="A2671" s="110">
        <f t="shared" si="113"/>
        <v>2661</v>
      </c>
      <c r="B2671" s="45">
        <f t="shared" si="113"/>
        <v>3268</v>
      </c>
      <c r="C2671" s="122">
        <v>46021</v>
      </c>
      <c r="D2671" s="122">
        <f>YEAR(REGISTROS[[#This Row],[FECHA]])</f>
        <v>2025</v>
      </c>
      <c r="E2671" s="112">
        <f>MONTH(REGISTROS[[#This Row],[FECHA]])</f>
        <v>12</v>
      </c>
      <c r="F2671" t="s">
        <v>5253</v>
      </c>
      <c r="G2671" s="11" t="str">
        <f ca="1">VLOOKUP(EXAMENES!F2671,PACIENTE[[APELLIDO / NOMBRE]:[GRUPO ETARIO]],4,0)</f>
        <v>ADULTO</v>
      </c>
      <c r="H2671" s="10" t="s">
        <v>1783</v>
      </c>
      <c r="I2671" s="10" t="s">
        <v>20</v>
      </c>
      <c r="J2671" s="46">
        <f>VLOOKUP(REGISTROS[[#This Row],[TIPO DE EXAMEN ]],SERVICIOS[],2,0)</f>
        <v>10</v>
      </c>
      <c r="K2671" s="10" t="s">
        <v>67</v>
      </c>
      <c r="L2671" s="10">
        <v>1312262460</v>
      </c>
      <c r="M2671" s="10"/>
      <c r="N2671" s="10"/>
    </row>
    <row r="2672" spans="1:14" x14ac:dyDescent="0.25">
      <c r="A2672" s="110">
        <f t="shared" si="113"/>
        <v>2662</v>
      </c>
      <c r="B2672" s="45">
        <f t="shared" si="113"/>
        <v>3269</v>
      </c>
      <c r="C2672" s="122">
        <v>46021</v>
      </c>
      <c r="D2672" s="122">
        <f>YEAR(REGISTROS[[#This Row],[FECHA]])</f>
        <v>2025</v>
      </c>
      <c r="E2672" s="112">
        <f>MONTH(REGISTROS[[#This Row],[FECHA]])</f>
        <v>12</v>
      </c>
      <c r="F2672" t="s">
        <v>5255</v>
      </c>
      <c r="G2672" s="11" t="str">
        <f ca="1">VLOOKUP(EXAMENES!F2672,PACIENTE[[APELLIDO / NOMBRE]:[GRUPO ETARIO]],4,0)</f>
        <v>ADULTO</v>
      </c>
      <c r="H2672" s="10" t="s">
        <v>27</v>
      </c>
      <c r="I2672" s="10" t="s">
        <v>5</v>
      </c>
      <c r="J2672" s="46">
        <f>VLOOKUP(REGISTROS[[#This Row],[TIPO DE EXAMEN ]],SERVICIOS[],2,0)</f>
        <v>20</v>
      </c>
      <c r="K2672" s="10" t="s">
        <v>67</v>
      </c>
      <c r="L2672" s="10">
        <v>1761085495</v>
      </c>
      <c r="M2672" s="10"/>
      <c r="N2672" s="10"/>
    </row>
    <row r="2673" spans="1:14" x14ac:dyDescent="0.25">
      <c r="A2673" s="110">
        <f t="shared" si="113"/>
        <v>2663</v>
      </c>
      <c r="B2673" s="45">
        <f t="shared" si="113"/>
        <v>3270</v>
      </c>
      <c r="C2673" s="122">
        <v>46022</v>
      </c>
      <c r="D2673" s="122">
        <f>YEAR(REGISTROS[[#This Row],[FECHA]])</f>
        <v>2025</v>
      </c>
      <c r="E2673" s="112">
        <f>MONTH(REGISTROS[[#This Row],[FECHA]])</f>
        <v>12</v>
      </c>
      <c r="F2673" t="s">
        <v>5257</v>
      </c>
      <c r="G2673" s="11" t="str">
        <f ca="1">VLOOKUP(EXAMENES!F2673,PACIENTE[[APELLIDO / NOMBRE]:[GRUPO ETARIO]],4,0)</f>
        <v>ADOLECENTE</v>
      </c>
      <c r="H2673" s="10" t="s">
        <v>161</v>
      </c>
      <c r="I2673" s="10" t="s">
        <v>5</v>
      </c>
      <c r="J2673" s="46">
        <f>VLOOKUP(REGISTROS[[#This Row],[TIPO DE EXAMEN ]],SERVICIOS[],2,0)</f>
        <v>20</v>
      </c>
      <c r="K2673" s="10" t="s">
        <v>67</v>
      </c>
      <c r="L2673" s="10">
        <v>1352040818</v>
      </c>
      <c r="M2673" s="10"/>
      <c r="N2673" s="10"/>
    </row>
    <row r="2674" spans="1:14" x14ac:dyDescent="0.25">
      <c r="A2674" s="110">
        <f t="shared" si="113"/>
        <v>2664</v>
      </c>
      <c r="B2674" s="45">
        <f t="shared" si="113"/>
        <v>3271</v>
      </c>
      <c r="C2674" s="122">
        <v>46022</v>
      </c>
      <c r="D2674" s="122">
        <f>YEAR(REGISTROS[[#This Row],[FECHA]])</f>
        <v>2025</v>
      </c>
      <c r="E2674" s="112">
        <f>MONTH(REGISTROS[[#This Row],[FECHA]])</f>
        <v>12</v>
      </c>
      <c r="F2674" t="s">
        <v>5259</v>
      </c>
      <c r="G2674" s="11" t="str">
        <f ca="1">VLOOKUP(EXAMENES!F2674,PACIENTE[[APELLIDO / NOMBRE]:[GRUPO ETARIO]],4,0)</f>
        <v>ADULTO</v>
      </c>
      <c r="H2674" s="10" t="s">
        <v>140</v>
      </c>
      <c r="I2674" s="10" t="s">
        <v>20</v>
      </c>
      <c r="J2674" s="46">
        <f>VLOOKUP(REGISTROS[[#This Row],[TIPO DE EXAMEN ]],SERVICIOS[],2,0)</f>
        <v>10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>
        <f t="shared" si="113"/>
        <v>3272</v>
      </c>
      <c r="C2675" s="122">
        <v>46027</v>
      </c>
      <c r="D2675" s="122">
        <f>YEAR(REGISTROS[[#This Row],[FECHA]])</f>
        <v>2026</v>
      </c>
      <c r="E2675" s="112">
        <f>MONTH(REGISTROS[[#This Row],[FECHA]])</f>
        <v>1</v>
      </c>
      <c r="F2675" s="10" t="s">
        <v>5261</v>
      </c>
      <c r="G2675" s="11" t="str">
        <f ca="1">VLOOKUP(EXAMENES!F2675,PACIENTE[[APELLIDO / NOMBRE]:[GRUPO ETARIO]],4,0)</f>
        <v>ADULTO</v>
      </c>
      <c r="H2675" s="10" t="s">
        <v>161</v>
      </c>
      <c r="I2675" s="10" t="s">
        <v>5</v>
      </c>
      <c r="J2675" s="46">
        <f>VLOOKUP(REGISTROS[[#This Row],[TIPO DE EXAMEN ]],SERVICIOS[],2,0)</f>
        <v>20</v>
      </c>
      <c r="K2675" s="10" t="s">
        <v>67</v>
      </c>
      <c r="L2675" s="10">
        <v>1316147915</v>
      </c>
      <c r="M2675" s="10"/>
      <c r="N2675" s="10"/>
    </row>
    <row r="2676" spans="1:14" x14ac:dyDescent="0.25">
      <c r="A2676" s="110">
        <f t="shared" si="113"/>
        <v>2666</v>
      </c>
      <c r="B2676" s="45">
        <f t="shared" si="113"/>
        <v>3273</v>
      </c>
      <c r="C2676" s="122">
        <v>46027</v>
      </c>
      <c r="D2676" s="122">
        <f>YEAR(REGISTROS[[#This Row],[FECHA]])</f>
        <v>2026</v>
      </c>
      <c r="E2676" s="112">
        <f>MONTH(REGISTROS[[#This Row],[FECHA]])</f>
        <v>1</v>
      </c>
      <c r="F2676" s="10" t="s">
        <v>5263</v>
      </c>
      <c r="G2676" s="11" t="str">
        <f ca="1">VLOOKUP(EXAMENES!F2676,PACIENTE[[APELLIDO / NOMBRE]:[GRUPO ETARIO]],4,0)</f>
        <v>ADULTO</v>
      </c>
      <c r="H2676" s="10" t="s">
        <v>27</v>
      </c>
      <c r="I2676" s="10" t="s">
        <v>5</v>
      </c>
      <c r="J2676" s="46">
        <f>VLOOKUP(REGISTROS[[#This Row],[TIPO DE EXAMEN ]],SERVICIOS[],2,0)</f>
        <v>20</v>
      </c>
      <c r="K2676" s="10" t="s">
        <v>67</v>
      </c>
      <c r="L2676" s="10">
        <v>705363414</v>
      </c>
      <c r="M2676" s="10"/>
      <c r="N2676" s="10"/>
    </row>
    <row r="2677" spans="1:14" x14ac:dyDescent="0.25">
      <c r="A2677" s="110">
        <f t="shared" si="113"/>
        <v>2667</v>
      </c>
      <c r="B2677" s="45">
        <f t="shared" si="113"/>
        <v>3274</v>
      </c>
      <c r="C2677" s="122">
        <v>46027</v>
      </c>
      <c r="D2677" s="122">
        <f>YEAR(REGISTROS[[#This Row],[FECHA]])</f>
        <v>2026</v>
      </c>
      <c r="E2677" s="112">
        <f>MONTH(REGISTROS[[#This Row],[FECHA]])</f>
        <v>1</v>
      </c>
      <c r="F2677" s="10" t="s">
        <v>5265</v>
      </c>
      <c r="G2677" s="11" t="str">
        <f ca="1">VLOOKUP(EXAMENES!F2677,PACIENTE[[APELLIDO / NOMBRE]:[GRUPO ETARIO]],4,0)</f>
        <v>ADULTO</v>
      </c>
      <c r="H2677" s="10"/>
      <c r="I2677" s="10" t="s">
        <v>5</v>
      </c>
      <c r="J2677" s="46">
        <f>VLOOKUP(REGISTROS[[#This Row],[TIPO DE EXAMEN ]],SERVICIOS[],2,0)</f>
        <v>20</v>
      </c>
      <c r="K2677" s="10" t="s">
        <v>67</v>
      </c>
      <c r="L2677" s="10">
        <v>1317269619</v>
      </c>
      <c r="M2677" s="10"/>
      <c r="N2677" s="10"/>
    </row>
    <row r="2678" spans="1:14" x14ac:dyDescent="0.25">
      <c r="A2678" s="110">
        <f t="shared" si="113"/>
        <v>2668</v>
      </c>
      <c r="B2678" s="45">
        <f t="shared" si="113"/>
        <v>3275</v>
      </c>
      <c r="C2678" s="122">
        <v>46027</v>
      </c>
      <c r="D2678" s="122">
        <f>YEAR(REGISTROS[[#This Row],[FECHA]])</f>
        <v>2026</v>
      </c>
      <c r="E2678" s="112">
        <f>MONTH(REGISTROS[[#This Row],[FECHA]])</f>
        <v>1</v>
      </c>
      <c r="F2678" s="10" t="s">
        <v>5267</v>
      </c>
      <c r="G2678" s="11" t="str">
        <f ca="1">VLOOKUP(EXAMENES!F2678,PACIENTE[[APELLIDO / NOMBRE]:[GRUPO ETARIO]],4,0)</f>
        <v>NIÑO</v>
      </c>
      <c r="H2678" s="10" t="s">
        <v>161</v>
      </c>
      <c r="I2678" s="10" t="s">
        <v>5</v>
      </c>
      <c r="J2678" s="46">
        <f>VLOOKUP(REGISTROS[[#This Row],[TIPO DE EXAMEN ]],SERVICIOS[],2,0)</f>
        <v>20</v>
      </c>
      <c r="K2678" s="10" t="s">
        <v>68</v>
      </c>
      <c r="L2678" s="10">
        <v>1353395252</v>
      </c>
      <c r="M2678" s="10"/>
      <c r="N2678" s="10"/>
    </row>
    <row r="2679" spans="1:14" x14ac:dyDescent="0.25">
      <c r="A2679" s="110">
        <f t="shared" si="113"/>
        <v>2669</v>
      </c>
      <c r="B2679" s="45">
        <f t="shared" si="113"/>
        <v>3276</v>
      </c>
      <c r="C2679" s="122">
        <v>46027</v>
      </c>
      <c r="D2679" s="122">
        <f>YEAR(REGISTROS[[#This Row],[FECHA]])</f>
        <v>2026</v>
      </c>
      <c r="E2679" s="112">
        <f>MONTH(REGISTROS[[#This Row],[FECHA]])</f>
        <v>1</v>
      </c>
      <c r="F2679" s="10" t="s">
        <v>5269</v>
      </c>
      <c r="G2679" s="11" t="str">
        <f ca="1">VLOOKUP(EXAMENES!F2679,PACIENTE[[APELLIDO / NOMBRE]:[GRUPO ETARIO]],4,0)</f>
        <v>ADULTO</v>
      </c>
      <c r="H2679" s="10" t="s">
        <v>27</v>
      </c>
      <c r="I2679" s="10" t="s">
        <v>5</v>
      </c>
      <c r="J2679" s="46">
        <f>VLOOKUP(REGISTROS[[#This Row],[TIPO DE EXAMEN ]],SERVICIOS[],2,0)</f>
        <v>20</v>
      </c>
      <c r="K2679" s="10" t="s">
        <v>68</v>
      </c>
      <c r="L2679" s="10">
        <v>1313019380</v>
      </c>
      <c r="M2679" s="10"/>
      <c r="N2679" s="10"/>
    </row>
    <row r="2680" spans="1:14" x14ac:dyDescent="0.25">
      <c r="A2680" s="110">
        <f t="shared" si="113"/>
        <v>2670</v>
      </c>
      <c r="B2680" s="45">
        <f t="shared" si="113"/>
        <v>3277</v>
      </c>
      <c r="C2680" s="122">
        <v>46027</v>
      </c>
      <c r="D2680" s="122">
        <f>YEAR(REGISTROS[[#This Row],[FECHA]])</f>
        <v>2026</v>
      </c>
      <c r="E2680" s="112">
        <f>MONTH(REGISTROS[[#This Row],[FECHA]])</f>
        <v>1</v>
      </c>
      <c r="F2680" s="10" t="s">
        <v>5270</v>
      </c>
      <c r="G2680" s="11" t="str">
        <f ca="1">VLOOKUP(EXAMENES!F2680,PACIENTE[[APELLIDO / NOMBRE]:[GRUPO ETARIO]],4,0)</f>
        <v>ADULTO</v>
      </c>
      <c r="H2680" s="10" t="s">
        <v>27</v>
      </c>
      <c r="I2680" s="10" t="s">
        <v>5</v>
      </c>
      <c r="J2680" s="46">
        <f>VLOOKUP(REGISTROS[[#This Row],[TIPO DE EXAMEN ]],SERVICIOS[],2,0)</f>
        <v>20</v>
      </c>
      <c r="K2680" s="10" t="s">
        <v>67</v>
      </c>
      <c r="L2680" s="10">
        <v>1307151926</v>
      </c>
      <c r="M2680" s="10"/>
      <c r="N2680" s="10"/>
    </row>
    <row r="2681" spans="1:14" x14ac:dyDescent="0.25">
      <c r="A2681" s="110">
        <f t="shared" si="113"/>
        <v>2671</v>
      </c>
      <c r="B2681" s="45">
        <f t="shared" si="113"/>
        <v>3278</v>
      </c>
      <c r="C2681" s="122">
        <v>46027</v>
      </c>
      <c r="D2681" s="122">
        <f>YEAR(REGISTROS[[#This Row],[FECHA]])</f>
        <v>2026</v>
      </c>
      <c r="E2681" s="112">
        <f>MONTH(REGISTROS[[#This Row],[FECHA]])</f>
        <v>1</v>
      </c>
      <c r="F2681" s="10" t="s">
        <v>5272</v>
      </c>
      <c r="G2681" s="11" t="str">
        <f ca="1">VLOOKUP(EXAMENES!F2681,PACIENTE[[APELLIDO / NOMBRE]:[GRUPO ETARIO]],4,0)</f>
        <v>NIÑO</v>
      </c>
      <c r="H2681" s="10" t="s">
        <v>1772</v>
      </c>
      <c r="I2681" s="10" t="s">
        <v>5</v>
      </c>
      <c r="J2681" s="46">
        <f>VLOOKUP(REGISTROS[[#This Row],[TIPO DE EXAMEN ]],SERVICIOS[],2,0)</f>
        <v>20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>
        <f t="shared" si="113"/>
        <v>3279</v>
      </c>
      <c r="C2682" s="122">
        <v>46027</v>
      </c>
      <c r="D2682" s="122">
        <f>YEAR(REGISTROS[[#This Row],[FECHA]])</f>
        <v>2026</v>
      </c>
      <c r="E2682" s="112">
        <f>MONTH(REGISTROS[[#This Row],[FECHA]])</f>
        <v>1</v>
      </c>
      <c r="F2682" s="10" t="s">
        <v>5274</v>
      </c>
      <c r="G2682" s="11" t="str">
        <f ca="1">VLOOKUP(EXAMENES!F2682,PACIENTE[[APELLIDO / NOMBRE]:[GRUPO ETARIO]],4,0)</f>
        <v>ADOLECENTE</v>
      </c>
      <c r="H2682" s="10" t="s">
        <v>1783</v>
      </c>
      <c r="I2682" s="10" t="s">
        <v>5</v>
      </c>
      <c r="J2682" s="46">
        <f>VLOOKUP(REGISTROS[[#This Row],[TIPO DE EXAMEN ]],SERVICIOS[],2,0)</f>
        <v>20</v>
      </c>
      <c r="K2682" s="10" t="s">
        <v>67</v>
      </c>
      <c r="L2682" s="10">
        <v>1351815244</v>
      </c>
      <c r="M2682" s="10"/>
      <c r="N2682" s="10"/>
    </row>
    <row r="2683" spans="1:14" x14ac:dyDescent="0.25">
      <c r="A2683" s="110">
        <f t="shared" si="113"/>
        <v>2673</v>
      </c>
      <c r="B2683" s="45">
        <f t="shared" si="113"/>
        <v>3280</v>
      </c>
      <c r="C2683" s="122">
        <v>46027</v>
      </c>
      <c r="D2683" s="122">
        <f>YEAR(REGISTROS[[#This Row],[FECHA]])</f>
        <v>2026</v>
      </c>
      <c r="E2683" s="112">
        <f>MONTH(REGISTROS[[#This Row],[FECHA]])</f>
        <v>1</v>
      </c>
      <c r="F2683" s="10" t="s">
        <v>5275</v>
      </c>
      <c r="G2683" s="11" t="str">
        <f ca="1">VLOOKUP(EXAMENES!F2683,PACIENTE[[APELLIDO / NOMBRE]:[GRUPO ETARIO]],4,0)</f>
        <v>ADULTO</v>
      </c>
      <c r="H2683" s="10" t="s">
        <v>1783</v>
      </c>
      <c r="I2683" s="10" t="s">
        <v>20</v>
      </c>
      <c r="J2683" s="46">
        <f>VLOOKUP(REGISTROS[[#This Row],[TIPO DE EXAMEN ]],SERVICIOS[],2,0)</f>
        <v>10</v>
      </c>
      <c r="K2683" s="10" t="s">
        <v>67</v>
      </c>
      <c r="L2683" s="10">
        <v>1305208769</v>
      </c>
      <c r="M2683" s="10"/>
      <c r="N2683" s="10"/>
    </row>
    <row r="2684" spans="1:14" x14ac:dyDescent="0.25">
      <c r="A2684" s="110">
        <f t="shared" si="113"/>
        <v>2674</v>
      </c>
      <c r="B2684" s="45">
        <f t="shared" si="113"/>
        <v>3281</v>
      </c>
      <c r="C2684" s="122">
        <v>46028</v>
      </c>
      <c r="D2684" s="122">
        <f>YEAR(REGISTROS[[#This Row],[FECHA]])</f>
        <v>2026</v>
      </c>
      <c r="E2684" s="112">
        <f>MONTH(REGISTROS[[#This Row],[FECHA]])</f>
        <v>1</v>
      </c>
      <c r="F2684" s="10" t="s">
        <v>5277</v>
      </c>
      <c r="G2684" s="11" t="str">
        <f ca="1">VLOOKUP(EXAMENES!F2684,PACIENTE[[APELLIDO / NOMBRE]:[GRUPO ETARIO]],4,0)</f>
        <v>ADULTO</v>
      </c>
      <c r="H2684" s="10" t="s">
        <v>27</v>
      </c>
      <c r="I2684" s="10" t="s">
        <v>20</v>
      </c>
      <c r="J2684" s="46">
        <f>VLOOKUP(REGISTROS[[#This Row],[TIPO DE EXAMEN ]],SERVICIOS[],2,0)</f>
        <v>10</v>
      </c>
      <c r="K2684" s="10" t="s">
        <v>67</v>
      </c>
      <c r="L2684" s="10">
        <v>1306215409</v>
      </c>
      <c r="M2684" s="10"/>
      <c r="N2684" s="10"/>
    </row>
    <row r="2685" spans="1:14" x14ac:dyDescent="0.25">
      <c r="A2685" s="110">
        <f t="shared" si="113"/>
        <v>2675</v>
      </c>
      <c r="B2685" s="45">
        <f t="shared" si="113"/>
        <v>3282</v>
      </c>
      <c r="C2685" s="122">
        <v>46028</v>
      </c>
      <c r="D2685" s="122">
        <f>YEAR(REGISTROS[[#This Row],[FECHA]])</f>
        <v>2026</v>
      </c>
      <c r="E2685" s="112">
        <f>MONTH(REGISTROS[[#This Row],[FECHA]])</f>
        <v>1</v>
      </c>
      <c r="F2685" s="10" t="s">
        <v>5279</v>
      </c>
      <c r="G2685" s="11" t="str">
        <f ca="1">VLOOKUP(EXAMENES!F2685,PACIENTE[[APELLIDO / NOMBRE]:[GRUPO ETARIO]],4,0)</f>
        <v>NIÑO</v>
      </c>
      <c r="H2685" s="10" t="s">
        <v>27</v>
      </c>
      <c r="I2685" s="10" t="s">
        <v>5</v>
      </c>
      <c r="J2685" s="46">
        <f>VLOOKUP(REGISTROS[[#This Row],[TIPO DE EXAMEN ]],SERVICIOS[],2,0)</f>
        <v>20</v>
      </c>
      <c r="K2685" s="10" t="s">
        <v>67</v>
      </c>
      <c r="L2685" s="10">
        <v>1312997479</v>
      </c>
      <c r="M2685" s="10"/>
      <c r="N2685" s="10"/>
    </row>
    <row r="2686" spans="1:14" x14ac:dyDescent="0.25">
      <c r="A2686" s="110">
        <f t="shared" si="113"/>
        <v>2676</v>
      </c>
      <c r="B2686" s="45">
        <f t="shared" si="113"/>
        <v>3283</v>
      </c>
      <c r="C2686" s="122">
        <v>46028</v>
      </c>
      <c r="D2686" s="122">
        <f>YEAR(REGISTROS[[#This Row],[FECHA]])</f>
        <v>2026</v>
      </c>
      <c r="E2686" s="112">
        <f>MONTH(REGISTROS[[#This Row],[FECHA]])</f>
        <v>1</v>
      </c>
      <c r="F2686" s="10" t="s">
        <v>5281</v>
      </c>
      <c r="G2686" s="11" t="str">
        <f ca="1">VLOOKUP(EXAMENES!F2686,PACIENTE[[APELLIDO / NOMBRE]:[GRUPO ETARIO]],4,0)</f>
        <v>ADULTO</v>
      </c>
      <c r="H2686" s="10" t="s">
        <v>1783</v>
      </c>
      <c r="I2686" s="10" t="s">
        <v>20</v>
      </c>
      <c r="J2686" s="46">
        <f>VLOOKUP(REGISTROS[[#This Row],[TIPO DE EXAMEN ]],SERVICIOS[],2,0)</f>
        <v>10</v>
      </c>
      <c r="K2686" s="10" t="s">
        <v>67</v>
      </c>
      <c r="L2686" s="10">
        <v>1800640401</v>
      </c>
      <c r="M2686" s="10"/>
      <c r="N2686" s="10"/>
    </row>
    <row r="2687" spans="1:14" x14ac:dyDescent="0.25">
      <c r="A2687" s="110">
        <f t="shared" si="113"/>
        <v>2677</v>
      </c>
      <c r="B2687" s="45">
        <f t="shared" si="113"/>
        <v>3284</v>
      </c>
      <c r="C2687" s="122">
        <v>46028</v>
      </c>
      <c r="D2687" s="122">
        <f>YEAR(REGISTROS[[#This Row],[FECHA]])</f>
        <v>2026</v>
      </c>
      <c r="E2687" s="112">
        <f>MONTH(REGISTROS[[#This Row],[FECHA]])</f>
        <v>1</v>
      </c>
      <c r="F2687" s="10" t="s">
        <v>5283</v>
      </c>
      <c r="G2687" s="11" t="str">
        <f ca="1">VLOOKUP(EXAMENES!F2687,PACIENTE[[APELLIDO / NOMBRE]:[GRUPO ETARIO]],4,0)</f>
        <v>ADULTO</v>
      </c>
      <c r="H2687" s="10" t="s">
        <v>161</v>
      </c>
      <c r="I2687" s="10" t="s">
        <v>5</v>
      </c>
      <c r="J2687" s="46">
        <f>VLOOKUP(REGISTROS[[#This Row],[TIPO DE EXAMEN ]],SERVICIOS[],2,0)</f>
        <v>20</v>
      </c>
      <c r="K2687" s="10" t="s">
        <v>68</v>
      </c>
      <c r="L2687" s="10">
        <v>2352220152</v>
      </c>
      <c r="M2687" s="10"/>
      <c r="N2687" s="10"/>
    </row>
    <row r="2688" spans="1:14" x14ac:dyDescent="0.25">
      <c r="A2688" s="110">
        <f t="shared" si="113"/>
        <v>2678</v>
      </c>
      <c r="B2688" s="45">
        <f t="shared" si="113"/>
        <v>3285</v>
      </c>
      <c r="C2688" s="122">
        <v>46028</v>
      </c>
      <c r="D2688" s="122">
        <f>YEAR(REGISTROS[[#This Row],[FECHA]])</f>
        <v>2026</v>
      </c>
      <c r="E2688" s="112">
        <f>MONTH(REGISTROS[[#This Row],[FECHA]])</f>
        <v>1</v>
      </c>
      <c r="F2688" s="10" t="s">
        <v>5286</v>
      </c>
      <c r="G2688" s="11" t="str">
        <f ca="1">VLOOKUP(EXAMENES!F2688,PACIENTE[[APELLIDO / NOMBRE]:[GRUPO ETARIO]],4,0)</f>
        <v>ADOLECENTE</v>
      </c>
      <c r="H2688" s="10" t="s">
        <v>161</v>
      </c>
      <c r="I2688" s="10" t="s">
        <v>5</v>
      </c>
      <c r="J2688" s="46">
        <f>VLOOKUP(REGISTROS[[#This Row],[TIPO DE EXAMEN ]],SERVICIOS[],2,0)</f>
        <v>20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>
        <f t="shared" si="113"/>
        <v>3286</v>
      </c>
      <c r="C2689" s="122">
        <v>46028</v>
      </c>
      <c r="D2689" s="122">
        <f>YEAR(REGISTROS[[#This Row],[FECHA]])</f>
        <v>2026</v>
      </c>
      <c r="E2689" s="112">
        <f>MONTH(REGISTROS[[#This Row],[FECHA]])</f>
        <v>1</v>
      </c>
      <c r="F2689" s="10" t="s">
        <v>5287</v>
      </c>
      <c r="G2689" s="11" t="str">
        <f ca="1">VLOOKUP(EXAMENES!F2689,PACIENTE[[APELLIDO / NOMBRE]:[GRUPO ETARIO]],4,0)</f>
        <v>ADULTO</v>
      </c>
      <c r="H2689" s="10" t="s">
        <v>27</v>
      </c>
      <c r="I2689" s="10" t="s">
        <v>5</v>
      </c>
      <c r="J2689" s="46">
        <f>VLOOKUP(REGISTROS[[#This Row],[TIPO DE EXAMEN ]],SERVICIOS[],2,0)</f>
        <v>20</v>
      </c>
      <c r="K2689" s="10" t="s">
        <v>68</v>
      </c>
      <c r="L2689" s="10">
        <v>1315497998</v>
      </c>
      <c r="M2689" s="10"/>
      <c r="N2689" s="10"/>
    </row>
    <row r="2690" spans="1:14" x14ac:dyDescent="0.25">
      <c r="A2690" s="110">
        <f t="shared" si="113"/>
        <v>2680</v>
      </c>
      <c r="B2690" s="45">
        <f t="shared" si="113"/>
        <v>3287</v>
      </c>
      <c r="C2690" s="122">
        <v>46028</v>
      </c>
      <c r="D2690" s="122">
        <f>YEAR(REGISTROS[[#This Row],[FECHA]])</f>
        <v>2026</v>
      </c>
      <c r="E2690" s="112">
        <f>MONTH(REGISTROS[[#This Row],[FECHA]])</f>
        <v>1</v>
      </c>
      <c r="F2690" s="10" t="s">
        <v>5288</v>
      </c>
      <c r="G2690" s="11" t="str">
        <f ca="1">VLOOKUP(EXAMENES!F2690,PACIENTE[[APELLIDO / NOMBRE]:[GRUPO ETARIO]],4,0)</f>
        <v>NIÑO</v>
      </c>
      <c r="H2690" s="10" t="s">
        <v>161</v>
      </c>
      <c r="I2690" s="10" t="s">
        <v>5</v>
      </c>
      <c r="J2690" s="46">
        <f>VLOOKUP(REGISTROS[[#This Row],[TIPO DE EXAMEN ]],SERVICIOS[],2,0)</f>
        <v>20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>
        <f t="shared" si="113"/>
        <v>3288</v>
      </c>
      <c r="C2691" s="122">
        <v>46029</v>
      </c>
      <c r="D2691" s="122">
        <f>YEAR(REGISTROS[[#This Row],[FECHA]])</f>
        <v>2026</v>
      </c>
      <c r="E2691" s="112">
        <f>MONTH(REGISTROS[[#This Row],[FECHA]])</f>
        <v>1</v>
      </c>
      <c r="F2691" t="s">
        <v>5289</v>
      </c>
      <c r="G2691" s="11" t="str">
        <f ca="1">VLOOKUP(EXAMENES!F2691,PACIENTE[[APELLIDO / NOMBRE]:[GRUPO ETARIO]],4,0)</f>
        <v>ADULTO</v>
      </c>
      <c r="H2691" s="10" t="s">
        <v>27</v>
      </c>
      <c r="I2691" s="10" t="s">
        <v>5</v>
      </c>
      <c r="J2691" s="46">
        <f>VLOOKUP(REGISTROS[[#This Row],[TIPO DE EXAMEN ]],SERVICIOS[],2,0)</f>
        <v>20</v>
      </c>
      <c r="K2691" s="10" t="s">
        <v>67</v>
      </c>
      <c r="L2691" s="10">
        <v>1317350708</v>
      </c>
      <c r="M2691" s="10"/>
      <c r="N2691" s="10"/>
    </row>
    <row r="2692" spans="1:14" x14ac:dyDescent="0.25">
      <c r="A2692" s="110">
        <f t="shared" si="113"/>
        <v>2682</v>
      </c>
      <c r="B2692" s="45">
        <f t="shared" si="113"/>
        <v>3289</v>
      </c>
      <c r="C2692" s="122">
        <v>46029</v>
      </c>
      <c r="D2692" s="122">
        <f>YEAR(REGISTROS[[#This Row],[FECHA]])</f>
        <v>2026</v>
      </c>
      <c r="E2692" s="112">
        <f>MONTH(REGISTROS[[#This Row],[FECHA]])</f>
        <v>1</v>
      </c>
      <c r="F2692" t="s">
        <v>5291</v>
      </c>
      <c r="G2692" s="11" t="str">
        <f ca="1">VLOOKUP(EXAMENES!F2692,PACIENTE[[APELLIDO / NOMBRE]:[GRUPO ETARIO]],4,0)</f>
        <v>ADULTO</v>
      </c>
      <c r="H2692" s="10" t="s">
        <v>161</v>
      </c>
      <c r="I2692" s="10" t="s">
        <v>5</v>
      </c>
      <c r="J2692" s="46">
        <f>VLOOKUP(REGISTROS[[#This Row],[TIPO DE EXAMEN ]],SERVICIOS[],2,0)</f>
        <v>20</v>
      </c>
      <c r="K2692" s="10" t="s">
        <v>68</v>
      </c>
      <c r="L2692" s="10">
        <v>1313960625</v>
      </c>
      <c r="M2692" s="10"/>
      <c r="N2692" s="10"/>
    </row>
    <row r="2693" spans="1:14" x14ac:dyDescent="0.25">
      <c r="A2693" s="110">
        <f t="shared" si="113"/>
        <v>2683</v>
      </c>
      <c r="B2693" s="45">
        <f t="shared" si="113"/>
        <v>3290</v>
      </c>
      <c r="C2693" s="122">
        <v>46029</v>
      </c>
      <c r="D2693" s="122">
        <f>YEAR(REGISTROS[[#This Row],[FECHA]])</f>
        <v>2026</v>
      </c>
      <c r="E2693" s="112">
        <f>MONTH(REGISTROS[[#This Row],[FECHA]])</f>
        <v>1</v>
      </c>
      <c r="F2693" t="s">
        <v>5292</v>
      </c>
      <c r="G2693" s="11" t="str">
        <f ca="1">VLOOKUP(EXAMENES!F2693,PACIENTE[[APELLIDO / NOMBRE]:[GRUPO ETARIO]],4,0)</f>
        <v>ADULTO</v>
      </c>
      <c r="H2693" s="10" t="s">
        <v>27</v>
      </c>
      <c r="I2693" s="10" t="s">
        <v>20</v>
      </c>
      <c r="J2693" s="46">
        <f>VLOOKUP(REGISTROS[[#This Row],[TIPO DE EXAMEN ]],SERVICIOS[],2,0)</f>
        <v>10</v>
      </c>
      <c r="K2693" s="10" t="s">
        <v>67</v>
      </c>
      <c r="L2693" s="10">
        <v>1315652923</v>
      </c>
      <c r="M2693" s="10"/>
      <c r="N2693" s="10"/>
    </row>
    <row r="2694" spans="1:14" x14ac:dyDescent="0.25">
      <c r="A2694" s="110">
        <f t="shared" si="113"/>
        <v>2684</v>
      </c>
      <c r="B2694" s="45">
        <f t="shared" si="113"/>
        <v>3291</v>
      </c>
      <c r="C2694" s="122">
        <v>45664</v>
      </c>
      <c r="D2694" s="122">
        <f>YEAR(REGISTROS[[#This Row],[FECHA]])</f>
        <v>2025</v>
      </c>
      <c r="E2694" s="112">
        <f>MONTH(REGISTROS[[#This Row],[FECHA]])</f>
        <v>1</v>
      </c>
      <c r="F2694" t="s">
        <v>2418</v>
      </c>
      <c r="G2694" s="11" t="str">
        <f ca="1">VLOOKUP(EXAMENES!F2694,PACIENTE[[APELLIDO / NOMBRE]:[GRUPO ETARIO]],4,0)</f>
        <v>ADULTO</v>
      </c>
      <c r="H2694" s="10" t="s">
        <v>1783</v>
      </c>
      <c r="I2694" s="10" t="s">
        <v>20</v>
      </c>
      <c r="J2694" s="46">
        <f>VLOOKUP(REGISTROS[[#This Row],[TIPO DE EXAMEN ]],SERVICIOS[],2,0)</f>
        <v>10</v>
      </c>
      <c r="K2694" s="10" t="s">
        <v>67</v>
      </c>
      <c r="L2694" s="10">
        <v>1750712877</v>
      </c>
      <c r="M2694" s="10"/>
      <c r="N2694" s="10"/>
    </row>
    <row r="2695" spans="1:14" x14ac:dyDescent="0.25">
      <c r="A2695" s="110">
        <f t="shared" si="113"/>
        <v>2685</v>
      </c>
      <c r="B2695" s="45">
        <f t="shared" si="113"/>
        <v>3292</v>
      </c>
      <c r="C2695" s="122">
        <v>46029</v>
      </c>
      <c r="D2695" s="122">
        <f>YEAR(REGISTROS[[#This Row],[FECHA]])</f>
        <v>2026</v>
      </c>
      <c r="E2695" s="112">
        <f>MONTH(REGISTROS[[#This Row],[FECHA]])</f>
        <v>1</v>
      </c>
      <c r="F2695" t="s">
        <v>5295</v>
      </c>
      <c r="G2695" s="11" t="str">
        <f ca="1">VLOOKUP(EXAMENES!F2695,PACIENTE[[APELLIDO / NOMBRE]:[GRUPO ETARIO]],4,0)</f>
        <v>ADULTO</v>
      </c>
      <c r="H2695" s="10" t="s">
        <v>117</v>
      </c>
      <c r="I2695" s="10" t="s">
        <v>72</v>
      </c>
      <c r="J2695" s="46">
        <f>VLOOKUP(REGISTROS[[#This Row],[TIPO DE EXAMEN ]],SERVICIOS[],2,0)</f>
        <v>10</v>
      </c>
      <c r="K2695" s="10" t="s">
        <v>68</v>
      </c>
      <c r="L2695" s="10">
        <v>1305543462</v>
      </c>
      <c r="M2695" s="10"/>
      <c r="N2695" s="10"/>
    </row>
    <row r="2696" spans="1:14" x14ac:dyDescent="0.25">
      <c r="A2696" s="110">
        <f t="shared" si="113"/>
        <v>2686</v>
      </c>
      <c r="B2696" s="45">
        <f t="shared" si="113"/>
        <v>3293</v>
      </c>
      <c r="C2696" s="122">
        <v>46029</v>
      </c>
      <c r="D2696" s="122">
        <f>YEAR(REGISTROS[[#This Row],[FECHA]])</f>
        <v>2026</v>
      </c>
      <c r="E2696" s="112">
        <f>MONTH(REGISTROS[[#This Row],[FECHA]])</f>
        <v>1</v>
      </c>
      <c r="F2696" t="s">
        <v>5297</v>
      </c>
      <c r="G2696" s="11" t="str">
        <f ca="1">VLOOKUP(EXAMENES!F2696,PACIENTE[[APELLIDO / NOMBRE]:[GRUPO ETARIO]],4,0)</f>
        <v>NIÑO</v>
      </c>
      <c r="H2696" s="10" t="s">
        <v>27</v>
      </c>
      <c r="I2696" s="10" t="s">
        <v>20</v>
      </c>
      <c r="J2696" s="46">
        <f>VLOOKUP(REGISTROS[[#This Row],[TIPO DE EXAMEN ]],SERVICIOS[],2,0)</f>
        <v>10</v>
      </c>
      <c r="K2696" s="10" t="s">
        <v>68</v>
      </c>
      <c r="L2696" s="10">
        <v>1353587791</v>
      </c>
      <c r="M2696" s="10"/>
      <c r="N2696" s="10"/>
    </row>
    <row r="2697" spans="1:14" x14ac:dyDescent="0.25">
      <c r="A2697" s="110">
        <f t="shared" si="113"/>
        <v>2687</v>
      </c>
      <c r="B2697" s="45">
        <f t="shared" si="113"/>
        <v>3294</v>
      </c>
      <c r="C2697" s="122">
        <v>46029</v>
      </c>
      <c r="D2697" s="122">
        <f>YEAR(REGISTROS[[#This Row],[FECHA]])</f>
        <v>2026</v>
      </c>
      <c r="E2697" s="112">
        <f>MONTH(REGISTROS[[#This Row],[FECHA]])</f>
        <v>1</v>
      </c>
      <c r="F2697" t="s">
        <v>5299</v>
      </c>
      <c r="G2697" s="11" t="str">
        <f ca="1">VLOOKUP(EXAMENES!F2697,PACIENTE[[APELLIDO / NOMBRE]:[GRUPO ETARIO]],4,0)</f>
        <v>ADULTO</v>
      </c>
      <c r="H2697" s="10" t="s">
        <v>27</v>
      </c>
      <c r="I2697" s="10" t="s">
        <v>5</v>
      </c>
      <c r="J2697" s="46">
        <f>VLOOKUP(REGISTROS[[#This Row],[TIPO DE EXAMEN ]],SERVICIOS[],2,0)</f>
        <v>20</v>
      </c>
      <c r="K2697" s="10" t="s">
        <v>68</v>
      </c>
      <c r="L2697" s="10">
        <v>2300918725</v>
      </c>
      <c r="M2697" s="10"/>
      <c r="N2697" s="10"/>
    </row>
    <row r="2698" spans="1:14" x14ac:dyDescent="0.25">
      <c r="A2698" s="110">
        <f t="shared" si="113"/>
        <v>2688</v>
      </c>
      <c r="B2698" s="45">
        <f t="shared" si="113"/>
        <v>3295</v>
      </c>
      <c r="C2698" s="122">
        <v>46029</v>
      </c>
      <c r="D2698" s="122">
        <f>YEAR(REGISTROS[[#This Row],[FECHA]])</f>
        <v>2026</v>
      </c>
      <c r="E2698" s="112">
        <f>MONTH(REGISTROS[[#This Row],[FECHA]])</f>
        <v>1</v>
      </c>
      <c r="F2698" t="s">
        <v>5301</v>
      </c>
      <c r="G2698" s="11" t="str">
        <f ca="1">VLOOKUP(EXAMENES!F2698,PACIENTE[[APELLIDO / NOMBRE]:[GRUPO ETARIO]],4,0)</f>
        <v>ADULTO</v>
      </c>
      <c r="H2698" s="10" t="s">
        <v>161</v>
      </c>
      <c r="I2698" s="10" t="s">
        <v>20</v>
      </c>
      <c r="J2698" s="46">
        <f>VLOOKUP(REGISTROS[[#This Row],[TIPO DE EXAMEN ]],SERVICIOS[],2,0)</f>
        <v>10</v>
      </c>
      <c r="K2698" s="10" t="s">
        <v>67</v>
      </c>
      <c r="L2698" s="10">
        <v>1309601183</v>
      </c>
      <c r="M2698" s="10"/>
      <c r="N2698" s="10"/>
    </row>
    <row r="2699" spans="1:14" x14ac:dyDescent="0.25">
      <c r="A2699" s="110">
        <f t="shared" si="113"/>
        <v>2689</v>
      </c>
      <c r="B2699" s="45">
        <f t="shared" si="113"/>
        <v>3296</v>
      </c>
      <c r="C2699" s="122">
        <v>46029</v>
      </c>
      <c r="D2699" s="122">
        <f>YEAR(REGISTROS[[#This Row],[FECHA]])</f>
        <v>2026</v>
      </c>
      <c r="E2699" s="112">
        <f>MONTH(REGISTROS[[#This Row],[FECHA]])</f>
        <v>1</v>
      </c>
      <c r="F2699" t="s">
        <v>5303</v>
      </c>
      <c r="G2699" s="11" t="str">
        <f ca="1">VLOOKUP(EXAMENES!F2699,PACIENTE[[APELLIDO / NOMBRE]:[GRUPO ETARIO]],4,0)</f>
        <v>ADULTO</v>
      </c>
      <c r="H2699" s="10" t="s">
        <v>621</v>
      </c>
      <c r="I2699" s="10" t="s">
        <v>5</v>
      </c>
      <c r="J2699" s="46">
        <f>VLOOKUP(REGISTROS[[#This Row],[TIPO DE EXAMEN ]],SERVICIOS[],2,0)</f>
        <v>20</v>
      </c>
      <c r="K2699" s="10" t="s">
        <v>67</v>
      </c>
      <c r="L2699" s="10">
        <v>919009944</v>
      </c>
      <c r="M2699" s="10"/>
      <c r="N2699" s="10"/>
    </row>
    <row r="2700" spans="1:14" x14ac:dyDescent="0.25">
      <c r="A2700" s="110">
        <f t="shared" si="113"/>
        <v>2690</v>
      </c>
      <c r="B2700" s="45">
        <f t="shared" si="113"/>
        <v>3297</v>
      </c>
      <c r="C2700" s="122">
        <v>46029</v>
      </c>
      <c r="D2700" s="122">
        <f>YEAR(REGISTROS[[#This Row],[FECHA]])</f>
        <v>2026</v>
      </c>
      <c r="E2700" s="112">
        <f>MONTH(REGISTROS[[#This Row],[FECHA]])</f>
        <v>1</v>
      </c>
      <c r="F2700" t="s">
        <v>5305</v>
      </c>
      <c r="G2700" s="11" t="str">
        <f ca="1">VLOOKUP(EXAMENES!F2700,PACIENTE[[APELLIDO / NOMBRE]:[GRUPO ETARIO]],4,0)</f>
        <v>ADULTO</v>
      </c>
      <c r="H2700" s="10" t="s">
        <v>3498</v>
      </c>
      <c r="I2700" s="10" t="s">
        <v>5</v>
      </c>
      <c r="J2700" s="46">
        <f>VLOOKUP(REGISTROS[[#This Row],[TIPO DE EXAMEN ]],SERVICIOS[],2,0)</f>
        <v>20</v>
      </c>
      <c r="K2700" s="10" t="s">
        <v>67</v>
      </c>
      <c r="L2700" s="10">
        <v>1309137428</v>
      </c>
      <c r="M2700" s="10"/>
      <c r="N2700" s="10"/>
    </row>
    <row r="2701" spans="1:14" x14ac:dyDescent="0.25">
      <c r="A2701" s="110">
        <f t="shared" si="113"/>
        <v>2691</v>
      </c>
      <c r="B2701" s="45">
        <f t="shared" si="113"/>
        <v>3298</v>
      </c>
      <c r="C2701" s="122">
        <v>46030</v>
      </c>
      <c r="D2701" s="122">
        <f>YEAR(REGISTROS[[#This Row],[FECHA]])</f>
        <v>2026</v>
      </c>
      <c r="E2701" s="112">
        <f>MONTH(REGISTROS[[#This Row],[FECHA]])</f>
        <v>1</v>
      </c>
      <c r="F2701" t="s">
        <v>5307</v>
      </c>
      <c r="G2701" s="11" t="str">
        <f ca="1">VLOOKUP(EXAMENES!F2701,PACIENTE[[APELLIDO / NOMBRE]:[GRUPO ETARIO]],4,0)</f>
        <v>ADULTO</v>
      </c>
      <c r="H2701" s="10" t="s">
        <v>161</v>
      </c>
      <c r="I2701" s="10" t="s">
        <v>5</v>
      </c>
      <c r="J2701" s="46">
        <f>VLOOKUP(REGISTROS[[#This Row],[TIPO DE EXAMEN ]],SERVICIOS[],2,0)</f>
        <v>20</v>
      </c>
      <c r="K2701" s="10" t="s">
        <v>67</v>
      </c>
      <c r="L2701" s="10">
        <v>805026887</v>
      </c>
      <c r="M2701" s="10"/>
      <c r="N2701" s="10"/>
    </row>
    <row r="2702" spans="1:14" x14ac:dyDescent="0.25">
      <c r="A2702" s="110">
        <f t="shared" si="113"/>
        <v>2692</v>
      </c>
      <c r="B2702" s="45">
        <f t="shared" si="113"/>
        <v>3299</v>
      </c>
      <c r="C2702" s="122">
        <v>46030</v>
      </c>
      <c r="D2702" s="122">
        <f>YEAR(REGISTROS[[#This Row],[FECHA]])</f>
        <v>2026</v>
      </c>
      <c r="E2702" s="112">
        <f>MONTH(REGISTROS[[#This Row],[FECHA]])</f>
        <v>1</v>
      </c>
      <c r="F2702" t="s">
        <v>5309</v>
      </c>
      <c r="G2702" s="11" t="str">
        <f ca="1">VLOOKUP(EXAMENES!F2702,PACIENTE[[APELLIDO / NOMBRE]:[GRUPO ETARIO]],4,0)</f>
        <v>ADULTO</v>
      </c>
      <c r="H2702" s="10" t="s">
        <v>161</v>
      </c>
      <c r="I2702" s="10" t="s">
        <v>20</v>
      </c>
      <c r="J2702" s="46">
        <f>VLOOKUP(REGISTROS[[#This Row],[TIPO DE EXAMEN ]],SERVICIOS[],2,0)</f>
        <v>10</v>
      </c>
      <c r="K2702" s="10" t="s">
        <v>68</v>
      </c>
      <c r="L2702" s="10">
        <v>1309214029</v>
      </c>
      <c r="M2702" s="10"/>
      <c r="N2702" s="10"/>
    </row>
    <row r="2703" spans="1:14" x14ac:dyDescent="0.25">
      <c r="A2703" s="110">
        <f t="shared" si="113"/>
        <v>2693</v>
      </c>
      <c r="B2703" s="45">
        <f t="shared" si="113"/>
        <v>3300</v>
      </c>
      <c r="C2703" s="122">
        <v>46030</v>
      </c>
      <c r="D2703" s="122">
        <f>YEAR(REGISTROS[[#This Row],[FECHA]])</f>
        <v>2026</v>
      </c>
      <c r="E2703" s="112">
        <f>MONTH(REGISTROS[[#This Row],[FECHA]])</f>
        <v>1</v>
      </c>
      <c r="F2703" t="s">
        <v>5311</v>
      </c>
      <c r="G2703" s="11" t="str">
        <f ca="1">VLOOKUP(EXAMENES!F2703,PACIENTE[[APELLIDO / NOMBRE]:[GRUPO ETARIO]],4,0)</f>
        <v>ADULTO</v>
      </c>
      <c r="H2703" s="10" t="s">
        <v>117</v>
      </c>
      <c r="I2703" s="10" t="s">
        <v>20</v>
      </c>
      <c r="J2703" s="46">
        <f>VLOOKUP(REGISTROS[[#This Row],[TIPO DE EXAMEN ]],SERVICIOS[],2,0)</f>
        <v>10</v>
      </c>
      <c r="K2703" s="10" t="s">
        <v>67</v>
      </c>
      <c r="L2703" s="10">
        <v>1307119147</v>
      </c>
      <c r="M2703" s="10"/>
      <c r="N2703" s="10"/>
    </row>
    <row r="2704" spans="1:14" x14ac:dyDescent="0.25">
      <c r="A2704" s="110">
        <f t="shared" si="113"/>
        <v>2694</v>
      </c>
      <c r="B2704" s="45">
        <f t="shared" si="113"/>
        <v>3301</v>
      </c>
      <c r="C2704" s="122">
        <v>46030</v>
      </c>
      <c r="D2704" s="122">
        <f>YEAR(REGISTROS[[#This Row],[FECHA]])</f>
        <v>2026</v>
      </c>
      <c r="E2704" s="112">
        <f>MONTH(REGISTROS[[#This Row],[FECHA]])</f>
        <v>1</v>
      </c>
      <c r="F2704" t="s">
        <v>5313</v>
      </c>
      <c r="G2704" s="11" t="str">
        <f ca="1">VLOOKUP(EXAMENES!F2704,PACIENTE[[APELLIDO / NOMBRE]:[GRUPO ETARIO]],4,0)</f>
        <v>ADULTO</v>
      </c>
      <c r="H2704" s="10" t="s">
        <v>149</v>
      </c>
      <c r="I2704" s="10" t="s">
        <v>20</v>
      </c>
      <c r="J2704" s="46">
        <f>VLOOKUP(REGISTROS[[#This Row],[TIPO DE EXAMEN ]],SERVICIOS[],2,0)</f>
        <v>10</v>
      </c>
      <c r="K2704" s="10" t="s">
        <v>67</v>
      </c>
      <c r="L2704" s="10">
        <v>131300430</v>
      </c>
      <c r="M2704" s="10"/>
      <c r="N2704" s="10"/>
    </row>
    <row r="2705" spans="1:14" x14ac:dyDescent="0.25">
      <c r="A2705" s="110">
        <f t="shared" si="113"/>
        <v>2695</v>
      </c>
      <c r="B2705" s="45">
        <f t="shared" si="113"/>
        <v>3302</v>
      </c>
      <c r="C2705" s="122">
        <v>46031</v>
      </c>
      <c r="D2705" s="122">
        <f>YEAR(REGISTROS[[#This Row],[FECHA]])</f>
        <v>2026</v>
      </c>
      <c r="E2705" s="112">
        <f>MONTH(REGISTROS[[#This Row],[FECHA]])</f>
        <v>1</v>
      </c>
      <c r="F2705" t="s">
        <v>5314</v>
      </c>
      <c r="G2705" s="11" t="str">
        <f ca="1">VLOOKUP(EXAMENES!F2705,PACIENTE[[APELLIDO / NOMBRE]:[GRUPO ETARIO]],4,0)</f>
        <v>ADULTO</v>
      </c>
      <c r="H2705" s="10" t="s">
        <v>27</v>
      </c>
      <c r="I2705" s="10" t="s">
        <v>5</v>
      </c>
      <c r="J2705" s="46">
        <f>VLOOKUP(REGISTROS[[#This Row],[TIPO DE EXAMEN ]],SERVICIOS[],2,0)</f>
        <v>20</v>
      </c>
      <c r="K2705" s="10" t="s">
        <v>67</v>
      </c>
      <c r="L2705" s="10">
        <v>1311634669</v>
      </c>
      <c r="M2705" s="10"/>
      <c r="N2705" s="10"/>
    </row>
    <row r="2706" spans="1:14" x14ac:dyDescent="0.25">
      <c r="A2706" s="110">
        <f t="shared" si="113"/>
        <v>2696</v>
      </c>
      <c r="B2706" s="45">
        <f t="shared" si="113"/>
        <v>3303</v>
      </c>
      <c r="C2706" s="122">
        <v>46031</v>
      </c>
      <c r="D2706" s="122">
        <f>YEAR(REGISTROS[[#This Row],[FECHA]])</f>
        <v>2026</v>
      </c>
      <c r="E2706" s="112">
        <f>MONTH(REGISTROS[[#This Row],[FECHA]])</f>
        <v>1</v>
      </c>
      <c r="F2706" t="s">
        <v>5316</v>
      </c>
      <c r="G2706" s="11" t="str">
        <f ca="1">VLOOKUP(EXAMENES!F2706,PACIENTE[[APELLIDO / NOMBRE]:[GRUPO ETARIO]],4,0)</f>
        <v>ADULTO</v>
      </c>
      <c r="H2706" s="10" t="s">
        <v>140</v>
      </c>
      <c r="I2706" s="10" t="s">
        <v>5</v>
      </c>
      <c r="J2706" s="46">
        <f>VLOOKUP(REGISTROS[[#This Row],[TIPO DE EXAMEN ]],SERVICIOS[],2,0)</f>
        <v>20</v>
      </c>
      <c r="K2706" s="10" t="s">
        <v>68</v>
      </c>
      <c r="L2706" s="10">
        <v>803102862</v>
      </c>
      <c r="M2706" s="10"/>
      <c r="N2706" s="10"/>
    </row>
    <row r="2707" spans="1:14" x14ac:dyDescent="0.25">
      <c r="A2707" s="110">
        <f t="shared" si="113"/>
        <v>2697</v>
      </c>
      <c r="B2707" s="45">
        <f t="shared" si="113"/>
        <v>3304</v>
      </c>
      <c r="C2707" s="122">
        <v>46031</v>
      </c>
      <c r="D2707" s="122">
        <f>YEAR(REGISTROS[[#This Row],[FECHA]])</f>
        <v>2026</v>
      </c>
      <c r="E2707" s="112">
        <f>MONTH(REGISTROS[[#This Row],[FECHA]])</f>
        <v>1</v>
      </c>
      <c r="F2707" t="s">
        <v>5317</v>
      </c>
      <c r="G2707" s="11" t="str">
        <f ca="1">VLOOKUP(EXAMENES!F2707,PACIENTE[[APELLIDO / NOMBRE]:[GRUPO ETARIO]],4,0)</f>
        <v>ADULTO</v>
      </c>
      <c r="H2707" s="10" t="s">
        <v>201</v>
      </c>
      <c r="I2707" s="10" t="s">
        <v>5</v>
      </c>
      <c r="J2707" s="46">
        <f>VLOOKUP(REGISTROS[[#This Row],[TIPO DE EXAMEN ]],SERVICIOS[],2,0)</f>
        <v>20</v>
      </c>
      <c r="K2707" s="10" t="s">
        <v>67</v>
      </c>
      <c r="L2707" s="10">
        <v>1317115887</v>
      </c>
      <c r="M2707" s="10"/>
      <c r="N2707" s="10"/>
    </row>
    <row r="2708" spans="1:14" x14ac:dyDescent="0.25">
      <c r="A2708" s="110">
        <f t="shared" si="113"/>
        <v>2698</v>
      </c>
      <c r="B2708" s="45">
        <f t="shared" si="113"/>
        <v>3305</v>
      </c>
      <c r="C2708" s="122">
        <v>46031</v>
      </c>
      <c r="D2708" s="122">
        <f>YEAR(REGISTROS[[#This Row],[FECHA]])</f>
        <v>2026</v>
      </c>
      <c r="E2708" s="112">
        <f>MONTH(REGISTROS[[#This Row],[FECHA]])</f>
        <v>1</v>
      </c>
      <c r="F2708" t="s">
        <v>492</v>
      </c>
      <c r="G2708" s="11" t="str">
        <f ca="1">VLOOKUP(EXAMENES!F2708,PACIENTE[[APELLIDO / NOMBRE]:[GRUPO ETARIO]],4,0)</f>
        <v>ADULTO</v>
      </c>
      <c r="H2708" s="10" t="s">
        <v>161</v>
      </c>
      <c r="I2708" s="10" t="s">
        <v>20</v>
      </c>
      <c r="J2708" s="46">
        <f>VLOOKUP(REGISTROS[[#This Row],[TIPO DE EXAMEN ]],SERVICIOS[],2,0)</f>
        <v>10</v>
      </c>
      <c r="K2708" s="10" t="s">
        <v>67</v>
      </c>
      <c r="L2708" s="10">
        <v>706411501</v>
      </c>
      <c r="M2708" s="10"/>
      <c r="N2708" s="10"/>
    </row>
    <row r="2709" spans="1:14" x14ac:dyDescent="0.25">
      <c r="A2709" s="110">
        <f t="shared" si="113"/>
        <v>2699</v>
      </c>
      <c r="B2709" s="45">
        <f t="shared" si="113"/>
        <v>3306</v>
      </c>
      <c r="C2709" s="122">
        <v>46031</v>
      </c>
      <c r="D2709" s="122">
        <f>YEAR(REGISTROS[[#This Row],[FECHA]])</f>
        <v>2026</v>
      </c>
      <c r="E2709" s="112">
        <f>MONTH(REGISTROS[[#This Row],[FECHA]])</f>
        <v>1</v>
      </c>
      <c r="F2709" t="s">
        <v>5319</v>
      </c>
      <c r="G2709" s="11" t="str">
        <f ca="1">VLOOKUP(EXAMENES!F2709,PACIENTE[[APELLIDO / NOMBRE]:[GRUPO ETARIO]],4,0)</f>
        <v>ADOLECENTE</v>
      </c>
      <c r="H2709" s="10" t="s">
        <v>161</v>
      </c>
      <c r="I2709" s="10" t="s">
        <v>5</v>
      </c>
      <c r="J2709" s="46">
        <f>VLOOKUP(REGISTROS[[#This Row],[TIPO DE EXAMEN ]],SERVICIOS[],2,0)</f>
        <v>20</v>
      </c>
      <c r="K2709" s="10" t="s">
        <v>67</v>
      </c>
      <c r="L2709" s="10">
        <v>1313827188</v>
      </c>
      <c r="M2709" s="10"/>
      <c r="N2709" s="10"/>
    </row>
    <row r="2710" spans="1:14" x14ac:dyDescent="0.25">
      <c r="A2710" s="110">
        <f t="shared" si="113"/>
        <v>2700</v>
      </c>
      <c r="B2710" s="45">
        <f t="shared" si="113"/>
        <v>3307</v>
      </c>
      <c r="C2710" s="122">
        <v>46031</v>
      </c>
      <c r="D2710" s="122">
        <f>YEAR(REGISTROS[[#This Row],[FECHA]])</f>
        <v>2026</v>
      </c>
      <c r="E2710" s="112">
        <f>MONTH(REGISTROS[[#This Row],[FECHA]])</f>
        <v>1</v>
      </c>
      <c r="F2710" t="s">
        <v>3332</v>
      </c>
      <c r="G2710" s="11" t="str">
        <f ca="1">VLOOKUP(EXAMENES!F2710,PACIENTE[[APELLIDO / NOMBRE]:[GRUPO ETARIO]],4,0)</f>
        <v>ADULTO</v>
      </c>
      <c r="H2710" s="10" t="s">
        <v>1778</v>
      </c>
      <c r="I2710" s="10" t="s">
        <v>20</v>
      </c>
      <c r="J2710" s="46">
        <f>VLOOKUP(REGISTROS[[#This Row],[TIPO DE EXAMEN ]],SERVICIOS[],2,0)</f>
        <v>10</v>
      </c>
      <c r="K2710" s="10" t="s">
        <v>67</v>
      </c>
      <c r="L2710" s="10">
        <v>1312988148</v>
      </c>
      <c r="M2710" s="10"/>
      <c r="N2710" s="10"/>
    </row>
    <row r="2711" spans="1:14" x14ac:dyDescent="0.25">
      <c r="A2711" s="110">
        <f t="shared" si="113"/>
        <v>2701</v>
      </c>
      <c r="B2711" s="45">
        <f t="shared" si="113"/>
        <v>3308</v>
      </c>
      <c r="C2711" s="122">
        <v>46031</v>
      </c>
      <c r="D2711" s="122">
        <f>YEAR(REGISTROS[[#This Row],[FECHA]])</f>
        <v>2026</v>
      </c>
      <c r="E2711" s="112">
        <f>MONTH(REGISTROS[[#This Row],[FECHA]])</f>
        <v>1</v>
      </c>
      <c r="F2711" t="s">
        <v>5321</v>
      </c>
      <c r="G2711" s="11" t="str">
        <f ca="1">VLOOKUP(EXAMENES!F2711,PACIENTE[[APELLIDO / NOMBRE]:[GRUPO ETARIO]],4,0)</f>
        <v>ADULTO</v>
      </c>
      <c r="H2711" s="10" t="s">
        <v>117</v>
      </c>
      <c r="I2711" s="10" t="s">
        <v>20</v>
      </c>
      <c r="J2711" s="46">
        <f>VLOOKUP(REGISTROS[[#This Row],[TIPO DE EXAMEN ]],SERVICIOS[],2,0)</f>
        <v>10</v>
      </c>
      <c r="K2711" s="10" t="s">
        <v>68</v>
      </c>
      <c r="L2711" s="10">
        <v>1317287934</v>
      </c>
      <c r="M2711" s="10"/>
      <c r="N2711" s="10"/>
    </row>
    <row r="2712" spans="1:14" x14ac:dyDescent="0.25">
      <c r="A2712" s="110">
        <f t="shared" si="113"/>
        <v>2702</v>
      </c>
      <c r="B2712" s="45">
        <f t="shared" si="113"/>
        <v>3309</v>
      </c>
      <c r="C2712" s="122">
        <v>46032</v>
      </c>
      <c r="D2712" s="122">
        <f>YEAR(REGISTROS[[#This Row],[FECHA]])</f>
        <v>2026</v>
      </c>
      <c r="E2712" s="112">
        <f>MONTH(REGISTROS[[#This Row],[FECHA]])</f>
        <v>1</v>
      </c>
      <c r="F2712" t="s">
        <v>5323</v>
      </c>
      <c r="G2712" s="11" t="str">
        <f ca="1">VLOOKUP(EXAMENES!F2712,PACIENTE[[APELLIDO / NOMBRE]:[GRUPO ETARIO]],4,0)</f>
        <v>ADULTO</v>
      </c>
      <c r="H2712" s="10" t="s">
        <v>27</v>
      </c>
      <c r="I2712" s="10" t="s">
        <v>20</v>
      </c>
      <c r="J2712" s="46">
        <f>VLOOKUP(REGISTROS[[#This Row],[TIPO DE EXAMEN ]],SERVICIOS[],2,0)</f>
        <v>10</v>
      </c>
      <c r="K2712" s="10" t="s">
        <v>67</v>
      </c>
      <c r="L2712" s="10">
        <v>1305549527</v>
      </c>
      <c r="M2712" s="10"/>
      <c r="N2712" s="10"/>
    </row>
    <row r="2713" spans="1:14" x14ac:dyDescent="0.25">
      <c r="A2713" s="110">
        <f t="shared" si="113"/>
        <v>2703</v>
      </c>
      <c r="B2713" s="45">
        <f t="shared" si="113"/>
        <v>3310</v>
      </c>
      <c r="C2713" s="122">
        <v>46032</v>
      </c>
      <c r="D2713" s="122">
        <f>YEAR(REGISTROS[[#This Row],[FECHA]])</f>
        <v>2026</v>
      </c>
      <c r="E2713" s="112">
        <f>MONTH(REGISTROS[[#This Row],[FECHA]])</f>
        <v>1</v>
      </c>
      <c r="F2713" t="s">
        <v>5325</v>
      </c>
      <c r="G2713" s="11" t="str">
        <f ca="1">VLOOKUP(EXAMENES!F2713,PACIENTE[[APELLIDO / NOMBRE]:[GRUPO ETARIO]],4,0)</f>
        <v>ADULTO</v>
      </c>
      <c r="H2713" s="10" t="s">
        <v>1782</v>
      </c>
      <c r="I2713" s="10" t="s">
        <v>5</v>
      </c>
      <c r="J2713" s="46">
        <f>VLOOKUP(REGISTROS[[#This Row],[TIPO DE EXAMEN ]],SERVICIOS[],2,0)</f>
        <v>20</v>
      </c>
      <c r="K2713" s="10" t="s">
        <v>68</v>
      </c>
      <c r="L2713" s="10">
        <v>1317117099</v>
      </c>
      <c r="M2713" s="10"/>
      <c r="N2713" s="10"/>
    </row>
    <row r="2714" spans="1:14" x14ac:dyDescent="0.25">
      <c r="A2714" s="110">
        <f t="shared" si="113"/>
        <v>2704</v>
      </c>
      <c r="B2714" s="45">
        <f t="shared" si="113"/>
        <v>3311</v>
      </c>
      <c r="C2714" s="122">
        <v>46032</v>
      </c>
      <c r="D2714" s="122">
        <f>YEAR(REGISTROS[[#This Row],[FECHA]])</f>
        <v>2026</v>
      </c>
      <c r="E2714" s="112">
        <f>MONTH(REGISTROS[[#This Row],[FECHA]])</f>
        <v>1</v>
      </c>
      <c r="F2714" t="s">
        <v>5327</v>
      </c>
      <c r="G2714" s="11" t="str">
        <f ca="1">VLOOKUP(EXAMENES!F2714,PACIENTE[[APELLIDO / NOMBRE]:[GRUPO ETARIO]],4,0)</f>
        <v>NIÑO</v>
      </c>
      <c r="H2714" s="10" t="s">
        <v>1772</v>
      </c>
      <c r="I2714" s="10" t="s">
        <v>5</v>
      </c>
      <c r="J2714" s="46">
        <f>VLOOKUP(REGISTROS[[#This Row],[TIPO DE EXAMEN ]],SERVICIOS[],2,0)</f>
        <v>20</v>
      </c>
      <c r="K2714" s="10" t="s">
        <v>68</v>
      </c>
      <c r="L2714" s="10">
        <v>1310940737</v>
      </c>
      <c r="M2714" s="10"/>
      <c r="N2714" s="10"/>
    </row>
    <row r="2715" spans="1:14" x14ac:dyDescent="0.25">
      <c r="A2715" s="110">
        <f t="shared" ref="A2715:B2778" si="114">IF(E2715&lt;&gt;"",1+A2714,"")</f>
        <v>2705</v>
      </c>
      <c r="B2715" s="45">
        <f t="shared" si="114"/>
        <v>3312</v>
      </c>
      <c r="C2715" s="122">
        <v>46032</v>
      </c>
      <c r="D2715" s="122">
        <f>YEAR(REGISTROS[[#This Row],[FECHA]])</f>
        <v>2026</v>
      </c>
      <c r="E2715" s="112">
        <f>MONTH(REGISTROS[[#This Row],[FECHA]])</f>
        <v>1</v>
      </c>
      <c r="F2715" t="s">
        <v>5180</v>
      </c>
      <c r="G2715" s="11" t="str">
        <f ca="1">VLOOKUP(EXAMENES!F2715,PACIENTE[[APELLIDO / NOMBRE]:[GRUPO ETARIO]],4,0)</f>
        <v>ADULTO</v>
      </c>
      <c r="H2715" s="10" t="s">
        <v>161</v>
      </c>
      <c r="I2715" s="10" t="s">
        <v>72</v>
      </c>
      <c r="J2715" s="46">
        <f>VLOOKUP(REGISTROS[[#This Row],[TIPO DE EXAMEN ]],SERVICIOS[],2,0)</f>
        <v>10</v>
      </c>
      <c r="K2715" s="10" t="s">
        <v>68</v>
      </c>
      <c r="L2715" s="10">
        <v>1316021524</v>
      </c>
      <c r="M2715" s="10"/>
      <c r="N2715" s="10"/>
    </row>
    <row r="2716" spans="1:14" x14ac:dyDescent="0.25">
      <c r="A2716" s="110">
        <f t="shared" si="114"/>
        <v>2706</v>
      </c>
      <c r="B2716" s="45">
        <f t="shared" si="114"/>
        <v>3313</v>
      </c>
      <c r="C2716" s="122">
        <v>46032</v>
      </c>
      <c r="D2716" s="122">
        <f>YEAR(REGISTROS[[#This Row],[FECHA]])</f>
        <v>2026</v>
      </c>
      <c r="E2716" s="112">
        <f>MONTH(REGISTROS[[#This Row],[FECHA]])</f>
        <v>1</v>
      </c>
      <c r="F2716" t="s">
        <v>5329</v>
      </c>
      <c r="G2716" s="11" t="str">
        <f ca="1">VLOOKUP(EXAMENES!F2716,PACIENTE[[APELLIDO / NOMBRE]:[GRUPO ETARIO]],4,0)</f>
        <v>ADULTO</v>
      </c>
      <c r="H2716" s="10" t="s">
        <v>27</v>
      </c>
      <c r="I2716" s="10" t="s">
        <v>20</v>
      </c>
      <c r="J2716" s="46">
        <f>VLOOKUP(REGISTROS[[#This Row],[TIPO DE EXAMEN ]],SERVICIOS[],2,0)</f>
        <v>10</v>
      </c>
      <c r="K2716" s="10" t="s">
        <v>67</v>
      </c>
      <c r="L2716" s="10">
        <v>1112769979</v>
      </c>
      <c r="M2716" s="10"/>
      <c r="N2716" s="10"/>
    </row>
    <row r="2717" spans="1:14" x14ac:dyDescent="0.25">
      <c r="A2717" s="110">
        <f t="shared" si="114"/>
        <v>2707</v>
      </c>
      <c r="B2717" s="45">
        <f t="shared" si="114"/>
        <v>3314</v>
      </c>
      <c r="C2717" s="122">
        <v>46032</v>
      </c>
      <c r="D2717" s="122">
        <f>YEAR(REGISTROS[[#This Row],[FECHA]])</f>
        <v>2026</v>
      </c>
      <c r="E2717" s="112">
        <f>MONTH(REGISTROS[[#This Row],[FECHA]])</f>
        <v>1</v>
      </c>
      <c r="F2717" t="s">
        <v>5331</v>
      </c>
      <c r="G2717" s="11" t="str">
        <f ca="1">VLOOKUP(EXAMENES!F2717,PACIENTE[[APELLIDO / NOMBRE]:[GRUPO ETARIO]],4,0)</f>
        <v>ADULTO</v>
      </c>
      <c r="H2717" s="10" t="s">
        <v>1783</v>
      </c>
      <c r="I2717" s="10" t="s">
        <v>5</v>
      </c>
      <c r="J2717" s="46">
        <f>VLOOKUP(REGISTROS[[#This Row],[TIPO DE EXAMEN ]],SERVICIOS[],2,0)</f>
        <v>20</v>
      </c>
      <c r="K2717" s="10" t="s">
        <v>67</v>
      </c>
      <c r="L2717" s="10">
        <v>1313047878</v>
      </c>
      <c r="M2717" s="10"/>
      <c r="N2717" s="10"/>
    </row>
    <row r="2718" spans="1:14" x14ac:dyDescent="0.25">
      <c r="A2718" s="110">
        <f t="shared" si="114"/>
        <v>2708</v>
      </c>
      <c r="B2718" s="45">
        <f t="shared" si="114"/>
        <v>3315</v>
      </c>
      <c r="C2718" s="122">
        <v>46032</v>
      </c>
      <c r="D2718" s="122">
        <f>YEAR(REGISTROS[[#This Row],[FECHA]])</f>
        <v>2026</v>
      </c>
      <c r="E2718" s="112">
        <f>MONTH(REGISTROS[[#This Row],[FECHA]])</f>
        <v>1</v>
      </c>
      <c r="F2718" t="s">
        <v>5333</v>
      </c>
      <c r="G2718" s="11" t="str">
        <f ca="1">VLOOKUP(EXAMENES!F2718,PACIENTE[[APELLIDO / NOMBRE]:[GRUPO ETARIO]],4,0)</f>
        <v>ADULTO</v>
      </c>
      <c r="H2718" s="10" t="s">
        <v>1783</v>
      </c>
      <c r="I2718" s="10" t="s">
        <v>20</v>
      </c>
      <c r="J2718" s="46">
        <f>VLOOKUP(REGISTROS[[#This Row],[TIPO DE EXAMEN ]],SERVICIOS[],2,0)</f>
        <v>10</v>
      </c>
      <c r="K2718" s="10" t="s">
        <v>67</v>
      </c>
      <c r="L2718" s="10">
        <v>851276055</v>
      </c>
      <c r="M2718" s="10"/>
      <c r="N2718" s="10"/>
    </row>
    <row r="2719" spans="1:14" x14ac:dyDescent="0.25">
      <c r="A2719" s="110">
        <f t="shared" si="114"/>
        <v>2709</v>
      </c>
      <c r="B2719" s="45">
        <f t="shared" si="114"/>
        <v>3316</v>
      </c>
      <c r="C2719" s="122">
        <v>46032</v>
      </c>
      <c r="D2719" s="122">
        <f>YEAR(REGISTROS[[#This Row],[FECHA]])</f>
        <v>2026</v>
      </c>
      <c r="E2719" s="112">
        <f>MONTH(REGISTROS[[#This Row],[FECHA]])</f>
        <v>1</v>
      </c>
      <c r="F2719" t="s">
        <v>5335</v>
      </c>
      <c r="G2719" s="11" t="str">
        <f ca="1">VLOOKUP(EXAMENES!F2719,PACIENTE[[APELLIDO / NOMBRE]:[GRUPO ETARIO]],4,0)</f>
        <v>ADULTO</v>
      </c>
      <c r="H2719" s="10" t="s">
        <v>161</v>
      </c>
      <c r="I2719" s="10" t="s">
        <v>5</v>
      </c>
      <c r="J2719" s="46">
        <f>VLOOKUP(REGISTROS[[#This Row],[TIPO DE EXAMEN ]],SERVICIOS[],2,0)</f>
        <v>20</v>
      </c>
      <c r="K2719" s="10" t="s">
        <v>67</v>
      </c>
      <c r="L2719" s="10">
        <v>1313956789</v>
      </c>
      <c r="M2719" s="10"/>
      <c r="N2719" s="10"/>
    </row>
    <row r="2720" spans="1:14" x14ac:dyDescent="0.25">
      <c r="A2720" s="110">
        <f t="shared" si="114"/>
        <v>2710</v>
      </c>
      <c r="B2720" s="45">
        <f t="shared" si="114"/>
        <v>3317</v>
      </c>
      <c r="C2720" s="122">
        <v>46032</v>
      </c>
      <c r="D2720" s="122">
        <f>YEAR(REGISTROS[[#This Row],[FECHA]])</f>
        <v>2026</v>
      </c>
      <c r="E2720" s="112">
        <f>MONTH(REGISTROS[[#This Row],[FECHA]])</f>
        <v>1</v>
      </c>
      <c r="F2720" t="s">
        <v>5337</v>
      </c>
      <c r="G2720" s="11" t="str">
        <f ca="1">VLOOKUP(EXAMENES!F2720,PACIENTE[[APELLIDO / NOMBRE]:[GRUPO ETARIO]],4,0)</f>
        <v>ADOLECENTE</v>
      </c>
      <c r="H2720" s="10" t="s">
        <v>27</v>
      </c>
      <c r="I2720" s="10" t="s">
        <v>5</v>
      </c>
      <c r="J2720" s="46">
        <f>VLOOKUP(REGISTROS[[#This Row],[TIPO DE EXAMEN ]],SERVICIOS[],2,0)</f>
        <v>20</v>
      </c>
      <c r="K2720" s="10" t="s">
        <v>67</v>
      </c>
      <c r="L2720" s="10">
        <v>924100423</v>
      </c>
      <c r="M2720" s="10"/>
      <c r="N2720" s="10"/>
    </row>
    <row r="2721" spans="1:14" x14ac:dyDescent="0.25">
      <c r="A2721" s="110">
        <f t="shared" si="114"/>
        <v>2711</v>
      </c>
      <c r="B2721" s="45">
        <f t="shared" si="114"/>
        <v>3318</v>
      </c>
      <c r="C2721" s="122">
        <v>46032</v>
      </c>
      <c r="D2721" s="122">
        <f>YEAR(REGISTROS[[#This Row],[FECHA]])</f>
        <v>2026</v>
      </c>
      <c r="E2721" s="112">
        <f>MONTH(REGISTROS[[#This Row],[FECHA]])</f>
        <v>1</v>
      </c>
      <c r="F2721" t="s">
        <v>5339</v>
      </c>
      <c r="G2721" s="11" t="str">
        <f ca="1">VLOOKUP(EXAMENES!F2721,PACIENTE[[APELLIDO / NOMBRE]:[GRUPO ETARIO]],4,0)</f>
        <v>ADULTO</v>
      </c>
      <c r="H2721" s="10" t="s">
        <v>161</v>
      </c>
      <c r="I2721" s="10" t="s">
        <v>5</v>
      </c>
      <c r="J2721" s="46">
        <f>VLOOKUP(REGISTROS[[#This Row],[TIPO DE EXAMEN ]],SERVICIOS[],2,0)</f>
        <v>20</v>
      </c>
      <c r="K2721" s="10" t="s">
        <v>67</v>
      </c>
      <c r="L2721" s="10">
        <v>1313425223</v>
      </c>
      <c r="M2721" s="10"/>
      <c r="N2721" s="10"/>
    </row>
    <row r="2722" spans="1:14" x14ac:dyDescent="0.25">
      <c r="A2722" s="110">
        <f t="shared" si="114"/>
        <v>2712</v>
      </c>
      <c r="B2722" s="45">
        <f t="shared" si="114"/>
        <v>3319</v>
      </c>
      <c r="C2722" s="122">
        <v>46034</v>
      </c>
      <c r="D2722" s="122">
        <f>YEAR(REGISTROS[[#This Row],[FECHA]])</f>
        <v>2026</v>
      </c>
      <c r="E2722" s="112">
        <f>MONTH(REGISTROS[[#This Row],[FECHA]])</f>
        <v>1</v>
      </c>
      <c r="F2722" t="s">
        <v>5341</v>
      </c>
      <c r="G2722" s="11" t="str">
        <f ca="1">VLOOKUP(EXAMENES!F2722,PACIENTE[[APELLIDO / NOMBRE]:[GRUPO ETARIO]],4,0)</f>
        <v>ADULTO</v>
      </c>
      <c r="H2722" s="10" t="s">
        <v>27</v>
      </c>
      <c r="I2722" s="10" t="s">
        <v>20</v>
      </c>
      <c r="J2722" s="46">
        <f>VLOOKUP(REGISTROS[[#This Row],[TIPO DE EXAMEN ]],SERVICIOS[],2,0)</f>
        <v>10</v>
      </c>
      <c r="K2722" s="10" t="s">
        <v>67</v>
      </c>
      <c r="L2722" s="10">
        <v>922109400</v>
      </c>
      <c r="M2722" s="10"/>
      <c r="N2722" s="10"/>
    </row>
    <row r="2723" spans="1:14" x14ac:dyDescent="0.25">
      <c r="A2723" s="110">
        <f t="shared" si="114"/>
        <v>2713</v>
      </c>
      <c r="B2723" s="45">
        <f t="shared" si="114"/>
        <v>3320</v>
      </c>
      <c r="C2723" s="122">
        <v>45669</v>
      </c>
      <c r="D2723" s="122">
        <f>YEAR(REGISTROS[[#This Row],[FECHA]])</f>
        <v>2025</v>
      </c>
      <c r="E2723" s="112">
        <f>MONTH(REGISTROS[[#This Row],[FECHA]])</f>
        <v>1</v>
      </c>
      <c r="F2723" t="s">
        <v>5343</v>
      </c>
      <c r="G2723" s="11" t="str">
        <f ca="1">VLOOKUP(EXAMENES!F2723,PACIENTE[[APELLIDO / NOMBRE]:[GRUPO ETARIO]],4,0)</f>
        <v>ADULTO</v>
      </c>
      <c r="H2723" s="10" t="s">
        <v>27</v>
      </c>
      <c r="I2723" s="10" t="s">
        <v>5</v>
      </c>
      <c r="J2723" s="46">
        <f>VLOOKUP(REGISTROS[[#This Row],[TIPO DE EXAMEN ]],SERVICIOS[],2,0)</f>
        <v>20</v>
      </c>
      <c r="K2723" s="10" t="s">
        <v>67</v>
      </c>
      <c r="L2723" s="10">
        <v>1350773329</v>
      </c>
      <c r="M2723" s="10"/>
      <c r="N2723" s="10"/>
    </row>
    <row r="2724" spans="1:14" x14ac:dyDescent="0.25">
      <c r="A2724" s="110">
        <f t="shared" si="114"/>
        <v>2714</v>
      </c>
      <c r="B2724" s="45">
        <f t="shared" si="114"/>
        <v>3321</v>
      </c>
      <c r="C2724" s="122">
        <v>46034</v>
      </c>
      <c r="D2724" s="122">
        <f>YEAR(REGISTROS[[#This Row],[FECHA]])</f>
        <v>2026</v>
      </c>
      <c r="E2724" s="112">
        <f>MONTH(REGISTROS[[#This Row],[FECHA]])</f>
        <v>1</v>
      </c>
      <c r="F2724" t="s">
        <v>5345</v>
      </c>
      <c r="G2724" s="11" t="str">
        <f ca="1">VLOOKUP(EXAMENES!F2724,PACIENTE[[APELLIDO / NOMBRE]:[GRUPO ETARIO]],4,0)</f>
        <v>ADOLECENTE</v>
      </c>
      <c r="H2724" s="10" t="s">
        <v>161</v>
      </c>
      <c r="I2724" s="10" t="s">
        <v>5</v>
      </c>
      <c r="J2724" s="46">
        <f>VLOOKUP(REGISTROS[[#This Row],[TIPO DE EXAMEN ]],SERVICIOS[],2,0)</f>
        <v>20</v>
      </c>
      <c r="K2724" s="10" t="s">
        <v>67</v>
      </c>
      <c r="L2724" s="10">
        <v>1313984609</v>
      </c>
      <c r="M2724" s="10"/>
      <c r="N2724" s="10"/>
    </row>
    <row r="2725" spans="1:14" x14ac:dyDescent="0.25">
      <c r="A2725" s="110">
        <f t="shared" si="114"/>
        <v>2715</v>
      </c>
      <c r="B2725" s="45">
        <f t="shared" si="114"/>
        <v>3322</v>
      </c>
      <c r="C2725" s="122">
        <v>46034</v>
      </c>
      <c r="D2725" s="122">
        <f>YEAR(REGISTROS[[#This Row],[FECHA]])</f>
        <v>2026</v>
      </c>
      <c r="E2725" s="112">
        <f>MONTH(REGISTROS[[#This Row],[FECHA]])</f>
        <v>1</v>
      </c>
      <c r="F2725" t="s">
        <v>5347</v>
      </c>
      <c r="G2725" s="11" t="str">
        <f ca="1">VLOOKUP(EXAMENES!F2725,PACIENTE[[APELLIDO / NOMBRE]:[GRUPO ETARIO]],4,0)</f>
        <v>ADULTO</v>
      </c>
      <c r="H2725" s="10" t="s">
        <v>201</v>
      </c>
      <c r="I2725" s="10" t="s">
        <v>5</v>
      </c>
      <c r="J2725" s="46">
        <f>VLOOKUP(REGISTROS[[#This Row],[TIPO DE EXAMEN ]],SERVICIOS[],2,0)</f>
        <v>20</v>
      </c>
      <c r="K2725" s="10" t="s">
        <v>67</v>
      </c>
      <c r="L2725" s="10">
        <v>1311442469</v>
      </c>
      <c r="M2725" s="10"/>
      <c r="N2725" s="10"/>
    </row>
    <row r="2726" spans="1:14" x14ac:dyDescent="0.25">
      <c r="A2726" s="110">
        <f t="shared" si="114"/>
        <v>2716</v>
      </c>
      <c r="B2726" s="45">
        <f t="shared" si="114"/>
        <v>3323</v>
      </c>
      <c r="C2726" s="122">
        <v>46034</v>
      </c>
      <c r="D2726" s="122">
        <f>YEAR(REGISTROS[[#This Row],[FECHA]])</f>
        <v>2026</v>
      </c>
      <c r="E2726" s="112">
        <f>MONTH(REGISTROS[[#This Row],[FECHA]])</f>
        <v>1</v>
      </c>
      <c r="F2726" t="s">
        <v>5349</v>
      </c>
      <c r="G2726" s="11" t="str">
        <f ca="1">VLOOKUP(EXAMENES!F2726,PACIENTE[[APELLIDO / NOMBRE]:[GRUPO ETARIO]],4,0)</f>
        <v>ADULTO</v>
      </c>
      <c r="H2726" s="10" t="s">
        <v>1782</v>
      </c>
      <c r="I2726" s="10" t="s">
        <v>5</v>
      </c>
      <c r="J2726" s="46">
        <f>VLOOKUP(REGISTROS[[#This Row],[TIPO DE EXAMEN ]],SERVICIOS[],2,0)</f>
        <v>20</v>
      </c>
      <c r="K2726" s="10" t="s">
        <v>67</v>
      </c>
      <c r="L2726" s="10">
        <v>2000118618</v>
      </c>
      <c r="M2726" s="10"/>
      <c r="N2726" s="10"/>
    </row>
    <row r="2727" spans="1:14" x14ac:dyDescent="0.25">
      <c r="A2727" s="110">
        <f t="shared" si="114"/>
        <v>2717</v>
      </c>
      <c r="B2727" s="45">
        <f t="shared" si="114"/>
        <v>3324</v>
      </c>
      <c r="C2727" s="122">
        <v>46034</v>
      </c>
      <c r="D2727" s="122">
        <f>YEAR(REGISTROS[[#This Row],[FECHA]])</f>
        <v>2026</v>
      </c>
      <c r="E2727" s="112">
        <f>MONTH(REGISTROS[[#This Row],[FECHA]])</f>
        <v>1</v>
      </c>
      <c r="F2727" t="s">
        <v>5351</v>
      </c>
      <c r="G2727" s="11" t="str">
        <f ca="1">VLOOKUP(EXAMENES!F2727,PACIENTE[[APELLIDO / NOMBRE]:[GRUPO ETARIO]],4,0)</f>
        <v>TERCERA EDAD</v>
      </c>
      <c r="H2727" s="10" t="s">
        <v>1778</v>
      </c>
      <c r="I2727" s="10" t="s">
        <v>20</v>
      </c>
      <c r="J2727" s="46">
        <f>VLOOKUP(REGISTROS[[#This Row],[TIPO DE EXAMEN ]],SERVICIOS[],2,0)</f>
        <v>10</v>
      </c>
      <c r="K2727" s="10" t="s">
        <v>67</v>
      </c>
      <c r="L2727" s="10">
        <v>701694960</v>
      </c>
      <c r="M2727" s="10"/>
      <c r="N2727" s="10"/>
    </row>
    <row r="2728" spans="1:14" x14ac:dyDescent="0.25">
      <c r="A2728" s="110">
        <f t="shared" si="114"/>
        <v>2718</v>
      </c>
      <c r="B2728" s="45">
        <f t="shared" si="114"/>
        <v>3325</v>
      </c>
      <c r="C2728" s="122">
        <v>46034</v>
      </c>
      <c r="D2728" s="122">
        <f>YEAR(REGISTROS[[#This Row],[FECHA]])</f>
        <v>2026</v>
      </c>
      <c r="E2728" s="112">
        <f>MONTH(REGISTROS[[#This Row],[FECHA]])</f>
        <v>1</v>
      </c>
      <c r="F2728" t="s">
        <v>5353</v>
      </c>
      <c r="G2728" s="11" t="str">
        <f ca="1">VLOOKUP(EXAMENES!F2728,PACIENTE[[APELLIDO / NOMBRE]:[GRUPO ETARIO]],4,0)</f>
        <v>ADOLECENTE</v>
      </c>
      <c r="H2728" s="10" t="s">
        <v>3805</v>
      </c>
      <c r="I2728" s="10" t="s">
        <v>5</v>
      </c>
      <c r="J2728" s="46">
        <f>VLOOKUP(REGISTROS[[#This Row],[TIPO DE EXAMEN ]],SERVICIOS[],2,0)</f>
        <v>20</v>
      </c>
      <c r="K2728" s="10" t="s">
        <v>67</v>
      </c>
      <c r="L2728" s="10">
        <v>1752313005</v>
      </c>
      <c r="M2728" s="10"/>
      <c r="N2728" s="10"/>
    </row>
    <row r="2729" spans="1:14" x14ac:dyDescent="0.25">
      <c r="A2729" s="110">
        <f t="shared" si="114"/>
        <v>2719</v>
      </c>
      <c r="B2729" s="45">
        <f t="shared" si="114"/>
        <v>3326</v>
      </c>
      <c r="C2729" s="122">
        <v>46034</v>
      </c>
      <c r="D2729" s="122">
        <f>YEAR(REGISTROS[[#This Row],[FECHA]])</f>
        <v>2026</v>
      </c>
      <c r="E2729" s="112">
        <f>MONTH(REGISTROS[[#This Row],[FECHA]])</f>
        <v>1</v>
      </c>
      <c r="F2729" t="s">
        <v>5355</v>
      </c>
      <c r="G2729" s="11" t="str">
        <f ca="1">VLOOKUP(EXAMENES!F2729,PACIENTE[[APELLIDO / NOMBRE]:[GRUPO ETARIO]],4,0)</f>
        <v>ADULTO</v>
      </c>
      <c r="H2729" s="10" t="s">
        <v>117</v>
      </c>
      <c r="I2729" s="10" t="s">
        <v>20</v>
      </c>
      <c r="J2729" s="46">
        <f>VLOOKUP(REGISTROS[[#This Row],[TIPO DE EXAMEN ]],SERVICIOS[],2,0)</f>
        <v>10</v>
      </c>
      <c r="K2729" s="10" t="s">
        <v>67</v>
      </c>
      <c r="L2729" s="10">
        <v>1311189953</v>
      </c>
      <c r="M2729" s="10"/>
      <c r="N2729" s="10"/>
    </row>
    <row r="2730" spans="1:14" x14ac:dyDescent="0.25">
      <c r="A2730" s="110">
        <f t="shared" si="114"/>
        <v>2720</v>
      </c>
      <c r="B2730" s="45">
        <f t="shared" si="114"/>
        <v>3327</v>
      </c>
      <c r="C2730" s="122">
        <v>46035</v>
      </c>
      <c r="D2730" s="122">
        <f>YEAR(REGISTROS[[#This Row],[FECHA]])</f>
        <v>2026</v>
      </c>
      <c r="E2730" s="112">
        <f>MONTH(REGISTROS[[#This Row],[FECHA]])</f>
        <v>1</v>
      </c>
      <c r="F2730" t="s">
        <v>5357</v>
      </c>
      <c r="G2730" s="11" t="str">
        <f ca="1">VLOOKUP(EXAMENES!F2730,PACIENTE[[APELLIDO / NOMBRE]:[GRUPO ETARIO]],4,0)</f>
        <v>ADULTO</v>
      </c>
      <c r="H2730" s="10" t="s">
        <v>201</v>
      </c>
      <c r="I2730" s="10" t="s">
        <v>5</v>
      </c>
      <c r="J2730" s="46">
        <f>VLOOKUP(REGISTROS[[#This Row],[TIPO DE EXAMEN ]],SERVICIOS[],2,0)</f>
        <v>20</v>
      </c>
      <c r="K2730" s="10" t="s">
        <v>67</v>
      </c>
      <c r="L2730" s="10">
        <v>1305543363</v>
      </c>
      <c r="M2730" s="10"/>
      <c r="N2730" s="10"/>
    </row>
    <row r="2731" spans="1:14" x14ac:dyDescent="0.25">
      <c r="A2731" s="110">
        <f t="shared" si="114"/>
        <v>2721</v>
      </c>
      <c r="B2731" s="45">
        <f t="shared" si="114"/>
        <v>3328</v>
      </c>
      <c r="C2731" s="122">
        <v>46035</v>
      </c>
      <c r="D2731" s="122">
        <f>YEAR(REGISTROS[[#This Row],[FECHA]])</f>
        <v>2026</v>
      </c>
      <c r="E2731" s="112">
        <f>MONTH(REGISTROS[[#This Row],[FECHA]])</f>
        <v>1</v>
      </c>
      <c r="F2731" t="s">
        <v>5359</v>
      </c>
      <c r="G2731" s="11" t="str">
        <f ca="1">VLOOKUP(EXAMENES!F2731,PACIENTE[[APELLIDO / NOMBRE]:[GRUPO ETARIO]],4,0)</f>
        <v>ADOLECENTE</v>
      </c>
      <c r="H2731" s="10" t="s">
        <v>161</v>
      </c>
      <c r="I2731" s="10" t="s">
        <v>5</v>
      </c>
      <c r="J2731" s="46">
        <f>VLOOKUP(REGISTROS[[#This Row],[TIPO DE EXAMEN ]],SERVICIOS[],2,0)</f>
        <v>20</v>
      </c>
      <c r="K2731" s="10" t="s">
        <v>67</v>
      </c>
      <c r="L2731" s="10">
        <v>1317184347</v>
      </c>
      <c r="M2731" s="10"/>
      <c r="N2731" s="10"/>
    </row>
    <row r="2732" spans="1:14" x14ac:dyDescent="0.25">
      <c r="A2732" s="110">
        <f t="shared" si="114"/>
        <v>2722</v>
      </c>
      <c r="B2732" s="45">
        <f t="shared" si="114"/>
        <v>3329</v>
      </c>
      <c r="C2732" s="122">
        <v>46035</v>
      </c>
      <c r="D2732" s="122">
        <f>YEAR(REGISTROS[[#This Row],[FECHA]])</f>
        <v>2026</v>
      </c>
      <c r="E2732" s="112">
        <f>MONTH(REGISTROS[[#This Row],[FECHA]])</f>
        <v>1</v>
      </c>
      <c r="F2732" t="s">
        <v>3228</v>
      </c>
      <c r="G2732" s="11" t="str">
        <f ca="1">VLOOKUP(EXAMENES!F2732,PACIENTE[[APELLIDO / NOMBRE]:[GRUPO ETARIO]],4,0)</f>
        <v>ADULTO</v>
      </c>
      <c r="H2732" s="10" t="s">
        <v>117</v>
      </c>
      <c r="I2732" s="10" t="s">
        <v>20</v>
      </c>
      <c r="J2732" s="46">
        <f>VLOOKUP(REGISTROS[[#This Row],[TIPO DE EXAMEN ]],SERVICIOS[],2,0)</f>
        <v>10</v>
      </c>
      <c r="K2732" s="10" t="s">
        <v>67</v>
      </c>
      <c r="L2732" s="10">
        <v>802220244</v>
      </c>
      <c r="M2732" s="10"/>
      <c r="N2732" s="10"/>
    </row>
    <row r="2733" spans="1:14" x14ac:dyDescent="0.25">
      <c r="A2733" s="110">
        <f t="shared" si="114"/>
        <v>2723</v>
      </c>
      <c r="B2733" s="45">
        <f t="shared" si="114"/>
        <v>3330</v>
      </c>
      <c r="C2733" s="122">
        <v>46035</v>
      </c>
      <c r="D2733" s="122">
        <f>YEAR(REGISTROS[[#This Row],[FECHA]])</f>
        <v>2026</v>
      </c>
      <c r="E2733" s="112">
        <f>MONTH(REGISTROS[[#This Row],[FECHA]])</f>
        <v>1</v>
      </c>
      <c r="F2733" t="s">
        <v>5361</v>
      </c>
      <c r="G2733" s="11" t="str">
        <f ca="1">VLOOKUP(EXAMENES!F2733,PACIENTE[[APELLIDO / NOMBRE]:[GRUPO ETARIO]],4,0)</f>
        <v>ADULTO</v>
      </c>
      <c r="H2733" s="10" t="s">
        <v>161</v>
      </c>
      <c r="I2733" s="10" t="s">
        <v>20</v>
      </c>
      <c r="J2733" s="46">
        <f>VLOOKUP(REGISTROS[[#This Row],[TIPO DE EXAMEN ]],SERVICIOS[],2,0)</f>
        <v>10</v>
      </c>
      <c r="K2733" s="10" t="s">
        <v>67</v>
      </c>
      <c r="L2733" s="10">
        <v>1315196301</v>
      </c>
      <c r="M2733" s="10"/>
      <c r="N2733" s="10"/>
    </row>
    <row r="2734" spans="1:14" x14ac:dyDescent="0.25">
      <c r="A2734" s="110">
        <f t="shared" si="114"/>
        <v>2724</v>
      </c>
      <c r="B2734" s="45">
        <f t="shared" si="114"/>
        <v>3331</v>
      </c>
      <c r="C2734" s="122">
        <v>46035</v>
      </c>
      <c r="D2734" s="122">
        <f>YEAR(REGISTROS[[#This Row],[FECHA]])</f>
        <v>2026</v>
      </c>
      <c r="E2734" s="112">
        <f>MONTH(REGISTROS[[#This Row],[FECHA]])</f>
        <v>1</v>
      </c>
      <c r="F2734" t="s">
        <v>5363</v>
      </c>
      <c r="G2734" s="11" t="str">
        <f ca="1">VLOOKUP(EXAMENES!F2734,PACIENTE[[APELLIDO / NOMBRE]:[GRUPO ETARIO]],4,0)</f>
        <v>ADOLECENTE</v>
      </c>
      <c r="H2734" s="10" t="s">
        <v>2293</v>
      </c>
      <c r="I2734" s="10" t="s">
        <v>5</v>
      </c>
      <c r="J2734" s="46">
        <f>VLOOKUP(REGISTROS[[#This Row],[TIPO DE EXAMEN ]],SERVICIOS[],2,0)</f>
        <v>20</v>
      </c>
      <c r="K2734" s="10" t="s">
        <v>67</v>
      </c>
      <c r="L2734" s="10">
        <v>1311885493</v>
      </c>
      <c r="M2734" s="10"/>
      <c r="N2734" s="10"/>
    </row>
    <row r="2735" spans="1:14" x14ac:dyDescent="0.25">
      <c r="A2735" s="110">
        <f t="shared" si="114"/>
        <v>2725</v>
      </c>
      <c r="B2735" s="45">
        <f t="shared" si="114"/>
        <v>3332</v>
      </c>
      <c r="C2735" s="122">
        <v>46035</v>
      </c>
      <c r="D2735" s="122">
        <f>YEAR(REGISTROS[[#This Row],[FECHA]])</f>
        <v>2026</v>
      </c>
      <c r="E2735" s="112">
        <f>MONTH(REGISTROS[[#This Row],[FECHA]])</f>
        <v>1</v>
      </c>
      <c r="F2735" t="s">
        <v>5365</v>
      </c>
      <c r="G2735" s="11" t="str">
        <f ca="1">VLOOKUP(EXAMENES!F2735,PACIENTE[[APELLIDO / NOMBRE]:[GRUPO ETARIO]],4,0)</f>
        <v>ADOLECENTE</v>
      </c>
      <c r="H2735" s="10" t="s">
        <v>161</v>
      </c>
      <c r="I2735" s="10" t="s">
        <v>5</v>
      </c>
      <c r="J2735" s="46">
        <f>VLOOKUP(REGISTROS[[#This Row],[TIPO DE EXAMEN ]],SERVICIOS[],2,0)</f>
        <v>20</v>
      </c>
      <c r="K2735" s="10" t="s">
        <v>68</v>
      </c>
      <c r="L2735" s="10">
        <v>1311633620</v>
      </c>
      <c r="M2735" s="10"/>
      <c r="N2735" s="10"/>
    </row>
    <row r="2736" spans="1:14" x14ac:dyDescent="0.25">
      <c r="A2736" s="110">
        <f t="shared" si="114"/>
        <v>2726</v>
      </c>
      <c r="B2736" s="45">
        <f t="shared" si="114"/>
        <v>3333</v>
      </c>
      <c r="C2736" s="122">
        <v>46036</v>
      </c>
      <c r="D2736" s="122">
        <f>YEAR(REGISTROS[[#This Row],[FECHA]])</f>
        <v>2026</v>
      </c>
      <c r="E2736" s="112">
        <f>MONTH(REGISTROS[[#This Row],[FECHA]])</f>
        <v>1</v>
      </c>
      <c r="F2736" t="s">
        <v>5367</v>
      </c>
      <c r="G2736" s="11" t="str">
        <f ca="1">VLOOKUP(EXAMENES!F2736,PACIENTE[[APELLIDO / NOMBRE]:[GRUPO ETARIO]],4,0)</f>
        <v>ADULTO</v>
      </c>
      <c r="H2736" s="10" t="s">
        <v>1777</v>
      </c>
      <c r="I2736" s="10" t="s">
        <v>20</v>
      </c>
      <c r="J2736" s="46">
        <f>VLOOKUP(REGISTROS[[#This Row],[TIPO DE EXAMEN ]],SERVICIOS[],2,0)</f>
        <v>10</v>
      </c>
      <c r="K2736" s="10" t="s">
        <v>67</v>
      </c>
      <c r="L2736" s="10">
        <v>1313947549</v>
      </c>
      <c r="M2736" s="10"/>
      <c r="N2736" s="10"/>
    </row>
    <row r="2737" spans="1:14" x14ac:dyDescent="0.25">
      <c r="A2737" s="110">
        <f t="shared" si="114"/>
        <v>2727</v>
      </c>
      <c r="B2737" s="45">
        <f t="shared" si="114"/>
        <v>3334</v>
      </c>
      <c r="C2737" s="122">
        <v>46036</v>
      </c>
      <c r="D2737" s="122">
        <f>YEAR(REGISTROS[[#This Row],[FECHA]])</f>
        <v>2026</v>
      </c>
      <c r="E2737" s="112">
        <f>MONTH(REGISTROS[[#This Row],[FECHA]])</f>
        <v>1</v>
      </c>
      <c r="F2737" t="s">
        <v>5369</v>
      </c>
      <c r="G2737" s="11" t="str">
        <f ca="1">VLOOKUP(EXAMENES!F2737,PACIENTE[[APELLIDO / NOMBRE]:[GRUPO ETARIO]],4,0)</f>
        <v>ADOLECENTE</v>
      </c>
      <c r="H2737" s="10" t="s">
        <v>27</v>
      </c>
      <c r="I2737" s="10" t="s">
        <v>5</v>
      </c>
      <c r="J2737" s="46">
        <f>VLOOKUP(REGISTROS[[#This Row],[TIPO DE EXAMEN ]],SERVICIOS[],2,0)</f>
        <v>20</v>
      </c>
      <c r="K2737" s="10" t="s">
        <v>67</v>
      </c>
      <c r="L2737" s="10">
        <v>1313093989</v>
      </c>
      <c r="M2737" s="10"/>
      <c r="N2737" s="10"/>
    </row>
    <row r="2738" spans="1:14" x14ac:dyDescent="0.25">
      <c r="A2738" s="110">
        <f t="shared" si="114"/>
        <v>2728</v>
      </c>
      <c r="B2738" s="45">
        <f t="shared" si="114"/>
        <v>3335</v>
      </c>
      <c r="C2738" s="122">
        <v>46036</v>
      </c>
      <c r="D2738" s="122">
        <f>YEAR(REGISTROS[[#This Row],[FECHA]])</f>
        <v>2026</v>
      </c>
      <c r="E2738" s="112">
        <f>MONTH(REGISTROS[[#This Row],[FECHA]])</f>
        <v>1</v>
      </c>
      <c r="F2738" t="s">
        <v>5371</v>
      </c>
      <c r="G2738" s="11" t="str">
        <f ca="1">VLOOKUP(EXAMENES!F2738,PACIENTE[[APELLIDO / NOMBRE]:[GRUPO ETARIO]],4,0)</f>
        <v>ADOLECENTE</v>
      </c>
      <c r="H2738" s="10" t="s">
        <v>27</v>
      </c>
      <c r="I2738" s="10" t="s">
        <v>5</v>
      </c>
      <c r="J2738" s="46">
        <f>VLOOKUP(REGISTROS[[#This Row],[TIPO DE EXAMEN ]],SERVICIOS[],2,0)</f>
        <v>20</v>
      </c>
      <c r="K2738" s="10" t="s">
        <v>67</v>
      </c>
      <c r="L2738" s="10">
        <v>1313093989</v>
      </c>
      <c r="M2738" s="10"/>
      <c r="N2738" s="10"/>
    </row>
    <row r="2739" spans="1:14" x14ac:dyDescent="0.25">
      <c r="A2739" s="110">
        <f t="shared" si="114"/>
        <v>2729</v>
      </c>
      <c r="B2739" s="45">
        <f t="shared" si="114"/>
        <v>3336</v>
      </c>
      <c r="C2739" s="122">
        <v>46036</v>
      </c>
      <c r="D2739" s="122">
        <f>YEAR(REGISTROS[[#This Row],[FECHA]])</f>
        <v>2026</v>
      </c>
      <c r="E2739" s="112">
        <f>MONTH(REGISTROS[[#This Row],[FECHA]])</f>
        <v>1</v>
      </c>
      <c r="F2739" t="s">
        <v>5372</v>
      </c>
      <c r="G2739" s="11" t="str">
        <f ca="1">VLOOKUP(EXAMENES!F2739,PACIENTE[[APELLIDO / NOMBRE]:[GRUPO ETARIO]],4,0)</f>
        <v>ADULTO</v>
      </c>
      <c r="H2739" s="10" t="s">
        <v>27</v>
      </c>
      <c r="I2739" s="10" t="s">
        <v>5</v>
      </c>
      <c r="J2739" s="46">
        <f>VLOOKUP(REGISTROS[[#This Row],[TIPO DE EXAMEN ]],SERVICIOS[],2,0)</f>
        <v>20</v>
      </c>
      <c r="K2739" s="10" t="s">
        <v>67</v>
      </c>
      <c r="L2739" s="10">
        <v>1313093989</v>
      </c>
      <c r="M2739" s="10"/>
      <c r="N2739" s="10"/>
    </row>
    <row r="2740" spans="1:14" x14ac:dyDescent="0.25">
      <c r="A2740" s="110">
        <f t="shared" si="114"/>
        <v>2730</v>
      </c>
      <c r="B2740" s="45">
        <f t="shared" si="114"/>
        <v>3337</v>
      </c>
      <c r="C2740" s="122">
        <v>46036</v>
      </c>
      <c r="D2740" s="122">
        <f>YEAR(REGISTROS[[#This Row],[FECHA]])</f>
        <v>2026</v>
      </c>
      <c r="E2740" s="112">
        <f>MONTH(REGISTROS[[#This Row],[FECHA]])</f>
        <v>1</v>
      </c>
      <c r="F2740" t="s">
        <v>5373</v>
      </c>
      <c r="G2740" s="11" t="str">
        <f ca="1">VLOOKUP(EXAMENES!F2740,PACIENTE[[APELLIDO / NOMBRE]:[GRUPO ETARIO]],4,0)</f>
        <v>ADULTO</v>
      </c>
      <c r="H2740" s="10" t="s">
        <v>1782</v>
      </c>
      <c r="I2740" s="10" t="s">
        <v>5</v>
      </c>
      <c r="J2740" s="46">
        <f>VLOOKUP(REGISTROS[[#This Row],[TIPO DE EXAMEN ]],SERVICIOS[],2,0)</f>
        <v>20</v>
      </c>
      <c r="K2740" s="10" t="s">
        <v>67</v>
      </c>
      <c r="L2740" s="10">
        <v>1316701448</v>
      </c>
      <c r="M2740" s="10"/>
      <c r="N2740" s="10"/>
    </row>
    <row r="2741" spans="1:14" x14ac:dyDescent="0.25">
      <c r="A2741" s="110">
        <f t="shared" si="114"/>
        <v>2731</v>
      </c>
      <c r="B2741" s="45">
        <f t="shared" si="114"/>
        <v>3338</v>
      </c>
      <c r="C2741" s="122">
        <v>46036</v>
      </c>
      <c r="D2741" s="122">
        <f>YEAR(REGISTROS[[#This Row],[FECHA]])</f>
        <v>2026</v>
      </c>
      <c r="E2741" s="112">
        <f>MONTH(REGISTROS[[#This Row],[FECHA]])</f>
        <v>1</v>
      </c>
      <c r="F2741" t="s">
        <v>1832</v>
      </c>
      <c r="G2741" s="11" t="str">
        <f ca="1">VLOOKUP(EXAMENES!F2741,PACIENTE[[APELLIDO / NOMBRE]:[GRUPO ETARIO]],4,0)</f>
        <v>ADULTO</v>
      </c>
      <c r="H2741" s="10" t="s">
        <v>161</v>
      </c>
      <c r="I2741" s="10" t="s">
        <v>20</v>
      </c>
      <c r="J2741" s="46">
        <f>VLOOKUP(REGISTROS[[#This Row],[TIPO DE EXAMEN ]],SERVICIOS[],2,0)</f>
        <v>10</v>
      </c>
      <c r="K2741" s="10" t="s">
        <v>67</v>
      </c>
      <c r="L2741" s="10">
        <v>1316567385</v>
      </c>
      <c r="M2741" s="10"/>
      <c r="N2741" s="10"/>
    </row>
    <row r="2742" spans="1:14" x14ac:dyDescent="0.25">
      <c r="A2742" s="110">
        <f t="shared" si="114"/>
        <v>2732</v>
      </c>
      <c r="B2742" s="45">
        <f t="shared" si="114"/>
        <v>3339</v>
      </c>
      <c r="C2742" s="122">
        <v>46036</v>
      </c>
      <c r="D2742" s="122">
        <f>YEAR(REGISTROS[[#This Row],[FECHA]])</f>
        <v>2026</v>
      </c>
      <c r="E2742" s="112">
        <f>MONTH(REGISTROS[[#This Row],[FECHA]])</f>
        <v>1</v>
      </c>
      <c r="F2742" t="s">
        <v>5375</v>
      </c>
      <c r="G2742" s="11" t="str">
        <f ca="1">VLOOKUP(EXAMENES!F2742,PACIENTE[[APELLIDO / NOMBRE]:[GRUPO ETARIO]],4,0)</f>
        <v>ADOLECENTE</v>
      </c>
      <c r="H2742" s="10" t="s">
        <v>117</v>
      </c>
      <c r="I2742" s="10" t="s">
        <v>5</v>
      </c>
      <c r="J2742" s="46">
        <f>VLOOKUP(REGISTROS[[#This Row],[TIPO DE EXAMEN ]],SERVICIOS[],2,0)</f>
        <v>20</v>
      </c>
      <c r="K2742" s="10" t="s">
        <v>67</v>
      </c>
      <c r="L2742" s="10">
        <v>1350070460</v>
      </c>
      <c r="M2742" s="10"/>
      <c r="N2742" s="10"/>
    </row>
    <row r="2743" spans="1:14" x14ac:dyDescent="0.25">
      <c r="A2743" s="110">
        <f t="shared" si="114"/>
        <v>2733</v>
      </c>
      <c r="B2743" s="45">
        <f t="shared" si="114"/>
        <v>3340</v>
      </c>
      <c r="C2743" s="122">
        <v>46036</v>
      </c>
      <c r="D2743" s="122">
        <f>YEAR(REGISTROS[[#This Row],[FECHA]])</f>
        <v>2026</v>
      </c>
      <c r="E2743" s="112">
        <f>MONTH(REGISTROS[[#This Row],[FECHA]])</f>
        <v>1</v>
      </c>
      <c r="F2743" t="s">
        <v>5377</v>
      </c>
      <c r="G2743" s="11" t="str">
        <f ca="1">VLOOKUP(EXAMENES!F2743,PACIENTE[[APELLIDO / NOMBRE]:[GRUPO ETARIO]],4,0)</f>
        <v>ADULTO</v>
      </c>
      <c r="H2743" s="10" t="s">
        <v>27</v>
      </c>
      <c r="I2743" s="10" t="s">
        <v>5</v>
      </c>
      <c r="J2743" s="46">
        <f>VLOOKUP(REGISTROS[[#This Row],[TIPO DE EXAMEN ]],SERVICIOS[],2,0)</f>
        <v>20</v>
      </c>
      <c r="K2743" s="10" t="s">
        <v>67</v>
      </c>
      <c r="L2743" s="10">
        <v>1312984949</v>
      </c>
      <c r="M2743" s="10"/>
      <c r="N2743" s="10"/>
    </row>
    <row r="2744" spans="1:14" x14ac:dyDescent="0.25">
      <c r="A2744" s="110">
        <f t="shared" si="114"/>
        <v>2734</v>
      </c>
      <c r="B2744" s="45">
        <f t="shared" si="114"/>
        <v>3341</v>
      </c>
      <c r="C2744" s="122">
        <v>46037</v>
      </c>
      <c r="D2744" s="122">
        <f>YEAR(REGISTROS[[#This Row],[FECHA]])</f>
        <v>2026</v>
      </c>
      <c r="E2744" s="112">
        <f>MONTH(REGISTROS[[#This Row],[FECHA]])</f>
        <v>1</v>
      </c>
      <c r="F2744" t="s">
        <v>3210</v>
      </c>
      <c r="G2744" s="11" t="str">
        <f ca="1">VLOOKUP(EXAMENES!F2744,PACIENTE[[APELLIDO / NOMBRE]:[GRUPO ETARIO]],4,0)</f>
        <v>ADOLECENTE</v>
      </c>
      <c r="H2744" s="10" t="s">
        <v>27</v>
      </c>
      <c r="I2744" s="10" t="s">
        <v>5</v>
      </c>
      <c r="J2744" s="46">
        <f>VLOOKUP(REGISTROS[[#This Row],[TIPO DE EXAMEN ]],SERVICIOS[],2,0)</f>
        <v>20</v>
      </c>
      <c r="K2744" s="10" t="s">
        <v>67</v>
      </c>
      <c r="L2744" s="10">
        <v>1313451021</v>
      </c>
      <c r="M2744" s="10"/>
      <c r="N2744" s="10"/>
    </row>
    <row r="2745" spans="1:14" x14ac:dyDescent="0.25">
      <c r="A2745" s="110">
        <f t="shared" si="114"/>
        <v>2735</v>
      </c>
      <c r="B2745" s="45">
        <f t="shared" si="114"/>
        <v>3342</v>
      </c>
      <c r="C2745" s="122">
        <v>46037</v>
      </c>
      <c r="D2745" s="122">
        <f>YEAR(REGISTROS[[#This Row],[FECHA]])</f>
        <v>2026</v>
      </c>
      <c r="E2745" s="112">
        <f>MONTH(REGISTROS[[#This Row],[FECHA]])</f>
        <v>1</v>
      </c>
      <c r="F2745" t="s">
        <v>5379</v>
      </c>
      <c r="G2745" s="11" t="str">
        <f ca="1">VLOOKUP(EXAMENES!F2745,PACIENTE[[APELLIDO / NOMBRE]:[GRUPO ETARIO]],4,0)</f>
        <v>ADULTO</v>
      </c>
      <c r="H2745" s="10" t="s">
        <v>1778</v>
      </c>
      <c r="I2745" s="10" t="s">
        <v>5</v>
      </c>
      <c r="J2745" s="46">
        <f>VLOOKUP(REGISTROS[[#This Row],[TIPO DE EXAMEN ]],SERVICIOS[],2,0)</f>
        <v>20</v>
      </c>
      <c r="K2745" s="10" t="s">
        <v>68</v>
      </c>
      <c r="L2745" s="10">
        <v>1315053601</v>
      </c>
      <c r="M2745" s="10"/>
      <c r="N2745" s="10"/>
    </row>
    <row r="2746" spans="1:14" x14ac:dyDescent="0.25">
      <c r="A2746" s="110">
        <f t="shared" si="114"/>
        <v>2736</v>
      </c>
      <c r="B2746" s="45">
        <f t="shared" si="114"/>
        <v>3343</v>
      </c>
      <c r="C2746" s="122">
        <v>46037</v>
      </c>
      <c r="D2746" s="122">
        <f>YEAR(REGISTROS[[#This Row],[FECHA]])</f>
        <v>2026</v>
      </c>
      <c r="E2746" s="112">
        <f>MONTH(REGISTROS[[#This Row],[FECHA]])</f>
        <v>1</v>
      </c>
      <c r="F2746" t="s">
        <v>1938</v>
      </c>
      <c r="G2746" s="11" t="str">
        <f ca="1">VLOOKUP(EXAMENES!F2746,PACIENTE[[APELLIDO / NOMBRE]:[GRUPO ETARIO]],4,0)</f>
        <v>ADULTO</v>
      </c>
      <c r="H2746" s="10" t="s">
        <v>161</v>
      </c>
      <c r="I2746" s="10" t="s">
        <v>20</v>
      </c>
      <c r="J2746" s="46">
        <f>VLOOKUP(REGISTROS[[#This Row],[TIPO DE EXAMEN ]],SERVICIOS[],2,0)</f>
        <v>10</v>
      </c>
      <c r="K2746" s="10" t="s">
        <v>67</v>
      </c>
      <c r="L2746" s="10">
        <v>1315199842</v>
      </c>
      <c r="M2746" s="10"/>
      <c r="N2746" s="10"/>
    </row>
    <row r="2747" spans="1:14" x14ac:dyDescent="0.25">
      <c r="A2747" s="110">
        <f t="shared" si="114"/>
        <v>2737</v>
      </c>
      <c r="B2747" s="45">
        <f t="shared" si="114"/>
        <v>3344</v>
      </c>
      <c r="C2747" s="122">
        <v>46037</v>
      </c>
      <c r="D2747" s="122">
        <f>YEAR(REGISTROS[[#This Row],[FECHA]])</f>
        <v>2026</v>
      </c>
      <c r="E2747" s="112">
        <f>MONTH(REGISTROS[[#This Row],[FECHA]])</f>
        <v>1</v>
      </c>
      <c r="F2747" t="s">
        <v>5382</v>
      </c>
      <c r="G2747" s="11" t="str">
        <f ca="1">VLOOKUP(EXAMENES!F2747,PACIENTE[[APELLIDO / NOMBRE]:[GRUPO ETARIO]],4,0)</f>
        <v>ADULTO</v>
      </c>
      <c r="H2747" s="10" t="s">
        <v>117</v>
      </c>
      <c r="I2747" s="10" t="s">
        <v>20</v>
      </c>
      <c r="J2747" s="46">
        <f>VLOOKUP(REGISTROS[[#This Row],[TIPO DE EXAMEN ]],SERVICIOS[],2,0)</f>
        <v>10</v>
      </c>
      <c r="K2747" s="10" t="s">
        <v>67</v>
      </c>
      <c r="L2747" s="10">
        <v>1103871586</v>
      </c>
      <c r="M2747" s="10"/>
      <c r="N2747" s="10"/>
    </row>
    <row r="2748" spans="1:14" x14ac:dyDescent="0.25">
      <c r="A2748" s="110">
        <f t="shared" si="114"/>
        <v>2738</v>
      </c>
      <c r="B2748" s="45">
        <f t="shared" si="114"/>
        <v>3345</v>
      </c>
      <c r="C2748" s="122">
        <v>46037</v>
      </c>
      <c r="D2748" s="122">
        <f>YEAR(REGISTROS[[#This Row],[FECHA]])</f>
        <v>2026</v>
      </c>
      <c r="E2748" s="112">
        <f>MONTH(REGISTROS[[#This Row],[FECHA]])</f>
        <v>1</v>
      </c>
      <c r="F2748" t="s">
        <v>5383</v>
      </c>
      <c r="G2748" s="11" t="str">
        <f ca="1">VLOOKUP(EXAMENES!F2748,PACIENTE[[APELLIDO / NOMBRE]:[GRUPO ETARIO]],4,0)</f>
        <v>ADULTO</v>
      </c>
      <c r="H2748" s="10" t="s">
        <v>161</v>
      </c>
      <c r="I2748" s="10" t="s">
        <v>5</v>
      </c>
      <c r="J2748" s="46">
        <f>VLOOKUP(REGISTROS[[#This Row],[TIPO DE EXAMEN ]],SERVICIOS[],2,0)</f>
        <v>20</v>
      </c>
      <c r="K2748" s="10" t="s">
        <v>67</v>
      </c>
      <c r="L2748" s="10">
        <v>2352129643</v>
      </c>
      <c r="M2748" s="10"/>
      <c r="N2748" s="10"/>
    </row>
    <row r="2749" spans="1:14" x14ac:dyDescent="0.25">
      <c r="A2749" s="110">
        <f t="shared" si="114"/>
        <v>2739</v>
      </c>
      <c r="B2749" s="45">
        <f t="shared" si="114"/>
        <v>3346</v>
      </c>
      <c r="C2749" s="122">
        <v>46037</v>
      </c>
      <c r="D2749" s="122">
        <f>YEAR(REGISTROS[[#This Row],[FECHA]])</f>
        <v>2026</v>
      </c>
      <c r="E2749" s="112">
        <f>MONTH(REGISTROS[[#This Row],[FECHA]])</f>
        <v>1</v>
      </c>
      <c r="F2749" t="s">
        <v>5384</v>
      </c>
      <c r="G2749" s="11" t="str">
        <f ca="1">VLOOKUP(EXAMENES!F2749,PACIENTE[[APELLIDO / NOMBRE]:[GRUPO ETARIO]],4,0)</f>
        <v>TERCERA EDAD</v>
      </c>
      <c r="H2749" s="10" t="s">
        <v>117</v>
      </c>
      <c r="I2749" s="10" t="s">
        <v>20</v>
      </c>
      <c r="J2749" s="46">
        <f>VLOOKUP(REGISTROS[[#This Row],[TIPO DE EXAMEN ]],SERVICIOS[],2,0)</f>
        <v>10</v>
      </c>
      <c r="K2749" s="10" t="s">
        <v>67</v>
      </c>
      <c r="L2749" s="10">
        <v>1302066160</v>
      </c>
      <c r="M2749" s="10"/>
      <c r="N2749" s="10"/>
    </row>
    <row r="2750" spans="1:14" x14ac:dyDescent="0.25">
      <c r="A2750" s="110">
        <f t="shared" si="114"/>
        <v>2740</v>
      </c>
      <c r="B2750" s="45">
        <f t="shared" si="114"/>
        <v>3347</v>
      </c>
      <c r="C2750" s="122">
        <v>46038</v>
      </c>
      <c r="D2750" s="122">
        <f>YEAR(REGISTROS[[#This Row],[FECHA]])</f>
        <v>2026</v>
      </c>
      <c r="E2750" s="112">
        <f>MONTH(REGISTROS[[#This Row],[FECHA]])</f>
        <v>1</v>
      </c>
      <c r="F2750" t="s">
        <v>5386</v>
      </c>
      <c r="G2750" s="11" t="str">
        <f ca="1">VLOOKUP(EXAMENES!F2750,PACIENTE[[APELLIDO / NOMBRE]:[GRUPO ETARIO]],4,0)</f>
        <v>ADULTO</v>
      </c>
      <c r="H2750" s="10" t="s">
        <v>161</v>
      </c>
      <c r="I2750" s="10" t="s">
        <v>20</v>
      </c>
      <c r="J2750" s="46">
        <f>VLOOKUP(REGISTROS[[#This Row],[TIPO DE EXAMEN ]],SERVICIOS[],2,0)</f>
        <v>10</v>
      </c>
      <c r="K2750" s="10" t="s">
        <v>68</v>
      </c>
      <c r="L2750" s="10">
        <v>850555798</v>
      </c>
      <c r="M2750" s="10"/>
      <c r="N2750" s="10"/>
    </row>
    <row r="2751" spans="1:14" x14ac:dyDescent="0.25">
      <c r="A2751" s="110">
        <f t="shared" si="114"/>
        <v>2741</v>
      </c>
      <c r="B2751" s="45">
        <f t="shared" si="114"/>
        <v>3348</v>
      </c>
      <c r="C2751" s="122">
        <v>46038</v>
      </c>
      <c r="D2751" s="122">
        <f>YEAR(REGISTROS[[#This Row],[FECHA]])</f>
        <v>2026</v>
      </c>
      <c r="E2751" s="112">
        <f>MONTH(REGISTROS[[#This Row],[FECHA]])</f>
        <v>1</v>
      </c>
      <c r="F2751" t="s">
        <v>5388</v>
      </c>
      <c r="G2751" s="11" t="str">
        <f ca="1">VLOOKUP(EXAMENES!F2751,PACIENTE[[APELLIDO / NOMBRE]:[GRUPO ETARIO]],4,0)</f>
        <v>ADULTO</v>
      </c>
      <c r="H2751" s="10" t="s">
        <v>161</v>
      </c>
      <c r="I2751" s="10" t="s">
        <v>5</v>
      </c>
      <c r="J2751" s="46">
        <f>VLOOKUP(REGISTROS[[#This Row],[TIPO DE EXAMEN ]],SERVICIOS[],2,0)</f>
        <v>20</v>
      </c>
      <c r="K2751" s="10" t="s">
        <v>68</v>
      </c>
      <c r="L2751" s="10">
        <v>1317322392</v>
      </c>
      <c r="M2751" s="10"/>
      <c r="N2751" s="10"/>
    </row>
    <row r="2752" spans="1:14" x14ac:dyDescent="0.25">
      <c r="A2752" s="110">
        <f t="shared" si="114"/>
        <v>2742</v>
      </c>
      <c r="B2752" s="45">
        <f t="shared" si="114"/>
        <v>3349</v>
      </c>
      <c r="C2752" s="122">
        <v>46038</v>
      </c>
      <c r="D2752" s="122">
        <f>YEAR(REGISTROS[[#This Row],[FECHA]])</f>
        <v>2026</v>
      </c>
      <c r="E2752" s="112">
        <f>MONTH(REGISTROS[[#This Row],[FECHA]])</f>
        <v>1</v>
      </c>
      <c r="F2752" t="s">
        <v>5390</v>
      </c>
      <c r="G2752" s="11" t="str">
        <f ca="1">VLOOKUP(EXAMENES!F2752,PACIENTE[[APELLIDO / NOMBRE]:[GRUPO ETARIO]],4,0)</f>
        <v>ADULTO</v>
      </c>
      <c r="H2752" s="10" t="s">
        <v>117</v>
      </c>
      <c r="I2752" s="10" t="s">
        <v>5</v>
      </c>
      <c r="J2752" s="46">
        <f>VLOOKUP(REGISTROS[[#This Row],[TIPO DE EXAMEN ]],SERVICIOS[],2,0)</f>
        <v>20</v>
      </c>
      <c r="K2752" s="10" t="s">
        <v>68</v>
      </c>
      <c r="L2752" s="10">
        <v>1313987735</v>
      </c>
      <c r="M2752" s="10"/>
      <c r="N2752" s="10"/>
    </row>
    <row r="2753" spans="1:14" x14ac:dyDescent="0.25">
      <c r="A2753" s="110">
        <f t="shared" si="114"/>
        <v>2743</v>
      </c>
      <c r="B2753" s="45">
        <f t="shared" si="114"/>
        <v>3350</v>
      </c>
      <c r="C2753" s="122">
        <v>46039</v>
      </c>
      <c r="D2753" s="122">
        <f>YEAR(REGISTROS[[#This Row],[FECHA]])</f>
        <v>2026</v>
      </c>
      <c r="E2753" s="112">
        <f>MONTH(REGISTROS[[#This Row],[FECHA]])</f>
        <v>1</v>
      </c>
      <c r="F2753" t="s">
        <v>5391</v>
      </c>
      <c r="G2753" s="11" t="str">
        <f ca="1">VLOOKUP(EXAMENES!F2753,PACIENTE[[APELLIDO / NOMBRE]:[GRUPO ETARIO]],4,0)</f>
        <v>ADOLECENTE</v>
      </c>
      <c r="H2753" s="10" t="s">
        <v>161</v>
      </c>
      <c r="I2753" s="10" t="s">
        <v>5</v>
      </c>
      <c r="J2753" s="46">
        <f>VLOOKUP(REGISTROS[[#This Row],[TIPO DE EXAMEN ]],SERVICIOS[],2,0)</f>
        <v>20</v>
      </c>
      <c r="K2753" s="10" t="s">
        <v>67</v>
      </c>
      <c r="L2753" s="10">
        <v>1317109302</v>
      </c>
      <c r="M2753" s="10"/>
      <c r="N2753" s="10"/>
    </row>
    <row r="2754" spans="1:14" x14ac:dyDescent="0.25">
      <c r="A2754" s="110">
        <f t="shared" si="114"/>
        <v>2744</v>
      </c>
      <c r="B2754" s="45">
        <f t="shared" si="114"/>
        <v>3351</v>
      </c>
      <c r="C2754" s="122">
        <v>46039</v>
      </c>
      <c r="D2754" s="122">
        <f>YEAR(REGISTROS[[#This Row],[FECHA]])</f>
        <v>2026</v>
      </c>
      <c r="E2754" s="112">
        <f>MONTH(REGISTROS[[#This Row],[FECHA]])</f>
        <v>1</v>
      </c>
      <c r="F2754" t="s">
        <v>5393</v>
      </c>
      <c r="G2754" s="11" t="str">
        <f ca="1">VLOOKUP(EXAMENES!F2754,PACIENTE[[APELLIDO / NOMBRE]:[GRUPO ETARIO]],4,0)</f>
        <v>ADULTO</v>
      </c>
      <c r="H2754" s="10" t="s">
        <v>161</v>
      </c>
      <c r="I2754" s="10" t="s">
        <v>5</v>
      </c>
      <c r="J2754" s="46">
        <f>VLOOKUP(REGISTROS[[#This Row],[TIPO DE EXAMEN ]],SERVICIOS[],2,0)</f>
        <v>20</v>
      </c>
      <c r="K2754" s="10" t="s">
        <v>68</v>
      </c>
      <c r="L2754" s="10">
        <v>1312862525</v>
      </c>
      <c r="M2754" s="10"/>
      <c r="N2754" s="10"/>
    </row>
    <row r="2755" spans="1:14" x14ac:dyDescent="0.25">
      <c r="A2755" s="110">
        <f t="shared" si="114"/>
        <v>2745</v>
      </c>
      <c r="B2755" s="45">
        <f t="shared" si="114"/>
        <v>3352</v>
      </c>
      <c r="C2755" s="122">
        <v>46039</v>
      </c>
      <c r="D2755" s="122">
        <f>YEAR(REGISTROS[[#This Row],[FECHA]])</f>
        <v>2026</v>
      </c>
      <c r="E2755" s="112">
        <f>MONTH(REGISTROS[[#This Row],[FECHA]])</f>
        <v>1</v>
      </c>
      <c r="F2755" t="s">
        <v>5395</v>
      </c>
      <c r="G2755" s="11" t="str">
        <f ca="1">VLOOKUP(EXAMENES!F2755,PACIENTE[[APELLIDO / NOMBRE]:[GRUPO ETARIO]],4,0)</f>
        <v>ADULTO</v>
      </c>
      <c r="H2755" s="10" t="s">
        <v>161</v>
      </c>
      <c r="I2755" s="10" t="s">
        <v>5</v>
      </c>
      <c r="J2755" s="46">
        <f>VLOOKUP(REGISTROS[[#This Row],[TIPO DE EXAMEN ]],SERVICIOS[],2,0)</f>
        <v>20</v>
      </c>
      <c r="K2755" s="10" t="s">
        <v>68</v>
      </c>
      <c r="L2755" s="10">
        <v>1314067180</v>
      </c>
      <c r="M2755" s="10"/>
      <c r="N2755" s="10"/>
    </row>
    <row r="2756" spans="1:14" x14ac:dyDescent="0.25">
      <c r="A2756" s="110">
        <f t="shared" si="114"/>
        <v>2746</v>
      </c>
      <c r="B2756" s="45" t="str">
        <f t="shared" si="114"/>
        <v/>
      </c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 t="str">
        <f t="shared" si="114"/>
        <v/>
      </c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 t="str">
        <f t="shared" si="114"/>
        <v/>
      </c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 t="str">
        <f t="shared" si="114"/>
        <v/>
      </c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 t="str">
        <f t="shared" si="114"/>
        <v/>
      </c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 t="str">
        <f t="shared" si="114"/>
        <v/>
      </c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 t="str">
        <f t="shared" si="114"/>
        <v/>
      </c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 t="str">
        <f t="shared" si="114"/>
        <v/>
      </c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 t="str">
        <f t="shared" si="114"/>
        <v/>
      </c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 t="str">
        <f t="shared" si="114"/>
        <v/>
      </c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 t="str">
        <f t="shared" si="114"/>
        <v/>
      </c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 t="str">
        <f t="shared" si="114"/>
        <v/>
      </c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 t="str">
        <f t="shared" si="114"/>
        <v/>
      </c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 t="str">
        <f t="shared" si="114"/>
        <v/>
      </c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 t="str">
        <f t="shared" si="114"/>
        <v/>
      </c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 t="str">
        <f t="shared" si="114"/>
        <v/>
      </c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 t="str">
        <f t="shared" si="114"/>
        <v/>
      </c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 t="str">
        <f t="shared" si="114"/>
        <v/>
      </c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 t="str">
        <f t="shared" si="114"/>
        <v/>
      </c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 t="str">
        <f t="shared" si="114"/>
        <v/>
      </c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4 F2675:F2690 F2756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12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37260</v>
      </c>
      <c r="D11" s="15"/>
      <c r="E11" s="73">
        <v>1</v>
      </c>
      <c r="F11" s="73">
        <f>COUNTIFS(REGISTROS[[TIPO DE EXAMEN ]],"RX PANORAMICA",REGISTROS[N° MES],$L$9,REGISTROS[N° ANO],M9)</f>
        <v>70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1400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7795</v>
      </c>
      <c r="D12" s="15"/>
      <c r="E12" s="73">
        <v>2</v>
      </c>
      <c r="F12" s="73">
        <f>COUNTIFS(REGISTROS[[TIPO DE EXAMEN ]],"RX PERIAPICAL",REGISTROS[N° MES],$L$9,REGISTROS[N° ANO],M9)</f>
        <v>32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1030</v>
      </c>
      <c r="D13" s="15"/>
      <c r="E13" s="73">
        <v>3</v>
      </c>
      <c r="F13" s="73">
        <f>COUNTIFS(REGISTROS[[TIPO DE EXAMEN ]],"RX PARCIAL",REGISTROS[N° MES],$L$9,REGISTROS[N° ANO],M9)</f>
        <v>5</v>
      </c>
      <c r="G13" s="74" t="str">
        <f>SERVICIOS!B11</f>
        <v>RX PARCIAL</v>
      </c>
      <c r="H13" s="75">
        <f>SUMIFS(REGISTROS[PRECIO],REGISTROS[[TIPO DE EXAMEN ]],"RX PARCIAL",REGISTROS[N° MES],L9,REGISTROS[N° ANO],M9)</f>
        <v>50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2430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820</v>
      </c>
      <c r="P16" s="93"/>
      <c r="Q16" s="15"/>
      <c r="R16" s="91"/>
      <c r="S16" s="91"/>
      <c r="T16" s="89"/>
      <c r="U16" s="15"/>
      <c r="V16" s="15"/>
      <c r="W16" s="102">
        <f>O14-O16</f>
        <v>-820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3250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46085</v>
      </c>
      <c r="D19" s="15"/>
      <c r="E19" s="15"/>
      <c r="F19" s="15"/>
      <c r="G19" s="169" t="s">
        <v>19</v>
      </c>
      <c r="H19" s="162">
        <f>SUM(H11:H18)</f>
        <v>1770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133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50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9</v>
      </c>
      <c r="P24" s="15"/>
      <c r="Q24" s="15"/>
      <c r="R24" s="15"/>
      <c r="S24" s="15"/>
      <c r="T24" s="89"/>
      <c r="U24" s="15"/>
      <c r="V24" s="15"/>
      <c r="W24" s="89">
        <f>W16-W22</f>
        <v>-1679.5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33"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92" t="s">
        <v>60</v>
      </c>
      <c r="C7" s="192"/>
      <c r="D7" s="192"/>
      <c r="E7" s="51"/>
      <c r="N7" s="207" t="s">
        <v>43</v>
      </c>
      <c r="O7" s="207"/>
      <c r="P7" s="207"/>
      <c r="Q7" s="207"/>
    </row>
    <row r="8" spans="2:17" ht="18.75" x14ac:dyDescent="0.25">
      <c r="B8" s="193" t="s">
        <v>45</v>
      </c>
      <c r="C8" s="194">
        <v>45992</v>
      </c>
      <c r="D8" s="194"/>
      <c r="E8" s="33"/>
      <c r="N8" s="15"/>
      <c r="O8" s="15"/>
      <c r="P8" s="15"/>
      <c r="Q8" s="15"/>
    </row>
    <row r="9" spans="2:17" ht="18.75" x14ac:dyDescent="0.25">
      <c r="B9" s="193"/>
      <c r="C9" s="194"/>
      <c r="D9" s="194"/>
      <c r="E9" s="33"/>
      <c r="I9" s="201" t="s">
        <v>47</v>
      </c>
      <c r="J9" s="201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212" t="s">
        <v>41</v>
      </c>
      <c r="O10" s="213"/>
      <c r="P10" s="208" t="s">
        <v>85</v>
      </c>
      <c r="Q10" s="209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14</v>
      </c>
      <c r="D11" s="39">
        <f>COMISIONES[[#This Row],[CANTIDAD]]*2</f>
        <v>28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12</v>
      </c>
      <c r="L11">
        <f>YEAR(C8)</f>
        <v>2025</v>
      </c>
      <c r="M11" s="1" t="s">
        <v>51</v>
      </c>
      <c r="N11" s="214"/>
      <c r="O11" s="215"/>
      <c r="P11" s="210"/>
      <c r="Q11" s="211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2</v>
      </c>
      <c r="D12" s="38">
        <f>COMISIONES[[#This Row],[CANTIDAD]]*2</f>
        <v>4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97" t="s">
        <v>33</v>
      </c>
      <c r="O12" s="198"/>
      <c r="P12" s="216">
        <v>45292</v>
      </c>
      <c r="Q12" s="217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4</v>
      </c>
      <c r="D13" s="38">
        <f>COMISIONES[[#This Row],[CANTIDAD]]*2</f>
        <v>8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99"/>
      <c r="O13" s="200"/>
      <c r="P13" s="218"/>
      <c r="Q13" s="219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2</v>
      </c>
      <c r="D14" s="38">
        <f>COMISIONES[[#This Row],[CANTIDAD]]*2</f>
        <v>4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97" t="s">
        <v>32</v>
      </c>
      <c r="O14" s="198"/>
      <c r="P14" s="185">
        <v>2</v>
      </c>
      <c r="Q14" s="186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99"/>
      <c r="O15" s="200"/>
      <c r="P15" s="187"/>
      <c r="Q15" s="188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220" t="s">
        <v>34</v>
      </c>
      <c r="O16" s="220"/>
      <c r="P16" s="170">
        <f>P14*2</f>
        <v>4</v>
      </c>
      <c r="Q16" s="170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16</v>
      </c>
      <c r="D17" s="38">
        <f>COMISIONES[[#This Row],[CANTIDAD]]*2</f>
        <v>32</v>
      </c>
      <c r="E17" s="42" t="s">
        <v>55</v>
      </c>
      <c r="F17" s="96">
        <v>2201298391</v>
      </c>
      <c r="G17" s="96" t="s">
        <v>189</v>
      </c>
      <c r="I17" s="25">
        <v>45474</v>
      </c>
      <c r="N17" s="220"/>
      <c r="O17" s="220"/>
      <c r="P17" s="170"/>
      <c r="Q17" s="170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2</v>
      </c>
      <c r="D20" s="38">
        <f>COMISIONES[[#This Row],[CANTIDAD]]*2</f>
        <v>4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1</v>
      </c>
      <c r="D23" s="38">
        <f>COMISIONES[[#This Row],[CANTIDAD]]*2</f>
        <v>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2</v>
      </c>
      <c r="D25" s="38">
        <f>COMISIONES[[#This Row],[CANTIDAD]]*2</f>
        <v>4</v>
      </c>
      <c r="E25" s="42"/>
      <c r="F25" s="96">
        <v>2206241941</v>
      </c>
      <c r="G25" s="96" t="s">
        <v>174</v>
      </c>
      <c r="I25" s="25">
        <v>45717</v>
      </c>
      <c r="N25" s="180" t="s">
        <v>41</v>
      </c>
      <c r="O25" s="180"/>
      <c r="P25" s="181" t="s">
        <v>81</v>
      </c>
      <c r="Q25" s="181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180"/>
      <c r="O26" s="180"/>
      <c r="P26" s="181"/>
      <c r="Q26" s="181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171" t="s">
        <v>33</v>
      </c>
      <c r="O27" s="172"/>
      <c r="P27" s="175" t="s">
        <v>57</v>
      </c>
      <c r="Q27" s="176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173"/>
      <c r="O28" s="174"/>
      <c r="P28" s="177"/>
      <c r="Q28" s="178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171" t="s">
        <v>44</v>
      </c>
      <c r="O29" s="172"/>
      <c r="P29" s="185">
        <f>COUNTIFS(REGISTROS[DR. SOLICITANTE],P25,REGISTROS[[TIPO DE EXAMEN ]],"RX PANORAMICA")</f>
        <v>14</v>
      </c>
      <c r="Q29" s="186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173"/>
      <c r="O30" s="174"/>
      <c r="P30" s="187"/>
      <c r="Q30" s="188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206" t="s">
        <v>34</v>
      </c>
      <c r="O31" s="206"/>
      <c r="P31" s="170">
        <f>P29*2</f>
        <v>28</v>
      </c>
      <c r="Q31" s="170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206"/>
      <c r="O32" s="206"/>
      <c r="P32" s="170"/>
      <c r="Q32" s="170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0</v>
      </c>
      <c r="D34" s="38">
        <f>COMISIONES[[#This Row],[CANTIDAD]]*2</f>
        <v>0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171" t="s">
        <v>1677</v>
      </c>
      <c r="O35" s="190"/>
      <c r="P35" s="170">
        <f>SUM(COMISIONES[VALOR A PAGAR])-(D11+D17+D21)</f>
        <v>80</v>
      </c>
      <c r="Q35" s="170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173"/>
      <c r="O36" s="191"/>
      <c r="P36" s="170"/>
      <c r="Q36" s="170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80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1290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16</v>
      </c>
      <c r="D41" s="38">
        <f>COMISIONES[[#This Row],[CANTIDAD]]*2</f>
        <v>32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1</v>
      </c>
      <c r="D43" s="38">
        <f>COMISIONES[[#This Row],[CANTIDAD]]*2</f>
        <v>2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0</v>
      </c>
      <c r="D50" s="38">
        <f>COMISIONES[[#This Row],[CANTIDAD]]*2</f>
        <v>0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1</v>
      </c>
      <c r="D55" s="38">
        <f>COMISIONES[[#This Row],[CANTIDAD]]*2</f>
        <v>2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1</v>
      </c>
      <c r="D60" s="38">
        <f>COMISIONES[[#This Row],[CANTIDAD]]*2</f>
        <v>2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2</v>
      </c>
      <c r="D62" s="38">
        <f>COMISIONES[[#This Row],[CANTIDAD]]*2</f>
        <v>4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202" t="s">
        <v>64</v>
      </c>
      <c r="C100" s="195">
        <f>SUM(C11:C98)</f>
        <v>70</v>
      </c>
      <c r="D100" s="204">
        <f>C100*2</f>
        <v>140</v>
      </c>
      <c r="E100" s="34"/>
    </row>
    <row r="101" spans="2:7" ht="15.75" x14ac:dyDescent="0.25">
      <c r="B101" s="203"/>
      <c r="C101" s="196"/>
      <c r="D101" s="205"/>
      <c r="E101" s="35"/>
    </row>
    <row r="103" spans="2:7" x14ac:dyDescent="0.25">
      <c r="C103" s="179" t="s">
        <v>62</v>
      </c>
      <c r="D103" s="189">
        <f>SUMIFS(COMISIONES[VALOR A PAGAR],COMISIONES[ESTADO],M11)</f>
        <v>0</v>
      </c>
    </row>
    <row r="104" spans="2:7" x14ac:dyDescent="0.25">
      <c r="C104" s="179"/>
      <c r="D104" s="189"/>
    </row>
    <row r="105" spans="2:7" x14ac:dyDescent="0.25">
      <c r="C105" s="182" t="s">
        <v>63</v>
      </c>
      <c r="D105" s="183">
        <f>D100-D103</f>
        <v>140</v>
      </c>
    </row>
    <row r="106" spans="2:7" x14ac:dyDescent="0.25">
      <c r="C106" s="182"/>
      <c r="D106" s="18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36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347</v>
      </c>
      <c r="C11" s="17">
        <f>COUNTIFS(REGISTROS[DR. SOLICITANTE],ESTADISTICA[[#This Row],[MEDICO ]],REGISTROS[[TIPO DE EXAMEN ]],"RX PERIAPICAL")</f>
        <v>116</v>
      </c>
      <c r="D11" s="17">
        <f>COUNTIFS(REGISTROS[DR. SOLICITANTE],ESTADISTICA[[#This Row],[MEDICO ]],REGISTROS[[TIPO DE EXAMEN ]],"RX PARCIAL")</f>
        <v>19</v>
      </c>
      <c r="E11" s="85">
        <f>ESTADISTICA[[#This Row],[RX PANORAMICA]]+ESTADISTICA[[#This Row],[RX PERIAPICAL ]]+ESTADISTICA[[#This Row],[RX PARCIAL]]</f>
        <v>482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22</v>
      </c>
      <c r="C12" s="17">
        <f>COUNTIFS(REGISTROS[DR. SOLICITANTE],ESTADISTICA[[#This Row],[MEDICO ]],REGISTROS[[TIPO DE EXAMEN ]],"RX PERIAPICAL")</f>
        <v>14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37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4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5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44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56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4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7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129</v>
      </c>
      <c r="C16" s="17">
        <f>COUNTIFS(REGISTROS[DR. SOLICITANTE],ESTADISTICA[[#This Row],[MEDICO ]],REGISTROS[[TIPO DE EXAMEN ]],"RX PERIAPICAL")</f>
        <v>68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206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242</v>
      </c>
      <c r="C17" s="17">
        <f>COUNTIFS(REGISTROS[DR. SOLICITANTE],ESTADISTICA[[#This Row],[MEDICO ]],REGISTROS[[TIPO DE EXAMEN ]],"RX PERIAPICAL")</f>
        <v>212</v>
      </c>
      <c r="D17" s="17">
        <f>COUNTIFS(REGISTROS[DR. SOLICITANTE],ESTADISTICA[[#This Row],[MEDICO ]],REGISTROS[[TIPO DE EXAMEN ]],"RX PARCIAL")</f>
        <v>14</v>
      </c>
      <c r="E17" s="85">
        <f>ESTADISTICA[[#This Row],[RX PANORAMICA]]+ESTADISTICA[[#This Row],[RX PERIAPICAL ]]+ESTADISTICA[[#This Row],[RX PARCIAL]]</f>
        <v>468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44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44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86</v>
      </c>
      <c r="C23" s="17">
        <f>COUNTIFS(REGISTROS[DR. SOLICITANTE],ESTADISTICA[[#This Row],[MEDICO ]],REGISTROS[[TIPO DE EXAMEN ]],"RX PERIAPICAL")</f>
        <v>17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104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38</v>
      </c>
      <c r="C25" s="17">
        <f>COUNTIFS(REGISTROS[DR. SOLICITANTE],ESTADISTICA[[#This Row],[MEDICO ]],REGISTROS[[TIPO DE EXAMEN ]],"RX PERIAPICAL")</f>
        <v>30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68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11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14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8</v>
      </c>
      <c r="C33" s="17">
        <f>COUNTIFS(REGISTROS[DR. SOLICITANTE],ESTADISTICA[[#This Row],[MEDICO ]],REGISTROS[[TIPO DE EXAMEN ]],"RX PERIAPICAL")</f>
        <v>12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20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2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3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434</v>
      </c>
      <c r="C41" s="17">
        <f>COUNTIFS(REGISTROS[DR. SOLICITANTE],ESTADISTICA[[#This Row],[MEDICO ]],REGISTROS[[TIPO DE EXAMEN ]],"RX PERIAPICAL")</f>
        <v>156</v>
      </c>
      <c r="D41" s="17">
        <f>COUNTIFS(REGISTROS[DR. SOLICITANTE],ESTADISTICA[[#This Row],[MEDICO ]],REGISTROS[[TIPO DE EXAMEN ]],"RX PARCIAL")</f>
        <v>49</v>
      </c>
      <c r="E41" s="85">
        <f>ESTADISTICA[[#This Row],[RX PANORAMICA]]+ESTADISTICA[[#This Row],[RX PERIAPICAL ]]+ESTADISTICA[[#This Row],[RX PARCIAL]]</f>
        <v>639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15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28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18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23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31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31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12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15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26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37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20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28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1663</v>
      </c>
      <c r="C103" s="224">
        <f>SUM(ESTADISTICA[[RX PERIAPICAL ]])</f>
        <v>729</v>
      </c>
      <c r="D103" s="225">
        <f>SUM(ESTADISTICA[RX PARCIAL])</f>
        <v>99</v>
      </c>
      <c r="E103" s="226">
        <f>SUM(ESTADISTICA[TOTAL])</f>
        <v>2491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2026-01-17T22:04:40Z</dcterms:modified>
</cp:coreProperties>
</file>