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drawings/drawing2.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Ryan\Downloads\"/>
    </mc:Choice>
  </mc:AlternateContent>
  <xr:revisionPtr revIDLastSave="0" documentId="13_ncr:1_{0374557F-CB0C-433D-AB1A-B9B3975664CC}" xr6:coauthVersionLast="47" xr6:coauthVersionMax="47" xr10:uidLastSave="{00000000-0000-0000-0000-000000000000}"/>
  <bookViews>
    <workbookView xWindow="28680" yWindow="-120" windowWidth="29040" windowHeight="16440" xr2:uid="{65FE5A40-9C86-49A3-8E56-255527A47080}"/>
  </bookViews>
  <sheets>
    <sheet name="MSTR mNAV"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 i="2" l="1" a="1"/>
  <c r="D3" i="2" s="1"/>
  <c r="E3" i="2" a="1"/>
  <c r="E3" i="2" s="1"/>
  <c r="D6" i="2"/>
  <c r="D12" i="2" s="1"/>
  <c r="C3" i="2" a="1"/>
  <c r="C3" i="2" s="1"/>
  <c r="C6" i="2" a="1"/>
  <c r="C6" i="2" s="1"/>
  <c r="E6" i="2" s="1"/>
  <c r="F4" i="2" l="1"/>
  <c r="C20" i="2"/>
  <c r="F3" i="2"/>
  <c r="E11" i="2"/>
  <c r="F11" i="2"/>
  <c r="C11" i="2"/>
  <c r="G11" i="2"/>
  <c r="D11" i="2"/>
  <c r="G22" i="2"/>
  <c r="G17" i="2"/>
  <c r="G14" i="2"/>
  <c r="G25" i="2"/>
  <c r="G29" i="2"/>
  <c r="G21" i="2"/>
  <c r="G13" i="2"/>
  <c r="C24" i="2"/>
  <c r="G26" i="2"/>
  <c r="G18" i="2"/>
  <c r="C16" i="2"/>
  <c r="G28" i="2"/>
  <c r="G24" i="2"/>
  <c r="G20" i="2"/>
  <c r="G16" i="2"/>
  <c r="G12" i="2"/>
  <c r="C28" i="2"/>
  <c r="C12" i="2"/>
  <c r="G27" i="2"/>
  <c r="G23" i="2"/>
  <c r="G19" i="2"/>
  <c r="G15" i="2"/>
  <c r="C30" i="2"/>
  <c r="C26" i="2"/>
  <c r="C22" i="2"/>
  <c r="C18" i="2"/>
  <c r="C14" i="2"/>
  <c r="E30" i="2"/>
  <c r="E29" i="2"/>
  <c r="E28" i="2"/>
  <c r="E27" i="2"/>
  <c r="E26" i="2"/>
  <c r="E25" i="2"/>
  <c r="E24" i="2"/>
  <c r="E23" i="2"/>
  <c r="E22" i="2"/>
  <c r="E21" i="2"/>
  <c r="E20" i="2"/>
  <c r="E19" i="2"/>
  <c r="E18" i="2"/>
  <c r="E17" i="2"/>
  <c r="E16" i="2"/>
  <c r="E15" i="2"/>
  <c r="E14" i="2"/>
  <c r="E13" i="2"/>
  <c r="G30" i="2"/>
  <c r="C27" i="2"/>
  <c r="C23" i="2"/>
  <c r="C19" i="2"/>
  <c r="C15" i="2"/>
  <c r="F30" i="2"/>
  <c r="F29" i="2"/>
  <c r="F28" i="2"/>
  <c r="F27" i="2"/>
  <c r="F26" i="2"/>
  <c r="F25" i="2"/>
  <c r="F24" i="2"/>
  <c r="F23" i="2"/>
  <c r="F22" i="2"/>
  <c r="F21" i="2"/>
  <c r="F20" i="2"/>
  <c r="F19" i="2"/>
  <c r="F18" i="2"/>
  <c r="F17" i="2"/>
  <c r="F16" i="2"/>
  <c r="F15" i="2"/>
  <c r="F14" i="2"/>
  <c r="F13" i="2"/>
  <c r="F12" i="2"/>
  <c r="C29" i="2"/>
  <c r="C25" i="2"/>
  <c r="C21" i="2"/>
  <c r="C17" i="2"/>
  <c r="C13" i="2"/>
  <c r="D30" i="2"/>
  <c r="D29" i="2"/>
  <c r="D28" i="2"/>
  <c r="D27" i="2"/>
  <c r="D26" i="2"/>
  <c r="D25" i="2"/>
  <c r="D24" i="2"/>
  <c r="D23" i="2"/>
  <c r="D22" i="2"/>
  <c r="D21" i="2"/>
  <c r="D20" i="2"/>
  <c r="D19" i="2"/>
  <c r="D18" i="2"/>
  <c r="D17" i="2"/>
  <c r="D16" i="2"/>
  <c r="D15" i="2"/>
  <c r="D14" i="2"/>
  <c r="D13" i="2"/>
  <c r="E12"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1"/>
        </ext>
      </extLst>
    </bk>
    <bk>
      <extLst>
        <ext uri="{3e2802c4-a4d2-4d8b-9148-e3be6c30e623}">
          <xlrd:rvb i="4"/>
        </ext>
      </extLst>
    </bk>
  </futureMetadata>
  <cellMetadata count="1">
    <bk>
      <rc t="1" v="0"/>
    </bk>
  </cellMetadata>
  <valueMetadata count="2">
    <bk>
      <rc t="2" v="0"/>
    </bk>
    <bk>
      <rc t="2" v="1"/>
    </bk>
  </valueMetadata>
</metadata>
</file>

<file path=xl/sharedStrings.xml><?xml version="1.0" encoding="utf-8"?>
<sst xmlns="http://schemas.openxmlformats.org/spreadsheetml/2006/main" count="29" uniqueCount="25">
  <si>
    <t>MSTR Price * Shares Outstanding = MSTR Market Cap</t>
  </si>
  <si>
    <t>Market Cap / USD BTC Value = mNAV</t>
  </si>
  <si>
    <t>BTC Price * BTC Stack = USD Value of MSTR's Bitcoin</t>
  </si>
  <si>
    <t>Source Data for MSTR's Potential Market Cap at 1,2,3,4,5 Multiples of NAV and Higher Bitcoin Prices</t>
  </si>
  <si>
    <t>Bitcoin Price</t>
  </si>
  <si>
    <t>BTC Price</t>
  </si>
  <si>
    <t>1_mNAV</t>
  </si>
  <si>
    <t>2_mNAV</t>
  </si>
  <si>
    <t>3_mNAV</t>
  </si>
  <si>
    <t>4_mNAV</t>
  </si>
  <si>
    <t>5_mNAV</t>
  </si>
  <si>
    <t>MSTR Share Price at 1, 2, and 3 Trillion Market Cap at Various Levels of Shares Outstanding</t>
  </si>
  <si>
    <t>Shares Outstanding</t>
  </si>
  <si>
    <t>1 Trillion Market Cap</t>
  </si>
  <si>
    <t>2 Trillion Market Cap</t>
  </si>
  <si>
    <t>3 Trillion Market Cap</t>
  </si>
  <si>
    <t>MSTR Share Price Return (X, not %) from today at 1, 2, and 3 Trillion Market Cap at Various Levels of Shares Outstanding</t>
  </si>
  <si>
    <t>Notes and Inputs</t>
  </si>
  <si>
    <t>Current MSTR Bitcoin Stack</t>
  </si>
  <si>
    <t>MSTR Price, Shares Outstanding, Market Cap</t>
  </si>
  <si>
    <t>Cell C6</t>
  </si>
  <si>
    <t>Cell C3, Cell D3, Cell E3</t>
  </si>
  <si>
    <t>Cell D6 Input</t>
  </si>
  <si>
    <t>Custom MSTR Bitcoin Stack</t>
  </si>
  <si>
    <t>Used for mNAV Multipliers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</si>
</sst>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5" formatCode="_(* #,##0_);_(* \(#,##0\);_(* &quot;-&quot;??_);_(@_)"/>
    <numFmt numFmtId="167" formatCode="_([$$-409]* #,##0_);_([$$-409]* \(#,##0\);_([$$-409]* &quot;-&quot;_);_(@_)"/>
    <numFmt numFmtId="168" formatCode="_([$$-409]* #,##0_);_([$$-409]* \(#,##0\);_([$$-409]* &quot;-&quot;??_);_(@_)"/>
  </numFmts>
  <fonts count="22"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4"/>
      <color theme="2"/>
      <name val="Aptos Narrow"/>
      <family val="2"/>
      <scheme val="minor"/>
    </font>
    <font>
      <b/>
      <u val="singleAccounting"/>
      <sz val="12"/>
      <color theme="2"/>
      <name val="Aptos Narrow"/>
      <family val="2"/>
      <scheme val="minor"/>
    </font>
    <font>
      <sz val="11"/>
      <color theme="2"/>
      <name val="Aptos Narrow"/>
      <family val="2"/>
      <scheme val="minor"/>
    </font>
    <font>
      <sz val="20"/>
      <color rgb="FFFF0000"/>
      <name val="Aptos Narrow"/>
      <family val="2"/>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
      <patternFill patternType="solid">
        <fgColor rgb="FF00B0F0"/>
        <bgColor indexed="64"/>
      </patternFill>
    </fill>
    <fill>
      <patternFill patternType="solid">
        <fgColor theme="0" tint="-0.249977111117893"/>
        <bgColor indexed="64"/>
      </patternFill>
    </fill>
    <fill>
      <patternFill patternType="solid">
        <fgColor rgb="FF7030A0"/>
        <bgColor indexed="64"/>
      </patternFill>
    </fill>
    <fill>
      <patternFill patternType="solid">
        <fgColor theme="5" tint="-0.249977111117893"/>
        <bgColor indexed="64"/>
      </patternFill>
    </fill>
    <fill>
      <patternFill patternType="solid">
        <fgColor theme="3"/>
        <bgColor indexed="64"/>
      </patternFill>
    </fill>
    <fill>
      <patternFill patternType="solid">
        <fgColor theme="1" tint="0.34998626667073579"/>
        <bgColor indexed="64"/>
      </patternFill>
    </fill>
    <fill>
      <patternFill patternType="solid">
        <fgColor theme="2" tint="-0.749992370372631"/>
        <bgColor indexed="64"/>
      </patternFill>
    </fill>
    <fill>
      <patternFill patternType="solid">
        <fgColor theme="5"/>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3">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7">
    <xf numFmtId="0" fontId="0" fillId="0" borderId="0" xfId="0"/>
    <xf numFmtId="165" fontId="19" fillId="39" borderId="12" xfId="1" applyNumberFormat="1" applyFont="1" applyFill="1" applyBorder="1" applyAlignment="1">
      <alignment horizontal="center" vertical="center"/>
    </xf>
    <xf numFmtId="165" fontId="18" fillId="39" borderId="12" xfId="1" applyNumberFormat="1" applyFont="1" applyFill="1" applyBorder="1" applyAlignment="1">
      <alignment horizontal="center" vertical="center"/>
    </xf>
    <xf numFmtId="165" fontId="17" fillId="37" borderId="0" xfId="0" applyNumberFormat="1" applyFont="1" applyFill="1" applyAlignment="1">
      <alignment horizontal="center" vertical="center"/>
    </xf>
    <xf numFmtId="165" fontId="17" fillId="36" borderId="0" xfId="0" applyNumberFormat="1" applyFont="1" applyFill="1" applyAlignment="1">
      <alignment horizontal="center" vertical="center"/>
    </xf>
    <xf numFmtId="2" fontId="21" fillId="40" borderId="0" xfId="0" applyNumberFormat="1" applyFont="1" applyFill="1" applyAlignment="1">
      <alignment horizontal="center" vertical="center"/>
    </xf>
    <xf numFmtId="165" fontId="17" fillId="34" borderId="0" xfId="0" applyNumberFormat="1" applyFont="1" applyFill="1" applyAlignment="1">
      <alignment horizontal="center" vertical="center"/>
    </xf>
    <xf numFmtId="165" fontId="18" fillId="39" borderId="10" xfId="1" applyNumberFormat="1" applyFont="1" applyFill="1" applyBorder="1" applyAlignment="1">
      <alignment horizontal="center" vertical="center"/>
    </xf>
    <xf numFmtId="165" fontId="18" fillId="39" borderId="15" xfId="1" applyNumberFormat="1" applyFont="1" applyFill="1" applyBorder="1" applyAlignment="1">
      <alignment horizontal="center" vertical="center"/>
    </xf>
    <xf numFmtId="165" fontId="19" fillId="39" borderId="13" xfId="1" applyNumberFormat="1" applyFont="1" applyFill="1" applyBorder="1" applyAlignment="1">
      <alignment horizontal="center" vertical="center"/>
    </xf>
    <xf numFmtId="165" fontId="19" fillId="39" borderId="15" xfId="1" applyNumberFormat="1" applyFont="1" applyFill="1" applyBorder="1" applyAlignment="1">
      <alignment horizontal="center" vertical="center"/>
    </xf>
    <xf numFmtId="165" fontId="19" fillId="39" borderId="10" xfId="1" applyNumberFormat="1" applyFont="1" applyFill="1" applyBorder="1" applyAlignment="1">
      <alignment horizontal="center" vertical="center"/>
    </xf>
    <xf numFmtId="165" fontId="18" fillId="39" borderId="14" xfId="1" applyNumberFormat="1" applyFont="1" applyFill="1" applyBorder="1" applyAlignment="1">
      <alignment horizontal="center" vertical="center"/>
    </xf>
    <xf numFmtId="165" fontId="19" fillId="39" borderId="14" xfId="1" applyNumberFormat="1" applyFont="1" applyFill="1" applyBorder="1" applyAlignment="1">
      <alignment horizontal="center" vertical="center"/>
    </xf>
    <xf numFmtId="165" fontId="18" fillId="39" borderId="13" xfId="1" applyNumberFormat="1" applyFont="1" applyFill="1" applyBorder="1" applyAlignment="1">
      <alignment horizontal="center" vertical="center"/>
    </xf>
    <xf numFmtId="165" fontId="19" fillId="39" borderId="11" xfId="1" applyNumberFormat="1" applyFont="1" applyFill="1" applyBorder="1" applyAlignment="1">
      <alignment horizontal="center" vertical="center"/>
    </xf>
    <xf numFmtId="165" fontId="18" fillId="39" borderId="11" xfId="1" applyNumberFormat="1" applyFont="1" applyFill="1" applyBorder="1" applyAlignment="1">
      <alignment horizontal="center" vertical="center"/>
    </xf>
    <xf numFmtId="0" fontId="0" fillId="0" borderId="0" xfId="0" applyAlignment="1">
      <alignment horizontal="center" vertical="center"/>
    </xf>
    <xf numFmtId="0" fontId="0" fillId="38" borderId="0" xfId="0" applyFill="1" applyAlignment="1">
      <alignment vertical="center"/>
    </xf>
    <xf numFmtId="0" fontId="20" fillId="33" borderId="0" xfId="0" applyFont="1" applyFill="1" applyAlignment="1">
      <alignment horizontal="center" vertical="center"/>
    </xf>
    <xf numFmtId="168" fontId="0" fillId="0" borderId="0" xfId="0" applyNumberFormat="1" applyAlignment="1">
      <alignment vertical="center"/>
    </xf>
    <xf numFmtId="165" fontId="0" fillId="35" borderId="0" xfId="1" applyNumberFormat="1" applyFont="1" applyFill="1" applyAlignment="1">
      <alignment vertical="center"/>
    </xf>
    <xf numFmtId="0" fontId="0" fillId="33" borderId="0" xfId="0" applyFill="1" applyAlignment="1">
      <alignment vertical="center"/>
    </xf>
    <xf numFmtId="0" fontId="0" fillId="0" borderId="0" xfId="0" applyAlignment="1">
      <alignment vertical="center"/>
    </xf>
    <xf numFmtId="0" fontId="14" fillId="40" borderId="0" xfId="0" applyFont="1" applyFill="1" applyAlignment="1">
      <alignment horizontal="center" vertical="center"/>
    </xf>
    <xf numFmtId="0" fontId="17" fillId="33" borderId="0" xfId="0" applyFont="1" applyFill="1" applyAlignment="1">
      <alignment horizontal="center" vertical="center"/>
    </xf>
    <xf numFmtId="0" fontId="17" fillId="33" borderId="0" xfId="0" applyFont="1" applyFill="1" applyAlignment="1">
      <alignment horizontal="center" vertical="center"/>
    </xf>
    <xf numFmtId="165" fontId="0" fillId="0" borderId="0" xfId="1" applyNumberFormat="1" applyFont="1" applyAlignment="1">
      <alignment vertical="center"/>
    </xf>
    <xf numFmtId="165" fontId="0" fillId="0" borderId="0" xfId="0" applyNumberFormat="1" applyAlignment="1">
      <alignment vertical="center"/>
    </xf>
    <xf numFmtId="165" fontId="0" fillId="38" borderId="0" xfId="0" applyNumberFormat="1" applyFill="1" applyAlignment="1">
      <alignment vertical="center"/>
    </xf>
    <xf numFmtId="167" fontId="0" fillId="0" borderId="0" xfId="0" applyNumberFormat="1" applyAlignment="1">
      <alignment vertical="center"/>
    </xf>
    <xf numFmtId="165" fontId="0" fillId="38" borderId="0" xfId="1" applyNumberFormat="1" applyFont="1" applyFill="1" applyAlignment="1">
      <alignment vertical="center"/>
    </xf>
    <xf numFmtId="3" fontId="0" fillId="0" borderId="0" xfId="0" applyNumberFormat="1" applyAlignment="1">
      <alignment vertical="center"/>
    </xf>
    <xf numFmtId="165" fontId="17" fillId="34" borderId="0" xfId="0" applyNumberFormat="1" applyFont="1" applyFill="1" applyAlignment="1">
      <alignment vertical="center"/>
    </xf>
    <xf numFmtId="165" fontId="17" fillId="36" borderId="0" xfId="0" applyNumberFormat="1" applyFont="1" applyFill="1"/>
    <xf numFmtId="165" fontId="17" fillId="33" borderId="0" xfId="1" applyNumberFormat="1" applyFont="1" applyFill="1" applyAlignment="1">
      <alignment horizontal="center" vertical="center"/>
    </xf>
    <xf numFmtId="165" fontId="17" fillId="41" borderId="0" xfId="0" applyNumberFormat="1" applyFont="1" applyFill="1"/>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1" builtinId="3"/>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 Id="rId4" Type="http://schemas.openxmlformats.org/officeDocument/2006/relationships/chartUserShapes" Target="../drawings/drawing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2300" b="1" i="0" u="none" strike="noStrike" kern="1200" cap="none" baseline="0">
                <a:solidFill>
                  <a:schemeClr val="lt1">
                    <a:lumMod val="85000"/>
                  </a:schemeClr>
                </a:solidFill>
                <a:latin typeface="+mn-lt"/>
                <a:ea typeface="+mn-ea"/>
                <a:cs typeface="+mn-cs"/>
              </a:defRPr>
            </a:pPr>
            <a:r>
              <a:rPr lang="en-US" sz="1800" b="1" i="0" u="none" strike="noStrike" kern="1200" cap="none" baseline="0">
                <a:solidFill>
                  <a:sysClr val="window" lastClr="FFFFFF">
                    <a:lumMod val="85000"/>
                  </a:sysClr>
                </a:solidFill>
              </a:rPr>
              <a:t>MSTR Market Cap at Various Multiples of NAV at Higher Bitcoin Prices</a:t>
            </a:r>
          </a:p>
        </c:rich>
      </c:tx>
      <c:overlay val="0"/>
      <c:spPr>
        <a:noFill/>
        <a:ln>
          <a:noFill/>
        </a:ln>
        <a:effectLst/>
      </c:spPr>
      <c:txPr>
        <a:bodyPr rot="0" spcFirstLastPara="1" vertOverflow="ellipsis" vert="horz" wrap="square" anchor="ctr" anchorCtr="1"/>
        <a:lstStyle/>
        <a:p>
          <a:pPr>
            <a:defRPr sz="2300" b="1" i="0" u="none" strike="noStrike" kern="1200" cap="none" baseline="0">
              <a:solidFill>
                <a:schemeClr val="lt1">
                  <a:lumMod val="85000"/>
                </a:schemeClr>
              </a:solidFill>
              <a:latin typeface="+mn-lt"/>
              <a:ea typeface="+mn-ea"/>
              <a:cs typeface="+mn-cs"/>
            </a:defRPr>
          </a:pPr>
          <a:endParaRPr lang="en-US"/>
        </a:p>
      </c:txPr>
    </c:title>
    <c:autoTitleDeleted val="0"/>
    <c:plotArea>
      <c:layout/>
      <c:lineChart>
        <c:grouping val="standard"/>
        <c:varyColors val="0"/>
        <c:ser>
          <c:idx val="0"/>
          <c:order val="0"/>
          <c:tx>
            <c:strRef>
              <c:f>'MSTR mNAV'!$C$10</c:f>
              <c:strCache>
                <c:ptCount val="1"/>
                <c:pt idx="0">
                  <c:v>1_mNAV</c:v>
                </c:pt>
              </c:strCache>
            </c:strRef>
          </c:tx>
          <c:spPr>
            <a:ln w="22225" cap="rnd">
              <a:solidFill>
                <a:srgbClr val="FFFF00"/>
              </a:solidFill>
            </a:ln>
            <a:effectLst>
              <a:glow rad="139700">
                <a:srgbClr val="FFFF00">
                  <a:alpha val="14000"/>
                </a:srgbClr>
              </a:glow>
            </a:effectLst>
          </c:spPr>
          <c:marker>
            <c:symbol val="circle"/>
            <c:size val="4"/>
            <c:spPr>
              <a:solidFill>
                <a:srgbClr val="FFFF6D"/>
              </a:solidFill>
              <a:ln>
                <a:noFill/>
              </a:ln>
              <a:effectLst>
                <a:glow rad="139700">
                  <a:srgbClr val="FFFF00">
                    <a:alpha val="14000"/>
                  </a:srgbClr>
                </a:glow>
              </a:effectLst>
            </c:spPr>
          </c:marker>
          <c:cat>
            <c:numRef>
              <c:f>'MSTR mNAV'!$B$11:$B$30</c:f>
              <c:numCache>
                <c:formatCode>_(* #,##0_);_(* \(#,##0\);_(* "-"??_);_(@_)</c:formatCode>
                <c:ptCount val="20"/>
                <c:pt idx="0">
                  <c:v>250000</c:v>
                </c:pt>
                <c:pt idx="1">
                  <c:v>500000</c:v>
                </c:pt>
                <c:pt idx="2">
                  <c:v>750000</c:v>
                </c:pt>
                <c:pt idx="3">
                  <c:v>1000000</c:v>
                </c:pt>
                <c:pt idx="4">
                  <c:v>1250000</c:v>
                </c:pt>
                <c:pt idx="5">
                  <c:v>1500000</c:v>
                </c:pt>
                <c:pt idx="6">
                  <c:v>1750000</c:v>
                </c:pt>
                <c:pt idx="7">
                  <c:v>2000000</c:v>
                </c:pt>
                <c:pt idx="8">
                  <c:v>2250000</c:v>
                </c:pt>
                <c:pt idx="9">
                  <c:v>2500000</c:v>
                </c:pt>
                <c:pt idx="10">
                  <c:v>2750000</c:v>
                </c:pt>
                <c:pt idx="11">
                  <c:v>3000000</c:v>
                </c:pt>
                <c:pt idx="12">
                  <c:v>3250000</c:v>
                </c:pt>
                <c:pt idx="13">
                  <c:v>3500000</c:v>
                </c:pt>
                <c:pt idx="14">
                  <c:v>3750000</c:v>
                </c:pt>
                <c:pt idx="15">
                  <c:v>4000000</c:v>
                </c:pt>
                <c:pt idx="16">
                  <c:v>4250000</c:v>
                </c:pt>
                <c:pt idx="17">
                  <c:v>4500000</c:v>
                </c:pt>
                <c:pt idx="18">
                  <c:v>4750000</c:v>
                </c:pt>
                <c:pt idx="19">
                  <c:v>5000000</c:v>
                </c:pt>
              </c:numCache>
            </c:numRef>
          </c:cat>
          <c:val>
            <c:numRef>
              <c:f>'MSTR mNAV'!$C$11:$C$30</c:f>
              <c:numCache>
                <c:formatCode>_(* #,##0_);_(* \(#,##0\);_(* "-"??_);_(@_)</c:formatCode>
                <c:ptCount val="20"/>
                <c:pt idx="0">
                  <c:v>56582750000</c:v>
                </c:pt>
                <c:pt idx="1">
                  <c:v>113165500000</c:v>
                </c:pt>
                <c:pt idx="2">
                  <c:v>169748250000</c:v>
                </c:pt>
                <c:pt idx="3">
                  <c:v>226331000000</c:v>
                </c:pt>
                <c:pt idx="4">
                  <c:v>282913750000</c:v>
                </c:pt>
                <c:pt idx="5">
                  <c:v>339496500000</c:v>
                </c:pt>
                <c:pt idx="6">
                  <c:v>396079250000</c:v>
                </c:pt>
                <c:pt idx="7">
                  <c:v>452662000000</c:v>
                </c:pt>
                <c:pt idx="8">
                  <c:v>509244750000</c:v>
                </c:pt>
                <c:pt idx="9">
                  <c:v>565827500000</c:v>
                </c:pt>
                <c:pt idx="10">
                  <c:v>622410250000</c:v>
                </c:pt>
                <c:pt idx="11">
                  <c:v>678993000000</c:v>
                </c:pt>
                <c:pt idx="12">
                  <c:v>735575750000</c:v>
                </c:pt>
                <c:pt idx="13">
                  <c:v>792158500000</c:v>
                </c:pt>
                <c:pt idx="14">
                  <c:v>848741250000</c:v>
                </c:pt>
                <c:pt idx="15">
                  <c:v>905324000000</c:v>
                </c:pt>
                <c:pt idx="16">
                  <c:v>961906750000</c:v>
                </c:pt>
                <c:pt idx="17">
                  <c:v>1018489500000</c:v>
                </c:pt>
                <c:pt idx="18">
                  <c:v>1075072250000</c:v>
                </c:pt>
                <c:pt idx="19">
                  <c:v>1131655000000</c:v>
                </c:pt>
              </c:numCache>
            </c:numRef>
          </c:val>
          <c:smooth val="0"/>
          <c:extLst>
            <c:ext xmlns:c16="http://schemas.microsoft.com/office/drawing/2014/chart" uri="{C3380CC4-5D6E-409C-BE32-E72D297353CC}">
              <c16:uniqueId val="{00000000-4347-44CC-B06E-49A4FEEACA8F}"/>
            </c:ext>
          </c:extLst>
        </c:ser>
        <c:ser>
          <c:idx val="1"/>
          <c:order val="1"/>
          <c:tx>
            <c:strRef>
              <c:f>'MSTR mNAV'!$D$10</c:f>
              <c:strCache>
                <c:ptCount val="1"/>
                <c:pt idx="0">
                  <c:v>2_mNAV</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numRef>
              <c:f>'MSTR mNAV'!$B$11:$B$30</c:f>
              <c:numCache>
                <c:formatCode>_(* #,##0_);_(* \(#,##0\);_(* "-"??_);_(@_)</c:formatCode>
                <c:ptCount val="20"/>
                <c:pt idx="0">
                  <c:v>250000</c:v>
                </c:pt>
                <c:pt idx="1">
                  <c:v>500000</c:v>
                </c:pt>
                <c:pt idx="2">
                  <c:v>750000</c:v>
                </c:pt>
                <c:pt idx="3">
                  <c:v>1000000</c:v>
                </c:pt>
                <c:pt idx="4">
                  <c:v>1250000</c:v>
                </c:pt>
                <c:pt idx="5">
                  <c:v>1500000</c:v>
                </c:pt>
                <c:pt idx="6">
                  <c:v>1750000</c:v>
                </c:pt>
                <c:pt idx="7">
                  <c:v>2000000</c:v>
                </c:pt>
                <c:pt idx="8">
                  <c:v>2250000</c:v>
                </c:pt>
                <c:pt idx="9">
                  <c:v>2500000</c:v>
                </c:pt>
                <c:pt idx="10">
                  <c:v>2750000</c:v>
                </c:pt>
                <c:pt idx="11">
                  <c:v>3000000</c:v>
                </c:pt>
                <c:pt idx="12">
                  <c:v>3250000</c:v>
                </c:pt>
                <c:pt idx="13">
                  <c:v>3500000</c:v>
                </c:pt>
                <c:pt idx="14">
                  <c:v>3750000</c:v>
                </c:pt>
                <c:pt idx="15">
                  <c:v>4000000</c:v>
                </c:pt>
                <c:pt idx="16">
                  <c:v>4250000</c:v>
                </c:pt>
                <c:pt idx="17">
                  <c:v>4500000</c:v>
                </c:pt>
                <c:pt idx="18">
                  <c:v>4750000</c:v>
                </c:pt>
                <c:pt idx="19">
                  <c:v>5000000</c:v>
                </c:pt>
              </c:numCache>
            </c:numRef>
          </c:cat>
          <c:val>
            <c:numRef>
              <c:f>'MSTR mNAV'!$D$11:$D$30</c:f>
              <c:numCache>
                <c:formatCode>_(* #,##0_);_(* \(#,##0\);_(* "-"??_);_(@_)</c:formatCode>
                <c:ptCount val="20"/>
                <c:pt idx="0">
                  <c:v>113165500000</c:v>
                </c:pt>
                <c:pt idx="1">
                  <c:v>226331000000</c:v>
                </c:pt>
                <c:pt idx="2">
                  <c:v>339496500000</c:v>
                </c:pt>
                <c:pt idx="3">
                  <c:v>452662000000</c:v>
                </c:pt>
                <c:pt idx="4">
                  <c:v>565827500000</c:v>
                </c:pt>
                <c:pt idx="5">
                  <c:v>678993000000</c:v>
                </c:pt>
                <c:pt idx="6">
                  <c:v>792158500000</c:v>
                </c:pt>
                <c:pt idx="7">
                  <c:v>905324000000</c:v>
                </c:pt>
                <c:pt idx="8">
                  <c:v>1018489500000</c:v>
                </c:pt>
                <c:pt idx="9">
                  <c:v>1131655000000</c:v>
                </c:pt>
                <c:pt idx="10">
                  <c:v>1244820500000</c:v>
                </c:pt>
                <c:pt idx="11">
                  <c:v>1357986000000</c:v>
                </c:pt>
                <c:pt idx="12">
                  <c:v>1471151500000</c:v>
                </c:pt>
                <c:pt idx="13">
                  <c:v>1584317000000</c:v>
                </c:pt>
                <c:pt idx="14">
                  <c:v>1697482500000</c:v>
                </c:pt>
                <c:pt idx="15">
                  <c:v>1810648000000</c:v>
                </c:pt>
                <c:pt idx="16">
                  <c:v>1923813500000</c:v>
                </c:pt>
                <c:pt idx="17">
                  <c:v>2036979000000</c:v>
                </c:pt>
                <c:pt idx="18">
                  <c:v>2150144500000</c:v>
                </c:pt>
                <c:pt idx="19">
                  <c:v>2263310000000</c:v>
                </c:pt>
              </c:numCache>
            </c:numRef>
          </c:val>
          <c:smooth val="0"/>
          <c:extLst>
            <c:ext xmlns:c16="http://schemas.microsoft.com/office/drawing/2014/chart" uri="{C3380CC4-5D6E-409C-BE32-E72D297353CC}">
              <c16:uniqueId val="{00000001-4347-44CC-B06E-49A4FEEACA8F}"/>
            </c:ext>
          </c:extLst>
        </c:ser>
        <c:ser>
          <c:idx val="2"/>
          <c:order val="2"/>
          <c:tx>
            <c:strRef>
              <c:f>'MSTR mNAV'!$E$10</c:f>
              <c:strCache>
                <c:ptCount val="1"/>
                <c:pt idx="0">
                  <c:v>3_mNAV</c:v>
                </c:pt>
              </c:strCache>
            </c:strRef>
          </c:tx>
          <c:spPr>
            <a:ln w="22225" cap="rnd">
              <a:solidFill>
                <a:schemeClr val="accent3"/>
              </a:solidFill>
            </a:ln>
            <a:effectLst>
              <a:glow rad="139700">
                <a:schemeClr val="accent3">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cat>
            <c:numRef>
              <c:f>'MSTR mNAV'!$B$11:$B$30</c:f>
              <c:numCache>
                <c:formatCode>_(* #,##0_);_(* \(#,##0\);_(* "-"??_);_(@_)</c:formatCode>
                <c:ptCount val="20"/>
                <c:pt idx="0">
                  <c:v>250000</c:v>
                </c:pt>
                <c:pt idx="1">
                  <c:v>500000</c:v>
                </c:pt>
                <c:pt idx="2">
                  <c:v>750000</c:v>
                </c:pt>
                <c:pt idx="3">
                  <c:v>1000000</c:v>
                </c:pt>
                <c:pt idx="4">
                  <c:v>1250000</c:v>
                </c:pt>
                <c:pt idx="5">
                  <c:v>1500000</c:v>
                </c:pt>
                <c:pt idx="6">
                  <c:v>1750000</c:v>
                </c:pt>
                <c:pt idx="7">
                  <c:v>2000000</c:v>
                </c:pt>
                <c:pt idx="8">
                  <c:v>2250000</c:v>
                </c:pt>
                <c:pt idx="9">
                  <c:v>2500000</c:v>
                </c:pt>
                <c:pt idx="10">
                  <c:v>2750000</c:v>
                </c:pt>
                <c:pt idx="11">
                  <c:v>3000000</c:v>
                </c:pt>
                <c:pt idx="12">
                  <c:v>3250000</c:v>
                </c:pt>
                <c:pt idx="13">
                  <c:v>3500000</c:v>
                </c:pt>
                <c:pt idx="14">
                  <c:v>3750000</c:v>
                </c:pt>
                <c:pt idx="15">
                  <c:v>4000000</c:v>
                </c:pt>
                <c:pt idx="16">
                  <c:v>4250000</c:v>
                </c:pt>
                <c:pt idx="17">
                  <c:v>4500000</c:v>
                </c:pt>
                <c:pt idx="18">
                  <c:v>4750000</c:v>
                </c:pt>
                <c:pt idx="19">
                  <c:v>5000000</c:v>
                </c:pt>
              </c:numCache>
            </c:numRef>
          </c:cat>
          <c:val>
            <c:numRef>
              <c:f>'MSTR mNAV'!$E$11:$E$30</c:f>
              <c:numCache>
                <c:formatCode>_(* #,##0_);_(* \(#,##0\);_(* "-"??_);_(@_)</c:formatCode>
                <c:ptCount val="20"/>
                <c:pt idx="0">
                  <c:v>169748250000</c:v>
                </c:pt>
                <c:pt idx="1">
                  <c:v>339496500000</c:v>
                </c:pt>
                <c:pt idx="2">
                  <c:v>509244750000</c:v>
                </c:pt>
                <c:pt idx="3">
                  <c:v>678993000000</c:v>
                </c:pt>
                <c:pt idx="4">
                  <c:v>848741250000</c:v>
                </c:pt>
                <c:pt idx="5">
                  <c:v>1018489500000</c:v>
                </c:pt>
                <c:pt idx="6">
                  <c:v>1188237750000</c:v>
                </c:pt>
                <c:pt idx="7">
                  <c:v>1357986000000</c:v>
                </c:pt>
                <c:pt idx="8">
                  <c:v>1527734250000</c:v>
                </c:pt>
                <c:pt idx="9">
                  <c:v>1697482500000</c:v>
                </c:pt>
                <c:pt idx="10">
                  <c:v>1867230750000</c:v>
                </c:pt>
                <c:pt idx="11">
                  <c:v>2036979000000</c:v>
                </c:pt>
                <c:pt idx="12">
                  <c:v>2206727250000</c:v>
                </c:pt>
                <c:pt idx="13">
                  <c:v>2376475500000</c:v>
                </c:pt>
                <c:pt idx="14">
                  <c:v>2546223750000</c:v>
                </c:pt>
                <c:pt idx="15">
                  <c:v>2715972000000</c:v>
                </c:pt>
                <c:pt idx="16">
                  <c:v>2885720250000</c:v>
                </c:pt>
                <c:pt idx="17">
                  <c:v>3055468500000</c:v>
                </c:pt>
                <c:pt idx="18">
                  <c:v>3225216750000</c:v>
                </c:pt>
                <c:pt idx="19">
                  <c:v>3394965000000</c:v>
                </c:pt>
              </c:numCache>
            </c:numRef>
          </c:val>
          <c:smooth val="0"/>
          <c:extLst>
            <c:ext xmlns:c16="http://schemas.microsoft.com/office/drawing/2014/chart" uri="{C3380CC4-5D6E-409C-BE32-E72D297353CC}">
              <c16:uniqueId val="{00000002-4347-44CC-B06E-49A4FEEACA8F}"/>
            </c:ext>
          </c:extLst>
        </c:ser>
        <c:ser>
          <c:idx val="3"/>
          <c:order val="3"/>
          <c:tx>
            <c:strRef>
              <c:f>'MSTR mNAV'!$F$10</c:f>
              <c:strCache>
                <c:ptCount val="1"/>
                <c:pt idx="0">
                  <c:v>4_mNAV</c:v>
                </c:pt>
              </c:strCache>
            </c:strRef>
          </c:tx>
          <c:spPr>
            <a:ln w="22225" cap="rnd">
              <a:solidFill>
                <a:schemeClr val="accent4"/>
              </a:solidFill>
            </a:ln>
            <a:effectLst>
              <a:glow rad="139700">
                <a:schemeClr val="accent4">
                  <a:satMod val="175000"/>
                  <a:alpha val="14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cat>
            <c:numRef>
              <c:f>'MSTR mNAV'!$B$11:$B$30</c:f>
              <c:numCache>
                <c:formatCode>_(* #,##0_);_(* \(#,##0\);_(* "-"??_);_(@_)</c:formatCode>
                <c:ptCount val="20"/>
                <c:pt idx="0">
                  <c:v>250000</c:v>
                </c:pt>
                <c:pt idx="1">
                  <c:v>500000</c:v>
                </c:pt>
                <c:pt idx="2">
                  <c:v>750000</c:v>
                </c:pt>
                <c:pt idx="3">
                  <c:v>1000000</c:v>
                </c:pt>
                <c:pt idx="4">
                  <c:v>1250000</c:v>
                </c:pt>
                <c:pt idx="5">
                  <c:v>1500000</c:v>
                </c:pt>
                <c:pt idx="6">
                  <c:v>1750000</c:v>
                </c:pt>
                <c:pt idx="7">
                  <c:v>2000000</c:v>
                </c:pt>
                <c:pt idx="8">
                  <c:v>2250000</c:v>
                </c:pt>
                <c:pt idx="9">
                  <c:v>2500000</c:v>
                </c:pt>
                <c:pt idx="10">
                  <c:v>2750000</c:v>
                </c:pt>
                <c:pt idx="11">
                  <c:v>3000000</c:v>
                </c:pt>
                <c:pt idx="12">
                  <c:v>3250000</c:v>
                </c:pt>
                <c:pt idx="13">
                  <c:v>3500000</c:v>
                </c:pt>
                <c:pt idx="14">
                  <c:v>3750000</c:v>
                </c:pt>
                <c:pt idx="15">
                  <c:v>4000000</c:v>
                </c:pt>
                <c:pt idx="16">
                  <c:v>4250000</c:v>
                </c:pt>
                <c:pt idx="17">
                  <c:v>4500000</c:v>
                </c:pt>
                <c:pt idx="18">
                  <c:v>4750000</c:v>
                </c:pt>
                <c:pt idx="19">
                  <c:v>5000000</c:v>
                </c:pt>
              </c:numCache>
            </c:numRef>
          </c:cat>
          <c:val>
            <c:numRef>
              <c:f>'MSTR mNAV'!$F$11:$F$30</c:f>
              <c:numCache>
                <c:formatCode>_(* #,##0_);_(* \(#,##0\);_(* "-"??_);_(@_)</c:formatCode>
                <c:ptCount val="20"/>
                <c:pt idx="0">
                  <c:v>226331000000</c:v>
                </c:pt>
                <c:pt idx="1">
                  <c:v>452662000000</c:v>
                </c:pt>
                <c:pt idx="2">
                  <c:v>678993000000</c:v>
                </c:pt>
                <c:pt idx="3">
                  <c:v>905324000000</c:v>
                </c:pt>
                <c:pt idx="4">
                  <c:v>1131655000000</c:v>
                </c:pt>
                <c:pt idx="5">
                  <c:v>1357986000000</c:v>
                </c:pt>
                <c:pt idx="6">
                  <c:v>1584317000000</c:v>
                </c:pt>
                <c:pt idx="7">
                  <c:v>1810648000000</c:v>
                </c:pt>
                <c:pt idx="8">
                  <c:v>2036979000000</c:v>
                </c:pt>
                <c:pt idx="9">
                  <c:v>2263310000000</c:v>
                </c:pt>
                <c:pt idx="10">
                  <c:v>2489641000000</c:v>
                </c:pt>
                <c:pt idx="11">
                  <c:v>2715972000000</c:v>
                </c:pt>
                <c:pt idx="12">
                  <c:v>2942303000000</c:v>
                </c:pt>
                <c:pt idx="13">
                  <c:v>3168634000000</c:v>
                </c:pt>
                <c:pt idx="14">
                  <c:v>3394965000000</c:v>
                </c:pt>
                <c:pt idx="15">
                  <c:v>3621296000000</c:v>
                </c:pt>
                <c:pt idx="16">
                  <c:v>3847627000000</c:v>
                </c:pt>
                <c:pt idx="17">
                  <c:v>4073958000000</c:v>
                </c:pt>
                <c:pt idx="18">
                  <c:v>4300289000000</c:v>
                </c:pt>
                <c:pt idx="19">
                  <c:v>4526620000000</c:v>
                </c:pt>
              </c:numCache>
            </c:numRef>
          </c:val>
          <c:smooth val="0"/>
          <c:extLst>
            <c:ext xmlns:c16="http://schemas.microsoft.com/office/drawing/2014/chart" uri="{C3380CC4-5D6E-409C-BE32-E72D297353CC}">
              <c16:uniqueId val="{00000003-4347-44CC-B06E-49A4FEEACA8F}"/>
            </c:ext>
          </c:extLst>
        </c:ser>
        <c:ser>
          <c:idx val="4"/>
          <c:order val="4"/>
          <c:tx>
            <c:strRef>
              <c:f>'MSTR mNAV'!$G$10</c:f>
              <c:strCache>
                <c:ptCount val="1"/>
                <c:pt idx="0">
                  <c:v>5_mNAV</c:v>
                </c:pt>
              </c:strCache>
            </c:strRef>
          </c:tx>
          <c:spPr>
            <a:ln w="22225" cap="rnd">
              <a:solidFill>
                <a:schemeClr val="accent5"/>
              </a:solidFill>
            </a:ln>
            <a:effectLst>
              <a:glow rad="139700">
                <a:schemeClr val="accent5">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cat>
            <c:numRef>
              <c:f>'MSTR mNAV'!$B$11:$B$30</c:f>
              <c:numCache>
                <c:formatCode>_(* #,##0_);_(* \(#,##0\);_(* "-"??_);_(@_)</c:formatCode>
                <c:ptCount val="20"/>
                <c:pt idx="0">
                  <c:v>250000</c:v>
                </c:pt>
                <c:pt idx="1">
                  <c:v>500000</c:v>
                </c:pt>
                <c:pt idx="2">
                  <c:v>750000</c:v>
                </c:pt>
                <c:pt idx="3">
                  <c:v>1000000</c:v>
                </c:pt>
                <c:pt idx="4">
                  <c:v>1250000</c:v>
                </c:pt>
                <c:pt idx="5">
                  <c:v>1500000</c:v>
                </c:pt>
                <c:pt idx="6">
                  <c:v>1750000</c:v>
                </c:pt>
                <c:pt idx="7">
                  <c:v>2000000</c:v>
                </c:pt>
                <c:pt idx="8">
                  <c:v>2250000</c:v>
                </c:pt>
                <c:pt idx="9">
                  <c:v>2500000</c:v>
                </c:pt>
                <c:pt idx="10">
                  <c:v>2750000</c:v>
                </c:pt>
                <c:pt idx="11">
                  <c:v>3000000</c:v>
                </c:pt>
                <c:pt idx="12">
                  <c:v>3250000</c:v>
                </c:pt>
                <c:pt idx="13">
                  <c:v>3500000</c:v>
                </c:pt>
                <c:pt idx="14">
                  <c:v>3750000</c:v>
                </c:pt>
                <c:pt idx="15">
                  <c:v>4000000</c:v>
                </c:pt>
                <c:pt idx="16">
                  <c:v>4250000</c:v>
                </c:pt>
                <c:pt idx="17">
                  <c:v>4500000</c:v>
                </c:pt>
                <c:pt idx="18">
                  <c:v>4750000</c:v>
                </c:pt>
                <c:pt idx="19">
                  <c:v>5000000</c:v>
                </c:pt>
              </c:numCache>
            </c:numRef>
          </c:cat>
          <c:val>
            <c:numRef>
              <c:f>'MSTR mNAV'!$G$11:$G$30</c:f>
              <c:numCache>
                <c:formatCode>_(* #,##0_);_(* \(#,##0\);_(* "-"??_);_(@_)</c:formatCode>
                <c:ptCount val="20"/>
                <c:pt idx="0">
                  <c:v>282913750000</c:v>
                </c:pt>
                <c:pt idx="1">
                  <c:v>565827500000</c:v>
                </c:pt>
                <c:pt idx="2">
                  <c:v>848741250000</c:v>
                </c:pt>
                <c:pt idx="3">
                  <c:v>1131655000000</c:v>
                </c:pt>
                <c:pt idx="4">
                  <c:v>1414568750000</c:v>
                </c:pt>
                <c:pt idx="5">
                  <c:v>1697482500000</c:v>
                </c:pt>
                <c:pt idx="6">
                  <c:v>1980396250000</c:v>
                </c:pt>
                <c:pt idx="7">
                  <c:v>2263310000000</c:v>
                </c:pt>
                <c:pt idx="8">
                  <c:v>2546223750000</c:v>
                </c:pt>
                <c:pt idx="9">
                  <c:v>2829137500000</c:v>
                </c:pt>
                <c:pt idx="10">
                  <c:v>3112051250000</c:v>
                </c:pt>
                <c:pt idx="11">
                  <c:v>3394965000000</c:v>
                </c:pt>
                <c:pt idx="12">
                  <c:v>3677878750000</c:v>
                </c:pt>
                <c:pt idx="13">
                  <c:v>3960792500000</c:v>
                </c:pt>
                <c:pt idx="14">
                  <c:v>4243706250000</c:v>
                </c:pt>
                <c:pt idx="15">
                  <c:v>4526620000000</c:v>
                </c:pt>
                <c:pt idx="16">
                  <c:v>4809533750000</c:v>
                </c:pt>
                <c:pt idx="17">
                  <c:v>5092447500000</c:v>
                </c:pt>
                <c:pt idx="18">
                  <c:v>5375361250000</c:v>
                </c:pt>
                <c:pt idx="19">
                  <c:v>5658275000000</c:v>
                </c:pt>
              </c:numCache>
            </c:numRef>
          </c:val>
          <c:smooth val="0"/>
          <c:extLst>
            <c:ext xmlns:c16="http://schemas.microsoft.com/office/drawing/2014/chart" uri="{C3380CC4-5D6E-409C-BE32-E72D297353CC}">
              <c16:uniqueId val="{00000004-4347-44CC-B06E-49A4FEEACA8F}"/>
            </c:ext>
          </c:extLst>
        </c:ser>
        <c:dLbls>
          <c:showLegendKey val="0"/>
          <c:showVal val="0"/>
          <c:showCatName val="0"/>
          <c:showSerName val="0"/>
          <c:showPercent val="0"/>
          <c:showBubbleSize val="0"/>
        </c:dLbls>
        <c:marker val="1"/>
        <c:smooth val="0"/>
        <c:axId val="1394961120"/>
        <c:axId val="1394960160"/>
      </c:lineChart>
      <c:catAx>
        <c:axId val="1394961120"/>
        <c:scaling>
          <c:orientation val="minMax"/>
        </c:scaling>
        <c:delete val="0"/>
        <c:axPos val="b"/>
        <c:majorGridlines>
          <c:spPr>
            <a:ln w="3175" cap="flat" cmpd="sng" algn="ctr">
              <a:solidFill>
                <a:schemeClr val="bg1">
                  <a:lumMod val="50000"/>
                </a:schemeClr>
              </a:solidFill>
              <a:round/>
            </a:ln>
            <a:effectLst/>
          </c:spPr>
        </c:majorGridlines>
        <c:numFmt formatCode="_(* #,##0_);_(* \(#,##0\);_(* &quot;-&quot;??_);_(@_)" sourceLinked="1"/>
        <c:majorTickMark val="none"/>
        <c:minorTickMark val="none"/>
        <c:tickLblPos val="nextTo"/>
        <c:spPr>
          <a:noFill/>
          <a:ln>
            <a:noFill/>
          </a:ln>
          <a:effectLst/>
        </c:spPr>
        <c:txPr>
          <a:bodyPr rot="-5400000" spcFirstLastPara="1" vertOverflow="ellipsis" wrap="square" anchor="ctr" anchorCtr="1"/>
          <a:lstStyle/>
          <a:p>
            <a:pPr>
              <a:defRPr sz="1400" b="0" i="0" u="none" strike="noStrike" kern="1200" baseline="0">
                <a:solidFill>
                  <a:schemeClr val="bg1"/>
                </a:solidFill>
                <a:latin typeface="+mn-lt"/>
                <a:ea typeface="+mn-ea"/>
                <a:cs typeface="+mn-cs"/>
              </a:defRPr>
            </a:pPr>
            <a:endParaRPr lang="en-US"/>
          </a:p>
        </c:txPr>
        <c:crossAx val="1394960160"/>
        <c:crosses val="autoZero"/>
        <c:auto val="1"/>
        <c:lblAlgn val="ctr"/>
        <c:lblOffset val="100"/>
        <c:noMultiLvlLbl val="0"/>
      </c:catAx>
      <c:valAx>
        <c:axId val="1394960160"/>
        <c:scaling>
          <c:orientation val="minMax"/>
        </c:scaling>
        <c:delete val="0"/>
        <c:axPos val="l"/>
        <c:majorGridlines>
          <c:spPr>
            <a:ln w="9525" cap="flat" cmpd="sng" algn="ctr">
              <a:solidFill>
                <a:schemeClr val="bg1">
                  <a:lumMod val="50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bg1"/>
                </a:solidFill>
                <a:latin typeface="+mn-lt"/>
                <a:ea typeface="+mn-ea"/>
                <a:cs typeface="+mn-cs"/>
              </a:defRPr>
            </a:pPr>
            <a:endParaRPr lang="en-US"/>
          </a:p>
        </c:txPr>
        <c:crossAx val="1394961120"/>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1300" b="0" i="0" u="none" strike="noStrike" kern="1200" baseline="0">
              <a:solidFill>
                <a:schemeClr val="bg1"/>
              </a:solidFill>
              <a:latin typeface="+mn-lt"/>
              <a:ea typeface="+mn-ea"/>
              <a:cs typeface="+mn-cs"/>
            </a:defRPr>
          </a:pPr>
          <a:endParaRPr lang="en-US"/>
        </a:p>
      </c:txPr>
    </c:legend>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4"/>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19050</xdr:colOff>
      <xdr:row>1</xdr:row>
      <xdr:rowOff>9525</xdr:rowOff>
    </xdr:from>
    <xdr:to>
      <xdr:col>1</xdr:col>
      <xdr:colOff>714375</xdr:colOff>
      <xdr:row>6</xdr:row>
      <xdr:rowOff>0</xdr:rowOff>
    </xdr:to>
    <xdr:sp macro="" textlink="">
      <xdr:nvSpPr>
        <xdr:cNvPr id="2" name="TextBox 1">
          <a:extLst>
            <a:ext uri="{FF2B5EF4-FFF2-40B4-BE49-F238E27FC236}">
              <a16:creationId xmlns:a16="http://schemas.microsoft.com/office/drawing/2014/main" id="{259218E3-47EF-4A17-A0DF-38151091A56C}"/>
            </a:ext>
          </a:extLst>
        </xdr:cNvPr>
        <xdr:cNvSpPr txBox="1"/>
      </xdr:nvSpPr>
      <xdr:spPr>
        <a:xfrm>
          <a:off x="628650" y="771525"/>
          <a:ext cx="695325" cy="942975"/>
        </a:xfrm>
        <a:prstGeom prst="rect">
          <a:avLst/>
        </a:prstGeom>
        <a:solidFill>
          <a:schemeClr val="tx1">
            <a:lumMod val="65000"/>
            <a:lumOff val="3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solidFill>
                <a:schemeClr val="bg1"/>
              </a:solidFill>
            </a:rPr>
            <a:t>Start</a:t>
          </a:r>
          <a:endParaRPr lang="en-US" sz="1400" baseline="0">
            <a:solidFill>
              <a:schemeClr val="bg1"/>
            </a:solidFill>
          </a:endParaRPr>
        </a:p>
        <a:p>
          <a:pPr algn="ctr"/>
          <a:r>
            <a:rPr lang="en-US" sz="1400" baseline="0">
              <a:solidFill>
                <a:schemeClr val="bg1"/>
              </a:solidFill>
            </a:rPr>
            <a:t>Here </a:t>
          </a:r>
          <a:endParaRPr lang="en-US" sz="1400">
            <a:solidFill>
              <a:schemeClr val="bg1"/>
            </a:solidFill>
          </a:endParaRPr>
        </a:p>
      </xdr:txBody>
    </xdr:sp>
    <xdr:clientData/>
  </xdr:twoCellAnchor>
  <xdr:twoCellAnchor>
    <xdr:from>
      <xdr:col>1</xdr:col>
      <xdr:colOff>219075</xdr:colOff>
      <xdr:row>1</xdr:row>
      <xdr:rowOff>104775</xdr:rowOff>
    </xdr:from>
    <xdr:to>
      <xdr:col>1</xdr:col>
      <xdr:colOff>581025</xdr:colOff>
      <xdr:row>2</xdr:row>
      <xdr:rowOff>66675</xdr:rowOff>
    </xdr:to>
    <xdr:sp macro="" textlink="">
      <xdr:nvSpPr>
        <xdr:cNvPr id="3" name="Arrow: Notched Right 2">
          <a:extLst>
            <a:ext uri="{FF2B5EF4-FFF2-40B4-BE49-F238E27FC236}">
              <a16:creationId xmlns:a16="http://schemas.microsoft.com/office/drawing/2014/main" id="{1D248E89-B498-47DF-AC1B-7BCFB3494806}"/>
            </a:ext>
          </a:extLst>
        </xdr:cNvPr>
        <xdr:cNvSpPr/>
      </xdr:nvSpPr>
      <xdr:spPr>
        <a:xfrm>
          <a:off x="828675" y="866775"/>
          <a:ext cx="361950" cy="152400"/>
        </a:xfrm>
        <a:prstGeom prst="notched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228600</xdr:colOff>
      <xdr:row>4</xdr:row>
      <xdr:rowOff>171450</xdr:rowOff>
    </xdr:from>
    <xdr:to>
      <xdr:col>1</xdr:col>
      <xdr:colOff>590550</xdr:colOff>
      <xdr:row>5</xdr:row>
      <xdr:rowOff>133350</xdr:rowOff>
    </xdr:to>
    <xdr:sp macro="" textlink="">
      <xdr:nvSpPr>
        <xdr:cNvPr id="4" name="Arrow: Notched Right 3">
          <a:extLst>
            <a:ext uri="{FF2B5EF4-FFF2-40B4-BE49-F238E27FC236}">
              <a16:creationId xmlns:a16="http://schemas.microsoft.com/office/drawing/2014/main" id="{2CE1749A-BAFC-4F11-AD1B-4CFD3E94667B}"/>
            </a:ext>
          </a:extLst>
        </xdr:cNvPr>
        <xdr:cNvSpPr/>
      </xdr:nvSpPr>
      <xdr:spPr>
        <a:xfrm>
          <a:off x="838200" y="1504950"/>
          <a:ext cx="361950" cy="152400"/>
        </a:xfrm>
        <a:prstGeom prst="notched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28575</xdr:colOff>
      <xdr:row>0</xdr:row>
      <xdr:rowOff>161925</xdr:rowOff>
    </xdr:from>
    <xdr:to>
      <xdr:col>21</xdr:col>
      <xdr:colOff>409575</xdr:colOff>
      <xdr:row>43</xdr:row>
      <xdr:rowOff>9525</xdr:rowOff>
    </xdr:to>
    <xdr:graphicFrame macro="">
      <xdr:nvGraphicFramePr>
        <xdr:cNvPr id="5" name="Chart 4">
          <a:extLst>
            <a:ext uri="{FF2B5EF4-FFF2-40B4-BE49-F238E27FC236}">
              <a16:creationId xmlns:a16="http://schemas.microsoft.com/office/drawing/2014/main" id="{F71B2BFA-B7B6-3204-2038-CEEC617B15E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0.01768</cdr:x>
      <cdr:y>0.86208</cdr:y>
    </cdr:from>
    <cdr:to>
      <cdr:x>0.16327</cdr:x>
      <cdr:y>0.90574</cdr:y>
    </cdr:to>
    <cdr:pic>
      <cdr:nvPicPr>
        <cdr:cNvPr id="3" name="chart">
          <a:extLst xmlns:a="http://schemas.openxmlformats.org/drawingml/2006/main">
            <a:ext uri="{FF2B5EF4-FFF2-40B4-BE49-F238E27FC236}">
              <a16:creationId xmlns:a16="http://schemas.microsoft.com/office/drawing/2014/main" id="{8481AA7A-5E45-012C-3B49-54EFDC87D117}"/>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146845" y="6979649"/>
          <a:ext cx="1209241" cy="353482"/>
        </a:xfrm>
        <a:prstGeom xmlns:a="http://schemas.openxmlformats.org/drawingml/2006/main" prst="rect">
          <a:avLst/>
        </a:prstGeom>
      </cdr:spPr>
    </cdr:pic>
  </cdr:relSizeAnchor>
</c:userShape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5">
  <rv s="0">
    <v>en-US</v>
    <v>bo8l6h</v>
    <v>268435456</v>
    <v>1</v>
    <v>Powered by Refinitiv</v>
    <v>0</v>
    <v>BTC/USD</v>
    <v>2</v>
    <v>3</v>
    <v>Finance</v>
    <v>4</v>
    <v>73803.25</v>
    <v>24915.01</v>
    <v>2913</v>
    <v>4.4627E-2</v>
    <v>USD</v>
    <v>BTC</v>
    <v>69115</v>
    <v>Currency Pair</v>
    <v>45500.970752314817</v>
    <v>67595</v>
    <v>Bitcoin/US Dollar FX Spot Rate</v>
    <v>67747</v>
    <v>65274</v>
    <v>68187</v>
    <v>BTCUSD</v>
    <v>BTC/USD</v>
  </rv>
  <rv s="1">
    <v>0</v>
  </rv>
  <rv s="2">
    <v>https://www.bing.com/financeapi/forcetrigger?t=a1y1qh&amp;q=XNAS%3aMSTR&amp;form=skydnc</v>
    <v>Learn more on Bing</v>
  </rv>
  <rv s="3">
    <v>en-US</v>
    <v>a1y1qh</v>
    <v>268435456</v>
    <v>1</v>
    <v>Powered by Refinitiv</v>
    <v>5</v>
    <v>MICROSTRATEGY INCORPORATED (XNAS:MSTR)</v>
    <v>6</v>
    <v>7</v>
    <v>Finance</v>
    <v>8</v>
    <v>1999.99</v>
    <v>307.11009999999999</v>
    <v>3.0975000000000001</v>
    <v>146.24</v>
    <v>2.4480000000000001E-3</v>
    <v>9.1031999999999988E-2</v>
    <v>4.29</v>
    <v>USD</v>
    <v>MicroStrategy Incorporated is a bitcoin development company. It is engaged in the development of the bitcoin network through its activities in the financial markets, advocacy and technology. It designs, develops, markets and sales its software platform through licensing arrangements and cloud subscriptions and related services. It provides artificial intelligence-powered business intelligence, and enterprise analytics solutions. It offers software and services designed to turn complex, chaotic data environments into rich, reliable, and convenient information feeds for its customers. Its cloud-native flagship, MicroStrategy ONE, powers some of the analytics deployments in the world for customers spanning a range of industries, including retail, banking, technology, manufacturing, insurance, consulting, healthcare, telecommunications and the public sector. MicroStrategy ONE provides non-technical users with the ability to directly access novel and actionable insights for decision-making.</v>
    <v>1851</v>
    <v>Nasdaq Stock Market</v>
    <v>XNAS</v>
    <v>XNAS</v>
    <v>1850 Towers Crescent Plz, TYSONS CORNER, VA, 22182 US</v>
    <v>1776.97</v>
    <v>Software &amp; IT Services</v>
    <v>Stock</v>
    <v>45499.999980196095</v>
    <v>2</v>
    <v>1686.01</v>
    <v>31088570000</v>
    <v>MICROSTRATEGY INCORPORATED</v>
    <v>MICROSTRATEGY INCORPORATED</v>
    <v>1700</v>
    <v>0</v>
    <v>1606.47</v>
    <v>1752.71</v>
    <v>1757</v>
    <v>17737430</v>
    <v>MSTR</v>
    <v>MICROSTRATEGY INCORPORATED (XNAS:MSTR)</v>
    <v>1413767</v>
    <v>1350493</v>
    <v>1989</v>
  </rv>
  <rv s="1">
    <v>3</v>
  </rv>
</rvData>
</file>

<file path=xl/richData/rdrichvaluestructure.xml><?xml version="1.0" encoding="utf-8"?>
<rvStructures xmlns="http://schemas.microsoft.com/office/spreadsheetml/2017/richdata" count="4">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From currency" t="s"/>
    <k n="High"/>
    <k n="Instrument type" t="s"/>
    <k n="Last trade time"/>
    <k n="Low"/>
    <k n="Name" t="s"/>
    <k n="Open"/>
    <k n="Previous close"/>
    <k n="Price"/>
    <k n="Ticker symbol" t="s"/>
    <k n="UniqueName" t="s"/>
  </s>
  <s t="_linkedentity">
    <k n="%cvi" t="r"/>
  </s>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2">
    <a count="27">
      <v t="s">%EntityServiceId</v>
      <v t="s">_Format</v>
      <v t="s">%IsRefreshable</v>
      <v t="s">%EntityCulture</v>
      <v t="s">%EntityId</v>
      <v t="s">_Icon</v>
      <v t="s">_Display</v>
      <v t="s">Name</v>
      <v t="s">Price</v>
      <v t="s">_SubLabel</v>
      <v t="s">Last trade time</v>
      <v t="s">Ticker symbol</v>
      <v t="s">Change</v>
      <v t="s">Change (%)</v>
      <v t="s">Currency</v>
      <v t="s">From currency</v>
      <v t="s">Previous close</v>
      <v t="s">Open</v>
      <v t="s">High</v>
      <v t="s">Low</v>
      <v t="s">52 week high</v>
      <v t="s">52 week low</v>
      <v t="s">Instrument type</v>
      <v t="s">_Flags</v>
      <v t="s">UniqueName</v>
      <v t="s">_DisplayString</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9">
    <spb s="0">
      <v>0</v>
      <v>Name</v>
    </spb>
    <spb s="1">
      <v>0</v>
      <v>0</v>
      <v>0</v>
    </spb>
    <spb s="2">
      <v>1</v>
      <v>1</v>
    </spb>
    <spb s="3">
      <v>1</v>
      <v>1</v>
      <v>2</v>
      <v>1</v>
      <v>1</v>
      <v>1</v>
      <v>3</v>
      <v>1</v>
      <v>1</v>
      <v>1</v>
      <v>4</v>
      <v>5</v>
    </spb>
    <spb s="4">
      <v>GMT</v>
    </spb>
    <spb s="5">
      <v>1</v>
      <v>Name</v>
      <v>LearnMoreOnLink</v>
    </spb>
    <spb s="6">
      <v>1</v>
      <v>1</v>
      <v>1</v>
      <v>1</v>
    </spb>
    <spb s="7">
      <v>1</v>
      <v>6</v>
      <v>6</v>
      <v>1</v>
      <v>2</v>
      <v>1</v>
      <v>1</v>
      <v>1</v>
      <v>7</v>
      <v>7</v>
      <v>3</v>
      <v>8</v>
      <v>1</v>
      <v>1</v>
      <v>1</v>
      <v>7</v>
      <v>4</v>
      <v>9</v>
      <v>5</v>
      <v>7</v>
      <v>1</v>
      <v>1</v>
      <v>3</v>
    </spb>
    <spb s="8">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9">
  <s>
    <k n="^Order" t="spba"/>
    <k n="TitleProperty" t="s"/>
  </s>
  <s>
    <k n="ShowInCardView" t="b"/>
    <k n="ShowInDotNotation" t="b"/>
    <k n="ShowInAutoComplete" t="b"/>
  </s>
  <s>
    <k n="UniqueName" t="spb"/>
    <k n="`%ProviderInfo" t="spb"/>
  </s>
  <s>
    <k n="Low" t="i"/>
    <k n="High" t="i"/>
    <k n="Name" t="i"/>
    <k n="Open" t="i"/>
    <k n="Price" t="i"/>
    <k n="Change" t="i"/>
    <k n="Change (%)" t="i"/>
    <k n="52 week low" t="i"/>
    <k n="52 week high" t="i"/>
    <k n="Previous close" t="i"/>
    <k n="Last trade time" t="i"/>
    <k n="`%EntityServiceId" t="i"/>
  </s>
  <s>
    <k n="Last trade time" t="s"/>
  </s>
  <s>
    <k n="^Order" t="spba"/>
    <k n="TitleProperty" t="s"/>
    <k n="SubTitleProperty" t="s"/>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rpv i="1">1</rpv>
    </rSty>
    <rSty dxfid="3"/>
    <rSty dxfid="2"/>
    <rSty dxfid="0">
      <rpv i="0">0.00</rpv>
    </rSty>
    <rSty dxfid="5">
      <rpv i="0">#,##0.00</rpv>
    </rSty>
    <rSty dxfid="4">
      <rpv i="0">#,##0</rpv>
    </rSty>
    <rSty dxfid="1">
      <rpv i="0">_([$$-en-US]* #,##0_);_([$$-en-US]* (#,##0);_([$$-en-US]* "-"_);_(@_)</rpv>
    </rSty>
    <rSty dxfid="6">
      <rpv i="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D3FE2-1A18-4B70-A755-C22650264C94}">
  <dimension ref="A1:Z44"/>
  <sheetViews>
    <sheetView tabSelected="1" workbookViewId="0"/>
  </sheetViews>
  <sheetFormatPr defaultRowHeight="15" x14ac:dyDescent="0.25"/>
  <cols>
    <col min="1" max="1" width="2.7109375" style="23" customWidth="1"/>
    <col min="2" max="2" width="11.7109375" style="23" customWidth="1"/>
    <col min="3" max="7" width="20.28515625" style="23" customWidth="1"/>
    <col min="8" max="8" width="2.7109375" style="23" customWidth="1"/>
    <col min="9" max="22" width="9.140625" style="23"/>
    <col min="23" max="23" width="2.7109375" style="23" customWidth="1"/>
    <col min="24" max="24" width="17.85546875" style="23" customWidth="1"/>
    <col min="25" max="25" width="40.7109375" style="23" bestFit="1" customWidth="1"/>
    <col min="26" max="26" width="2.7109375" style="23" customWidth="1"/>
    <col min="27" max="16384" width="9.140625" style="23"/>
  </cols>
  <sheetData>
    <row r="1" spans="1:26" x14ac:dyDescent="0.25">
      <c r="A1" s="18"/>
      <c r="B1" s="18"/>
      <c r="C1" s="18"/>
      <c r="D1" s="18"/>
      <c r="E1" s="18"/>
      <c r="F1" s="18"/>
      <c r="G1" s="18"/>
      <c r="H1" s="18"/>
      <c r="I1" s="18"/>
      <c r="J1" s="18"/>
      <c r="K1" s="18"/>
      <c r="L1" s="18"/>
      <c r="M1" s="18"/>
      <c r="N1" s="18"/>
      <c r="O1" s="18"/>
      <c r="P1" s="18"/>
      <c r="Q1" s="18"/>
      <c r="R1" s="18"/>
      <c r="S1" s="18"/>
      <c r="T1" s="18"/>
      <c r="U1" s="18"/>
      <c r="V1" s="18"/>
      <c r="W1" s="22"/>
      <c r="X1" s="25" t="s">
        <v>17</v>
      </c>
      <c r="Y1" s="25"/>
      <c r="Z1" s="22"/>
    </row>
    <row r="2" spans="1:26" x14ac:dyDescent="0.25">
      <c r="A2" s="18"/>
      <c r="B2" s="18"/>
      <c r="C2" s="19" t="s">
        <v>0</v>
      </c>
      <c r="D2" s="19"/>
      <c r="E2" s="19"/>
      <c r="F2" s="24" t="s">
        <v>1</v>
      </c>
      <c r="G2" s="24"/>
      <c r="H2" s="18"/>
      <c r="I2" s="18"/>
      <c r="J2" s="18"/>
      <c r="K2" s="18"/>
      <c r="L2" s="18"/>
      <c r="M2" s="18"/>
      <c r="N2" s="18"/>
      <c r="O2" s="18"/>
      <c r="P2" s="18"/>
      <c r="Q2" s="18"/>
      <c r="R2" s="18"/>
      <c r="S2" s="18"/>
      <c r="T2" s="18"/>
      <c r="U2" s="18"/>
      <c r="V2" s="18"/>
      <c r="W2" s="22"/>
      <c r="X2" s="23" t="e" vm="1">
        <v>#VALUE!</v>
      </c>
      <c r="Y2" s="23" t="s">
        <v>4</v>
      </c>
      <c r="Z2" s="22"/>
    </row>
    <row r="3" spans="1:26" x14ac:dyDescent="0.25">
      <c r="A3" s="18"/>
      <c r="B3" s="18"/>
      <c r="C3" s="20" cm="1">
        <f t="array" ref="C3">_FV(X5,"Price")</f>
        <v>1752.71</v>
      </c>
      <c r="D3" s="32" cm="1">
        <f t="array" ref="D3">_FV(X5,"Shares outstanding",TRUE)</f>
        <v>17737430</v>
      </c>
      <c r="E3" s="30" cm="1">
        <f t="array" ref="E3">_FV(X5,"Market cap",TRUE)</f>
        <v>31088570000</v>
      </c>
      <c r="F3" s="17" t="str">
        <f>E3&amp;" / "&amp;E6</f>
        <v>31088570000 / 15432831897</v>
      </c>
      <c r="G3" s="17"/>
      <c r="H3" s="18"/>
      <c r="I3" s="18"/>
      <c r="J3" s="18"/>
      <c r="K3" s="18"/>
      <c r="L3" s="18"/>
      <c r="M3" s="18"/>
      <c r="N3" s="18"/>
      <c r="O3" s="18"/>
      <c r="P3" s="18"/>
      <c r="Q3" s="18"/>
      <c r="R3" s="18"/>
      <c r="S3" s="18"/>
      <c r="T3" s="18"/>
      <c r="U3" s="18"/>
      <c r="V3" s="18"/>
      <c r="W3" s="22"/>
      <c r="X3" s="17" t="s">
        <v>20</v>
      </c>
      <c r="Y3" s="17"/>
      <c r="Z3" s="22"/>
    </row>
    <row r="4" spans="1:26" x14ac:dyDescent="0.25">
      <c r="A4" s="18"/>
      <c r="B4" s="18"/>
      <c r="C4" s="18"/>
      <c r="D4" s="18"/>
      <c r="E4" s="18"/>
      <c r="F4" s="5">
        <f>E3/E6</f>
        <v>2.0144436359760602</v>
      </c>
      <c r="G4" s="5"/>
      <c r="H4" s="18"/>
      <c r="I4" s="18"/>
      <c r="J4" s="18"/>
      <c r="K4" s="18"/>
      <c r="L4" s="18"/>
      <c r="M4" s="18"/>
      <c r="N4" s="18"/>
      <c r="O4" s="18"/>
      <c r="P4" s="18"/>
      <c r="Q4" s="18"/>
      <c r="R4" s="18"/>
      <c r="S4" s="18"/>
      <c r="T4" s="18"/>
      <c r="U4" s="18"/>
      <c r="V4" s="18"/>
      <c r="W4" s="22"/>
      <c r="X4" s="22"/>
      <c r="Y4" s="22"/>
      <c r="Z4" s="22"/>
    </row>
    <row r="5" spans="1:26" x14ac:dyDescent="0.25">
      <c r="A5" s="18"/>
      <c r="B5" s="18"/>
      <c r="C5" s="19" t="s">
        <v>2</v>
      </c>
      <c r="D5" s="19"/>
      <c r="E5" s="19"/>
      <c r="F5" s="5"/>
      <c r="G5" s="5"/>
      <c r="H5" s="18"/>
      <c r="I5" s="18"/>
      <c r="J5" s="18"/>
      <c r="K5" s="18"/>
      <c r="L5" s="18"/>
      <c r="M5" s="18"/>
      <c r="N5" s="18"/>
      <c r="O5" s="18"/>
      <c r="P5" s="18"/>
      <c r="Q5" s="18"/>
      <c r="R5" s="18"/>
      <c r="S5" s="18"/>
      <c r="T5" s="18"/>
      <c r="U5" s="18"/>
      <c r="V5" s="18"/>
      <c r="W5" s="22"/>
      <c r="X5" s="23" t="e" vm="2">
        <v>#VALUE!</v>
      </c>
      <c r="Y5" s="23" t="s">
        <v>19</v>
      </c>
      <c r="Z5" s="22"/>
    </row>
    <row r="6" spans="1:26" x14ac:dyDescent="0.25">
      <c r="A6" s="18"/>
      <c r="B6" s="18"/>
      <c r="C6" s="20" cm="1">
        <f t="array" ref="C6">_FV(X2,"Price")</f>
        <v>68187</v>
      </c>
      <c r="D6" s="28">
        <f>X8</f>
        <v>226331</v>
      </c>
      <c r="E6" s="30">
        <f>C6*D6</f>
        <v>15432831897</v>
      </c>
      <c r="F6" s="5"/>
      <c r="G6" s="5"/>
      <c r="H6" s="18"/>
      <c r="I6" s="18"/>
      <c r="J6" s="18"/>
      <c r="K6" s="18"/>
      <c r="L6" s="18"/>
      <c r="M6" s="18"/>
      <c r="N6" s="18"/>
      <c r="O6" s="18"/>
      <c r="P6" s="18"/>
      <c r="Q6" s="18"/>
      <c r="R6" s="18"/>
      <c r="S6" s="18"/>
      <c r="T6" s="18"/>
      <c r="U6" s="18"/>
      <c r="V6" s="18"/>
      <c r="W6" s="22"/>
      <c r="X6" s="17" t="s">
        <v>21</v>
      </c>
      <c r="Y6" s="17"/>
      <c r="Z6" s="22"/>
    </row>
    <row r="7" spans="1:26" ht="15.75" thickBot="1" x14ac:dyDescent="0.3">
      <c r="A7" s="18"/>
      <c r="B7" s="18"/>
      <c r="C7" s="18"/>
      <c r="D7" s="18"/>
      <c r="E7" s="18"/>
      <c r="F7" s="18"/>
      <c r="G7" s="18"/>
      <c r="H7" s="18"/>
      <c r="I7" s="18"/>
      <c r="J7" s="18"/>
      <c r="K7" s="18"/>
      <c r="L7" s="18"/>
      <c r="M7" s="18"/>
      <c r="N7" s="18"/>
      <c r="O7" s="18"/>
      <c r="P7" s="18"/>
      <c r="Q7" s="18"/>
      <c r="R7" s="18"/>
      <c r="S7" s="18"/>
      <c r="T7" s="18"/>
      <c r="U7" s="18"/>
      <c r="V7" s="18"/>
      <c r="W7" s="22"/>
      <c r="X7" s="22"/>
      <c r="Y7" s="22"/>
      <c r="Z7" s="22"/>
    </row>
    <row r="8" spans="1:26" x14ac:dyDescent="0.25">
      <c r="A8" s="18"/>
      <c r="B8" s="7" t="s">
        <v>3</v>
      </c>
      <c r="C8" s="16"/>
      <c r="D8" s="16"/>
      <c r="E8" s="16"/>
      <c r="F8" s="16"/>
      <c r="G8" s="2"/>
      <c r="H8" s="18"/>
      <c r="I8" s="18"/>
      <c r="J8" s="18"/>
      <c r="K8" s="18"/>
      <c r="L8" s="18"/>
      <c r="M8" s="18"/>
      <c r="N8" s="18"/>
      <c r="O8" s="18"/>
      <c r="P8" s="18"/>
      <c r="Q8" s="18"/>
      <c r="R8" s="18"/>
      <c r="S8" s="18"/>
      <c r="T8" s="18"/>
      <c r="U8" s="18"/>
      <c r="V8" s="18"/>
      <c r="W8" s="22"/>
      <c r="X8" s="27">
        <v>226331</v>
      </c>
      <c r="Y8" s="23" t="s">
        <v>18</v>
      </c>
      <c r="Z8" s="22"/>
    </row>
    <row r="9" spans="1:26" ht="15.75" thickBot="1" x14ac:dyDescent="0.3">
      <c r="A9" s="18"/>
      <c r="B9" s="14"/>
      <c r="C9" s="12"/>
      <c r="D9" s="12"/>
      <c r="E9" s="12"/>
      <c r="F9" s="12"/>
      <c r="G9" s="8"/>
      <c r="H9" s="18"/>
      <c r="I9" s="18"/>
      <c r="J9" s="18"/>
      <c r="K9" s="18"/>
      <c r="L9" s="18"/>
      <c r="M9" s="18"/>
      <c r="N9" s="18"/>
      <c r="O9" s="18"/>
      <c r="P9" s="18"/>
      <c r="Q9" s="18"/>
      <c r="R9" s="18"/>
      <c r="S9" s="18"/>
      <c r="T9" s="18"/>
      <c r="U9" s="18"/>
      <c r="V9" s="18"/>
      <c r="W9" s="22"/>
      <c r="X9" s="27">
        <v>300000</v>
      </c>
      <c r="Y9" s="23" t="s">
        <v>23</v>
      </c>
      <c r="Z9" s="22"/>
    </row>
    <row r="10" spans="1:26" x14ac:dyDescent="0.25">
      <c r="A10" s="18"/>
      <c r="B10" s="35" t="s">
        <v>5</v>
      </c>
      <c r="C10" s="26" t="s">
        <v>6</v>
      </c>
      <c r="D10" s="26" t="s">
        <v>7</v>
      </c>
      <c r="E10" s="26" t="s">
        <v>8</v>
      </c>
      <c r="F10" s="26" t="s">
        <v>9</v>
      </c>
      <c r="G10" s="26" t="s">
        <v>10</v>
      </c>
      <c r="H10" s="18"/>
      <c r="I10" s="18"/>
      <c r="J10" s="18"/>
      <c r="K10" s="18"/>
      <c r="L10" s="18"/>
      <c r="M10" s="18"/>
      <c r="N10" s="18"/>
      <c r="O10" s="18"/>
      <c r="P10" s="18"/>
      <c r="Q10" s="18"/>
      <c r="R10" s="18"/>
      <c r="S10" s="18"/>
      <c r="T10" s="18"/>
      <c r="U10" s="18"/>
      <c r="V10" s="18"/>
      <c r="W10" s="22"/>
      <c r="X10" s="17" t="s">
        <v>22</v>
      </c>
      <c r="Y10" s="17"/>
      <c r="Z10" s="22"/>
    </row>
    <row r="11" spans="1:26" x14ac:dyDescent="0.25">
      <c r="A11" s="18"/>
      <c r="B11" s="21">
        <v>250000</v>
      </c>
      <c r="C11" s="28">
        <f>($D$6*B11)*$X$12</f>
        <v>56582750000</v>
      </c>
      <c r="D11" s="28">
        <f>($D$6*B11)*$X$13</f>
        <v>113165500000</v>
      </c>
      <c r="E11" s="28">
        <f>($D$6*B11)*$X$14</f>
        <v>169748250000</v>
      </c>
      <c r="F11" s="28">
        <f>($D$6*B11)*$X$15</f>
        <v>226331000000</v>
      </c>
      <c r="G11" s="28">
        <f>($D$6*B11)*$X$16</f>
        <v>282913750000</v>
      </c>
      <c r="H11" s="18"/>
      <c r="I11" s="18"/>
      <c r="J11" s="18"/>
      <c r="K11" s="18"/>
      <c r="L11" s="18"/>
      <c r="M11" s="18"/>
      <c r="N11" s="18"/>
      <c r="O11" s="18"/>
      <c r="P11" s="18"/>
      <c r="Q11" s="18"/>
      <c r="R11" s="18"/>
      <c r="S11" s="18"/>
      <c r="T11" s="18"/>
      <c r="U11" s="18"/>
      <c r="V11" s="18"/>
      <c r="W11" s="22"/>
      <c r="X11" s="22"/>
      <c r="Y11" s="22"/>
      <c r="Z11" s="22"/>
    </row>
    <row r="12" spans="1:26" x14ac:dyDescent="0.25">
      <c r="A12" s="18"/>
      <c r="B12" s="21">
        <v>500000</v>
      </c>
      <c r="C12" s="28">
        <f>($D$6*B12)*$X$12</f>
        <v>113165500000</v>
      </c>
      <c r="D12" s="28">
        <f>($D$6*B12)*$X$13</f>
        <v>226331000000</v>
      </c>
      <c r="E12" s="28">
        <f>($D$6*B12)*$X$14</f>
        <v>339496500000</v>
      </c>
      <c r="F12" s="28">
        <f>($D$6*B12)*$X$15</f>
        <v>452662000000</v>
      </c>
      <c r="G12" s="28">
        <f>($D$6*B12)*$X$16</f>
        <v>565827500000</v>
      </c>
      <c r="H12" s="18"/>
      <c r="I12" s="18"/>
      <c r="J12" s="18"/>
      <c r="K12" s="18"/>
      <c r="L12" s="18"/>
      <c r="M12" s="18"/>
      <c r="N12" s="18"/>
      <c r="O12" s="18"/>
      <c r="P12" s="18"/>
      <c r="Q12" s="18"/>
      <c r="R12" s="18"/>
      <c r="S12" s="18"/>
      <c r="T12" s="18"/>
      <c r="U12" s="18"/>
      <c r="V12" s="18"/>
      <c r="W12" s="22"/>
      <c r="X12" s="28">
        <v>1</v>
      </c>
      <c r="Y12" s="17" t="s">
        <v>24</v>
      </c>
      <c r="Z12" s="22"/>
    </row>
    <row r="13" spans="1:26" x14ac:dyDescent="0.25">
      <c r="A13" s="18"/>
      <c r="B13" s="21">
        <v>750000</v>
      </c>
      <c r="C13" s="28">
        <f>($D$6*B13)*$X$12</f>
        <v>169748250000</v>
      </c>
      <c r="D13" s="28">
        <f>($D$6*B13)*$X$13</f>
        <v>339496500000</v>
      </c>
      <c r="E13" s="28">
        <f>($D$6*B13)*$X$14</f>
        <v>509244750000</v>
      </c>
      <c r="F13" s="28">
        <f>($D$6*B13)*$X$15</f>
        <v>678993000000</v>
      </c>
      <c r="G13" s="28">
        <f>($D$6*B13)*$X$16</f>
        <v>848741250000</v>
      </c>
      <c r="H13" s="18"/>
      <c r="I13" s="18"/>
      <c r="J13" s="18"/>
      <c r="K13" s="18"/>
      <c r="L13" s="18"/>
      <c r="M13" s="18"/>
      <c r="N13" s="18"/>
      <c r="O13" s="18"/>
      <c r="P13" s="18"/>
      <c r="Q13" s="18"/>
      <c r="R13" s="18"/>
      <c r="S13" s="18"/>
      <c r="T13" s="18"/>
      <c r="U13" s="18"/>
      <c r="V13" s="18"/>
      <c r="W13" s="22"/>
      <c r="X13" s="28">
        <v>2</v>
      </c>
      <c r="Y13" s="17"/>
      <c r="Z13" s="22"/>
    </row>
    <row r="14" spans="1:26" x14ac:dyDescent="0.25">
      <c r="A14" s="18"/>
      <c r="B14" s="21">
        <v>1000000</v>
      </c>
      <c r="C14" s="28">
        <f>($D$6*B14)*$X$12</f>
        <v>226331000000</v>
      </c>
      <c r="D14" s="28">
        <f>($D$6*B14)*$X$13</f>
        <v>452662000000</v>
      </c>
      <c r="E14" s="28">
        <f>($D$6*B14)*$X$14</f>
        <v>678993000000</v>
      </c>
      <c r="F14" s="28">
        <f>($D$6*B14)*$X$15</f>
        <v>905324000000</v>
      </c>
      <c r="G14" s="33">
        <f>($D$6*B14)*$X$16</f>
        <v>1131655000000</v>
      </c>
      <c r="H14" s="18"/>
      <c r="I14" s="18"/>
      <c r="J14" s="18"/>
      <c r="K14" s="18"/>
      <c r="L14" s="18"/>
      <c r="M14" s="18"/>
      <c r="N14" s="18"/>
      <c r="O14" s="18"/>
      <c r="P14" s="18"/>
      <c r="Q14" s="18"/>
      <c r="R14" s="18"/>
      <c r="S14" s="18"/>
      <c r="T14" s="18"/>
      <c r="U14" s="18"/>
      <c r="V14" s="18"/>
      <c r="W14" s="22"/>
      <c r="X14" s="28">
        <v>3</v>
      </c>
      <c r="Y14" s="17"/>
      <c r="Z14" s="22"/>
    </row>
    <row r="15" spans="1:26" x14ac:dyDescent="0.25">
      <c r="A15" s="18"/>
      <c r="B15" s="21">
        <v>1250000</v>
      </c>
      <c r="C15" s="28">
        <f>($D$6*B15)*$X$12</f>
        <v>282913750000</v>
      </c>
      <c r="D15" s="28">
        <f>($D$6*B15)*$X$13</f>
        <v>565827500000</v>
      </c>
      <c r="E15" s="28">
        <f>($D$6*B15)*$X$14</f>
        <v>848741250000</v>
      </c>
      <c r="F15" s="33">
        <f>($D$6*B15)*$X$15</f>
        <v>1131655000000</v>
      </c>
      <c r="G15" s="28">
        <f>($D$6*B15)*$X$16</f>
        <v>1414568750000</v>
      </c>
      <c r="H15" s="18"/>
      <c r="I15" s="18"/>
      <c r="J15" s="18"/>
      <c r="K15" s="18"/>
      <c r="L15" s="18"/>
      <c r="M15" s="18"/>
      <c r="N15" s="18"/>
      <c r="O15" s="18"/>
      <c r="P15" s="18"/>
      <c r="Q15" s="18"/>
      <c r="R15" s="18"/>
      <c r="S15" s="18"/>
      <c r="T15" s="18"/>
      <c r="U15" s="18"/>
      <c r="V15" s="18"/>
      <c r="W15" s="22"/>
      <c r="X15" s="28">
        <v>4</v>
      </c>
      <c r="Y15" s="17"/>
      <c r="Z15" s="22"/>
    </row>
    <row r="16" spans="1:26" x14ac:dyDescent="0.25">
      <c r="A16" s="18"/>
      <c r="B16" s="21">
        <v>1500000</v>
      </c>
      <c r="C16" s="28">
        <f>($D$6*B16)*$X$12</f>
        <v>339496500000</v>
      </c>
      <c r="D16" s="28">
        <f>($D$6*B16)*$X$13</f>
        <v>678993000000</v>
      </c>
      <c r="E16" s="33">
        <f>($D$6*B16)*$X$14</f>
        <v>1018489500000</v>
      </c>
      <c r="F16" s="28">
        <f>($D$6*B16)*$X$15</f>
        <v>1357986000000</v>
      </c>
      <c r="G16" s="28">
        <f>($D$6*B16)*$X$16</f>
        <v>1697482500000</v>
      </c>
      <c r="H16" s="18"/>
      <c r="I16" s="18"/>
      <c r="J16" s="18"/>
      <c r="K16" s="18"/>
      <c r="L16" s="18"/>
      <c r="M16" s="18"/>
      <c r="N16" s="18"/>
      <c r="O16" s="18"/>
      <c r="P16" s="18"/>
      <c r="Q16" s="18"/>
      <c r="R16" s="18"/>
      <c r="S16" s="18"/>
      <c r="T16" s="18"/>
      <c r="U16" s="18"/>
      <c r="V16" s="18"/>
      <c r="W16" s="22"/>
      <c r="X16" s="28">
        <v>5</v>
      </c>
      <c r="Y16" s="17"/>
      <c r="Z16" s="22"/>
    </row>
    <row r="17" spans="1:26" x14ac:dyDescent="0.25">
      <c r="A17" s="18"/>
      <c r="B17" s="21">
        <v>1750000</v>
      </c>
      <c r="C17" s="28">
        <f>($D$6*B17)*$X$12</f>
        <v>396079250000</v>
      </c>
      <c r="D17" s="28">
        <f>($D$6*B17)*$X$13</f>
        <v>792158500000</v>
      </c>
      <c r="E17" s="28">
        <f>($D$6*B17)*$X$14</f>
        <v>1188237750000</v>
      </c>
      <c r="F17" s="28">
        <f>($D$6*B17)*$X$15</f>
        <v>1584317000000</v>
      </c>
      <c r="G17" s="28">
        <f>($D$6*B17)*$X$16</f>
        <v>1980396250000</v>
      </c>
      <c r="H17" s="18"/>
      <c r="I17" s="18"/>
      <c r="J17" s="18"/>
      <c r="K17" s="18"/>
      <c r="L17" s="18"/>
      <c r="M17" s="18"/>
      <c r="N17" s="18"/>
      <c r="O17" s="18"/>
      <c r="P17" s="18"/>
      <c r="Q17" s="18"/>
      <c r="R17" s="18"/>
      <c r="S17" s="18"/>
      <c r="T17" s="18"/>
      <c r="U17" s="18"/>
      <c r="V17" s="18"/>
      <c r="W17" s="22"/>
      <c r="X17" s="22"/>
      <c r="Y17" s="22"/>
      <c r="Z17" s="22"/>
    </row>
    <row r="18" spans="1:26" x14ac:dyDescent="0.25">
      <c r="A18" s="18"/>
      <c r="B18" s="21">
        <v>2000000</v>
      </c>
      <c r="C18" s="28">
        <f>($D$6*B18)*$X$12</f>
        <v>452662000000</v>
      </c>
      <c r="D18" s="28">
        <f>($D$6*B18)*$X$13</f>
        <v>905324000000</v>
      </c>
      <c r="E18" s="28">
        <f>($D$6*B18)*$X$14</f>
        <v>1357986000000</v>
      </c>
      <c r="F18" s="28">
        <f>($D$6*B18)*$X$15</f>
        <v>1810648000000</v>
      </c>
      <c r="G18" s="34">
        <f>($D$6*B18)*$X$16</f>
        <v>2263310000000</v>
      </c>
      <c r="H18" s="18"/>
      <c r="I18" s="18"/>
      <c r="J18" s="18"/>
      <c r="K18" s="18"/>
      <c r="L18" s="18"/>
      <c r="M18" s="18"/>
      <c r="N18" s="18"/>
      <c r="O18" s="18"/>
      <c r="P18" s="18"/>
      <c r="Q18" s="18"/>
      <c r="R18" s="18"/>
      <c r="S18" s="18"/>
      <c r="T18" s="18"/>
      <c r="U18" s="18"/>
      <c r="V18" s="18"/>
      <c r="W18" s="22"/>
    </row>
    <row r="19" spans="1:26" x14ac:dyDescent="0.25">
      <c r="A19" s="18"/>
      <c r="B19" s="21">
        <v>2250000</v>
      </c>
      <c r="C19" s="28">
        <f>($D$6*B19)*$X$12</f>
        <v>509244750000</v>
      </c>
      <c r="D19" s="33">
        <f>($D$6*B19)*$X$13</f>
        <v>1018489500000</v>
      </c>
      <c r="E19" s="28">
        <f>($D$6*B19)*$X$14</f>
        <v>1527734250000</v>
      </c>
      <c r="F19" s="34">
        <f>($D$6*B19)*$X$15</f>
        <v>2036979000000</v>
      </c>
      <c r="G19" s="28">
        <f>($D$6*B19)*$X$16</f>
        <v>2546223750000</v>
      </c>
      <c r="H19" s="18"/>
      <c r="I19" s="18"/>
      <c r="J19" s="18"/>
      <c r="K19" s="18"/>
      <c r="L19" s="18"/>
      <c r="M19" s="18"/>
      <c r="N19" s="18"/>
      <c r="O19" s="18"/>
      <c r="P19" s="18"/>
      <c r="Q19" s="18"/>
      <c r="R19" s="18"/>
      <c r="S19" s="18"/>
      <c r="T19" s="18"/>
      <c r="U19" s="18"/>
      <c r="V19" s="18"/>
      <c r="W19" s="22"/>
    </row>
    <row r="20" spans="1:26" x14ac:dyDescent="0.25">
      <c r="A20" s="18"/>
      <c r="B20" s="21">
        <v>2500000</v>
      </c>
      <c r="C20" s="28">
        <f>($D$6*B20)*$X$12</f>
        <v>565827500000</v>
      </c>
      <c r="D20" s="28">
        <f>($D$6*B20)*$X$13</f>
        <v>1131655000000</v>
      </c>
      <c r="E20" s="28">
        <f>($D$6*B20)*$X$14</f>
        <v>1697482500000</v>
      </c>
      <c r="F20" s="28">
        <f>($D$6*B20)*$X$15</f>
        <v>2263310000000</v>
      </c>
      <c r="G20" s="28">
        <f>($D$6*B20)*$X$16</f>
        <v>2829137500000</v>
      </c>
      <c r="H20" s="18"/>
      <c r="I20" s="18"/>
      <c r="J20" s="18"/>
      <c r="K20" s="18"/>
      <c r="L20" s="18"/>
      <c r="M20" s="18"/>
      <c r="N20" s="18"/>
      <c r="O20" s="18"/>
      <c r="P20" s="18"/>
      <c r="Q20" s="18"/>
      <c r="R20" s="18"/>
      <c r="S20" s="18"/>
      <c r="T20" s="18"/>
      <c r="U20" s="18"/>
      <c r="V20" s="18"/>
      <c r="W20" s="22"/>
    </row>
    <row r="21" spans="1:26" x14ac:dyDescent="0.25">
      <c r="A21" s="18"/>
      <c r="B21" s="21">
        <v>2750000</v>
      </c>
      <c r="C21" s="28">
        <f>($D$6*B21)*$X$12</f>
        <v>622410250000</v>
      </c>
      <c r="D21" s="28">
        <f>($D$6*B21)*$X$13</f>
        <v>1244820500000</v>
      </c>
      <c r="E21" s="28">
        <f>($D$6*B21)*$X$14</f>
        <v>1867230750000</v>
      </c>
      <c r="F21" s="28">
        <f>($D$6*B21)*$X$15</f>
        <v>2489641000000</v>
      </c>
      <c r="G21" s="36">
        <f>($D$6*B21)*$X$16</f>
        <v>3112051250000</v>
      </c>
      <c r="H21" s="18"/>
      <c r="I21" s="18"/>
      <c r="J21" s="18"/>
      <c r="K21" s="18"/>
      <c r="L21" s="18"/>
      <c r="M21" s="18"/>
      <c r="N21" s="18"/>
      <c r="O21" s="18"/>
      <c r="P21" s="18"/>
      <c r="Q21" s="18"/>
      <c r="R21" s="18"/>
      <c r="S21" s="18"/>
      <c r="T21" s="18"/>
      <c r="U21" s="18"/>
      <c r="V21" s="18"/>
      <c r="W21" s="22"/>
    </row>
    <row r="22" spans="1:26" x14ac:dyDescent="0.25">
      <c r="A22" s="18"/>
      <c r="B22" s="21">
        <v>3000000</v>
      </c>
      <c r="C22" s="28">
        <f>($D$6*B22)*$X$12</f>
        <v>678993000000</v>
      </c>
      <c r="D22" s="28">
        <f>($D$6*B22)*$X$13</f>
        <v>1357986000000</v>
      </c>
      <c r="E22" s="34">
        <f>($D$6*B22)*$X$14</f>
        <v>2036979000000</v>
      </c>
      <c r="F22" s="28">
        <f>($D$6*B22)*$X$15</f>
        <v>2715972000000</v>
      </c>
      <c r="G22" s="28">
        <f>($D$6*B22)*$X$16</f>
        <v>3394965000000</v>
      </c>
      <c r="H22" s="18"/>
      <c r="I22" s="18"/>
      <c r="J22" s="18"/>
      <c r="K22" s="18"/>
      <c r="L22" s="18"/>
      <c r="M22" s="18"/>
      <c r="N22" s="18"/>
      <c r="O22" s="18"/>
      <c r="P22" s="18"/>
      <c r="Q22" s="18"/>
      <c r="R22" s="18"/>
      <c r="S22" s="18"/>
      <c r="T22" s="18"/>
      <c r="U22" s="18"/>
      <c r="V22" s="18"/>
      <c r="W22" s="22"/>
    </row>
    <row r="23" spans="1:26" x14ac:dyDescent="0.25">
      <c r="A23" s="18"/>
      <c r="B23" s="21">
        <v>3250000</v>
      </c>
      <c r="C23" s="28">
        <f>($D$6*B23)*$X$12</f>
        <v>735575750000</v>
      </c>
      <c r="D23" s="28">
        <f>($D$6*B23)*$X$13</f>
        <v>1471151500000</v>
      </c>
      <c r="E23" s="28">
        <f>($D$6*B23)*$X$14</f>
        <v>2206727250000</v>
      </c>
      <c r="F23" s="28">
        <f>($D$6*B23)*$X$15</f>
        <v>2942303000000</v>
      </c>
      <c r="G23" s="28">
        <f>($D$6*B23)*$X$16</f>
        <v>3677878750000</v>
      </c>
      <c r="H23" s="18"/>
      <c r="I23" s="18"/>
      <c r="J23" s="18"/>
      <c r="K23" s="18"/>
      <c r="L23" s="18"/>
      <c r="M23" s="18"/>
      <c r="N23" s="18"/>
      <c r="O23" s="18"/>
      <c r="P23" s="18"/>
      <c r="Q23" s="18"/>
      <c r="R23" s="18"/>
      <c r="S23" s="18"/>
      <c r="T23" s="18"/>
      <c r="U23" s="18"/>
      <c r="V23" s="18"/>
      <c r="W23" s="22"/>
    </row>
    <row r="24" spans="1:26" x14ac:dyDescent="0.25">
      <c r="A24" s="18"/>
      <c r="B24" s="21">
        <v>3500000</v>
      </c>
      <c r="C24" s="28">
        <f>($D$6*B24)*$X$12</f>
        <v>792158500000</v>
      </c>
      <c r="D24" s="28">
        <f>($D$6*B24)*$X$13</f>
        <v>1584317000000</v>
      </c>
      <c r="E24" s="28">
        <f>($D$6*B24)*$X$14</f>
        <v>2376475500000</v>
      </c>
      <c r="F24" s="36">
        <f>($D$6*B24)*$X$15</f>
        <v>3168634000000</v>
      </c>
      <c r="G24" s="28">
        <f>($D$6*B24)*$X$16</f>
        <v>3960792500000</v>
      </c>
      <c r="H24" s="18"/>
      <c r="I24" s="18"/>
      <c r="J24" s="18"/>
      <c r="K24" s="18"/>
      <c r="L24" s="18"/>
      <c r="M24" s="18"/>
      <c r="N24" s="18"/>
      <c r="O24" s="18"/>
      <c r="P24" s="18"/>
      <c r="Q24" s="18"/>
      <c r="R24" s="18"/>
      <c r="S24" s="18"/>
      <c r="T24" s="18"/>
      <c r="U24" s="18"/>
      <c r="V24" s="18"/>
      <c r="W24" s="22"/>
    </row>
    <row r="25" spans="1:26" x14ac:dyDescent="0.25">
      <c r="A25" s="18"/>
      <c r="B25" s="21">
        <v>3750000</v>
      </c>
      <c r="C25" s="28">
        <f>($D$6*B25)*$X$12</f>
        <v>848741250000</v>
      </c>
      <c r="D25" s="28">
        <f>($D$6*B25)*$X$13</f>
        <v>1697482500000</v>
      </c>
      <c r="E25" s="28">
        <f>($D$6*B25)*$X$14</f>
        <v>2546223750000</v>
      </c>
      <c r="F25" s="28">
        <f>($D$6*B25)*$X$15</f>
        <v>3394965000000</v>
      </c>
      <c r="G25" s="28">
        <f>($D$6*B25)*$X$16</f>
        <v>4243706250000</v>
      </c>
      <c r="H25" s="18"/>
      <c r="I25" s="18"/>
      <c r="J25" s="18"/>
      <c r="K25" s="18"/>
      <c r="L25" s="18"/>
      <c r="M25" s="18"/>
      <c r="N25" s="18"/>
      <c r="O25" s="18"/>
      <c r="P25" s="18"/>
      <c r="Q25" s="18"/>
      <c r="R25" s="18"/>
      <c r="S25" s="18"/>
      <c r="T25" s="18"/>
      <c r="U25" s="18"/>
      <c r="V25" s="18"/>
      <c r="W25" s="22"/>
    </row>
    <row r="26" spans="1:26" x14ac:dyDescent="0.25">
      <c r="A26" s="18"/>
      <c r="B26" s="21">
        <v>4000000</v>
      </c>
      <c r="C26" s="28">
        <f>($D$6*B26)*$X$12</f>
        <v>905324000000</v>
      </c>
      <c r="D26" s="28">
        <f>($D$6*B26)*$X$13</f>
        <v>1810648000000</v>
      </c>
      <c r="E26" s="28">
        <f>($D$6*B26)*$X$14</f>
        <v>2715972000000</v>
      </c>
      <c r="F26" s="28">
        <f>($D$6*B26)*$X$15</f>
        <v>3621296000000</v>
      </c>
      <c r="G26" s="28">
        <f>($D$6*B26)*$X$16</f>
        <v>4526620000000</v>
      </c>
      <c r="H26" s="18"/>
      <c r="I26" s="18"/>
      <c r="J26" s="18"/>
      <c r="K26" s="18"/>
      <c r="L26" s="18"/>
      <c r="M26" s="18"/>
      <c r="N26" s="18"/>
      <c r="O26" s="18"/>
      <c r="P26" s="18"/>
      <c r="Q26" s="18"/>
      <c r="R26" s="18"/>
      <c r="S26" s="18"/>
      <c r="T26" s="18"/>
      <c r="U26" s="18"/>
      <c r="V26" s="18"/>
      <c r="W26" s="22"/>
    </row>
    <row r="27" spans="1:26" x14ac:dyDescent="0.25">
      <c r="A27" s="18"/>
      <c r="B27" s="21">
        <v>4250000</v>
      </c>
      <c r="C27" s="28">
        <f>($D$6*B27)*$X$12</f>
        <v>961906750000</v>
      </c>
      <c r="D27" s="28">
        <f>($D$6*B27)*$X$13</f>
        <v>1923813500000</v>
      </c>
      <c r="E27" s="28">
        <f>($D$6*B27)*$X$14</f>
        <v>2885720250000</v>
      </c>
      <c r="F27" s="28">
        <f>($D$6*B27)*$X$15</f>
        <v>3847627000000</v>
      </c>
      <c r="G27" s="28">
        <f>($D$6*B27)*$X$16</f>
        <v>4809533750000</v>
      </c>
      <c r="H27" s="18"/>
      <c r="I27" s="18"/>
      <c r="J27" s="18"/>
      <c r="K27" s="18"/>
      <c r="L27" s="18"/>
      <c r="M27" s="18"/>
      <c r="N27" s="18"/>
      <c r="O27" s="18"/>
      <c r="P27" s="18"/>
      <c r="Q27" s="18"/>
      <c r="R27" s="18"/>
      <c r="S27" s="18"/>
      <c r="T27" s="18"/>
      <c r="U27" s="18"/>
      <c r="V27" s="18"/>
      <c r="W27" s="22"/>
    </row>
    <row r="28" spans="1:26" x14ac:dyDescent="0.25">
      <c r="A28" s="18"/>
      <c r="B28" s="21">
        <v>4500000</v>
      </c>
      <c r="C28" s="33">
        <f>($D$6*B28)*$X$12</f>
        <v>1018489500000</v>
      </c>
      <c r="D28" s="34">
        <f>($D$6*B28)*$X$13</f>
        <v>2036979000000</v>
      </c>
      <c r="E28" s="36">
        <f>($D$6*B28)*$X$14</f>
        <v>3055468500000</v>
      </c>
      <c r="F28" s="28">
        <f>($D$6*B28)*$X$15</f>
        <v>4073958000000</v>
      </c>
      <c r="G28" s="28">
        <f>($D$6*B28)*$X$16</f>
        <v>5092447500000</v>
      </c>
      <c r="H28" s="18"/>
      <c r="I28" s="18"/>
      <c r="J28" s="18"/>
      <c r="K28" s="18"/>
      <c r="L28" s="18"/>
      <c r="M28" s="18"/>
      <c r="N28" s="18"/>
      <c r="O28" s="18"/>
      <c r="P28" s="18"/>
      <c r="Q28" s="18"/>
      <c r="R28" s="18"/>
      <c r="S28" s="18"/>
      <c r="T28" s="18"/>
      <c r="U28" s="18"/>
      <c r="V28" s="18"/>
      <c r="W28" s="22"/>
    </row>
    <row r="29" spans="1:26" x14ac:dyDescent="0.25">
      <c r="A29" s="18"/>
      <c r="B29" s="21">
        <v>4750000</v>
      </c>
      <c r="C29" s="28">
        <f>($D$6*B29)*$X$12</f>
        <v>1075072250000</v>
      </c>
      <c r="D29" s="28">
        <f>($D$6*B29)*$X$13</f>
        <v>2150144500000</v>
      </c>
      <c r="E29" s="28">
        <f>($D$6*B29)*$X$14</f>
        <v>3225216750000</v>
      </c>
      <c r="F29" s="28">
        <f>($D$6*B29)*$X$15</f>
        <v>4300289000000</v>
      </c>
      <c r="G29" s="28">
        <f>($D$6*B29)*$X$16</f>
        <v>5375361250000</v>
      </c>
      <c r="H29" s="18"/>
      <c r="I29" s="18"/>
      <c r="J29" s="18"/>
      <c r="K29" s="18"/>
      <c r="L29" s="18"/>
      <c r="M29" s="18"/>
      <c r="N29" s="18"/>
      <c r="O29" s="18"/>
      <c r="P29" s="18"/>
      <c r="Q29" s="18"/>
      <c r="R29" s="18"/>
      <c r="S29" s="18"/>
      <c r="T29" s="18"/>
      <c r="U29" s="18"/>
      <c r="V29" s="18"/>
      <c r="W29" s="22"/>
    </row>
    <row r="30" spans="1:26" x14ac:dyDescent="0.25">
      <c r="A30" s="18"/>
      <c r="B30" s="21">
        <v>5000000</v>
      </c>
      <c r="C30" s="28">
        <f>($D$6*B30)*$X$12</f>
        <v>1131655000000</v>
      </c>
      <c r="D30" s="28">
        <f>($D$6*B30)*$X$13</f>
        <v>2263310000000</v>
      </c>
      <c r="E30" s="28">
        <f>($D$6*B30)*$X$14</f>
        <v>3394965000000</v>
      </c>
      <c r="F30" s="28">
        <f>($D$6*B30)*$X$15</f>
        <v>4526620000000</v>
      </c>
      <c r="G30" s="28">
        <f>($D$6*B30)*$X$16</f>
        <v>5658275000000</v>
      </c>
      <c r="H30" s="18"/>
      <c r="I30" s="18"/>
      <c r="J30" s="18"/>
      <c r="K30" s="18"/>
      <c r="L30" s="18"/>
      <c r="M30" s="18"/>
      <c r="N30" s="18"/>
      <c r="O30" s="18"/>
      <c r="P30" s="18"/>
      <c r="Q30" s="18"/>
      <c r="R30" s="18"/>
      <c r="S30" s="18"/>
      <c r="T30" s="18"/>
      <c r="U30" s="18"/>
      <c r="V30" s="18"/>
      <c r="W30" s="22"/>
    </row>
    <row r="31" spans="1:26" ht="15.75" thickBot="1" x14ac:dyDescent="0.3">
      <c r="A31" s="18"/>
      <c r="B31" s="31"/>
      <c r="C31" s="29"/>
      <c r="D31" s="18"/>
      <c r="E31" s="18"/>
      <c r="F31" s="18"/>
      <c r="G31" s="18"/>
      <c r="H31" s="18"/>
      <c r="I31" s="18"/>
      <c r="J31" s="18"/>
      <c r="K31" s="18"/>
      <c r="L31" s="18"/>
      <c r="M31" s="18"/>
      <c r="N31" s="18"/>
      <c r="O31" s="18"/>
      <c r="P31" s="18"/>
      <c r="Q31" s="18"/>
      <c r="R31" s="18"/>
      <c r="S31" s="18"/>
      <c r="T31" s="18"/>
      <c r="U31" s="18"/>
      <c r="V31" s="18"/>
      <c r="W31" s="22"/>
    </row>
    <row r="32" spans="1:26" x14ac:dyDescent="0.25">
      <c r="A32" s="18"/>
      <c r="B32" s="11" t="s">
        <v>11</v>
      </c>
      <c r="C32" s="15"/>
      <c r="D32" s="15"/>
      <c r="E32" s="15"/>
      <c r="F32" s="15"/>
      <c r="G32" s="1"/>
      <c r="H32" s="18"/>
      <c r="I32" s="18"/>
      <c r="J32" s="18"/>
      <c r="K32" s="18"/>
      <c r="L32" s="18"/>
      <c r="M32" s="18"/>
      <c r="N32" s="18"/>
      <c r="O32" s="18"/>
      <c r="P32" s="18"/>
      <c r="Q32" s="18"/>
      <c r="R32" s="18"/>
      <c r="S32" s="18"/>
      <c r="T32" s="18"/>
      <c r="U32" s="18"/>
      <c r="V32" s="18"/>
      <c r="W32" s="22"/>
    </row>
    <row r="33" spans="1:23" ht="15.75" thickBot="1" x14ac:dyDescent="0.3">
      <c r="A33" s="18"/>
      <c r="B33" s="9"/>
      <c r="C33" s="13"/>
      <c r="D33" s="13"/>
      <c r="E33" s="13"/>
      <c r="F33" s="13"/>
      <c r="G33" s="10"/>
      <c r="H33" s="18"/>
      <c r="I33" s="18"/>
      <c r="J33" s="18"/>
      <c r="K33" s="18"/>
      <c r="L33" s="18"/>
      <c r="M33" s="18"/>
      <c r="N33" s="18"/>
      <c r="O33" s="18"/>
      <c r="P33" s="18"/>
      <c r="Q33" s="18"/>
      <c r="R33" s="18"/>
      <c r="S33" s="18"/>
      <c r="T33" s="18"/>
      <c r="U33" s="18"/>
      <c r="V33" s="18"/>
      <c r="W33" s="22"/>
    </row>
    <row r="34" spans="1:23" x14ac:dyDescent="0.25">
      <c r="A34" s="18"/>
      <c r="B34" s="25" t="s">
        <v>12</v>
      </c>
      <c r="C34" s="25"/>
      <c r="D34" s="35">
        <v>19000000</v>
      </c>
      <c r="E34" s="35">
        <v>20000000</v>
      </c>
      <c r="F34" s="35">
        <v>21000000</v>
      </c>
      <c r="G34" s="35">
        <v>22000000</v>
      </c>
      <c r="H34" s="18"/>
      <c r="I34" s="18"/>
      <c r="J34" s="18"/>
      <c r="K34" s="18"/>
      <c r="L34" s="18"/>
      <c r="M34" s="18"/>
      <c r="N34" s="18"/>
      <c r="O34" s="18"/>
      <c r="P34" s="18"/>
      <c r="Q34" s="18"/>
      <c r="R34" s="18"/>
      <c r="S34" s="18"/>
      <c r="T34" s="18"/>
      <c r="U34" s="18"/>
      <c r="V34" s="18"/>
      <c r="W34" s="22"/>
    </row>
    <row r="35" spans="1:23" x14ac:dyDescent="0.25">
      <c r="A35" s="18"/>
      <c r="B35" s="6" t="s">
        <v>13</v>
      </c>
      <c r="C35" s="6"/>
      <c r="D35" s="27">
        <v>52631.57894736842</v>
      </c>
      <c r="E35" s="27">
        <v>50000</v>
      </c>
      <c r="F35" s="27">
        <v>47619.047619047618</v>
      </c>
      <c r="G35" s="27">
        <v>45454.545454545456</v>
      </c>
      <c r="H35" s="18"/>
      <c r="I35" s="18"/>
      <c r="J35" s="18"/>
      <c r="K35" s="18"/>
      <c r="L35" s="18"/>
      <c r="M35" s="18"/>
      <c r="N35" s="18"/>
      <c r="O35" s="18"/>
      <c r="P35" s="18"/>
      <c r="Q35" s="18"/>
      <c r="R35" s="18"/>
      <c r="S35" s="18"/>
      <c r="T35" s="18"/>
      <c r="U35" s="18"/>
      <c r="V35" s="18"/>
      <c r="W35" s="22"/>
    </row>
    <row r="36" spans="1:23" x14ac:dyDescent="0.25">
      <c r="A36" s="18"/>
      <c r="B36" s="4" t="s">
        <v>14</v>
      </c>
      <c r="C36" s="4"/>
      <c r="D36" s="27">
        <v>105263.15789473684</v>
      </c>
      <c r="E36" s="27">
        <v>100000</v>
      </c>
      <c r="F36" s="27">
        <v>95238.095238095237</v>
      </c>
      <c r="G36" s="27">
        <v>90909.090909090912</v>
      </c>
      <c r="H36" s="18"/>
      <c r="I36" s="18"/>
      <c r="J36" s="18"/>
      <c r="K36" s="18"/>
      <c r="L36" s="18"/>
      <c r="M36" s="18"/>
      <c r="N36" s="18"/>
      <c r="O36" s="18"/>
      <c r="P36" s="18"/>
      <c r="Q36" s="18"/>
      <c r="R36" s="18"/>
      <c r="S36" s="18"/>
      <c r="T36" s="18"/>
      <c r="U36" s="18"/>
      <c r="V36" s="18"/>
      <c r="W36" s="22"/>
    </row>
    <row r="37" spans="1:23" ht="15.75" thickBot="1" x14ac:dyDescent="0.3">
      <c r="A37" s="18"/>
      <c r="B37" s="3" t="s">
        <v>15</v>
      </c>
      <c r="C37" s="3"/>
      <c r="D37" s="27">
        <v>157894.73684210525</v>
      </c>
      <c r="E37" s="27">
        <v>150000</v>
      </c>
      <c r="F37" s="27">
        <v>142857.14285714287</v>
      </c>
      <c r="G37" s="27">
        <v>136363.63636363635</v>
      </c>
      <c r="H37" s="18"/>
      <c r="I37" s="18"/>
      <c r="J37" s="18"/>
      <c r="K37" s="18"/>
      <c r="L37" s="18"/>
      <c r="M37" s="18"/>
      <c r="N37" s="18"/>
      <c r="O37" s="18"/>
      <c r="P37" s="18"/>
      <c r="Q37" s="18"/>
      <c r="R37" s="18"/>
      <c r="S37" s="18"/>
      <c r="T37" s="18"/>
      <c r="U37" s="18"/>
      <c r="V37" s="18"/>
      <c r="W37" s="22"/>
    </row>
    <row r="38" spans="1:23" x14ac:dyDescent="0.25">
      <c r="A38" s="18"/>
      <c r="B38" s="11" t="s">
        <v>16</v>
      </c>
      <c r="C38" s="15"/>
      <c r="D38" s="15"/>
      <c r="E38" s="15"/>
      <c r="F38" s="15"/>
      <c r="G38" s="1"/>
      <c r="H38" s="18"/>
      <c r="I38" s="18"/>
      <c r="J38" s="18"/>
      <c r="K38" s="18"/>
      <c r="L38" s="18"/>
      <c r="M38" s="18"/>
      <c r="N38" s="18"/>
      <c r="O38" s="18"/>
      <c r="P38" s="18"/>
      <c r="Q38" s="18"/>
      <c r="R38" s="18"/>
      <c r="S38" s="18"/>
      <c r="T38" s="18"/>
      <c r="U38" s="18"/>
      <c r="V38" s="18"/>
      <c r="W38" s="22"/>
    </row>
    <row r="39" spans="1:23" ht="15.75" thickBot="1" x14ac:dyDescent="0.3">
      <c r="A39" s="18"/>
      <c r="B39" s="9"/>
      <c r="C39" s="13"/>
      <c r="D39" s="13"/>
      <c r="E39" s="13"/>
      <c r="F39" s="13"/>
      <c r="G39" s="10"/>
      <c r="H39" s="18"/>
      <c r="I39" s="18"/>
      <c r="J39" s="18"/>
      <c r="K39" s="18"/>
      <c r="L39" s="18"/>
      <c r="M39" s="18"/>
      <c r="N39" s="18"/>
      <c r="O39" s="18"/>
      <c r="P39" s="18"/>
      <c r="Q39" s="18"/>
      <c r="R39" s="18"/>
      <c r="S39" s="18"/>
      <c r="T39" s="18"/>
      <c r="U39" s="18"/>
      <c r="V39" s="18"/>
      <c r="W39" s="22"/>
    </row>
    <row r="40" spans="1:23" x14ac:dyDescent="0.25">
      <c r="A40" s="18"/>
      <c r="B40" s="25" t="s">
        <v>12</v>
      </c>
      <c r="C40" s="25"/>
      <c r="D40" s="35">
        <v>19000000</v>
      </c>
      <c r="E40" s="35">
        <v>20000000</v>
      </c>
      <c r="F40" s="35">
        <v>21000000</v>
      </c>
      <c r="G40" s="35">
        <v>22000000</v>
      </c>
      <c r="H40" s="18"/>
      <c r="I40" s="18"/>
      <c r="J40" s="18"/>
      <c r="K40" s="18"/>
      <c r="L40" s="18"/>
      <c r="M40" s="18"/>
      <c r="N40" s="18"/>
      <c r="O40" s="18"/>
      <c r="P40" s="18"/>
      <c r="Q40" s="18"/>
      <c r="R40" s="18"/>
      <c r="S40" s="18"/>
      <c r="T40" s="18"/>
      <c r="U40" s="18"/>
      <c r="V40" s="18"/>
      <c r="W40" s="22"/>
    </row>
    <row r="41" spans="1:23" x14ac:dyDescent="0.25">
      <c r="A41" s="18"/>
      <c r="B41" s="6" t="s">
        <v>13</v>
      </c>
      <c r="C41" s="6"/>
      <c r="D41" s="28">
        <v>36.105162785542191</v>
      </c>
      <c r="E41" s="28">
        <v>34.299904646265084</v>
      </c>
      <c r="F41" s="28">
        <v>32.66657585358579</v>
      </c>
      <c r="G41" s="28">
        <v>31.181731496604623</v>
      </c>
      <c r="H41" s="18"/>
      <c r="I41" s="18"/>
      <c r="J41" s="18"/>
      <c r="K41" s="18"/>
      <c r="L41" s="18"/>
      <c r="M41" s="18"/>
      <c r="N41" s="18"/>
      <c r="O41" s="18"/>
      <c r="P41" s="18"/>
      <c r="Q41" s="18"/>
      <c r="R41" s="18"/>
      <c r="S41" s="18"/>
      <c r="T41" s="18"/>
      <c r="U41" s="18"/>
      <c r="V41" s="18"/>
      <c r="W41" s="22"/>
    </row>
    <row r="42" spans="1:23" x14ac:dyDescent="0.25">
      <c r="A42" s="18"/>
      <c r="B42" s="4" t="s">
        <v>14</v>
      </c>
      <c r="C42" s="4"/>
      <c r="D42" s="28">
        <v>72.210325571084383</v>
      </c>
      <c r="E42" s="28">
        <v>68.599809292530168</v>
      </c>
      <c r="F42" s="28">
        <v>65.333151707171581</v>
      </c>
      <c r="G42" s="28">
        <v>62.363462993209247</v>
      </c>
      <c r="H42" s="18"/>
      <c r="I42" s="18"/>
      <c r="J42" s="18"/>
      <c r="K42" s="18"/>
      <c r="L42" s="18"/>
      <c r="M42" s="18"/>
      <c r="N42" s="18"/>
      <c r="O42" s="18"/>
      <c r="P42" s="18"/>
      <c r="Q42" s="18"/>
      <c r="R42" s="18"/>
      <c r="S42" s="18"/>
      <c r="T42" s="18"/>
      <c r="U42" s="18"/>
      <c r="V42" s="18"/>
      <c r="W42" s="22"/>
    </row>
    <row r="43" spans="1:23" x14ac:dyDescent="0.25">
      <c r="A43" s="18"/>
      <c r="B43" s="3" t="s">
        <v>15</v>
      </c>
      <c r="C43" s="3"/>
      <c r="D43" s="28">
        <v>108.31548835662657</v>
      </c>
      <c r="E43" s="28">
        <v>102.89971393879524</v>
      </c>
      <c r="F43" s="28">
        <v>97.999727560757393</v>
      </c>
      <c r="G43" s="28">
        <v>93.545194489813852</v>
      </c>
      <c r="H43" s="18"/>
      <c r="I43" s="18"/>
      <c r="J43" s="18"/>
      <c r="K43" s="18"/>
      <c r="L43" s="18"/>
      <c r="M43" s="18"/>
      <c r="N43" s="18"/>
      <c r="O43" s="18"/>
      <c r="P43" s="18"/>
      <c r="Q43" s="18"/>
      <c r="R43" s="18"/>
      <c r="S43" s="18"/>
      <c r="T43" s="18"/>
      <c r="U43" s="18"/>
      <c r="V43" s="18"/>
      <c r="W43" s="22"/>
    </row>
    <row r="44" spans="1:23" x14ac:dyDescent="0.25">
      <c r="A44" s="18"/>
      <c r="B44" s="18"/>
      <c r="C44" s="18"/>
      <c r="D44" s="18"/>
      <c r="E44" s="18"/>
      <c r="F44" s="18"/>
      <c r="G44" s="18"/>
      <c r="H44" s="18"/>
      <c r="I44" s="18"/>
      <c r="J44" s="18"/>
      <c r="K44" s="18"/>
      <c r="L44" s="18"/>
      <c r="M44" s="18"/>
      <c r="N44" s="18"/>
      <c r="O44" s="18"/>
      <c r="P44" s="18"/>
      <c r="Q44" s="18"/>
      <c r="R44" s="18"/>
      <c r="S44" s="18"/>
      <c r="T44" s="18"/>
      <c r="U44" s="18"/>
      <c r="V44" s="18"/>
      <c r="W44" s="22"/>
    </row>
  </sheetData>
  <mergeCells count="21">
    <mergeCell ref="X1:Y1"/>
    <mergeCell ref="Y12:Y16"/>
    <mergeCell ref="X3:Y3"/>
    <mergeCell ref="X6:Y6"/>
    <mergeCell ref="X10:Y10"/>
    <mergeCell ref="B42:C42"/>
    <mergeCell ref="B43:C43"/>
    <mergeCell ref="C5:E5"/>
    <mergeCell ref="B38:G39"/>
    <mergeCell ref="B41:C41"/>
    <mergeCell ref="B40:C40"/>
    <mergeCell ref="C2:E2"/>
    <mergeCell ref="F2:G2"/>
    <mergeCell ref="B36:C36"/>
    <mergeCell ref="B37:C37"/>
    <mergeCell ref="B32:G33"/>
    <mergeCell ref="B34:C34"/>
    <mergeCell ref="B35:C35"/>
    <mergeCell ref="F3:G3"/>
    <mergeCell ref="F4:G6"/>
    <mergeCell ref="B8:G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MSTR mNAV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McGinnis</dc:creator>
  <cp:lastModifiedBy>Ryan McGinnis</cp:lastModifiedBy>
  <dcterms:created xsi:type="dcterms:W3CDTF">2024-07-27T03:27:01Z</dcterms:created>
  <dcterms:modified xsi:type="dcterms:W3CDTF">2024-07-27T23:18:49Z</dcterms:modified>
</cp:coreProperties>
</file>