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ceHidrologia\02 Borrador del Informe\"/>
    </mc:Choice>
  </mc:AlternateContent>
  <bookViews>
    <workbookView xWindow="0" yWindow="0" windowWidth="28800" windowHeight="12210"/>
  </bookViews>
  <sheets>
    <sheet name="Estaciones" sheetId="7" r:id="rId1"/>
    <sheet name="Caudal Ecológico" sheetId="1" r:id="rId2"/>
    <sheet name="Tmean_SanAlejandro" sheetId="2" r:id="rId3"/>
    <sheet name="Tmean_LasPalmeras" sheetId="3" r:id="rId4"/>
    <sheet name="Pp_SanAlejandro" sheetId="4" r:id="rId5"/>
    <sheet name="Pp_LasPalmeras" sheetId="5" r:id="rId6"/>
    <sheet name="Q_Pachitea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6" l="1"/>
  <c r="I30" i="6"/>
  <c r="H30" i="6"/>
  <c r="G30" i="6"/>
  <c r="B30" i="6"/>
  <c r="M29" i="6"/>
  <c r="L29" i="6"/>
  <c r="K29" i="6"/>
  <c r="J29" i="6"/>
  <c r="I29" i="6"/>
  <c r="H29" i="6"/>
  <c r="G29" i="6"/>
  <c r="F29" i="6"/>
  <c r="E29" i="6"/>
  <c r="D29" i="6"/>
  <c r="C29" i="6"/>
  <c r="B29" i="6"/>
  <c r="M28" i="6"/>
  <c r="L28" i="6"/>
  <c r="K28" i="6"/>
  <c r="J28" i="6"/>
  <c r="I28" i="6"/>
  <c r="H28" i="6"/>
  <c r="G28" i="6"/>
  <c r="F28" i="6"/>
  <c r="E28" i="6"/>
  <c r="D28" i="6"/>
  <c r="C28" i="6"/>
  <c r="B28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M26" i="6"/>
  <c r="M30" i="6" s="1"/>
  <c r="L26" i="6"/>
  <c r="L30" i="6" s="1"/>
  <c r="K26" i="6"/>
  <c r="K30" i="6" s="1"/>
  <c r="J26" i="6"/>
  <c r="I26" i="6"/>
  <c r="H26" i="6"/>
  <c r="G26" i="6"/>
  <c r="F26" i="6"/>
  <c r="F30" i="6" s="1"/>
  <c r="E26" i="6"/>
  <c r="E30" i="6" s="1"/>
  <c r="D26" i="6"/>
  <c r="D30" i="6" s="1"/>
  <c r="C26" i="6"/>
  <c r="C30" i="6" s="1"/>
  <c r="B26" i="6"/>
  <c r="M25" i="6"/>
  <c r="L25" i="6"/>
  <c r="K25" i="6"/>
  <c r="J25" i="6"/>
  <c r="I25" i="6"/>
  <c r="H25" i="6"/>
  <c r="G25" i="6"/>
  <c r="F25" i="6"/>
  <c r="E25" i="6"/>
  <c r="D25" i="6"/>
  <c r="C25" i="6"/>
  <c r="B25" i="6"/>
  <c r="N24" i="6"/>
  <c r="N23" i="6"/>
  <c r="N22" i="6"/>
  <c r="N21" i="6"/>
  <c r="N20" i="6"/>
  <c r="N19" i="6"/>
  <c r="N18" i="6"/>
  <c r="N17" i="6"/>
  <c r="N16" i="6"/>
  <c r="N15" i="6"/>
  <c r="N14" i="6"/>
  <c r="N13" i="6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N12" i="6"/>
  <c r="N25" i="6" s="1"/>
  <c r="N30" i="6" l="1"/>
  <c r="N26" i="6"/>
  <c r="N28" i="6"/>
  <c r="N29" i="6"/>
  <c r="M4" i="1" l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<sst xmlns="http://schemas.openxmlformats.org/spreadsheetml/2006/main" count="181" uniqueCount="131">
  <si>
    <t>Caudal</t>
  </si>
  <si>
    <t>Prom</t>
  </si>
  <si>
    <t>%</t>
  </si>
  <si>
    <t>Qec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</si>
  <si>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</si>
  <si>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</si>
  <si>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</si>
  <si>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</si>
  <si>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</si>
  <si>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</si>
  <si>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</si>
  <si>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</si>
  <si>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</si>
  <si>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</si>
  <si>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</si>
  <si>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</si>
  <si>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</si>
  <si>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</si>
  <si>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</si>
  <si>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</si>
  <si>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</si>
  <si>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</si>
  <si>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</si>
  <si>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</si>
  <si>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</si>
  <si>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</si>
  <si>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</si>
  <si>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</si>
  <si>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</si>
  <si>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Prom.</t>
  </si>
  <si>
    <t>S/D</t>
  </si>
  <si>
    <t>CAUDAL MEDIO MENSUAL (m3/s)</t>
  </si>
  <si>
    <t>ESTACIÓN:</t>
  </si>
  <si>
    <t>PUERTO INCA</t>
  </si>
  <si>
    <t>LATITUD:</t>
  </si>
  <si>
    <t>09º22'53.0"</t>
  </si>
  <si>
    <t>AAA:</t>
  </si>
  <si>
    <t>UCAYALI</t>
  </si>
  <si>
    <t>CÓDIGO:</t>
  </si>
  <si>
    <t>LONGITUD:</t>
  </si>
  <si>
    <t>74º57'39.0"</t>
  </si>
  <si>
    <t>ALA:</t>
  </si>
  <si>
    <t>PACHITEA</t>
  </si>
  <si>
    <t>TIPO DE ESTACIÓN:</t>
  </si>
  <si>
    <t>HIDROMÉTRICA</t>
  </si>
  <si>
    <t>ALTITUD:</t>
  </si>
  <si>
    <t>CUENCA:</t>
  </si>
  <si>
    <t>CUENCA PACHITEA</t>
  </si>
  <si>
    <t>CATEGORIA:</t>
  </si>
  <si>
    <t>LIMNIMETRICA</t>
  </si>
  <si>
    <t>RÍO:</t>
  </si>
  <si>
    <t>FUENTE:</t>
  </si>
  <si>
    <t>SERVICIO NACIONAL DE METEOROLOGÍA E HIDROLOGÍA</t>
  </si>
  <si>
    <t>AÑO:</t>
  </si>
  <si>
    <t>1994 - 2006</t>
  </si>
  <si>
    <t>MESES</t>
  </si>
  <si>
    <t>PROM ANUAL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</si>
  <si>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</si>
  <si>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</si>
  <si>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</si>
  <si>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</si>
  <si>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</si>
  <si>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</si>
  <si>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</si>
  <si>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</si>
  <si>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</si>
  <si>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</si>
  <si>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</si>
  <si>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</si>
  <si>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NºDATOS</t>
  </si>
  <si>
    <t>PROM.</t>
  </si>
  <si>
    <t>DESVEST.</t>
  </si>
  <si>
    <t>MAXIMA</t>
  </si>
  <si>
    <t>MINIMA</t>
  </si>
  <si>
    <t>VOLUMEN (hm3)</t>
  </si>
  <si>
    <t>COORDENADAS</t>
  </si>
  <si>
    <t>Altitud</t>
  </si>
  <si>
    <t>Latitud</t>
  </si>
  <si>
    <t>Longitud</t>
  </si>
  <si>
    <t>San Alejandro</t>
  </si>
  <si>
    <t>08º 49' S</t>
  </si>
  <si>
    <t>75º 12' W</t>
  </si>
  <si>
    <t>Distrito</t>
  </si>
  <si>
    <t>Periodo</t>
  </si>
  <si>
    <t>Irazola</t>
  </si>
  <si>
    <t>2000-2010</t>
  </si>
  <si>
    <t>Estación</t>
  </si>
  <si>
    <t>Aguaytía</t>
  </si>
  <si>
    <t xml:space="preserve">Padre Abad </t>
  </si>
  <si>
    <t>1991-2010</t>
  </si>
  <si>
    <t>09° 02' S</t>
  </si>
  <si>
    <t>75° 30' W</t>
  </si>
  <si>
    <t>Curimana</t>
  </si>
  <si>
    <t>1998-2010</t>
  </si>
  <si>
    <t>Las Palmeras de Ucayali</t>
  </si>
  <si>
    <t>08° 20' S</t>
  </si>
  <si>
    <t>75° 08' W</t>
  </si>
  <si>
    <t>Temperatura Media</t>
  </si>
  <si>
    <t>Las Palmeras</t>
  </si>
  <si>
    <t>Campo Verde</t>
  </si>
  <si>
    <t>08° 24' S</t>
  </si>
  <si>
    <t>74° 56' W</t>
  </si>
  <si>
    <t>Pucallpa</t>
  </si>
  <si>
    <t>Yaniracocha</t>
  </si>
  <si>
    <t>08° 23' S</t>
  </si>
  <si>
    <t>74° 34' W</t>
  </si>
  <si>
    <t>1990-1994</t>
  </si>
  <si>
    <t>1993-1996</t>
  </si>
  <si>
    <t>Masisea</t>
  </si>
  <si>
    <t>08° 36' S</t>
  </si>
  <si>
    <t>74° 19' W</t>
  </si>
  <si>
    <t>1964-1978</t>
  </si>
  <si>
    <t>Iparia</t>
  </si>
  <si>
    <t>09° 18' S</t>
  </si>
  <si>
    <t>74° 28' W</t>
  </si>
  <si>
    <t>Bolognesi</t>
  </si>
  <si>
    <t>Tahuania</t>
  </si>
  <si>
    <t>10° 04' S</t>
  </si>
  <si>
    <t>74° 00' W</t>
  </si>
  <si>
    <t>1964-1966 y 1970-1978</t>
  </si>
  <si>
    <t>1964-1969 y 1970-1975</t>
  </si>
  <si>
    <t>Atalaya</t>
  </si>
  <si>
    <t>Raymondi</t>
  </si>
  <si>
    <t>10° 44' S</t>
  </si>
  <si>
    <t>73° 47' W</t>
  </si>
  <si>
    <t>1980-1981</t>
  </si>
  <si>
    <t>Sepa</t>
  </si>
  <si>
    <t>Sepahua</t>
  </si>
  <si>
    <t>10° 49' S</t>
  </si>
  <si>
    <t>73° 17' W</t>
  </si>
  <si>
    <t>1968-1971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</si>
</sst>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Fill="1" applyBorder="1"/>
    <xf numFmtId="0" fontId="4" fillId="0" borderId="0" xfId="0" applyFont="1" applyFill="1"/>
    <xf numFmtId="0" fontId="5" fillId="0" borderId="0" xfId="2" applyFont="1" applyFill="1"/>
    <xf numFmtId="0" fontId="6" fillId="0" borderId="0" xfId="2" applyFont="1" applyFill="1"/>
    <xf numFmtId="0" fontId="6" fillId="0" borderId="0" xfId="2" applyFont="1" applyFill="1" applyAlignment="1">
      <alignment horizontal="left"/>
    </xf>
    <xf numFmtId="0" fontId="7" fillId="0" borderId="0" xfId="1" applyFont="1" applyFill="1"/>
    <xf numFmtId="1" fontId="6" fillId="0" borderId="0" xfId="2" applyNumberFormat="1" applyFont="1" applyFill="1" applyAlignment="1">
      <alignment horizontal="left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right"/>
    </xf>
    <xf numFmtId="164" fontId="9" fillId="0" borderId="14" xfId="0" applyNumberFormat="1" applyFont="1" applyBorder="1" applyAlignment="1">
      <alignment horizontal="right"/>
    </xf>
    <xf numFmtId="164" fontId="9" fillId="0" borderId="15" xfId="0" applyNumberFormat="1" applyFont="1" applyBorder="1" applyAlignment="1">
      <alignment horizontal="right"/>
    </xf>
    <xf numFmtId="164" fontId="9" fillId="0" borderId="16" xfId="0" applyNumberFormat="1" applyFont="1" applyBorder="1"/>
    <xf numFmtId="3" fontId="9" fillId="0" borderId="17" xfId="0" applyNumberFormat="1" applyFont="1" applyBorder="1" applyAlignment="1">
      <alignment horizontal="center"/>
    </xf>
    <xf numFmtId="164" fontId="9" fillId="0" borderId="18" xfId="0" applyNumberFormat="1" applyFont="1" applyBorder="1" applyAlignment="1">
      <alignment horizontal="right"/>
    </xf>
    <xf numFmtId="164" fontId="9" fillId="0" borderId="2" xfId="0" applyNumberFormat="1" applyFont="1" applyBorder="1" applyAlignment="1">
      <alignment horizontal="right"/>
    </xf>
    <xf numFmtId="164" fontId="9" fillId="0" borderId="19" xfId="0" applyNumberFormat="1" applyFont="1" applyBorder="1" applyAlignment="1">
      <alignment horizontal="right"/>
    </xf>
    <xf numFmtId="0" fontId="10" fillId="0" borderId="20" xfId="0" applyFont="1" applyBorder="1"/>
    <xf numFmtId="3" fontId="9" fillId="0" borderId="21" xfId="0" applyNumberFormat="1" applyFont="1" applyBorder="1"/>
    <xf numFmtId="3" fontId="9" fillId="0" borderId="22" xfId="0" applyNumberFormat="1" applyFont="1" applyBorder="1"/>
    <xf numFmtId="0" fontId="10" fillId="0" borderId="23" xfId="0" applyFont="1" applyBorder="1"/>
    <xf numFmtId="164" fontId="9" fillId="0" borderId="24" xfId="0" applyNumberFormat="1" applyFont="1" applyBorder="1"/>
    <xf numFmtId="164" fontId="9" fillId="0" borderId="25" xfId="0" applyNumberFormat="1" applyFont="1" applyBorder="1"/>
    <xf numFmtId="0" fontId="10" fillId="0" borderId="26" xfId="0" applyFont="1" applyBorder="1"/>
    <xf numFmtId="164" fontId="9" fillId="0" borderId="27" xfId="0" applyNumberFormat="1" applyFont="1" applyBorder="1"/>
    <xf numFmtId="164" fontId="9" fillId="0" borderId="28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 vertical="center" wrapText="1"/>
    </xf>
  </cellXfs>
  <cellStyles count="3">
    <cellStyle name="Normal" xfId="0" builtinId="0"/>
    <cellStyle name="Normal 2 2" xfId="1"/>
    <cellStyle name="Normal 2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9" sqref="F9"/>
    </sheetView>
  </sheetViews>
  <sheetFormatPr baseColWidth="10" defaultRowHeight="15" x14ac:dyDescent="0.25"/>
  <cols>
    <col min="1" max="1" width="22.85546875" customWidth="1"/>
    <col min="2" max="2" width="12.7109375" customWidth="1"/>
    <col min="6" max="6" width="22.7109375" customWidth="1"/>
  </cols>
  <sheetData>
    <row r="1" spans="1:6" ht="15.75" thickBot="1" x14ac:dyDescent="0.3">
      <c r="A1" s="61" t="s">
        <v>86</v>
      </c>
      <c r="B1" s="56" t="s">
        <v>82</v>
      </c>
      <c r="C1" s="57" t="s">
        <v>75</v>
      </c>
      <c r="D1" s="73"/>
      <c r="E1" s="56" t="s">
        <v>76</v>
      </c>
      <c r="F1" s="58" t="s">
        <v>83</v>
      </c>
    </row>
    <row r="2" spans="1:6" ht="15.75" thickBot="1" x14ac:dyDescent="0.3">
      <c r="A2" s="62"/>
      <c r="B2" s="59"/>
      <c r="C2" s="69" t="s">
        <v>77</v>
      </c>
      <c r="D2" s="74" t="s">
        <v>78</v>
      </c>
      <c r="E2" s="59"/>
      <c r="F2" s="60"/>
    </row>
    <row r="3" spans="1:6" ht="20.100000000000001" customHeight="1" x14ac:dyDescent="0.25">
      <c r="A3" s="63" t="s">
        <v>79</v>
      </c>
      <c r="B3" s="66" t="s">
        <v>84</v>
      </c>
      <c r="C3" s="70" t="s">
        <v>80</v>
      </c>
      <c r="D3" s="66" t="s">
        <v>81</v>
      </c>
      <c r="E3" s="66">
        <v>175</v>
      </c>
      <c r="F3" s="75" t="s">
        <v>85</v>
      </c>
    </row>
    <row r="4" spans="1:6" ht="20.100000000000001" customHeight="1" x14ac:dyDescent="0.25">
      <c r="A4" s="64" t="s">
        <v>87</v>
      </c>
      <c r="B4" s="67" t="s">
        <v>88</v>
      </c>
      <c r="C4" s="71" t="s">
        <v>90</v>
      </c>
      <c r="D4" s="67" t="s">
        <v>91</v>
      </c>
      <c r="E4" s="67"/>
      <c r="F4" s="76" t="s">
        <v>89</v>
      </c>
    </row>
    <row r="5" spans="1:6" ht="20.100000000000001" customHeight="1" x14ac:dyDescent="0.25">
      <c r="A5" s="64" t="s">
        <v>94</v>
      </c>
      <c r="B5" s="67" t="s">
        <v>92</v>
      </c>
      <c r="C5" s="71" t="s">
        <v>95</v>
      </c>
      <c r="D5" s="67" t="s">
        <v>96</v>
      </c>
      <c r="E5" s="67"/>
      <c r="F5" s="76" t="s">
        <v>93</v>
      </c>
    </row>
    <row r="6" spans="1:6" ht="20.100000000000001" customHeight="1" x14ac:dyDescent="0.25">
      <c r="A6" s="64" t="s">
        <v>98</v>
      </c>
      <c r="B6" s="67" t="s">
        <v>99</v>
      </c>
      <c r="C6" s="71" t="s">
        <v>100</v>
      </c>
      <c r="D6" s="67" t="s">
        <v>101</v>
      </c>
      <c r="E6" s="67"/>
      <c r="F6" s="76" t="s">
        <v>107</v>
      </c>
    </row>
    <row r="7" spans="1:6" ht="20.100000000000001" customHeight="1" x14ac:dyDescent="0.25">
      <c r="A7" s="64" t="s">
        <v>102</v>
      </c>
      <c r="B7" s="67" t="s">
        <v>103</v>
      </c>
      <c r="C7" s="71" t="s">
        <v>104</v>
      </c>
      <c r="D7" s="67" t="s">
        <v>105</v>
      </c>
      <c r="E7" s="67"/>
      <c r="F7" s="76" t="s">
        <v>106</v>
      </c>
    </row>
    <row r="8" spans="1:6" ht="20.100000000000001" customHeight="1" x14ac:dyDescent="0.25">
      <c r="A8" s="64" t="s">
        <v>108</v>
      </c>
      <c r="B8" s="67" t="s">
        <v>108</v>
      </c>
      <c r="C8" s="71" t="s">
        <v>109</v>
      </c>
      <c r="D8" s="67" t="s">
        <v>110</v>
      </c>
      <c r="E8" s="67"/>
      <c r="F8" s="76" t="s">
        <v>111</v>
      </c>
    </row>
    <row r="9" spans="1:6" ht="20.100000000000001" customHeight="1" x14ac:dyDescent="0.25">
      <c r="A9" s="64" t="s">
        <v>112</v>
      </c>
      <c r="B9" s="67" t="s">
        <v>112</v>
      </c>
      <c r="C9" s="71" t="s">
        <v>113</v>
      </c>
      <c r="D9" s="67" t="s">
        <v>114</v>
      </c>
      <c r="E9" s="67"/>
      <c r="F9" s="76" t="s">
        <v>120</v>
      </c>
    </row>
    <row r="10" spans="1:6" ht="20.100000000000001" customHeight="1" x14ac:dyDescent="0.25">
      <c r="A10" s="64" t="s">
        <v>115</v>
      </c>
      <c r="B10" s="67" t="s">
        <v>116</v>
      </c>
      <c r="C10" s="71" t="s">
        <v>117</v>
      </c>
      <c r="D10" s="67" t="s">
        <v>118</v>
      </c>
      <c r="E10" s="67"/>
      <c r="F10" s="76" t="s">
        <v>119</v>
      </c>
    </row>
    <row r="11" spans="1:6" ht="20.100000000000001" customHeight="1" x14ac:dyDescent="0.25">
      <c r="A11" s="64" t="s">
        <v>121</v>
      </c>
      <c r="B11" s="67" t="s">
        <v>122</v>
      </c>
      <c r="C11" s="71" t="s">
        <v>123</v>
      </c>
      <c r="D11" s="67" t="s">
        <v>124</v>
      </c>
      <c r="E11" s="67"/>
      <c r="F11" s="76" t="s">
        <v>125</v>
      </c>
    </row>
    <row r="12" spans="1:6" ht="20.100000000000001" customHeight="1" thickBot="1" x14ac:dyDescent="0.3">
      <c r="A12" s="65" t="s">
        <v>126</v>
      </c>
      <c r="B12" s="68" t="s">
        <v>127</v>
      </c>
      <c r="C12" s="72" t="s">
        <v>128</v>
      </c>
      <c r="D12" s="68" t="s">
        <v>129</v>
      </c>
      <c r="E12" s="68"/>
      <c r="F12" s="77" t="s">
        <v>130</v>
      </c>
    </row>
  </sheetData>
  <mergeCells count="5">
    <mergeCell ref="E1:E2"/>
    <mergeCell ref="F1:F2"/>
    <mergeCell ref="B1:B2"/>
    <mergeCell ref="A1:A2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14" sqref="D14"/>
    </sheetView>
  </sheetViews>
  <sheetFormatPr baseColWidth="10" defaultRowHeight="15" x14ac:dyDescent="0.25"/>
  <cols>
    <col min="1" max="1" width="10.140625" customWidth="1"/>
    <col min="2" max="13" width="8.7109375" customWidth="1"/>
  </cols>
  <sheetData>
    <row r="1" spans="1:14" x14ac:dyDescent="0.2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5" t="s">
        <v>1</v>
      </c>
    </row>
    <row r="2" spans="1:14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 t="s">
        <v>2</v>
      </c>
      <c r="B3" s="4">
        <v>10</v>
      </c>
      <c r="C3" s="4">
        <v>10</v>
      </c>
      <c r="D3" s="4">
        <v>10</v>
      </c>
      <c r="E3" s="4">
        <v>10</v>
      </c>
      <c r="F3" s="4">
        <v>15</v>
      </c>
      <c r="G3" s="4">
        <v>15</v>
      </c>
      <c r="H3" s="4">
        <v>15</v>
      </c>
      <c r="I3" s="4">
        <v>15</v>
      </c>
      <c r="J3" s="4">
        <v>15</v>
      </c>
      <c r="K3" s="4">
        <v>15</v>
      </c>
      <c r="L3" s="4">
        <v>15</v>
      </c>
      <c r="M3" s="4">
        <v>15</v>
      </c>
      <c r="N3" s="4"/>
    </row>
    <row r="4" spans="1:14" x14ac:dyDescent="0.25">
      <c r="A4" s="3" t="s">
        <v>3</v>
      </c>
      <c r="B4" s="4">
        <f>B2/B3</f>
        <v>0</v>
      </c>
      <c r="C4" s="4">
        <f t="shared" ref="C4:M4" si="0">C2/C3</f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/>
    </row>
    <row r="13" spans="1:14" ht="15.75" customHeight="1" x14ac:dyDescent="0.25"/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H22" sqref="H22"/>
    </sheetView>
  </sheetViews>
  <sheetFormatPr baseColWidth="10" defaultRowHeight="15" x14ac:dyDescent="0.25"/>
  <cols>
    <col min="1" max="1" width="9.7109375" customWidth="1"/>
    <col min="2" max="13" width="8.7109375" customWidth="1"/>
  </cols>
  <sheetData>
    <row r="2" spans="1:13" ht="15.75" thickBot="1" x14ac:dyDescent="0.3">
      <c r="A2" t="s">
        <v>97</v>
      </c>
      <c r="C2" t="s">
        <v>79</v>
      </c>
    </row>
    <row r="3" spans="1:13" ht="15.75" thickBot="1" x14ac:dyDescent="0.3">
      <c r="A3" s="35" t="s">
        <v>16</v>
      </c>
      <c r="B3" s="36" t="s">
        <v>17</v>
      </c>
      <c r="C3" s="36" t="s">
        <v>18</v>
      </c>
      <c r="D3" s="36" t="s">
        <v>19</v>
      </c>
      <c r="E3" s="36" t="s">
        <v>20</v>
      </c>
      <c r="F3" s="36" t="s">
        <v>21</v>
      </c>
      <c r="G3" s="36" t="s">
        <v>22</v>
      </c>
      <c r="H3" s="36" t="s">
        <v>23</v>
      </c>
      <c r="I3" s="36" t="s">
        <v>24</v>
      </c>
      <c r="J3" s="36" t="s">
        <v>25</v>
      </c>
      <c r="K3" s="36" t="s">
        <v>26</v>
      </c>
      <c r="L3" s="36" t="s">
        <v>27</v>
      </c>
      <c r="M3" s="37" t="s">
        <v>28</v>
      </c>
    </row>
    <row r="4" spans="1:13" x14ac:dyDescent="0.25">
      <c r="A4" s="38">
        <v>2001</v>
      </c>
      <c r="B4" s="34">
        <v>25.8</v>
      </c>
      <c r="C4" s="34">
        <v>25.7</v>
      </c>
      <c r="D4" s="34">
        <v>25.8</v>
      </c>
      <c r="E4" s="34">
        <v>26.1</v>
      </c>
      <c r="F4" s="34">
        <v>25.7</v>
      </c>
      <c r="G4" s="34">
        <v>24.1</v>
      </c>
      <c r="H4" s="34">
        <v>25</v>
      </c>
      <c r="I4" s="34">
        <v>25.8</v>
      </c>
      <c r="J4" s="34">
        <v>25.9</v>
      </c>
      <c r="K4" s="34">
        <v>26.7</v>
      </c>
      <c r="L4" s="34">
        <v>26.4</v>
      </c>
      <c r="M4" s="39">
        <v>26.1</v>
      </c>
    </row>
    <row r="5" spans="1:13" x14ac:dyDescent="0.25">
      <c r="A5" s="40">
        <v>2002</v>
      </c>
      <c r="B5" s="33">
        <v>26.4</v>
      </c>
      <c r="C5" s="33">
        <v>25.5</v>
      </c>
      <c r="D5" s="33">
        <v>25.6</v>
      </c>
      <c r="E5" s="33">
        <v>25.9</v>
      </c>
      <c r="F5" s="33">
        <v>25.5</v>
      </c>
      <c r="G5" s="33">
        <v>25.4</v>
      </c>
      <c r="H5" s="33">
        <v>24.8</v>
      </c>
      <c r="I5" s="33">
        <v>25.9</v>
      </c>
      <c r="J5" s="33">
        <v>26.1</v>
      </c>
      <c r="K5" s="33">
        <v>26.3</v>
      </c>
      <c r="L5" s="33">
        <v>26.6</v>
      </c>
      <c r="M5" s="41">
        <v>26.4</v>
      </c>
    </row>
    <row r="6" spans="1:13" x14ac:dyDescent="0.25">
      <c r="A6" s="40">
        <v>2003</v>
      </c>
      <c r="B6" s="33">
        <v>26.4</v>
      </c>
      <c r="C6" s="33">
        <v>25.9</v>
      </c>
      <c r="D6" s="33">
        <v>25.7</v>
      </c>
      <c r="E6" s="33">
        <v>26</v>
      </c>
      <c r="F6" s="33">
        <v>25.8</v>
      </c>
      <c r="G6" s="33">
        <v>25.9</v>
      </c>
      <c r="H6" s="33">
        <v>25.2</v>
      </c>
      <c r="I6" s="33">
        <v>25.4</v>
      </c>
      <c r="J6" s="33">
        <v>25.9</v>
      </c>
      <c r="K6" s="33">
        <v>27</v>
      </c>
      <c r="L6" s="33">
        <v>26.6</v>
      </c>
      <c r="M6" s="41">
        <v>26</v>
      </c>
    </row>
    <row r="7" spans="1:13" x14ac:dyDescent="0.25">
      <c r="A7" s="40">
        <v>2004</v>
      </c>
      <c r="B7" s="33">
        <v>26</v>
      </c>
      <c r="C7" s="33">
        <v>25.7</v>
      </c>
      <c r="D7" s="33">
        <v>26.1</v>
      </c>
      <c r="E7" s="33">
        <v>26.3</v>
      </c>
      <c r="F7" s="33">
        <v>24.7</v>
      </c>
      <c r="G7" s="33">
        <v>24.8</v>
      </c>
      <c r="H7" s="33">
        <v>24.3</v>
      </c>
      <c r="I7" s="33">
        <v>24.6</v>
      </c>
      <c r="J7" s="33">
        <v>25.4</v>
      </c>
      <c r="K7" s="33">
        <v>26.3</v>
      </c>
      <c r="L7" s="33">
        <v>25.8</v>
      </c>
      <c r="M7" s="41">
        <v>26.1</v>
      </c>
    </row>
    <row r="8" spans="1:13" x14ac:dyDescent="0.25">
      <c r="A8" s="40">
        <v>2005</v>
      </c>
      <c r="B8" s="33">
        <v>26.3</v>
      </c>
      <c r="C8" s="33">
        <v>26.3</v>
      </c>
      <c r="D8" s="33">
        <v>26.3</v>
      </c>
      <c r="E8" s="33">
        <v>25.7</v>
      </c>
      <c r="F8" s="33">
        <v>26.3</v>
      </c>
      <c r="G8" s="33">
        <v>25.5</v>
      </c>
      <c r="H8" s="33">
        <v>24.5</v>
      </c>
      <c r="I8" s="33">
        <v>26.2</v>
      </c>
      <c r="J8" s="33">
        <v>26.3</v>
      </c>
      <c r="K8" s="33">
        <v>26.2</v>
      </c>
      <c r="L8" s="33">
        <v>26.7</v>
      </c>
      <c r="M8" s="41">
        <v>26</v>
      </c>
    </row>
    <row r="9" spans="1:13" x14ac:dyDescent="0.25">
      <c r="A9" s="40">
        <v>2006</v>
      </c>
      <c r="B9" s="33">
        <v>25.9</v>
      </c>
      <c r="C9" s="33">
        <v>25.7</v>
      </c>
      <c r="D9" s="33">
        <v>25.7</v>
      </c>
      <c r="E9" s="33">
        <v>25.8</v>
      </c>
      <c r="F9" s="33">
        <v>24.6</v>
      </c>
      <c r="G9" s="33">
        <v>25.4</v>
      </c>
      <c r="H9" s="33">
        <v>25.7</v>
      </c>
      <c r="I9" s="33">
        <v>26.5</v>
      </c>
      <c r="J9" s="33">
        <v>26</v>
      </c>
      <c r="K9" s="33">
        <v>26.5</v>
      </c>
      <c r="L9" s="33">
        <v>26.1</v>
      </c>
      <c r="M9" s="41">
        <v>26.3</v>
      </c>
    </row>
    <row r="10" spans="1:13" x14ac:dyDescent="0.25">
      <c r="A10" s="40">
        <v>2007</v>
      </c>
      <c r="B10" s="33">
        <v>26.7</v>
      </c>
      <c r="C10" s="33">
        <v>26.1</v>
      </c>
      <c r="D10" s="33">
        <v>25.6</v>
      </c>
      <c r="E10" s="33">
        <v>26</v>
      </c>
      <c r="F10" s="33">
        <v>24.9</v>
      </c>
      <c r="G10" s="33">
        <v>25.3</v>
      </c>
      <c r="H10" s="33">
        <v>25</v>
      </c>
      <c r="I10" s="33">
        <v>25.7</v>
      </c>
      <c r="J10" s="33">
        <v>26.8</v>
      </c>
      <c r="K10" s="33">
        <v>26.3</v>
      </c>
      <c r="L10" s="33">
        <v>26.5</v>
      </c>
      <c r="M10" s="41">
        <v>26.2</v>
      </c>
    </row>
    <row r="11" spans="1:13" x14ac:dyDescent="0.25">
      <c r="A11" s="40">
        <v>2008</v>
      </c>
      <c r="B11" s="33">
        <v>25.7</v>
      </c>
      <c r="C11" s="33">
        <v>25.9</v>
      </c>
      <c r="D11" s="33">
        <v>25.2</v>
      </c>
      <c r="E11" s="33">
        <v>26</v>
      </c>
      <c r="F11" s="33">
        <v>25.2</v>
      </c>
      <c r="G11" s="33">
        <v>24.2</v>
      </c>
      <c r="H11" s="33">
        <v>25.8</v>
      </c>
      <c r="I11" s="33">
        <v>27.1</v>
      </c>
      <c r="J11" s="33">
        <v>26.4</v>
      </c>
      <c r="K11" s="33">
        <v>26.6</v>
      </c>
      <c r="L11" s="33">
        <v>26.9</v>
      </c>
      <c r="M11" s="41">
        <v>25.9</v>
      </c>
    </row>
    <row r="12" spans="1:13" x14ac:dyDescent="0.25">
      <c r="A12" s="40">
        <v>2009</v>
      </c>
      <c r="B12" s="33">
        <v>25.8</v>
      </c>
      <c r="C12" s="33">
        <v>25.7</v>
      </c>
      <c r="D12" s="33">
        <v>26</v>
      </c>
      <c r="E12" s="33">
        <v>26</v>
      </c>
      <c r="F12" s="33">
        <v>25.8</v>
      </c>
      <c r="G12" s="33">
        <v>24.7</v>
      </c>
      <c r="H12" s="33">
        <v>25.7</v>
      </c>
      <c r="I12" s="33">
        <v>26.5</v>
      </c>
      <c r="J12" s="33">
        <v>27</v>
      </c>
      <c r="K12" s="33">
        <v>27.4</v>
      </c>
      <c r="L12" s="33">
        <v>26.9</v>
      </c>
      <c r="M12" s="41">
        <v>26.8</v>
      </c>
    </row>
    <row r="13" spans="1:13" ht="15.75" thickBot="1" x14ac:dyDescent="0.3">
      <c r="A13" s="42">
        <v>2010</v>
      </c>
      <c r="B13" s="43">
        <v>26.9</v>
      </c>
      <c r="C13" s="43">
        <v>27</v>
      </c>
      <c r="D13" s="43">
        <v>27</v>
      </c>
      <c r="E13" s="43">
        <v>26.6</v>
      </c>
      <c r="F13" s="43">
        <v>26.1</v>
      </c>
      <c r="G13" s="43">
        <v>25.9</v>
      </c>
      <c r="H13" s="43">
        <v>24.7</v>
      </c>
      <c r="I13" s="43">
        <v>26.5</v>
      </c>
      <c r="J13" s="43">
        <v>27.4</v>
      </c>
      <c r="K13" s="43">
        <v>26.6</v>
      </c>
      <c r="L13" s="43">
        <v>26.4</v>
      </c>
      <c r="M13" s="44">
        <v>26.4</v>
      </c>
    </row>
    <row r="14" spans="1:13" ht="15.75" thickBot="1" x14ac:dyDescent="0.3">
      <c r="A14" s="35" t="s">
        <v>29</v>
      </c>
      <c r="B14" s="36">
        <v>26</v>
      </c>
      <c r="C14" s="36">
        <v>25.9</v>
      </c>
      <c r="D14" s="36">
        <v>26</v>
      </c>
      <c r="E14" s="36">
        <v>26</v>
      </c>
      <c r="F14" s="36">
        <v>25.3</v>
      </c>
      <c r="G14" s="36">
        <v>25</v>
      </c>
      <c r="H14" s="36">
        <v>24.9</v>
      </c>
      <c r="I14" s="36">
        <v>25.8</v>
      </c>
      <c r="J14" s="36">
        <v>25.9</v>
      </c>
      <c r="K14" s="36">
        <v>26.4</v>
      </c>
      <c r="L14" s="36">
        <v>26.3</v>
      </c>
      <c r="M14" s="37">
        <v>26.1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8" sqref="D18:D19"/>
    </sheetView>
  </sheetViews>
  <sheetFormatPr baseColWidth="10" defaultRowHeight="15" x14ac:dyDescent="0.25"/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>
        <v>1969</v>
      </c>
      <c r="B2">
        <v>26</v>
      </c>
      <c r="C2">
        <v>26.1</v>
      </c>
      <c r="D2">
        <v>26.2</v>
      </c>
      <c r="E2">
        <v>26.3</v>
      </c>
      <c r="F2">
        <v>26.3</v>
      </c>
      <c r="G2">
        <v>24.8</v>
      </c>
      <c r="H2">
        <v>24</v>
      </c>
      <c r="I2">
        <v>25.1</v>
      </c>
      <c r="J2">
        <v>26.1</v>
      </c>
      <c r="K2">
        <v>26</v>
      </c>
      <c r="L2">
        <v>26.6</v>
      </c>
      <c r="M2">
        <v>26</v>
      </c>
    </row>
    <row r="3" spans="1:13" x14ac:dyDescent="0.25">
      <c r="A3">
        <v>1970</v>
      </c>
      <c r="B3">
        <v>26.2</v>
      </c>
      <c r="C3">
        <v>25.8</v>
      </c>
      <c r="D3">
        <v>25.3</v>
      </c>
      <c r="E3">
        <v>25.7</v>
      </c>
      <c r="F3">
        <v>25.3</v>
      </c>
      <c r="G3">
        <v>24.9</v>
      </c>
      <c r="H3">
        <v>24</v>
      </c>
      <c r="I3">
        <v>25.6</v>
      </c>
      <c r="J3">
        <v>25.9</v>
      </c>
      <c r="K3">
        <v>26.2</v>
      </c>
      <c r="L3">
        <v>26.1</v>
      </c>
      <c r="M3">
        <v>25.8</v>
      </c>
    </row>
    <row r="4" spans="1:13" x14ac:dyDescent="0.25">
      <c r="A4">
        <v>1971</v>
      </c>
      <c r="B4">
        <v>25.6</v>
      </c>
      <c r="C4">
        <v>24.6</v>
      </c>
      <c r="D4">
        <v>25.4</v>
      </c>
      <c r="E4">
        <v>25</v>
      </c>
      <c r="F4">
        <v>24.8</v>
      </c>
      <c r="G4">
        <v>24.3</v>
      </c>
      <c r="H4">
        <v>24.5</v>
      </c>
      <c r="I4">
        <v>25.2</v>
      </c>
      <c r="J4">
        <v>25.5</v>
      </c>
      <c r="K4">
        <v>25.3</v>
      </c>
      <c r="L4">
        <v>25.5</v>
      </c>
      <c r="M4">
        <v>25.7</v>
      </c>
    </row>
    <row r="5" spans="1:13" x14ac:dyDescent="0.25">
      <c r="A5">
        <v>1972</v>
      </c>
      <c r="B5">
        <v>25.2</v>
      </c>
      <c r="C5">
        <v>25.9</v>
      </c>
      <c r="D5">
        <v>25.2</v>
      </c>
      <c r="E5">
        <v>25</v>
      </c>
      <c r="F5">
        <v>25.7</v>
      </c>
      <c r="G5">
        <v>25.4</v>
      </c>
      <c r="H5">
        <v>24.8</v>
      </c>
      <c r="I5">
        <v>25.6</v>
      </c>
      <c r="J5">
        <v>25.8</v>
      </c>
      <c r="K5">
        <v>26.1</v>
      </c>
      <c r="L5">
        <v>26.2</v>
      </c>
      <c r="M5">
        <v>26.3</v>
      </c>
    </row>
    <row r="6" spans="1:13" x14ac:dyDescent="0.25">
      <c r="A6">
        <v>1973</v>
      </c>
      <c r="B6">
        <v>26</v>
      </c>
      <c r="C6">
        <v>26.1</v>
      </c>
      <c r="D6">
        <v>26.1</v>
      </c>
      <c r="E6">
        <v>26.2</v>
      </c>
      <c r="F6">
        <v>25.4</v>
      </c>
      <c r="G6">
        <v>25.1</v>
      </c>
      <c r="H6">
        <v>24.2</v>
      </c>
      <c r="I6">
        <v>24.9</v>
      </c>
      <c r="J6">
        <v>25.8</v>
      </c>
      <c r="K6">
        <v>25.8</v>
      </c>
      <c r="L6">
        <v>25.6</v>
      </c>
      <c r="M6">
        <v>25.4</v>
      </c>
    </row>
    <row r="7" spans="1:13" x14ac:dyDescent="0.25">
      <c r="A7">
        <v>1974</v>
      </c>
      <c r="B7">
        <v>24.9</v>
      </c>
      <c r="C7">
        <v>24.9</v>
      </c>
      <c r="D7">
        <v>25.5</v>
      </c>
      <c r="E7">
        <v>24.9</v>
      </c>
      <c r="F7">
        <v>24.7</v>
      </c>
      <c r="G7">
        <v>25</v>
      </c>
      <c r="H7">
        <v>24.5</v>
      </c>
      <c r="I7">
        <v>25.8</v>
      </c>
      <c r="J7">
        <v>24.8</v>
      </c>
      <c r="K7">
        <v>25.6</v>
      </c>
      <c r="L7" t="s">
        <v>30</v>
      </c>
      <c r="M7" t="s">
        <v>30</v>
      </c>
    </row>
    <row r="8" spans="1:13" x14ac:dyDescent="0.25">
      <c r="A8">
        <v>1975</v>
      </c>
      <c r="B8" t="s">
        <v>30</v>
      </c>
      <c r="C8">
        <v>25.3</v>
      </c>
      <c r="D8">
        <v>25.8</v>
      </c>
      <c r="E8">
        <v>25.4</v>
      </c>
      <c r="F8">
        <v>24.9</v>
      </c>
      <c r="G8">
        <v>24.8</v>
      </c>
      <c r="H8">
        <v>23.9</v>
      </c>
      <c r="I8">
        <v>25.3</v>
      </c>
      <c r="J8">
        <v>25.7</v>
      </c>
      <c r="K8">
        <v>26.4</v>
      </c>
      <c r="L8">
        <v>25.8</v>
      </c>
      <c r="M8">
        <v>25.3</v>
      </c>
    </row>
    <row r="9" spans="1:13" x14ac:dyDescent="0.25">
      <c r="A9">
        <v>1976</v>
      </c>
      <c r="B9">
        <v>24.9</v>
      </c>
      <c r="C9">
        <v>25.5</v>
      </c>
      <c r="D9">
        <v>24.7</v>
      </c>
      <c r="E9">
        <v>25.1</v>
      </c>
      <c r="F9">
        <v>25</v>
      </c>
      <c r="G9">
        <v>24.2</v>
      </c>
      <c r="H9">
        <v>24.5</v>
      </c>
      <c r="I9">
        <v>25.8</v>
      </c>
      <c r="J9">
        <v>25.2</v>
      </c>
      <c r="K9">
        <v>25.9</v>
      </c>
      <c r="L9">
        <v>25.8</v>
      </c>
      <c r="M9">
        <v>25.9</v>
      </c>
    </row>
    <row r="10" spans="1:13" x14ac:dyDescent="0.25">
      <c r="A10">
        <v>1977</v>
      </c>
      <c r="B10">
        <v>26.8</v>
      </c>
      <c r="C10">
        <v>25.8</v>
      </c>
      <c r="D10">
        <v>25.6</v>
      </c>
      <c r="E10">
        <v>25.7</v>
      </c>
      <c r="F10">
        <v>24.3</v>
      </c>
      <c r="G10">
        <v>24.3</v>
      </c>
      <c r="H10">
        <v>25</v>
      </c>
      <c r="I10">
        <v>25.2</v>
      </c>
      <c r="J10">
        <v>25.3</v>
      </c>
      <c r="K10">
        <v>25.6</v>
      </c>
      <c r="L10">
        <v>25.8</v>
      </c>
      <c r="M10">
        <v>26.4</v>
      </c>
    </row>
    <row r="11" spans="1:13" x14ac:dyDescent="0.25">
      <c r="A11">
        <v>1978</v>
      </c>
      <c r="B11">
        <v>25.9</v>
      </c>
      <c r="C11">
        <v>26.6</v>
      </c>
      <c r="D11">
        <v>25.7</v>
      </c>
      <c r="E11">
        <v>25.7</v>
      </c>
      <c r="F11">
        <v>25.3</v>
      </c>
      <c r="G11">
        <v>24.8</v>
      </c>
      <c r="H11">
        <v>25.4</v>
      </c>
      <c r="I11">
        <v>24.9</v>
      </c>
      <c r="J11">
        <v>25.8</v>
      </c>
      <c r="K11">
        <v>25.7</v>
      </c>
      <c r="L11">
        <v>25.9</v>
      </c>
      <c r="M11">
        <v>25.9</v>
      </c>
    </row>
    <row r="12" spans="1:13" x14ac:dyDescent="0.25">
      <c r="A12" t="s">
        <v>29</v>
      </c>
      <c r="B12">
        <v>25.8</v>
      </c>
      <c r="C12">
        <v>25.6</v>
      </c>
      <c r="D12">
        <v>25.5</v>
      </c>
      <c r="E12">
        <v>25.5</v>
      </c>
      <c r="F12">
        <v>25.1</v>
      </c>
      <c r="G12">
        <v>24.6</v>
      </c>
      <c r="H12">
        <v>24.5</v>
      </c>
      <c r="I12">
        <v>25.4</v>
      </c>
      <c r="J12">
        <v>25.5</v>
      </c>
      <c r="K12">
        <v>25.8</v>
      </c>
      <c r="L12">
        <v>25.9</v>
      </c>
      <c r="M12">
        <v>25.9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29" sqref="M29"/>
    </sheetView>
  </sheetViews>
  <sheetFormatPr baseColWidth="10" defaultRowHeight="15" x14ac:dyDescent="0.25"/>
  <cols>
    <col min="1" max="1" width="9.7109375" customWidth="1"/>
    <col min="2" max="13" width="8.7109375" customWidth="1"/>
  </cols>
  <sheetData>
    <row r="1" spans="1:13" ht="15.75" thickBot="1" x14ac:dyDescent="0.3">
      <c r="A1" s="35" t="s">
        <v>16</v>
      </c>
      <c r="B1" s="36" t="s">
        <v>17</v>
      </c>
      <c r="C1" s="36" t="s">
        <v>18</v>
      </c>
      <c r="D1" s="36" t="s">
        <v>19</v>
      </c>
      <c r="E1" s="36" t="s">
        <v>20</v>
      </c>
      <c r="F1" s="36" t="s">
        <v>21</v>
      </c>
      <c r="G1" s="36" t="s">
        <v>22</v>
      </c>
      <c r="H1" s="36" t="s">
        <v>23</v>
      </c>
      <c r="I1" s="36" t="s">
        <v>24</v>
      </c>
      <c r="J1" s="36" t="s">
        <v>25</v>
      </c>
      <c r="K1" s="36" t="s">
        <v>26</v>
      </c>
      <c r="L1" s="36" t="s">
        <v>27</v>
      </c>
      <c r="M1" s="37" t="s">
        <v>28</v>
      </c>
    </row>
    <row r="2" spans="1:13" x14ac:dyDescent="0.25">
      <c r="A2" s="47">
        <v>2000</v>
      </c>
      <c r="B2" s="45">
        <v>276.8</v>
      </c>
      <c r="C2" s="45">
        <v>352</v>
      </c>
      <c r="D2" s="45">
        <v>328.8</v>
      </c>
      <c r="E2" s="45">
        <v>239.5</v>
      </c>
      <c r="F2" s="45">
        <v>77</v>
      </c>
      <c r="G2" s="45">
        <v>206.1</v>
      </c>
      <c r="H2" s="45">
        <v>139.6</v>
      </c>
      <c r="I2" s="45">
        <v>114.6</v>
      </c>
      <c r="J2" s="45">
        <v>116.3</v>
      </c>
      <c r="K2" s="45">
        <v>151</v>
      </c>
      <c r="L2" s="45">
        <v>231.2</v>
      </c>
      <c r="M2" s="46">
        <v>216.3</v>
      </c>
    </row>
    <row r="3" spans="1:13" x14ac:dyDescent="0.25">
      <c r="A3" s="33">
        <v>2001</v>
      </c>
      <c r="B3" s="33">
        <v>371.3</v>
      </c>
      <c r="C3" s="33">
        <v>391.3</v>
      </c>
      <c r="D3" s="33">
        <v>220.9</v>
      </c>
      <c r="E3" s="33">
        <v>192.6</v>
      </c>
      <c r="F3" s="33">
        <v>175.1</v>
      </c>
      <c r="G3" s="33">
        <v>96.6</v>
      </c>
      <c r="H3" s="33">
        <v>84.1</v>
      </c>
      <c r="I3" s="33">
        <v>29.6</v>
      </c>
      <c r="J3" s="33">
        <v>203.1</v>
      </c>
      <c r="K3" s="33">
        <v>206.5</v>
      </c>
      <c r="L3" s="33">
        <v>172.4</v>
      </c>
      <c r="M3" s="41">
        <v>312</v>
      </c>
    </row>
    <row r="4" spans="1:13" x14ac:dyDescent="0.25">
      <c r="A4" s="40">
        <v>2002</v>
      </c>
      <c r="B4" s="33">
        <v>211.8</v>
      </c>
      <c r="C4" s="33">
        <v>654.70000000000005</v>
      </c>
      <c r="D4" s="33">
        <v>362.8</v>
      </c>
      <c r="E4" s="33">
        <v>278.8</v>
      </c>
      <c r="F4" s="33">
        <v>168</v>
      </c>
      <c r="G4" s="33">
        <v>41.8</v>
      </c>
      <c r="H4" s="33">
        <v>154.6</v>
      </c>
      <c r="I4" s="33">
        <v>61.2</v>
      </c>
      <c r="J4" s="33">
        <v>262.39999999999998</v>
      </c>
      <c r="K4" s="33">
        <v>218.4</v>
      </c>
      <c r="L4" s="33">
        <v>200</v>
      </c>
      <c r="M4" s="41">
        <v>306.39999999999998</v>
      </c>
    </row>
    <row r="5" spans="1:13" x14ac:dyDescent="0.25">
      <c r="A5" s="40">
        <v>2003</v>
      </c>
      <c r="B5" s="33">
        <v>276.5</v>
      </c>
      <c r="C5" s="33">
        <v>368.9</v>
      </c>
      <c r="D5" s="33">
        <v>364.2</v>
      </c>
      <c r="E5" s="33">
        <v>270.8</v>
      </c>
      <c r="F5" s="33">
        <v>91.9</v>
      </c>
      <c r="G5" s="33">
        <v>77.599999999999994</v>
      </c>
      <c r="H5" s="33">
        <v>50.8</v>
      </c>
      <c r="I5" s="33">
        <v>90.9</v>
      </c>
      <c r="J5" s="33">
        <v>142</v>
      </c>
      <c r="K5" s="33">
        <v>244.5</v>
      </c>
      <c r="L5" s="33">
        <v>348.9</v>
      </c>
      <c r="M5" s="41">
        <v>342.2</v>
      </c>
    </row>
    <row r="6" spans="1:13" x14ac:dyDescent="0.25">
      <c r="A6" s="40">
        <v>2004</v>
      </c>
      <c r="B6" s="33">
        <v>532.9</v>
      </c>
      <c r="C6" s="33">
        <v>333.3</v>
      </c>
      <c r="D6" s="33">
        <v>256.8</v>
      </c>
      <c r="E6" s="33">
        <v>312.39999999999998</v>
      </c>
      <c r="F6" s="33">
        <v>153.19999999999999</v>
      </c>
      <c r="G6" s="33">
        <v>82.1</v>
      </c>
      <c r="H6" s="33">
        <v>141.1</v>
      </c>
      <c r="I6" s="33">
        <v>91.3</v>
      </c>
      <c r="J6" s="33">
        <v>190.2</v>
      </c>
      <c r="K6" s="33">
        <v>154.1</v>
      </c>
      <c r="L6" s="33">
        <v>368</v>
      </c>
      <c r="M6" s="41">
        <v>322.5</v>
      </c>
    </row>
    <row r="7" spans="1:13" x14ac:dyDescent="0.25">
      <c r="A7" s="40">
        <v>2005</v>
      </c>
      <c r="B7" s="33">
        <v>260.8</v>
      </c>
      <c r="C7" s="33">
        <v>114</v>
      </c>
      <c r="D7" s="33">
        <v>226.3</v>
      </c>
      <c r="E7" s="33">
        <v>287.60000000000002</v>
      </c>
      <c r="F7" s="33">
        <v>133.5</v>
      </c>
      <c r="G7" s="33">
        <v>123.9</v>
      </c>
      <c r="H7" s="33">
        <v>17.8</v>
      </c>
      <c r="I7" s="33">
        <v>123.8</v>
      </c>
      <c r="J7" s="33">
        <v>85.4</v>
      </c>
      <c r="K7" s="33">
        <v>245.4</v>
      </c>
      <c r="L7" s="33">
        <v>56.4</v>
      </c>
      <c r="M7" s="41">
        <v>342</v>
      </c>
    </row>
    <row r="8" spans="1:13" x14ac:dyDescent="0.25">
      <c r="A8" s="40">
        <v>2006</v>
      </c>
      <c r="B8" s="33">
        <v>238.4</v>
      </c>
      <c r="C8" s="33">
        <v>293.7</v>
      </c>
      <c r="D8" s="33">
        <v>406</v>
      </c>
      <c r="E8" s="33">
        <v>178</v>
      </c>
      <c r="F8" s="33">
        <v>120.1</v>
      </c>
      <c r="G8" s="33">
        <v>94.4</v>
      </c>
      <c r="H8" s="33">
        <v>33.700000000000003</v>
      </c>
      <c r="I8" s="33">
        <v>101.3</v>
      </c>
      <c r="J8" s="33">
        <v>298.2</v>
      </c>
      <c r="K8" s="33">
        <v>287.7</v>
      </c>
      <c r="L8" s="33">
        <v>372</v>
      </c>
      <c r="M8" s="41">
        <v>443.5</v>
      </c>
    </row>
    <row r="9" spans="1:13" x14ac:dyDescent="0.25">
      <c r="A9" s="40">
        <v>2007</v>
      </c>
      <c r="B9" s="33">
        <v>219</v>
      </c>
      <c r="C9" s="33">
        <v>329.2</v>
      </c>
      <c r="D9" s="33">
        <v>198.2</v>
      </c>
      <c r="E9" s="33">
        <v>215.1</v>
      </c>
      <c r="F9" s="33">
        <v>100.9</v>
      </c>
      <c r="G9" s="33">
        <v>66.599999999999994</v>
      </c>
      <c r="H9" s="33">
        <v>123.2</v>
      </c>
      <c r="I9" s="33">
        <v>26.3</v>
      </c>
      <c r="J9" s="33">
        <v>52.5</v>
      </c>
      <c r="K9" s="33">
        <v>334.3</v>
      </c>
      <c r="L9" s="33">
        <v>132.30000000000001</v>
      </c>
      <c r="M9" s="41">
        <v>424.3</v>
      </c>
    </row>
    <row r="10" spans="1:13" x14ac:dyDescent="0.25">
      <c r="A10" s="40">
        <v>2008</v>
      </c>
      <c r="B10" s="33">
        <v>319</v>
      </c>
      <c r="C10" s="33">
        <v>202.9</v>
      </c>
      <c r="D10" s="33">
        <v>289.60000000000002</v>
      </c>
      <c r="E10" s="33">
        <v>136.80000000000001</v>
      </c>
      <c r="F10" s="33">
        <v>95.6</v>
      </c>
      <c r="G10" s="33">
        <v>89.1</v>
      </c>
      <c r="H10" s="33">
        <v>67</v>
      </c>
      <c r="I10" s="33">
        <v>55.6</v>
      </c>
      <c r="J10" s="33">
        <v>144</v>
      </c>
      <c r="K10" s="33">
        <v>153.80000000000001</v>
      </c>
      <c r="L10" s="33">
        <v>260.5</v>
      </c>
      <c r="M10" s="41">
        <v>375.3</v>
      </c>
    </row>
    <row r="11" spans="1:13" x14ac:dyDescent="0.25">
      <c r="A11" s="40">
        <v>2009</v>
      </c>
      <c r="B11" s="33">
        <v>288.3</v>
      </c>
      <c r="C11" s="33">
        <v>456.7</v>
      </c>
      <c r="D11" s="33">
        <v>217.4</v>
      </c>
      <c r="E11" s="33">
        <v>217.9</v>
      </c>
      <c r="F11" s="33">
        <v>233.9</v>
      </c>
      <c r="G11" s="33">
        <v>164.9</v>
      </c>
      <c r="H11" s="33">
        <v>52.2</v>
      </c>
      <c r="I11" s="33">
        <v>72.7</v>
      </c>
      <c r="J11" s="33">
        <v>104.2</v>
      </c>
      <c r="K11" s="33">
        <v>53.4</v>
      </c>
      <c r="L11" s="33">
        <v>222</v>
      </c>
      <c r="M11" s="41">
        <v>179.9</v>
      </c>
    </row>
    <row r="12" spans="1:13" ht="15.75" thickBot="1" x14ac:dyDescent="0.3">
      <c r="A12" s="42">
        <v>2010</v>
      </c>
      <c r="B12" s="43">
        <v>344.3</v>
      </c>
      <c r="C12" s="43">
        <v>379.2</v>
      </c>
      <c r="D12" s="43">
        <v>125.2</v>
      </c>
      <c r="E12" s="43">
        <v>289.39999999999998</v>
      </c>
      <c r="F12" s="43">
        <v>182.2</v>
      </c>
      <c r="G12" s="43">
        <v>44.7</v>
      </c>
      <c r="H12" s="43">
        <v>297</v>
      </c>
      <c r="I12" s="43">
        <v>2.5</v>
      </c>
      <c r="J12" s="43">
        <v>110.9</v>
      </c>
      <c r="K12" s="43">
        <v>259.39999999999998</v>
      </c>
      <c r="L12" s="43">
        <v>154.6</v>
      </c>
      <c r="M12" s="44">
        <v>272.39999999999998</v>
      </c>
    </row>
    <row r="13" spans="1:13" ht="15.75" thickBot="1" x14ac:dyDescent="0.3">
      <c r="A13" s="35" t="s">
        <v>29</v>
      </c>
      <c r="B13" s="36">
        <v>336</v>
      </c>
      <c r="C13" s="36">
        <v>296.89999999999998</v>
      </c>
      <c r="D13" s="36">
        <v>287.8</v>
      </c>
      <c r="E13" s="36">
        <v>242</v>
      </c>
      <c r="F13" s="36">
        <v>131.80000000000001</v>
      </c>
      <c r="G13" s="36">
        <v>120.6</v>
      </c>
      <c r="H13" s="36">
        <v>83.3</v>
      </c>
      <c r="I13" s="36">
        <v>92.1</v>
      </c>
      <c r="J13" s="36">
        <v>178.6</v>
      </c>
      <c r="K13" s="36">
        <v>208.9</v>
      </c>
      <c r="L13" s="36">
        <v>240</v>
      </c>
      <c r="M13" s="37">
        <v>327.3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37" sqref="A37"/>
    </sheetView>
  </sheetViews>
  <sheetFormatPr baseColWidth="10" defaultRowHeight="15" x14ac:dyDescent="0.25"/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>
        <v>1998</v>
      </c>
      <c r="B2">
        <v>283.60000000000002</v>
      </c>
      <c r="C2">
        <v>361</v>
      </c>
      <c r="D2">
        <v>236.7</v>
      </c>
      <c r="E2">
        <v>169.5</v>
      </c>
      <c r="F2">
        <v>315.5</v>
      </c>
      <c r="G2">
        <v>52.9</v>
      </c>
      <c r="H2">
        <v>12.5</v>
      </c>
      <c r="I2">
        <v>12.8</v>
      </c>
      <c r="J2">
        <v>187.5</v>
      </c>
      <c r="K2">
        <v>461.6</v>
      </c>
      <c r="L2">
        <v>314.89999999999998</v>
      </c>
      <c r="M2">
        <v>359.1</v>
      </c>
    </row>
    <row r="3" spans="1:13" x14ac:dyDescent="0.25">
      <c r="A3">
        <v>1999</v>
      </c>
      <c r="B3">
        <v>512.4</v>
      </c>
      <c r="C3">
        <v>283.10000000000002</v>
      </c>
      <c r="D3">
        <v>435</v>
      </c>
      <c r="E3">
        <v>218.8</v>
      </c>
      <c r="F3">
        <v>321.60000000000002</v>
      </c>
      <c r="G3">
        <v>90.2</v>
      </c>
      <c r="H3">
        <v>49.7</v>
      </c>
      <c r="I3">
        <v>36.4</v>
      </c>
      <c r="J3">
        <v>87.5</v>
      </c>
      <c r="K3">
        <v>116.5</v>
      </c>
      <c r="L3">
        <v>148.80000000000001</v>
      </c>
      <c r="M3">
        <v>132.9</v>
      </c>
    </row>
    <row r="4" spans="1:13" x14ac:dyDescent="0.25">
      <c r="A4">
        <v>2000</v>
      </c>
      <c r="B4">
        <v>348.5</v>
      </c>
      <c r="C4">
        <v>379.4</v>
      </c>
      <c r="D4">
        <v>199.7</v>
      </c>
      <c r="E4">
        <v>286.5</v>
      </c>
      <c r="F4">
        <v>84.1</v>
      </c>
      <c r="G4">
        <v>159.80000000000001</v>
      </c>
      <c r="H4">
        <v>48.4</v>
      </c>
      <c r="I4">
        <v>185.6</v>
      </c>
      <c r="J4">
        <v>77.7</v>
      </c>
      <c r="K4">
        <v>137</v>
      </c>
      <c r="L4">
        <v>237.2</v>
      </c>
      <c r="M4">
        <v>343.5</v>
      </c>
    </row>
    <row r="5" spans="1:13" x14ac:dyDescent="0.25">
      <c r="A5">
        <v>2001</v>
      </c>
      <c r="B5">
        <v>174.1</v>
      </c>
      <c r="C5">
        <v>282.3</v>
      </c>
      <c r="D5">
        <v>417</v>
      </c>
      <c r="E5">
        <v>262.39999999999998</v>
      </c>
      <c r="F5">
        <v>188.3</v>
      </c>
      <c r="G5">
        <v>58.2</v>
      </c>
      <c r="H5">
        <v>66</v>
      </c>
      <c r="I5">
        <v>44.6</v>
      </c>
      <c r="J5">
        <v>137</v>
      </c>
      <c r="K5">
        <v>122.3</v>
      </c>
      <c r="L5">
        <v>247.5</v>
      </c>
      <c r="M5">
        <v>206.7</v>
      </c>
    </row>
    <row r="6" spans="1:13" x14ac:dyDescent="0.25">
      <c r="A6">
        <v>2002</v>
      </c>
      <c r="B6">
        <v>175.3</v>
      </c>
      <c r="C6">
        <v>331.6</v>
      </c>
      <c r="D6">
        <v>351.9</v>
      </c>
      <c r="E6">
        <v>217.4</v>
      </c>
      <c r="F6">
        <v>181.1</v>
      </c>
      <c r="G6">
        <v>61.5</v>
      </c>
      <c r="H6">
        <v>151.19999999999999</v>
      </c>
      <c r="I6">
        <v>128</v>
      </c>
      <c r="J6">
        <v>120.5</v>
      </c>
      <c r="K6">
        <v>91.6</v>
      </c>
      <c r="L6">
        <v>108.7</v>
      </c>
      <c r="M6">
        <v>171.9</v>
      </c>
    </row>
    <row r="7" spans="1:13" x14ac:dyDescent="0.25">
      <c r="A7">
        <v>2003</v>
      </c>
      <c r="B7">
        <v>208.4</v>
      </c>
      <c r="C7">
        <v>307.2</v>
      </c>
      <c r="D7">
        <v>224.7</v>
      </c>
      <c r="E7">
        <v>200.9</v>
      </c>
      <c r="F7">
        <v>191</v>
      </c>
      <c r="G7">
        <v>177.5</v>
      </c>
      <c r="H7">
        <v>6.7</v>
      </c>
      <c r="I7">
        <v>46.5</v>
      </c>
      <c r="J7">
        <v>158.69999999999999</v>
      </c>
      <c r="K7">
        <v>86.6</v>
      </c>
      <c r="L7">
        <v>176.9</v>
      </c>
      <c r="M7">
        <v>386.9</v>
      </c>
    </row>
    <row r="8" spans="1:13" x14ac:dyDescent="0.25">
      <c r="A8">
        <v>2004</v>
      </c>
      <c r="B8">
        <v>446</v>
      </c>
      <c r="C8">
        <v>130.30000000000001</v>
      </c>
      <c r="D8">
        <v>242.5</v>
      </c>
      <c r="E8">
        <v>391.8</v>
      </c>
      <c r="F8">
        <v>103.3</v>
      </c>
      <c r="G8">
        <v>66.8</v>
      </c>
      <c r="H8">
        <v>88.7</v>
      </c>
      <c r="I8">
        <v>125.9</v>
      </c>
      <c r="J8">
        <v>156.30000000000001</v>
      </c>
      <c r="K8">
        <v>112.2</v>
      </c>
      <c r="L8">
        <v>236.3</v>
      </c>
      <c r="M8">
        <v>144.5</v>
      </c>
    </row>
    <row r="9" spans="1:13" x14ac:dyDescent="0.25">
      <c r="A9">
        <v>2005</v>
      </c>
      <c r="B9">
        <v>149.1</v>
      </c>
      <c r="C9">
        <v>111.3</v>
      </c>
      <c r="D9">
        <v>168.1</v>
      </c>
      <c r="E9">
        <v>180.6</v>
      </c>
      <c r="F9">
        <v>83.2</v>
      </c>
      <c r="G9">
        <v>94.5</v>
      </c>
      <c r="H9">
        <v>23.3</v>
      </c>
      <c r="I9">
        <v>14</v>
      </c>
      <c r="J9">
        <v>80.8</v>
      </c>
      <c r="K9">
        <v>290.7</v>
      </c>
      <c r="L9">
        <v>59.6</v>
      </c>
      <c r="M9">
        <v>359.2</v>
      </c>
    </row>
    <row r="10" spans="1:13" x14ac:dyDescent="0.25">
      <c r="A10">
        <v>2006</v>
      </c>
      <c r="B10">
        <v>110.6</v>
      </c>
      <c r="C10">
        <v>365.7</v>
      </c>
      <c r="D10">
        <v>364.5</v>
      </c>
      <c r="E10">
        <v>165.7</v>
      </c>
      <c r="F10">
        <v>70.400000000000006</v>
      </c>
      <c r="G10">
        <v>201.3</v>
      </c>
      <c r="H10">
        <v>41.1</v>
      </c>
      <c r="I10">
        <v>44.1</v>
      </c>
      <c r="J10">
        <v>42</v>
      </c>
      <c r="K10">
        <v>157</v>
      </c>
      <c r="L10">
        <v>296.39999999999998</v>
      </c>
      <c r="M10">
        <v>92.5</v>
      </c>
    </row>
    <row r="11" spans="1:13" x14ac:dyDescent="0.25">
      <c r="A11">
        <v>2007</v>
      </c>
      <c r="B11">
        <v>80.3</v>
      </c>
      <c r="C11">
        <v>293</v>
      </c>
      <c r="D11">
        <v>270.89999999999998</v>
      </c>
      <c r="E11">
        <v>143.69999999999999</v>
      </c>
      <c r="F11">
        <v>143</v>
      </c>
      <c r="G11">
        <v>15.2</v>
      </c>
      <c r="H11">
        <v>165.6</v>
      </c>
      <c r="I11">
        <v>17.399999999999999</v>
      </c>
      <c r="J11">
        <v>56.9</v>
      </c>
      <c r="K11">
        <v>279.8</v>
      </c>
      <c r="L11">
        <v>146.6</v>
      </c>
      <c r="M11">
        <v>206.2</v>
      </c>
    </row>
    <row r="12" spans="1:13" x14ac:dyDescent="0.25">
      <c r="A12">
        <v>2008</v>
      </c>
      <c r="B12">
        <v>329.1</v>
      </c>
      <c r="C12">
        <v>169.5</v>
      </c>
      <c r="D12">
        <v>202.6</v>
      </c>
      <c r="E12">
        <v>171.8</v>
      </c>
      <c r="F12">
        <v>131.30000000000001</v>
      </c>
      <c r="G12">
        <v>121.1</v>
      </c>
      <c r="H12">
        <v>22.5</v>
      </c>
      <c r="I12">
        <v>27.8</v>
      </c>
      <c r="J12">
        <v>120.6</v>
      </c>
      <c r="K12">
        <v>95.4</v>
      </c>
      <c r="L12">
        <v>146.1</v>
      </c>
      <c r="M12">
        <v>313.2</v>
      </c>
    </row>
    <row r="13" spans="1:13" x14ac:dyDescent="0.25">
      <c r="A13">
        <v>2009</v>
      </c>
      <c r="B13">
        <v>360.5</v>
      </c>
      <c r="C13">
        <v>201</v>
      </c>
      <c r="D13">
        <v>132.5</v>
      </c>
      <c r="E13">
        <v>414.4</v>
      </c>
      <c r="F13">
        <v>219.1</v>
      </c>
      <c r="G13">
        <v>46.9</v>
      </c>
      <c r="H13">
        <v>47.8</v>
      </c>
      <c r="I13">
        <v>47.6</v>
      </c>
      <c r="J13">
        <v>130.4</v>
      </c>
      <c r="K13">
        <v>80.900000000000006</v>
      </c>
      <c r="L13">
        <v>205</v>
      </c>
      <c r="M13">
        <v>176.7</v>
      </c>
    </row>
    <row r="14" spans="1:13" x14ac:dyDescent="0.25">
      <c r="A14">
        <v>2010</v>
      </c>
      <c r="B14">
        <v>69</v>
      </c>
      <c r="C14">
        <v>225.6</v>
      </c>
      <c r="D14">
        <v>185</v>
      </c>
      <c r="E14">
        <v>276.60000000000002</v>
      </c>
      <c r="F14">
        <v>115.1</v>
      </c>
      <c r="G14">
        <v>38.200000000000003</v>
      </c>
      <c r="H14">
        <v>91.4</v>
      </c>
      <c r="I14">
        <v>8.1</v>
      </c>
      <c r="J14">
        <v>97</v>
      </c>
      <c r="K14">
        <v>80.599999999999994</v>
      </c>
      <c r="L14">
        <v>121.5</v>
      </c>
      <c r="M14">
        <v>107.1</v>
      </c>
    </row>
    <row r="15" spans="1:13" x14ac:dyDescent="0.25">
      <c r="A15" t="s">
        <v>29</v>
      </c>
      <c r="B15">
        <v>245.7</v>
      </c>
      <c r="C15">
        <v>253.8</v>
      </c>
      <c r="D15">
        <v>278.39999999999998</v>
      </c>
      <c r="E15">
        <v>257.39999999999998</v>
      </c>
      <c r="F15">
        <v>105.9</v>
      </c>
      <c r="G15">
        <v>116.1</v>
      </c>
      <c r="H15">
        <v>53.5</v>
      </c>
      <c r="I15">
        <v>82.8</v>
      </c>
      <c r="J15">
        <v>98.8</v>
      </c>
      <c r="K15">
        <v>163.80000000000001</v>
      </c>
      <c r="L15">
        <v>215.4</v>
      </c>
      <c r="M15">
        <v>229.3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21" sqref="A21"/>
    </sheetView>
  </sheetViews>
  <sheetFormatPr baseColWidth="10" defaultRowHeight="15" x14ac:dyDescent="0.25"/>
  <cols>
    <col min="1" max="1" width="7" customWidth="1"/>
    <col min="2" max="14" width="7.7109375" customWidth="1"/>
  </cols>
  <sheetData>
    <row r="1" spans="1:14" ht="18.75" x14ac:dyDescent="0.3">
      <c r="A1" s="48" t="s">
        <v>31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4" x14ac:dyDescent="0.25">
      <c r="A3" s="7" t="s">
        <v>32</v>
      </c>
      <c r="B3" s="8" t="s">
        <v>33</v>
      </c>
      <c r="C3" s="8"/>
      <c r="D3" s="8"/>
      <c r="E3" s="8"/>
      <c r="F3" s="8"/>
      <c r="G3" s="7" t="s">
        <v>34</v>
      </c>
      <c r="H3" s="9" t="s">
        <v>35</v>
      </c>
      <c r="I3" s="8"/>
      <c r="J3" s="8"/>
      <c r="K3" s="7" t="s">
        <v>36</v>
      </c>
      <c r="L3" s="8" t="s">
        <v>37</v>
      </c>
      <c r="M3" s="10"/>
    </row>
    <row r="4" spans="1:14" x14ac:dyDescent="0.25">
      <c r="A4" s="7" t="s">
        <v>38</v>
      </c>
      <c r="B4" s="8">
        <v>231101</v>
      </c>
      <c r="C4" s="11"/>
      <c r="D4" s="11"/>
      <c r="E4" s="8"/>
      <c r="F4" s="8"/>
      <c r="G4" s="7" t="s">
        <v>39</v>
      </c>
      <c r="H4" s="9" t="s">
        <v>40</v>
      </c>
      <c r="I4" s="8"/>
      <c r="J4" s="8"/>
      <c r="K4" s="7" t="s">
        <v>41</v>
      </c>
      <c r="L4" s="8" t="s">
        <v>42</v>
      </c>
      <c r="M4" s="10"/>
    </row>
    <row r="5" spans="1:14" x14ac:dyDescent="0.25">
      <c r="A5" s="7" t="s">
        <v>43</v>
      </c>
      <c r="B5" s="8" t="s">
        <v>44</v>
      </c>
      <c r="C5" s="8"/>
      <c r="D5" s="8"/>
      <c r="E5" s="8"/>
      <c r="F5" s="8"/>
      <c r="G5" s="7" t="s">
        <v>45</v>
      </c>
      <c r="H5" s="9">
        <v>249</v>
      </c>
      <c r="I5" s="8"/>
      <c r="J5" s="8"/>
      <c r="K5" s="7" t="s">
        <v>46</v>
      </c>
      <c r="L5" s="8" t="s">
        <v>47</v>
      </c>
      <c r="M5" s="10"/>
    </row>
    <row r="6" spans="1:14" x14ac:dyDescent="0.25">
      <c r="A6" s="7" t="s">
        <v>48</v>
      </c>
      <c r="B6" s="8" t="s">
        <v>49</v>
      </c>
      <c r="C6" s="8"/>
      <c r="D6" s="8"/>
      <c r="E6" s="8"/>
      <c r="F6" s="8"/>
      <c r="G6" s="8"/>
      <c r="H6" s="8"/>
      <c r="I6" s="8"/>
      <c r="J6" s="8"/>
      <c r="K6" s="7" t="s">
        <v>50</v>
      </c>
      <c r="L6" s="8" t="s">
        <v>42</v>
      </c>
      <c r="M6" s="10"/>
    </row>
    <row r="7" spans="1:14" x14ac:dyDescent="0.25">
      <c r="A7" s="7" t="s">
        <v>51</v>
      </c>
      <c r="B7" s="8" t="s">
        <v>52</v>
      </c>
      <c r="C7" s="8"/>
      <c r="D7" s="8"/>
      <c r="E7" s="8"/>
      <c r="F7" s="8"/>
      <c r="G7" s="8"/>
      <c r="H7" s="8"/>
      <c r="I7" s="8"/>
      <c r="J7" s="8"/>
      <c r="K7" s="7" t="s">
        <v>53</v>
      </c>
      <c r="L7" s="8" t="s">
        <v>54</v>
      </c>
      <c r="M7" s="10"/>
    </row>
    <row r="10" spans="1:14" x14ac:dyDescent="0.25">
      <c r="A10" s="49" t="s">
        <v>16</v>
      </c>
      <c r="B10" s="51" t="s">
        <v>55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3"/>
      <c r="N10" s="54" t="s">
        <v>56</v>
      </c>
    </row>
    <row r="11" spans="1:14" ht="15.75" thickBot="1" x14ac:dyDescent="0.3">
      <c r="A11" s="50"/>
      <c r="B11" s="12" t="s">
        <v>57</v>
      </c>
      <c r="C11" s="13" t="s">
        <v>58</v>
      </c>
      <c r="D11" s="13" t="s">
        <v>59</v>
      </c>
      <c r="E11" s="13" t="s">
        <v>60</v>
      </c>
      <c r="F11" s="13" t="s">
        <v>61</v>
      </c>
      <c r="G11" s="13" t="s">
        <v>62</v>
      </c>
      <c r="H11" s="13" t="s">
        <v>63</v>
      </c>
      <c r="I11" s="13" t="s">
        <v>64</v>
      </c>
      <c r="J11" s="13" t="s">
        <v>65</v>
      </c>
      <c r="K11" s="13" t="s">
        <v>66</v>
      </c>
      <c r="L11" s="13" t="s">
        <v>67</v>
      </c>
      <c r="M11" s="14" t="s">
        <v>68</v>
      </c>
      <c r="N11" s="55"/>
    </row>
    <row r="12" spans="1:14" ht="15.75" thickTop="1" x14ac:dyDescent="0.25">
      <c r="A12" s="15">
        <v>1994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>
        <v>1.18900001</v>
      </c>
      <c r="M12" s="18">
        <v>1.6579999919999999</v>
      </c>
      <c r="N12" s="19" t="str">
        <f t="shared" ref="N12:N24" si="0">IF(COUNT(B12:M12)=12,ROUND((AVERAGE(B12:M12)),2)," ")</f>
        <v xml:space="preserve"> </v>
      </c>
    </row>
    <row r="13" spans="1:14" x14ac:dyDescent="0.25">
      <c r="A13" s="20">
        <f t="shared" ref="A13:A24" si="1">A12+1</f>
        <v>1995</v>
      </c>
      <c r="B13" s="21">
        <v>3.1489999289999999</v>
      </c>
      <c r="C13" s="22">
        <v>1.7810000180000001</v>
      </c>
      <c r="D13" s="22">
        <v>2.7730000019999999</v>
      </c>
      <c r="E13" s="22">
        <v>2.2019999029999999</v>
      </c>
      <c r="F13" s="22">
        <v>0.644999981</v>
      </c>
      <c r="G13" s="22">
        <v>0.312999994</v>
      </c>
      <c r="H13" s="22">
        <v>0.305999994</v>
      </c>
      <c r="I13" s="22">
        <v>0.60600000600000004</v>
      </c>
      <c r="J13" s="22">
        <v>0.50999998999999996</v>
      </c>
      <c r="K13" s="22">
        <v>0.555999994</v>
      </c>
      <c r="L13" s="22">
        <v>3.085000038</v>
      </c>
      <c r="M13" s="23">
        <v>3.1150000100000002</v>
      </c>
      <c r="N13" s="19">
        <f t="shared" si="0"/>
        <v>1.59</v>
      </c>
    </row>
    <row r="14" spans="1:14" x14ac:dyDescent="0.25">
      <c r="A14" s="20">
        <f t="shared" si="1"/>
        <v>1996</v>
      </c>
      <c r="B14" s="21"/>
      <c r="C14" s="22"/>
      <c r="D14" s="22"/>
      <c r="E14" s="22"/>
      <c r="F14" s="22"/>
      <c r="G14" s="22">
        <v>3.441999912</v>
      </c>
      <c r="H14" s="22">
        <v>3.4660000800000001</v>
      </c>
      <c r="I14" s="22"/>
      <c r="J14" s="22">
        <v>0.437000006</v>
      </c>
      <c r="K14" s="22">
        <v>3.9189999100000001</v>
      </c>
      <c r="L14" s="22">
        <v>5.2789998049999998</v>
      </c>
      <c r="M14" s="23">
        <v>3.8919999600000001</v>
      </c>
      <c r="N14" s="19" t="str">
        <f t="shared" si="0"/>
        <v xml:space="preserve"> </v>
      </c>
    </row>
    <row r="15" spans="1:14" x14ac:dyDescent="0.25">
      <c r="A15" s="20">
        <f t="shared" si="1"/>
        <v>1997</v>
      </c>
      <c r="B15" s="21">
        <v>4.7329998020000001</v>
      </c>
      <c r="C15" s="22">
        <v>4.7189998629999996</v>
      </c>
      <c r="D15" s="22">
        <v>4.103000164</v>
      </c>
      <c r="E15" s="22">
        <v>1.8329999450000001</v>
      </c>
      <c r="F15" s="22">
        <v>1.4980000259999999</v>
      </c>
      <c r="G15" s="22">
        <v>1.539999962</v>
      </c>
      <c r="H15" s="22">
        <v>1.0140000579999999</v>
      </c>
      <c r="I15" s="22">
        <v>1.266000032</v>
      </c>
      <c r="J15" s="22">
        <v>1.4049999710000001</v>
      </c>
      <c r="K15" s="22">
        <v>1.720999956</v>
      </c>
      <c r="L15" s="22">
        <v>3.5380001069999998</v>
      </c>
      <c r="M15" s="23">
        <v>5.1079998020000001</v>
      </c>
      <c r="N15" s="19">
        <f t="shared" si="0"/>
        <v>2.71</v>
      </c>
    </row>
    <row r="16" spans="1:14" x14ac:dyDescent="0.25">
      <c r="A16" s="20">
        <f t="shared" si="1"/>
        <v>1998</v>
      </c>
      <c r="B16" s="21">
        <v>4.2829999919999997</v>
      </c>
      <c r="C16" s="22">
        <v>4.2839999200000003</v>
      </c>
      <c r="D16" s="22">
        <v>4.5640001300000002</v>
      </c>
      <c r="E16" s="22">
        <v>3.2839999199999999</v>
      </c>
      <c r="F16" s="22">
        <v>2.9979999070000001</v>
      </c>
      <c r="G16" s="22">
        <v>2.2070000169999999</v>
      </c>
      <c r="H16" s="22">
        <v>1.2949999569999999</v>
      </c>
      <c r="I16" s="22">
        <v>0.61599999699999997</v>
      </c>
      <c r="J16" s="22">
        <v>0.63400000300000003</v>
      </c>
      <c r="K16" s="22">
        <v>2.3840000629999998</v>
      </c>
      <c r="L16" s="22">
        <v>4.8720002170000001</v>
      </c>
      <c r="M16" s="23">
        <v>4.4190001490000004</v>
      </c>
      <c r="N16" s="19">
        <f t="shared" si="0"/>
        <v>2.99</v>
      </c>
    </row>
    <row r="17" spans="1:14" x14ac:dyDescent="0.25">
      <c r="A17" s="20">
        <f t="shared" si="1"/>
        <v>1999</v>
      </c>
      <c r="B17" s="21">
        <v>5.9000000950000002</v>
      </c>
      <c r="C17" s="22">
        <v>6.1869997980000004</v>
      </c>
      <c r="D17" s="22">
        <v>6.5279998780000001</v>
      </c>
      <c r="E17" s="22">
        <v>4.3720002170000001</v>
      </c>
      <c r="F17" s="22">
        <v>3.0490000249999998</v>
      </c>
      <c r="G17" s="22">
        <v>2.6050000190000002</v>
      </c>
      <c r="H17" s="22">
        <v>1.3799999949999999</v>
      </c>
      <c r="I17" s="22">
        <v>0.13899999900000001</v>
      </c>
      <c r="J17" s="22">
        <v>0.66299998800000004</v>
      </c>
      <c r="K17" s="22"/>
      <c r="L17" s="22"/>
      <c r="M17" s="23">
        <v>8.0129995350000005</v>
      </c>
      <c r="N17" s="19" t="str">
        <f t="shared" si="0"/>
        <v xml:space="preserve"> </v>
      </c>
    </row>
    <row r="18" spans="1:14" x14ac:dyDescent="0.25">
      <c r="A18" s="20">
        <f t="shared" si="1"/>
        <v>2000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19" t="str">
        <f t="shared" si="0"/>
        <v xml:space="preserve"> </v>
      </c>
    </row>
    <row r="19" spans="1:14" x14ac:dyDescent="0.25">
      <c r="A19" s="20">
        <f t="shared" si="1"/>
        <v>2001</v>
      </c>
      <c r="B19" s="21"/>
      <c r="C19" s="22"/>
      <c r="D19" s="22"/>
      <c r="E19" s="22"/>
      <c r="F19" s="22"/>
      <c r="G19" s="22"/>
      <c r="H19" s="22"/>
      <c r="I19" s="22"/>
      <c r="J19" s="22">
        <v>0.56999999300000004</v>
      </c>
      <c r="K19" s="22">
        <v>1.577000022</v>
      </c>
      <c r="L19" s="22">
        <v>3.5859999660000001</v>
      </c>
      <c r="M19" s="23">
        <v>3.7650001049999999</v>
      </c>
      <c r="N19" s="19" t="str">
        <f t="shared" si="0"/>
        <v xml:space="preserve"> </v>
      </c>
    </row>
    <row r="20" spans="1:14" x14ac:dyDescent="0.25">
      <c r="A20" s="20">
        <f t="shared" si="1"/>
        <v>2002</v>
      </c>
      <c r="B20" s="21">
        <v>3.8029999729999999</v>
      </c>
      <c r="C20" s="22">
        <v>6.3949999809999998</v>
      </c>
      <c r="D20" s="22">
        <v>5.1319999689999998</v>
      </c>
      <c r="E20" s="22">
        <v>3.5710000989999999</v>
      </c>
      <c r="F20" s="22">
        <v>2.3849999899999998</v>
      </c>
      <c r="G20" s="22">
        <v>2.0260000229999999</v>
      </c>
      <c r="H20" s="22">
        <v>1.6160000560000001</v>
      </c>
      <c r="I20" s="22">
        <v>0.66799998299999996</v>
      </c>
      <c r="J20" s="22">
        <v>1.4980000259999999</v>
      </c>
      <c r="K20" s="22">
        <v>1.8220000270000001</v>
      </c>
      <c r="L20" s="22">
        <v>4.2979998589999999</v>
      </c>
      <c r="M20" s="23">
        <v>6.4479999540000001</v>
      </c>
      <c r="N20" s="19">
        <f t="shared" si="0"/>
        <v>3.31</v>
      </c>
    </row>
    <row r="21" spans="1:14" x14ac:dyDescent="0.25">
      <c r="A21" s="20">
        <f t="shared" si="1"/>
        <v>2003</v>
      </c>
      <c r="B21" s="21">
        <v>6.0840001109999999</v>
      </c>
      <c r="C21" s="22">
        <v>6.125</v>
      </c>
      <c r="D21" s="22"/>
      <c r="E21" s="22"/>
      <c r="F21" s="22"/>
      <c r="G21" s="22"/>
      <c r="H21" s="22"/>
      <c r="I21" s="22">
        <v>0.28499999599999998</v>
      </c>
      <c r="J21" s="22">
        <v>0.44100001500000002</v>
      </c>
      <c r="K21" s="22">
        <v>2.2439999579999999</v>
      </c>
      <c r="L21" s="22">
        <v>2.0460000040000001</v>
      </c>
      <c r="M21" s="23">
        <v>4.4320001600000003</v>
      </c>
      <c r="N21" s="19" t="str">
        <f t="shared" si="0"/>
        <v xml:space="preserve"> </v>
      </c>
    </row>
    <row r="22" spans="1:14" x14ac:dyDescent="0.25">
      <c r="A22" s="20">
        <f t="shared" si="1"/>
        <v>2004</v>
      </c>
      <c r="B22" s="21">
        <v>4.7560000420000001</v>
      </c>
      <c r="C22" s="22">
        <v>3.864000082</v>
      </c>
      <c r="D22" s="22">
        <v>3.0150001049999999</v>
      </c>
      <c r="E22" s="22">
        <v>2.9519999029999999</v>
      </c>
      <c r="F22" s="22">
        <v>2.2070000169999999</v>
      </c>
      <c r="G22" s="22">
        <v>1.116999984</v>
      </c>
      <c r="H22" s="22">
        <v>1.5829999450000001</v>
      </c>
      <c r="I22" s="22">
        <v>0.55000001200000004</v>
      </c>
      <c r="J22" s="22">
        <v>0.58200001700000004</v>
      </c>
      <c r="K22" s="22">
        <v>2.2330000399999999</v>
      </c>
      <c r="L22" s="22">
        <v>3.9670000079999999</v>
      </c>
      <c r="M22" s="23">
        <v>4.0900001530000001</v>
      </c>
      <c r="N22" s="19">
        <f t="shared" si="0"/>
        <v>2.58</v>
      </c>
    </row>
    <row r="23" spans="1:14" x14ac:dyDescent="0.25">
      <c r="A23" s="20">
        <f t="shared" si="1"/>
        <v>2005</v>
      </c>
      <c r="B23" s="21">
        <v>3.7260000710000001</v>
      </c>
      <c r="C23" s="22">
        <v>4.0460000039999997</v>
      </c>
      <c r="D23" s="22">
        <v>4.545000076</v>
      </c>
      <c r="E23" s="22">
        <v>3.119999886</v>
      </c>
      <c r="F23" s="22">
        <v>2.4900000100000002</v>
      </c>
      <c r="G23" s="22">
        <v>1.8439999819999999</v>
      </c>
      <c r="H23" s="22">
        <v>0.59100002100000004</v>
      </c>
      <c r="I23" s="22">
        <v>0.609000027</v>
      </c>
      <c r="J23" s="22">
        <v>1.411000013</v>
      </c>
      <c r="K23" s="22">
        <v>2.8580000399999999</v>
      </c>
      <c r="L23" s="22">
        <v>3.6099998950000001</v>
      </c>
      <c r="M23" s="23">
        <v>5.4289999010000001</v>
      </c>
      <c r="N23" s="19">
        <f t="shared" si="0"/>
        <v>2.86</v>
      </c>
    </row>
    <row r="24" spans="1:14" ht="15.75" thickBot="1" x14ac:dyDescent="0.3">
      <c r="A24" s="20">
        <f t="shared" si="1"/>
        <v>2006</v>
      </c>
      <c r="B24" s="21">
        <v>5.6020002370000004</v>
      </c>
      <c r="C24" s="22">
        <v>5.0710000989999999</v>
      </c>
      <c r="D24" s="22">
        <v>4.7129998210000004</v>
      </c>
      <c r="E24" s="22">
        <v>4.6360001559999997</v>
      </c>
      <c r="F24" s="22">
        <v>2.0369999409999999</v>
      </c>
      <c r="G24" s="22">
        <v>2.4900000100000002</v>
      </c>
      <c r="H24" s="22"/>
      <c r="I24" s="22">
        <v>1.5989999770000001</v>
      </c>
      <c r="J24" s="22"/>
      <c r="K24" s="22"/>
      <c r="L24" s="22"/>
      <c r="M24" s="23"/>
      <c r="N24" s="19" t="str">
        <f t="shared" si="0"/>
        <v xml:space="preserve"> </v>
      </c>
    </row>
    <row r="25" spans="1:14" ht="15.75" thickTop="1" x14ac:dyDescent="0.25">
      <c r="A25" s="24" t="s">
        <v>69</v>
      </c>
      <c r="B25" s="25">
        <f t="shared" ref="B25:N25" si="2">COUNT(B12:B24)</f>
        <v>9</v>
      </c>
      <c r="C25" s="25">
        <f t="shared" si="2"/>
        <v>9</v>
      </c>
      <c r="D25" s="25">
        <f t="shared" si="2"/>
        <v>8</v>
      </c>
      <c r="E25" s="25">
        <f t="shared" si="2"/>
        <v>8</v>
      </c>
      <c r="F25" s="25">
        <f t="shared" si="2"/>
        <v>8</v>
      </c>
      <c r="G25" s="25">
        <f t="shared" si="2"/>
        <v>9</v>
      </c>
      <c r="H25" s="25">
        <f t="shared" si="2"/>
        <v>8</v>
      </c>
      <c r="I25" s="25">
        <f t="shared" si="2"/>
        <v>9</v>
      </c>
      <c r="J25" s="25">
        <f t="shared" si="2"/>
        <v>10</v>
      </c>
      <c r="K25" s="25">
        <f t="shared" si="2"/>
        <v>9</v>
      </c>
      <c r="L25" s="25">
        <f t="shared" si="2"/>
        <v>10</v>
      </c>
      <c r="M25" s="25">
        <f t="shared" si="2"/>
        <v>11</v>
      </c>
      <c r="N25" s="26">
        <f t="shared" si="2"/>
        <v>6</v>
      </c>
    </row>
    <row r="26" spans="1:14" x14ac:dyDescent="0.25">
      <c r="A26" s="27" t="s">
        <v>70</v>
      </c>
      <c r="B26" s="28">
        <f t="shared" ref="B26:N26" si="3">AVERAGE(B12:B24)</f>
        <v>4.6706666946666662</v>
      </c>
      <c r="C26" s="28">
        <f t="shared" si="3"/>
        <v>4.7191110849999998</v>
      </c>
      <c r="D26" s="28">
        <f t="shared" si="3"/>
        <v>4.4216250181249999</v>
      </c>
      <c r="E26" s="28">
        <f t="shared" si="3"/>
        <v>3.2462500036249997</v>
      </c>
      <c r="F26" s="28">
        <f t="shared" si="3"/>
        <v>2.1636249871250004</v>
      </c>
      <c r="G26" s="28">
        <f t="shared" si="3"/>
        <v>1.9537777669999998</v>
      </c>
      <c r="H26" s="28">
        <f t="shared" si="3"/>
        <v>1.4063750132499999</v>
      </c>
      <c r="I26" s="28">
        <f t="shared" si="3"/>
        <v>0.70422222544444446</v>
      </c>
      <c r="J26" s="28">
        <f t="shared" si="3"/>
        <v>0.81510000220000012</v>
      </c>
      <c r="K26" s="28">
        <f t="shared" si="3"/>
        <v>2.1460000011111111</v>
      </c>
      <c r="L26" s="28">
        <f t="shared" si="3"/>
        <v>3.5469999908999994</v>
      </c>
      <c r="M26" s="28">
        <f t="shared" si="3"/>
        <v>4.5789999746363641</v>
      </c>
      <c r="N26" s="29">
        <f t="shared" si="3"/>
        <v>2.6733333333333333</v>
      </c>
    </row>
    <row r="27" spans="1:14" x14ac:dyDescent="0.25">
      <c r="A27" s="27" t="s">
        <v>71</v>
      </c>
      <c r="B27" s="28">
        <f t="shared" ref="B27:N27" si="4">STDEV(B12:B24)</f>
        <v>1.0306743609319686</v>
      </c>
      <c r="C27" s="28">
        <f t="shared" si="4"/>
        <v>1.4607259376806951</v>
      </c>
      <c r="D27" s="28">
        <f t="shared" si="4"/>
        <v>1.1868276359368926</v>
      </c>
      <c r="E27" s="28">
        <f t="shared" si="4"/>
        <v>0.96331740239872854</v>
      </c>
      <c r="F27" s="28">
        <f t="shared" si="4"/>
        <v>0.79307645151980743</v>
      </c>
      <c r="G27" s="28">
        <f t="shared" si="4"/>
        <v>0.90632357790253748</v>
      </c>
      <c r="H27" s="28">
        <f t="shared" si="4"/>
        <v>0.95318369926971758</v>
      </c>
      <c r="I27" s="28">
        <f t="shared" si="4"/>
        <v>0.45593853020071001</v>
      </c>
      <c r="J27" s="28">
        <f t="shared" si="4"/>
        <v>0.43662454061452444</v>
      </c>
      <c r="K27" s="28">
        <f t="shared" si="4"/>
        <v>0.92613118539465167</v>
      </c>
      <c r="L27" s="28">
        <f t="shared" si="4"/>
        <v>1.2260156597885219</v>
      </c>
      <c r="M27" s="28">
        <f t="shared" si="4"/>
        <v>1.6847636603918779</v>
      </c>
      <c r="N27" s="29">
        <f t="shared" si="4"/>
        <v>0.58721943655388897</v>
      </c>
    </row>
    <row r="28" spans="1:14" x14ac:dyDescent="0.25">
      <c r="A28" s="27" t="s">
        <v>72</v>
      </c>
      <c r="B28" s="28">
        <f t="shared" ref="B28:N28" si="5">MAX(B12:B24)</f>
        <v>6.0840001109999999</v>
      </c>
      <c r="C28" s="28">
        <f t="shared" si="5"/>
        <v>6.3949999809999998</v>
      </c>
      <c r="D28" s="28">
        <f t="shared" si="5"/>
        <v>6.5279998780000001</v>
      </c>
      <c r="E28" s="28">
        <f t="shared" si="5"/>
        <v>4.6360001559999997</v>
      </c>
      <c r="F28" s="28">
        <f t="shared" si="5"/>
        <v>3.0490000249999998</v>
      </c>
      <c r="G28" s="28">
        <f t="shared" si="5"/>
        <v>3.441999912</v>
      </c>
      <c r="H28" s="28">
        <f t="shared" si="5"/>
        <v>3.4660000800000001</v>
      </c>
      <c r="I28" s="28">
        <f t="shared" si="5"/>
        <v>1.5989999770000001</v>
      </c>
      <c r="J28" s="28">
        <f t="shared" si="5"/>
        <v>1.4980000259999999</v>
      </c>
      <c r="K28" s="28">
        <f t="shared" si="5"/>
        <v>3.9189999100000001</v>
      </c>
      <c r="L28" s="28">
        <f t="shared" si="5"/>
        <v>5.2789998049999998</v>
      </c>
      <c r="M28" s="28">
        <f t="shared" si="5"/>
        <v>8.0129995350000005</v>
      </c>
      <c r="N28" s="29">
        <f t="shared" si="5"/>
        <v>3.31</v>
      </c>
    </row>
    <row r="29" spans="1:14" x14ac:dyDescent="0.25">
      <c r="A29" s="27" t="s">
        <v>73</v>
      </c>
      <c r="B29" s="28">
        <f t="shared" ref="B29:N29" si="6">MIN(B12:B24)</f>
        <v>3.1489999289999999</v>
      </c>
      <c r="C29" s="28">
        <f t="shared" si="6"/>
        <v>1.7810000180000001</v>
      </c>
      <c r="D29" s="28">
        <f t="shared" si="6"/>
        <v>2.7730000019999999</v>
      </c>
      <c r="E29" s="28">
        <f t="shared" si="6"/>
        <v>1.8329999450000001</v>
      </c>
      <c r="F29" s="28">
        <f t="shared" si="6"/>
        <v>0.644999981</v>
      </c>
      <c r="G29" s="28">
        <f t="shared" si="6"/>
        <v>0.312999994</v>
      </c>
      <c r="H29" s="28">
        <f t="shared" si="6"/>
        <v>0.305999994</v>
      </c>
      <c r="I29" s="28">
        <f t="shared" si="6"/>
        <v>0.13899999900000001</v>
      </c>
      <c r="J29" s="28">
        <f t="shared" si="6"/>
        <v>0.437000006</v>
      </c>
      <c r="K29" s="28">
        <f t="shared" si="6"/>
        <v>0.555999994</v>
      </c>
      <c r="L29" s="28">
        <f t="shared" si="6"/>
        <v>1.18900001</v>
      </c>
      <c r="M29" s="28">
        <f t="shared" si="6"/>
        <v>1.6579999919999999</v>
      </c>
      <c r="N29" s="29">
        <f t="shared" si="6"/>
        <v>1.59</v>
      </c>
    </row>
    <row r="30" spans="1:14" x14ac:dyDescent="0.25">
      <c r="A30" s="30" t="s">
        <v>74</v>
      </c>
      <c r="B30" s="31">
        <f>(B26*86400*31/1000000)</f>
        <v>12.509913674995198</v>
      </c>
      <c r="C30" s="31">
        <f>(C26*86400*28/1000000)</f>
        <v>11.416473536832001</v>
      </c>
      <c r="D30" s="31">
        <f>(D26*86400*31/1000000)</f>
        <v>11.842880448546</v>
      </c>
      <c r="E30" s="31">
        <f>(E26*86400*30/1000000)</f>
        <v>8.4142800093960002</v>
      </c>
      <c r="F30" s="31">
        <f>(F26*86400*31/1000000)</f>
        <v>5.7950531655156015</v>
      </c>
      <c r="G30" s="31">
        <f>(G26*86400*30/1000000)</f>
        <v>5.0641919720639992</v>
      </c>
      <c r="H30" s="31">
        <f>(H26*86400*31/1000000)</f>
        <v>3.7668348354887997</v>
      </c>
      <c r="I30" s="31">
        <f>(I26*86400*31/1000000)</f>
        <v>1.8861888086303999</v>
      </c>
      <c r="J30" s="31">
        <f>(J26*86400*30/1000000)</f>
        <v>2.1127392057024004</v>
      </c>
      <c r="K30" s="31">
        <f>(K26*86400*31/1000000)</f>
        <v>5.7478464029760001</v>
      </c>
      <c r="L30" s="31">
        <f>(L26*86400*30/1000000)</f>
        <v>9.1938239764127996</v>
      </c>
      <c r="M30" s="31">
        <f>(M26*86400*31/1000000)</f>
        <v>12.264393532066036</v>
      </c>
      <c r="N30" s="32">
        <f>AVERAGE(B30:M30)</f>
        <v>7.501218297385436</v>
      </c>
    </row>
  </sheetData>
  <mergeCells count="4">
    <mergeCell ref="A1:M1"/>
    <mergeCell ref="A10:A11"/>
    <mergeCell ref="B10:M10"/>
    <mergeCell ref="N10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Estaciones</vt:lpstr>
      <vt:lpstr>Caudal Ecológico</vt:lpstr>
      <vt:lpstr>Tmean_SanAlejandro</vt:lpstr>
      <vt:lpstr>Tmean_LasPalmeras</vt:lpstr>
      <vt:lpstr>Pp_SanAlejandro</vt:lpstr>
      <vt:lpstr>Pp_LasPalmeras</vt:lpstr>
      <vt:lpstr>Q_Pachitea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2017-12-06T17:03:31Z</dcterms:created>
  <dcterms:modified xsi:type="dcterms:W3CDTF">2017-12-06T20:30:09Z</dcterms:modified>
</cp:coreProperties>
</file>