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gnacio\OneDrive\Documentos\ContaAuto\"/>
    </mc:Choice>
  </mc:AlternateContent>
  <bookViews>
    <workbookView xWindow="0" yWindow="0" windowWidth="28800" windowHeight="12435"/>
  </bookViews>
  <sheets>
    <sheet name="Inicio" sheetId="9" r:id="rId1"/>
    <sheet name="Datos" sheetId="2" r:id="rId2"/>
    <sheet name="Inversiones" sheetId="10" r:id="rId3"/>
    <sheet name="Terceros" sheetId="3" r:id="rId4"/>
    <sheet name="Impuestos" sheetId="4" r:id="rId5"/>
    <sheet name="CR" sheetId="1" r:id="rId6"/>
    <sheet name="Gráficos" sheetId="8" r:id="rId7"/>
    <sheet name="Gráficos Comparativos" sheetId="7" r:id="rId8"/>
    <sheet name="Tablas" sheetId="5" state="hidden" r:id="rId9"/>
  </sheets>
  <definedNames>
    <definedName name="_xlnm._FilterDatabase" localSheetId="1" hidden="1">Datos!$A$1:$AA$601</definedName>
    <definedName name="_xlnm._FilterDatabase" localSheetId="3" hidden="1">Terceros!$A$1:$BE$1</definedName>
    <definedName name="_xlnm.Print_Area" localSheetId="5">CR!$A$1:$N$31,CR!$P$1:$AB$31,CR!$AD$1:$AK$31,CR!$AN$1:$AZ$31,CR!$BB$1:$BI$31,CR!$BK$1:$BV$31,CR!$BX$1:$CI$31</definedName>
    <definedName name="_xlnm.Print_Area" localSheetId="1">Datos!$D$1:$W$1501</definedName>
    <definedName name="_xlnm.Print_Area" localSheetId="6">Gráficos!$A$1:$K$66,Gráficos!$O$1:$Y$67,Gráficos!$AC$1:$AM$67</definedName>
    <definedName name="_xlnm.Print_Area" localSheetId="7">'Gráficos Comparativos'!$A$1:$M$74,'Gráficos Comparativos'!$P$1:$AB$74</definedName>
    <definedName name="_xlnm.Print_Area" localSheetId="4">Impuestos!$D$1:$H$53</definedName>
    <definedName name="_xlnm.Print_Area" localSheetId="0">Inicio!$A$1:$J$38</definedName>
    <definedName name="_xlnm.Print_Area" localSheetId="2">Inversiones!$A$1:$G$41</definedName>
    <definedName name="_xlnm.Print_Area" localSheetId="3">Terceros!$A$1:$K$306,Terceros!$M$1:$X$306,Terceros!$AJ$1:$AU$306</definedName>
    <definedName name="CRR">CR!#REF!</definedName>
    <definedName name="MesCR">CR!$A$1</definedName>
    <definedName name="Presupuesto">CR!$AN$1</definedName>
    <definedName name="_xlnm.Print_Titles" localSheetId="5">CR!$A:$A</definedName>
    <definedName name="_xlnm.Print_Titles" localSheetId="1">Datos!$1:$1</definedName>
    <definedName name="_xlnm.Print_Titles" localSheetId="3">Terceros!$A:$B,Terceros!$1:$1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4" l="1"/>
  <c r="BC1" i="3"/>
  <c r="BD1" i="3"/>
  <c r="BE1" i="3"/>
  <c r="BB1" i="3"/>
  <c r="AX1" i="3"/>
  <c r="AY1" i="3"/>
  <c r="AZ1" i="3"/>
  <c r="AW1" i="3"/>
  <c r="AT1" i="3"/>
  <c r="AU1" i="3"/>
  <c r="AF1" i="3"/>
  <c r="AG1" i="3"/>
  <c r="AH1" i="3"/>
  <c r="AE1" i="3"/>
  <c r="AA1" i="3"/>
  <c r="AB1" i="3"/>
  <c r="AC1" i="3"/>
  <c r="Z1" i="3"/>
  <c r="X1" i="3"/>
  <c r="W1" i="3"/>
  <c r="AF1" i="1"/>
  <c r="G10" i="2"/>
  <c r="G11" i="2"/>
  <c r="G12" i="2"/>
  <c r="AA6" i="2"/>
  <c r="F37" i="1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43" i="2"/>
  <c r="Y843" i="2"/>
  <c r="Z843" i="2"/>
  <c r="AA843" i="2"/>
  <c r="X844" i="2"/>
  <c r="Y844" i="2"/>
  <c r="Z844" i="2"/>
  <c r="AA844" i="2"/>
  <c r="X845" i="2"/>
  <c r="Y845" i="2"/>
  <c r="Z845" i="2"/>
  <c r="AA845" i="2"/>
  <c r="X846" i="2"/>
  <c r="Y846" i="2"/>
  <c r="Z846" i="2"/>
  <c r="AA846" i="2"/>
  <c r="X847" i="2"/>
  <c r="Y847" i="2"/>
  <c r="Z847" i="2"/>
  <c r="AA847" i="2"/>
  <c r="X848" i="2"/>
  <c r="Y848" i="2"/>
  <c r="Z848" i="2"/>
  <c r="AA848" i="2"/>
  <c r="X849" i="2"/>
  <c r="Y849" i="2"/>
  <c r="Z849" i="2"/>
  <c r="AA849" i="2"/>
  <c r="X850" i="2"/>
  <c r="Y850" i="2"/>
  <c r="Z850" i="2"/>
  <c r="AA850" i="2"/>
  <c r="X851" i="2"/>
  <c r="Y851" i="2"/>
  <c r="Z851" i="2"/>
  <c r="AA851" i="2"/>
  <c r="X852" i="2"/>
  <c r="Y852" i="2"/>
  <c r="Z852" i="2"/>
  <c r="AA852" i="2"/>
  <c r="X853" i="2"/>
  <c r="Y853" i="2"/>
  <c r="Z853" i="2"/>
  <c r="AA853" i="2"/>
  <c r="X854" i="2"/>
  <c r="Y854" i="2"/>
  <c r="Z854" i="2"/>
  <c r="AA854" i="2"/>
  <c r="X855" i="2"/>
  <c r="Y855" i="2"/>
  <c r="Z855" i="2"/>
  <c r="AA855" i="2"/>
  <c r="X856" i="2"/>
  <c r="Y856" i="2"/>
  <c r="Z856" i="2"/>
  <c r="AA856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Z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X1302" i="2"/>
  <c r="Y1302" i="2"/>
  <c r="Z1302" i="2"/>
  <c r="AA1302" i="2"/>
  <c r="X1303" i="2"/>
  <c r="Y1303" i="2"/>
  <c r="Z1303" i="2"/>
  <c r="AA1303" i="2"/>
  <c r="X1304" i="2"/>
  <c r="Y1304" i="2"/>
  <c r="Z1304" i="2"/>
  <c r="AA1304" i="2"/>
  <c r="X1305" i="2"/>
  <c r="Y1305" i="2"/>
  <c r="Z1305" i="2"/>
  <c r="AA1305" i="2"/>
  <c r="X1306" i="2"/>
  <c r="Y1306" i="2"/>
  <c r="Z1306" i="2"/>
  <c r="AA1306" i="2"/>
  <c r="X1307" i="2"/>
  <c r="Y1307" i="2"/>
  <c r="Z1307" i="2"/>
  <c r="AA1307" i="2"/>
  <c r="X1308" i="2"/>
  <c r="Y1308" i="2"/>
  <c r="Z1308" i="2"/>
  <c r="AA1308" i="2"/>
  <c r="X1309" i="2"/>
  <c r="Y1309" i="2"/>
  <c r="Z1309" i="2"/>
  <c r="AA1309" i="2"/>
  <c r="X1310" i="2"/>
  <c r="Y1310" i="2"/>
  <c r="Z1310" i="2"/>
  <c r="AA1310" i="2"/>
  <c r="X1311" i="2"/>
  <c r="Y1311" i="2"/>
  <c r="Z1311" i="2"/>
  <c r="AA1311" i="2"/>
  <c r="X1312" i="2"/>
  <c r="Y1312" i="2"/>
  <c r="Z1312" i="2"/>
  <c r="AA1312" i="2"/>
  <c r="X1313" i="2"/>
  <c r="Y1313" i="2"/>
  <c r="Z1313" i="2"/>
  <c r="AA1313" i="2"/>
  <c r="X1314" i="2"/>
  <c r="Y1314" i="2"/>
  <c r="Z1314" i="2"/>
  <c r="AA1314" i="2"/>
  <c r="X1315" i="2"/>
  <c r="Y1315" i="2"/>
  <c r="Z1315" i="2"/>
  <c r="AA1315" i="2"/>
  <c r="X1316" i="2"/>
  <c r="Y1316" i="2"/>
  <c r="Z1316" i="2"/>
  <c r="AA1316" i="2"/>
  <c r="X1317" i="2"/>
  <c r="Y1317" i="2"/>
  <c r="Z1317" i="2"/>
  <c r="AA1317" i="2"/>
  <c r="X1318" i="2"/>
  <c r="Y1318" i="2"/>
  <c r="Z1318" i="2"/>
  <c r="AA1318" i="2"/>
  <c r="X1319" i="2"/>
  <c r="Y1319" i="2"/>
  <c r="Z1319" i="2"/>
  <c r="AA1319" i="2"/>
  <c r="X1320" i="2"/>
  <c r="Y1320" i="2"/>
  <c r="Z1320" i="2"/>
  <c r="AA1320" i="2"/>
  <c r="X1321" i="2"/>
  <c r="Y1321" i="2"/>
  <c r="Z1321" i="2"/>
  <c r="AA1321" i="2"/>
  <c r="X1322" i="2"/>
  <c r="Y1322" i="2"/>
  <c r="Z1322" i="2"/>
  <c r="AA1322" i="2"/>
  <c r="X1323" i="2"/>
  <c r="Y1323" i="2"/>
  <c r="Z1323" i="2"/>
  <c r="AA1323" i="2"/>
  <c r="X1324" i="2"/>
  <c r="Y1324" i="2"/>
  <c r="Z1324" i="2"/>
  <c r="AA1324" i="2"/>
  <c r="X1325" i="2"/>
  <c r="Y1325" i="2"/>
  <c r="Z1325" i="2"/>
  <c r="AA1325" i="2"/>
  <c r="X1326" i="2"/>
  <c r="Y1326" i="2"/>
  <c r="Z1326" i="2"/>
  <c r="AA1326" i="2"/>
  <c r="X1327" i="2"/>
  <c r="Y1327" i="2"/>
  <c r="Z1327" i="2"/>
  <c r="AA1327" i="2"/>
  <c r="X1328" i="2"/>
  <c r="Y1328" i="2"/>
  <c r="Z1328" i="2"/>
  <c r="AA1328" i="2"/>
  <c r="X1329" i="2"/>
  <c r="Y1329" i="2"/>
  <c r="Z1329" i="2"/>
  <c r="AA1329" i="2"/>
  <c r="X1330" i="2"/>
  <c r="Y1330" i="2"/>
  <c r="Z1330" i="2"/>
  <c r="AA1330" i="2"/>
  <c r="X1331" i="2"/>
  <c r="Y1331" i="2"/>
  <c r="Z1331" i="2"/>
  <c r="AA1331" i="2"/>
  <c r="X1332" i="2"/>
  <c r="Y1332" i="2"/>
  <c r="Z1332" i="2"/>
  <c r="AA1332" i="2"/>
  <c r="X1333" i="2"/>
  <c r="Y1333" i="2"/>
  <c r="Z1333" i="2"/>
  <c r="AA1333" i="2"/>
  <c r="X1334" i="2"/>
  <c r="Y1334" i="2"/>
  <c r="Z1334" i="2"/>
  <c r="AA1334" i="2"/>
  <c r="X1335" i="2"/>
  <c r="Y1335" i="2"/>
  <c r="Z1335" i="2"/>
  <c r="AA1335" i="2"/>
  <c r="X1336" i="2"/>
  <c r="Y1336" i="2"/>
  <c r="Z1336" i="2"/>
  <c r="AA1336" i="2"/>
  <c r="X1337" i="2"/>
  <c r="Y1337" i="2"/>
  <c r="Z1337" i="2"/>
  <c r="AA1337" i="2"/>
  <c r="X1338" i="2"/>
  <c r="Y1338" i="2"/>
  <c r="Z1338" i="2"/>
  <c r="AA1338" i="2"/>
  <c r="X1339" i="2"/>
  <c r="Y1339" i="2"/>
  <c r="Z1339" i="2"/>
  <c r="AA1339" i="2"/>
  <c r="X1340" i="2"/>
  <c r="Y1340" i="2"/>
  <c r="Z1340" i="2"/>
  <c r="AA1340" i="2"/>
  <c r="X1341" i="2"/>
  <c r="Y1341" i="2"/>
  <c r="Z1341" i="2"/>
  <c r="AA1341" i="2"/>
  <c r="X1342" i="2"/>
  <c r="Y1342" i="2"/>
  <c r="Z1342" i="2"/>
  <c r="AA1342" i="2"/>
  <c r="X1343" i="2"/>
  <c r="Y1343" i="2"/>
  <c r="Z1343" i="2"/>
  <c r="AA1343" i="2"/>
  <c r="X1344" i="2"/>
  <c r="Y1344" i="2"/>
  <c r="Z1344" i="2"/>
  <c r="AA1344" i="2"/>
  <c r="X1345" i="2"/>
  <c r="Y1345" i="2"/>
  <c r="Z1345" i="2"/>
  <c r="AA1345" i="2"/>
  <c r="X1346" i="2"/>
  <c r="Y1346" i="2"/>
  <c r="Z1346" i="2"/>
  <c r="AA1346" i="2"/>
  <c r="X1347" i="2"/>
  <c r="Y1347" i="2"/>
  <c r="Z1347" i="2"/>
  <c r="AA1347" i="2"/>
  <c r="X1348" i="2"/>
  <c r="Y1348" i="2"/>
  <c r="Z1348" i="2"/>
  <c r="AA1348" i="2"/>
  <c r="X1349" i="2"/>
  <c r="Y1349" i="2"/>
  <c r="Z1349" i="2"/>
  <c r="AA1349" i="2"/>
  <c r="X1350" i="2"/>
  <c r="Y1350" i="2"/>
  <c r="Z1350" i="2"/>
  <c r="AA1350" i="2"/>
  <c r="X1351" i="2"/>
  <c r="Y1351" i="2"/>
  <c r="Z1351" i="2"/>
  <c r="AA1351" i="2"/>
  <c r="X1352" i="2"/>
  <c r="Y1352" i="2"/>
  <c r="Z1352" i="2"/>
  <c r="AA1352" i="2"/>
  <c r="X1353" i="2"/>
  <c r="Y1353" i="2"/>
  <c r="Z1353" i="2"/>
  <c r="AA1353" i="2"/>
  <c r="X1354" i="2"/>
  <c r="Y1354" i="2"/>
  <c r="Z1354" i="2"/>
  <c r="AA1354" i="2"/>
  <c r="X1355" i="2"/>
  <c r="Y1355" i="2"/>
  <c r="Z1355" i="2"/>
  <c r="AA1355" i="2"/>
  <c r="X1356" i="2"/>
  <c r="Y1356" i="2"/>
  <c r="Z1356" i="2"/>
  <c r="AA1356" i="2"/>
  <c r="X1357" i="2"/>
  <c r="Y1357" i="2"/>
  <c r="Z1357" i="2"/>
  <c r="AA1357" i="2"/>
  <c r="X1358" i="2"/>
  <c r="Y1358" i="2"/>
  <c r="Z1358" i="2"/>
  <c r="AA1358" i="2"/>
  <c r="X1359" i="2"/>
  <c r="Y1359" i="2"/>
  <c r="Z1359" i="2"/>
  <c r="AA1359" i="2"/>
  <c r="X1360" i="2"/>
  <c r="Y1360" i="2"/>
  <c r="Z1360" i="2"/>
  <c r="AA1360" i="2"/>
  <c r="X1361" i="2"/>
  <c r="Y1361" i="2"/>
  <c r="Z1361" i="2"/>
  <c r="AA1361" i="2"/>
  <c r="X1362" i="2"/>
  <c r="Y1362" i="2"/>
  <c r="Z1362" i="2"/>
  <c r="AA1362" i="2"/>
  <c r="X1363" i="2"/>
  <c r="Y1363" i="2"/>
  <c r="Z1363" i="2"/>
  <c r="AA1363" i="2"/>
  <c r="X1364" i="2"/>
  <c r="Y1364" i="2"/>
  <c r="Z1364" i="2"/>
  <c r="AA1364" i="2"/>
  <c r="X1365" i="2"/>
  <c r="Y1365" i="2"/>
  <c r="Z1365" i="2"/>
  <c r="AA1365" i="2"/>
  <c r="X1366" i="2"/>
  <c r="Y1366" i="2"/>
  <c r="Z1366" i="2"/>
  <c r="AA1366" i="2"/>
  <c r="X1367" i="2"/>
  <c r="Y1367" i="2"/>
  <c r="Z1367" i="2"/>
  <c r="AA1367" i="2"/>
  <c r="X1368" i="2"/>
  <c r="Y1368" i="2"/>
  <c r="Z1368" i="2"/>
  <c r="AA1368" i="2"/>
  <c r="X1369" i="2"/>
  <c r="Y1369" i="2"/>
  <c r="Z1369" i="2"/>
  <c r="AA1369" i="2"/>
  <c r="X1370" i="2"/>
  <c r="Y1370" i="2"/>
  <c r="Z1370" i="2"/>
  <c r="AA1370" i="2"/>
  <c r="X1371" i="2"/>
  <c r="Y1371" i="2"/>
  <c r="Z1371" i="2"/>
  <c r="AA1371" i="2"/>
  <c r="X1372" i="2"/>
  <c r="Y1372" i="2"/>
  <c r="Z1372" i="2"/>
  <c r="AA1372" i="2"/>
  <c r="X1373" i="2"/>
  <c r="Y1373" i="2"/>
  <c r="Z1373" i="2"/>
  <c r="AA1373" i="2"/>
  <c r="X1374" i="2"/>
  <c r="Y1374" i="2"/>
  <c r="Z1374" i="2"/>
  <c r="AA1374" i="2"/>
  <c r="X1375" i="2"/>
  <c r="Y1375" i="2"/>
  <c r="Z1375" i="2"/>
  <c r="AA1375" i="2"/>
  <c r="X1376" i="2"/>
  <c r="Y1376" i="2"/>
  <c r="Z1376" i="2"/>
  <c r="AA1376" i="2"/>
  <c r="X1377" i="2"/>
  <c r="Y1377" i="2"/>
  <c r="Z1377" i="2"/>
  <c r="AA1377" i="2"/>
  <c r="X1378" i="2"/>
  <c r="Y1378" i="2"/>
  <c r="Z1378" i="2"/>
  <c r="AA1378" i="2"/>
  <c r="X1379" i="2"/>
  <c r="Y1379" i="2"/>
  <c r="Z1379" i="2"/>
  <c r="AA1379" i="2"/>
  <c r="X1380" i="2"/>
  <c r="Y1380" i="2"/>
  <c r="Z1380" i="2"/>
  <c r="AA1380" i="2"/>
  <c r="X1381" i="2"/>
  <c r="Y1381" i="2"/>
  <c r="Z1381" i="2"/>
  <c r="AA1381" i="2"/>
  <c r="X1382" i="2"/>
  <c r="Y1382" i="2"/>
  <c r="Z1382" i="2"/>
  <c r="AA1382" i="2"/>
  <c r="X1383" i="2"/>
  <c r="Y1383" i="2"/>
  <c r="Z1383" i="2"/>
  <c r="AA1383" i="2"/>
  <c r="X1384" i="2"/>
  <c r="Y1384" i="2"/>
  <c r="Z1384" i="2"/>
  <c r="AA1384" i="2"/>
  <c r="X1385" i="2"/>
  <c r="Y1385" i="2"/>
  <c r="Z1385" i="2"/>
  <c r="AA1385" i="2"/>
  <c r="X1386" i="2"/>
  <c r="Y1386" i="2"/>
  <c r="Z1386" i="2"/>
  <c r="AA1386" i="2"/>
  <c r="X1387" i="2"/>
  <c r="Y1387" i="2"/>
  <c r="Z1387" i="2"/>
  <c r="AA1387" i="2"/>
  <c r="X1388" i="2"/>
  <c r="Y1388" i="2"/>
  <c r="Z1388" i="2"/>
  <c r="AA1388" i="2"/>
  <c r="X1389" i="2"/>
  <c r="Y1389" i="2"/>
  <c r="Z1389" i="2"/>
  <c r="AA1389" i="2"/>
  <c r="X1390" i="2"/>
  <c r="Y1390" i="2"/>
  <c r="Z1390" i="2"/>
  <c r="AA1390" i="2"/>
  <c r="X1391" i="2"/>
  <c r="Y1391" i="2"/>
  <c r="Z1391" i="2"/>
  <c r="AA1391" i="2"/>
  <c r="X1392" i="2"/>
  <c r="Y1392" i="2"/>
  <c r="Z1392" i="2"/>
  <c r="AA1392" i="2"/>
  <c r="X1393" i="2"/>
  <c r="Y1393" i="2"/>
  <c r="Z1393" i="2"/>
  <c r="AA1393" i="2"/>
  <c r="X1394" i="2"/>
  <c r="Y1394" i="2"/>
  <c r="Z1394" i="2"/>
  <c r="AA1394" i="2"/>
  <c r="X1395" i="2"/>
  <c r="Y1395" i="2"/>
  <c r="Z1395" i="2"/>
  <c r="AA1395" i="2"/>
  <c r="X1396" i="2"/>
  <c r="Y1396" i="2"/>
  <c r="Z1396" i="2"/>
  <c r="AA1396" i="2"/>
  <c r="X1397" i="2"/>
  <c r="Y1397" i="2"/>
  <c r="Z1397" i="2"/>
  <c r="AA1397" i="2"/>
  <c r="X1398" i="2"/>
  <c r="Y1398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 i="2"/>
  <c r="Z1401" i="2"/>
  <c r="AA1401" i="2"/>
  <c r="X1402" i="2"/>
  <c r="Y1402" i="2"/>
  <c r="Z1402" i="2"/>
  <c r="AA1402" i="2"/>
  <c r="X1403" i="2"/>
  <c r="Y1403" i="2"/>
  <c r="Z1403" i="2"/>
  <c r="AA1403" i="2"/>
  <c r="X1404" i="2"/>
  <c r="Y1404" i="2"/>
  <c r="Z1404" i="2"/>
  <c r="AA1404" i="2"/>
  <c r="X1405" i="2"/>
  <c r="Y1405" i="2"/>
  <c r="Z1405" i="2"/>
  <c r="AA1405" i="2"/>
  <c r="X1406" i="2"/>
  <c r="Y1406" i="2"/>
  <c r="Z1406" i="2"/>
  <c r="AA1406" i="2"/>
  <c r="X1407" i="2"/>
  <c r="Y1407" i="2"/>
  <c r="Z1407" i="2"/>
  <c r="AA1407" i="2"/>
  <c r="X1408" i="2"/>
  <c r="Y1408" i="2"/>
  <c r="Z1408" i="2"/>
  <c r="AA1408" i="2"/>
  <c r="X1409" i="2"/>
  <c r="Y1409" i="2"/>
  <c r="Z1409" i="2"/>
  <c r="AA1409" i="2"/>
  <c r="X1410" i="2"/>
  <c r="Y1410" i="2"/>
  <c r="Z1410" i="2"/>
  <c r="AA1410" i="2"/>
  <c r="X1411" i="2"/>
  <c r="Y1411" i="2"/>
  <c r="Z1411" i="2"/>
  <c r="AA1411" i="2"/>
  <c r="X1412" i="2"/>
  <c r="Y1412" i="2"/>
  <c r="Z1412" i="2"/>
  <c r="AA1412" i="2"/>
  <c r="X1413" i="2"/>
  <c r="Y1413" i="2"/>
  <c r="Z1413" i="2"/>
  <c r="AA1413" i="2"/>
  <c r="X1414" i="2"/>
  <c r="Y1414" i="2"/>
  <c r="Z1414" i="2"/>
  <c r="AA1414" i="2"/>
  <c r="X1415" i="2"/>
  <c r="Y1415" i="2"/>
  <c r="Z1415" i="2"/>
  <c r="AA1415" i="2"/>
  <c r="X1416" i="2"/>
  <c r="Y1416" i="2"/>
  <c r="Z1416" i="2"/>
  <c r="AA1416" i="2"/>
  <c r="X1417" i="2"/>
  <c r="Y1417" i="2"/>
  <c r="Z1417" i="2"/>
  <c r="AA1417" i="2"/>
  <c r="X1418" i="2"/>
  <c r="Y1418" i="2"/>
  <c r="Z1418" i="2"/>
  <c r="AA1418" i="2"/>
  <c r="X1419" i="2"/>
  <c r="Y1419" i="2"/>
  <c r="Z1419" i="2"/>
  <c r="AA1419" i="2"/>
  <c r="X1420" i="2"/>
  <c r="Y1420" i="2"/>
  <c r="Z1420" i="2"/>
  <c r="AA1420" i="2"/>
  <c r="X1421" i="2"/>
  <c r="Y1421" i="2"/>
  <c r="Z1421" i="2"/>
  <c r="AA1421" i="2"/>
  <c r="X1422" i="2"/>
  <c r="Y1422" i="2"/>
  <c r="Z1422" i="2"/>
  <c r="AA1422" i="2"/>
  <c r="X1423" i="2"/>
  <c r="Y1423" i="2"/>
  <c r="Z1423" i="2"/>
  <c r="AA1423" i="2"/>
  <c r="X1424" i="2"/>
  <c r="Y1424" i="2"/>
  <c r="Z1424" i="2"/>
  <c r="AA1424" i="2"/>
  <c r="X1425" i="2"/>
  <c r="Y1425" i="2"/>
  <c r="Z1425" i="2"/>
  <c r="AA1425" i="2"/>
  <c r="X1426" i="2"/>
  <c r="Y1426" i="2"/>
  <c r="Z1426" i="2"/>
  <c r="AA1426" i="2"/>
  <c r="X1427" i="2"/>
  <c r="Y1427" i="2"/>
  <c r="Z1427" i="2"/>
  <c r="AA1427" i="2"/>
  <c r="X1428" i="2"/>
  <c r="Y1428" i="2"/>
  <c r="Z1428" i="2"/>
  <c r="AA1428" i="2"/>
  <c r="X1429" i="2"/>
  <c r="Y1429" i="2"/>
  <c r="Z1429" i="2"/>
  <c r="AA1429" i="2"/>
  <c r="X1430" i="2"/>
  <c r="Y1430" i="2"/>
  <c r="Z1430" i="2"/>
  <c r="AA1430" i="2"/>
  <c r="X1431" i="2"/>
  <c r="Y1431" i="2"/>
  <c r="Z1431" i="2"/>
  <c r="AA1431" i="2"/>
  <c r="X1432" i="2"/>
  <c r="Y1432" i="2"/>
  <c r="Z1432" i="2"/>
  <c r="AA1432" i="2"/>
  <c r="X1433" i="2"/>
  <c r="Y1433" i="2"/>
  <c r="Z1433" i="2"/>
  <c r="AA1433" i="2"/>
  <c r="X1434" i="2"/>
  <c r="Y1434" i="2"/>
  <c r="Z1434" i="2"/>
  <c r="AA1434" i="2"/>
  <c r="X1435" i="2"/>
  <c r="Y1435" i="2"/>
  <c r="Z1435" i="2"/>
  <c r="AA1435" i="2"/>
  <c r="X1436" i="2"/>
  <c r="Y1436" i="2"/>
  <c r="Z1436" i="2"/>
  <c r="AA1436" i="2"/>
  <c r="X1437" i="2"/>
  <c r="Y1437" i="2"/>
  <c r="Z1437" i="2"/>
  <c r="AA1437" i="2"/>
  <c r="X1438" i="2"/>
  <c r="Y1438" i="2"/>
  <c r="Z1438" i="2"/>
  <c r="AA1438" i="2"/>
  <c r="X1439" i="2"/>
  <c r="Y1439" i="2"/>
  <c r="Z1439" i="2"/>
  <c r="AA1439" i="2"/>
  <c r="X1440" i="2"/>
  <c r="Y1440" i="2"/>
  <c r="Z1440" i="2"/>
  <c r="AA1440" i="2"/>
  <c r="X1441" i="2"/>
  <c r="Y1441" i="2"/>
  <c r="Z1441" i="2"/>
  <c r="AA1441" i="2"/>
  <c r="X1442" i="2"/>
  <c r="Y1442" i="2"/>
  <c r="Z1442" i="2"/>
  <c r="AA1442" i="2"/>
  <c r="X1443" i="2"/>
  <c r="Y1443" i="2"/>
  <c r="Z1443" i="2"/>
  <c r="AA1443" i="2"/>
  <c r="X1444" i="2"/>
  <c r="Y1444" i="2"/>
  <c r="Z1444" i="2"/>
  <c r="AA1444" i="2"/>
  <c r="X1445" i="2"/>
  <c r="Y1445" i="2"/>
  <c r="Z1445" i="2"/>
  <c r="AA1445" i="2"/>
  <c r="X1446" i="2"/>
  <c r="Y1446" i="2"/>
  <c r="Z1446" i="2"/>
  <c r="AA1446" i="2"/>
  <c r="X1447" i="2"/>
  <c r="Y1447" i="2"/>
  <c r="Z1447" i="2"/>
  <c r="AA1447" i="2"/>
  <c r="X1448" i="2"/>
  <c r="Y1448" i="2"/>
  <c r="Z1448" i="2"/>
  <c r="AA1448" i="2"/>
  <c r="X1449" i="2"/>
  <c r="Y1449" i="2"/>
  <c r="Z1449" i="2"/>
  <c r="AA1449" i="2"/>
  <c r="X1450" i="2"/>
  <c r="Y1450" i="2"/>
  <c r="Z1450" i="2"/>
  <c r="AA1450" i="2"/>
  <c r="X1451" i="2"/>
  <c r="Y1451" i="2"/>
  <c r="Z1451" i="2"/>
  <c r="AA1451" i="2"/>
  <c r="X1452" i="2"/>
  <c r="Y1452" i="2"/>
  <c r="Z1452" i="2"/>
  <c r="AA1452" i="2"/>
  <c r="X1453" i="2"/>
  <c r="Y1453" i="2"/>
  <c r="Z1453" i="2"/>
  <c r="AA1453" i="2"/>
  <c r="X1454" i="2"/>
  <c r="Y1454" i="2"/>
  <c r="Z1454" i="2"/>
  <c r="AA1454" i="2"/>
  <c r="X1455" i="2"/>
  <c r="Y1455" i="2"/>
  <c r="Z1455" i="2"/>
  <c r="AA1455" i="2"/>
  <c r="X1456" i="2"/>
  <c r="Y1456" i="2"/>
  <c r="Z1456" i="2"/>
  <c r="AA1456" i="2"/>
  <c r="X1457" i="2"/>
  <c r="Y1457" i="2"/>
  <c r="Z1457" i="2"/>
  <c r="AA1457" i="2"/>
  <c r="X1458" i="2"/>
  <c r="Y1458" i="2"/>
  <c r="Z1458" i="2"/>
  <c r="AA1458" i="2"/>
  <c r="X1459" i="2"/>
  <c r="Y1459" i="2"/>
  <c r="Z1459" i="2"/>
  <c r="AA1459" i="2"/>
  <c r="X1460" i="2"/>
  <c r="Y1460" i="2"/>
  <c r="Z1460" i="2"/>
  <c r="AA1460" i="2"/>
  <c r="X1461" i="2"/>
  <c r="Y1461" i="2"/>
  <c r="Z1461" i="2"/>
  <c r="AA1461" i="2"/>
  <c r="X1462" i="2"/>
  <c r="Y1462" i="2"/>
  <c r="Z1462" i="2"/>
  <c r="AA1462" i="2"/>
  <c r="X1463" i="2"/>
  <c r="Y1463" i="2"/>
  <c r="Z1463" i="2"/>
  <c r="AA1463" i="2"/>
  <c r="X1464" i="2"/>
  <c r="Y1464" i="2"/>
  <c r="Z1464" i="2"/>
  <c r="AA1464" i="2"/>
  <c r="X1465" i="2"/>
  <c r="Y1465" i="2"/>
  <c r="Z1465" i="2"/>
  <c r="AA1465" i="2"/>
  <c r="X1466" i="2"/>
  <c r="Y1466" i="2"/>
  <c r="Z1466" i="2"/>
  <c r="AA1466" i="2"/>
  <c r="X1467" i="2"/>
  <c r="Y1467" i="2"/>
  <c r="Z1467" i="2"/>
  <c r="AA1467" i="2"/>
  <c r="X1468" i="2"/>
  <c r="Y1468" i="2"/>
  <c r="Z1468" i="2"/>
  <c r="AA1468" i="2"/>
  <c r="X1469" i="2"/>
  <c r="Y1469" i="2"/>
  <c r="Z1469" i="2"/>
  <c r="AA1469" i="2"/>
  <c r="X1470" i="2"/>
  <c r="Y1470" i="2"/>
  <c r="Z1470" i="2"/>
  <c r="AA1470" i="2"/>
  <c r="X1471" i="2"/>
  <c r="Y1471" i="2"/>
  <c r="Z1471" i="2"/>
  <c r="AA1471" i="2"/>
  <c r="X1472" i="2"/>
  <c r="Y1472" i="2"/>
  <c r="Z1472" i="2"/>
  <c r="AA1472" i="2"/>
  <c r="X1473" i="2"/>
  <c r="Y1473" i="2"/>
  <c r="Z1473" i="2"/>
  <c r="AA1473" i="2"/>
  <c r="X1474" i="2"/>
  <c r="Y1474" i="2"/>
  <c r="Z1474" i="2"/>
  <c r="AA1474" i="2"/>
  <c r="X1475" i="2"/>
  <c r="Y1475" i="2"/>
  <c r="Z1475" i="2"/>
  <c r="AA1475" i="2"/>
  <c r="X1476" i="2"/>
  <c r="Y1476" i="2"/>
  <c r="Z1476" i="2"/>
  <c r="AA1476" i="2"/>
  <c r="X1477" i="2"/>
  <c r="Y1477" i="2"/>
  <c r="Z1477" i="2"/>
  <c r="AA1477" i="2"/>
  <c r="X1478" i="2"/>
  <c r="Y1478" i="2"/>
  <c r="Z1478" i="2"/>
  <c r="AA1478" i="2"/>
  <c r="X1479" i="2"/>
  <c r="Y1479" i="2"/>
  <c r="Z1479" i="2"/>
  <c r="AA1479" i="2"/>
  <c r="X1480" i="2"/>
  <c r="Y1480" i="2"/>
  <c r="Z1480" i="2"/>
  <c r="AA1480" i="2"/>
  <c r="X1481" i="2"/>
  <c r="Y1481" i="2"/>
  <c r="Z1481" i="2"/>
  <c r="AA1481" i="2"/>
  <c r="X1482" i="2"/>
  <c r="Y1482" i="2"/>
  <c r="Z1482" i="2"/>
  <c r="AA1482" i="2"/>
  <c r="X1483" i="2"/>
  <c r="Y1483" i="2"/>
  <c r="Z1483" i="2"/>
  <c r="AA1483" i="2"/>
  <c r="X1484" i="2"/>
  <c r="Y1484" i="2"/>
  <c r="Z1484" i="2"/>
  <c r="AA1484" i="2"/>
  <c r="X1485" i="2"/>
  <c r="Y1485" i="2"/>
  <c r="Z1485" i="2"/>
  <c r="AA1485" i="2"/>
  <c r="X1486" i="2"/>
  <c r="Y1486" i="2"/>
  <c r="Z1486" i="2"/>
  <c r="AA1486" i="2"/>
  <c r="X1487" i="2"/>
  <c r="Y1487" i="2"/>
  <c r="Z1487" i="2"/>
  <c r="AA1487" i="2"/>
  <c r="X1488" i="2"/>
  <c r="Y1488" i="2"/>
  <c r="Z1488" i="2"/>
  <c r="AA1488" i="2"/>
  <c r="X1489" i="2"/>
  <c r="Y1489" i="2"/>
  <c r="Z1489" i="2"/>
  <c r="AA1489" i="2"/>
  <c r="X1490" i="2"/>
  <c r="Y1490" i="2"/>
  <c r="Z1490" i="2"/>
  <c r="AA1490" i="2"/>
  <c r="X1491" i="2"/>
  <c r="Y1491" i="2"/>
  <c r="Z1491" i="2"/>
  <c r="AA1491" i="2"/>
  <c r="X1492" i="2"/>
  <c r="Y1492" i="2"/>
  <c r="Z1492" i="2"/>
  <c r="AA1492" i="2"/>
  <c r="X1493" i="2"/>
  <c r="Y1493" i="2"/>
  <c r="Z1493" i="2"/>
  <c r="AA1493" i="2"/>
  <c r="X1494" i="2"/>
  <c r="Y1494" i="2"/>
  <c r="Z1494" i="2"/>
  <c r="AA1494" i="2"/>
  <c r="X1495" i="2"/>
  <c r="Y1495" i="2"/>
  <c r="Z1495" i="2"/>
  <c r="AA1495" i="2"/>
  <c r="X1496" i="2"/>
  <c r="Y1496" i="2"/>
  <c r="Z1496" i="2"/>
  <c r="AA1496" i="2"/>
  <c r="X1497" i="2"/>
  <c r="Y1497" i="2"/>
  <c r="Z1497" i="2"/>
  <c r="AA1497" i="2"/>
  <c r="X1498" i="2"/>
  <c r="Y1498" i="2"/>
  <c r="Z1498" i="2"/>
  <c r="AA1498" i="2"/>
  <c r="X1499" i="2"/>
  <c r="Y1499" i="2"/>
  <c r="Z1499" i="2"/>
  <c r="AA1499" i="2"/>
  <c r="X1500" i="2"/>
  <c r="Y1500" i="2"/>
  <c r="Z1500" i="2"/>
  <c r="AA1500" i="2"/>
  <c r="X1501" i="2"/>
  <c r="Y1501" i="2"/>
  <c r="Z1501" i="2"/>
  <c r="AA1501" i="2"/>
  <c r="J2" i="10"/>
  <c r="J5" i="10"/>
  <c r="I9" i="10"/>
  <c r="J4" i="10"/>
  <c r="J3" i="10"/>
  <c r="H51" i="4"/>
  <c r="G3" i="2"/>
  <c r="G4" i="2"/>
  <c r="G5" i="2"/>
  <c r="G6" i="2"/>
  <c r="G7" i="2"/>
  <c r="G8" i="2"/>
  <c r="G9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2" i="2"/>
  <c r="G5" i="4"/>
  <c r="F5" i="4"/>
  <c r="H3" i="4"/>
  <c r="R3" i="2"/>
  <c r="R4" i="2"/>
  <c r="R5" i="2"/>
  <c r="R6" i="2"/>
  <c r="R7" i="2"/>
  <c r="R8" i="2"/>
  <c r="O8" i="2"/>
  <c r="S8" i="2"/>
  <c r="R9" i="2"/>
  <c r="R10" i="2"/>
  <c r="R11" i="2"/>
  <c r="R12" i="2"/>
  <c r="R13" i="2"/>
  <c r="R14" i="2"/>
  <c r="R15" i="2"/>
  <c r="R16" i="2"/>
  <c r="O16" i="2"/>
  <c r="S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2" i="2"/>
  <c r="O3" i="2"/>
  <c r="O4" i="2"/>
  <c r="S4" i="2"/>
  <c r="O5" i="2"/>
  <c r="O6" i="2"/>
  <c r="O7" i="2"/>
  <c r="O9" i="2"/>
  <c r="O10" i="2"/>
  <c r="O11" i="2"/>
  <c r="O12" i="2"/>
  <c r="S12" i="2"/>
  <c r="O13" i="2"/>
  <c r="O14" i="2"/>
  <c r="O15" i="2"/>
  <c r="O17" i="2"/>
  <c r="O18" i="2"/>
  <c r="O19" i="2"/>
  <c r="O20" i="2"/>
  <c r="S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2" i="2"/>
  <c r="D7" i="4"/>
  <c r="A602" i="2"/>
  <c r="B602" i="2"/>
  <c r="C602" i="2"/>
  <c r="J602" i="2"/>
  <c r="K602" i="2"/>
  <c r="A603" i="2"/>
  <c r="B603" i="2"/>
  <c r="C603" i="2"/>
  <c r="J603" i="2"/>
  <c r="K603" i="2"/>
  <c r="S603" i="2"/>
  <c r="A604" i="2"/>
  <c r="B604" i="2"/>
  <c r="C604" i="2"/>
  <c r="J604" i="2"/>
  <c r="K604" i="2"/>
  <c r="S604" i="2"/>
  <c r="A605" i="2"/>
  <c r="B605" i="2"/>
  <c r="C605" i="2"/>
  <c r="J605" i="2"/>
  <c r="K605" i="2"/>
  <c r="S605" i="2"/>
  <c r="A606" i="2"/>
  <c r="B606" i="2"/>
  <c r="C606" i="2"/>
  <c r="J606" i="2"/>
  <c r="K606" i="2"/>
  <c r="S606" i="2"/>
  <c r="A607" i="2"/>
  <c r="B607" i="2"/>
  <c r="C607" i="2"/>
  <c r="J607" i="2"/>
  <c r="K607" i="2"/>
  <c r="S607" i="2"/>
  <c r="A608" i="2"/>
  <c r="B608" i="2"/>
  <c r="C608" i="2"/>
  <c r="J608" i="2"/>
  <c r="K608" i="2"/>
  <c r="S608" i="2"/>
  <c r="A609" i="2"/>
  <c r="B609" i="2"/>
  <c r="C609" i="2"/>
  <c r="J609" i="2"/>
  <c r="K609" i="2"/>
  <c r="S609" i="2"/>
  <c r="A610" i="2"/>
  <c r="B610" i="2"/>
  <c r="C610" i="2"/>
  <c r="J610" i="2"/>
  <c r="K610" i="2"/>
  <c r="A611" i="2"/>
  <c r="B611" i="2"/>
  <c r="C611" i="2"/>
  <c r="J611" i="2"/>
  <c r="K611" i="2"/>
  <c r="S611" i="2"/>
  <c r="A612" i="2"/>
  <c r="B612" i="2"/>
  <c r="C612" i="2"/>
  <c r="J612" i="2"/>
  <c r="K612" i="2"/>
  <c r="S612" i="2"/>
  <c r="A613" i="2"/>
  <c r="B613" i="2"/>
  <c r="C613" i="2"/>
  <c r="J613" i="2"/>
  <c r="K613" i="2"/>
  <c r="S613" i="2"/>
  <c r="A614" i="2"/>
  <c r="B614" i="2"/>
  <c r="C614" i="2"/>
  <c r="J614" i="2"/>
  <c r="K614" i="2"/>
  <c r="S614" i="2"/>
  <c r="A615" i="2"/>
  <c r="B615" i="2"/>
  <c r="C615" i="2"/>
  <c r="J615" i="2"/>
  <c r="K615" i="2"/>
  <c r="S615" i="2"/>
  <c r="A616" i="2"/>
  <c r="B616" i="2"/>
  <c r="C616" i="2"/>
  <c r="J616" i="2"/>
  <c r="K616" i="2"/>
  <c r="S616" i="2"/>
  <c r="A617" i="2"/>
  <c r="B617" i="2"/>
  <c r="C617" i="2"/>
  <c r="J617" i="2"/>
  <c r="K617" i="2"/>
  <c r="S617" i="2"/>
  <c r="A618" i="2"/>
  <c r="B618" i="2"/>
  <c r="C618" i="2"/>
  <c r="J618" i="2"/>
  <c r="K618" i="2"/>
  <c r="A619" i="2"/>
  <c r="B619" i="2"/>
  <c r="C619" i="2"/>
  <c r="J619" i="2"/>
  <c r="K619" i="2"/>
  <c r="S619" i="2"/>
  <c r="A620" i="2"/>
  <c r="B620" i="2"/>
  <c r="C620" i="2"/>
  <c r="J620" i="2"/>
  <c r="K620" i="2"/>
  <c r="S620" i="2"/>
  <c r="A621" i="2"/>
  <c r="B621" i="2"/>
  <c r="C621" i="2"/>
  <c r="J621" i="2"/>
  <c r="K621" i="2"/>
  <c r="S621" i="2"/>
  <c r="A622" i="2"/>
  <c r="B622" i="2"/>
  <c r="C622" i="2"/>
  <c r="J622" i="2"/>
  <c r="K622" i="2"/>
  <c r="S622" i="2"/>
  <c r="A623" i="2"/>
  <c r="B623" i="2"/>
  <c r="C623" i="2"/>
  <c r="J623" i="2"/>
  <c r="K623" i="2"/>
  <c r="S623" i="2"/>
  <c r="A624" i="2"/>
  <c r="B624" i="2"/>
  <c r="C624" i="2"/>
  <c r="J624" i="2"/>
  <c r="K624" i="2"/>
  <c r="S624" i="2"/>
  <c r="A625" i="2"/>
  <c r="B625" i="2"/>
  <c r="C625" i="2"/>
  <c r="J625" i="2"/>
  <c r="K625" i="2"/>
  <c r="S625" i="2"/>
  <c r="A626" i="2"/>
  <c r="B626" i="2"/>
  <c r="C626" i="2"/>
  <c r="J626" i="2"/>
  <c r="K626" i="2"/>
  <c r="A627" i="2"/>
  <c r="B627" i="2"/>
  <c r="C627" i="2"/>
  <c r="J627" i="2"/>
  <c r="K627" i="2"/>
  <c r="S627" i="2"/>
  <c r="A628" i="2"/>
  <c r="B628" i="2"/>
  <c r="C628" i="2"/>
  <c r="J628" i="2"/>
  <c r="K628" i="2"/>
  <c r="S628" i="2"/>
  <c r="A629" i="2"/>
  <c r="B629" i="2"/>
  <c r="C629" i="2"/>
  <c r="J629" i="2"/>
  <c r="K629" i="2"/>
  <c r="S629" i="2"/>
  <c r="A630" i="2"/>
  <c r="B630" i="2"/>
  <c r="C630" i="2"/>
  <c r="J630" i="2"/>
  <c r="K630" i="2"/>
  <c r="S630" i="2"/>
  <c r="A631" i="2"/>
  <c r="B631" i="2"/>
  <c r="C631" i="2"/>
  <c r="J631" i="2"/>
  <c r="K631" i="2"/>
  <c r="S631" i="2"/>
  <c r="A632" i="2"/>
  <c r="B632" i="2"/>
  <c r="C632" i="2"/>
  <c r="J632" i="2"/>
  <c r="K632" i="2"/>
  <c r="S632" i="2"/>
  <c r="A633" i="2"/>
  <c r="B633" i="2"/>
  <c r="C633" i="2"/>
  <c r="J633" i="2"/>
  <c r="K633" i="2"/>
  <c r="S633" i="2"/>
  <c r="A634" i="2"/>
  <c r="B634" i="2"/>
  <c r="C634" i="2"/>
  <c r="J634" i="2"/>
  <c r="K634" i="2"/>
  <c r="A635" i="2"/>
  <c r="B635" i="2"/>
  <c r="C635" i="2"/>
  <c r="J635" i="2"/>
  <c r="K635" i="2"/>
  <c r="S635" i="2"/>
  <c r="A636" i="2"/>
  <c r="B636" i="2"/>
  <c r="C636" i="2"/>
  <c r="J636" i="2"/>
  <c r="K636" i="2"/>
  <c r="S636" i="2"/>
  <c r="A637" i="2"/>
  <c r="B637" i="2"/>
  <c r="C637" i="2"/>
  <c r="J637" i="2"/>
  <c r="K637" i="2"/>
  <c r="S637" i="2"/>
  <c r="A638" i="2"/>
  <c r="B638" i="2"/>
  <c r="C638" i="2"/>
  <c r="J638" i="2"/>
  <c r="K638" i="2"/>
  <c r="S638" i="2"/>
  <c r="A639" i="2"/>
  <c r="B639" i="2"/>
  <c r="C639" i="2"/>
  <c r="J639" i="2"/>
  <c r="K639" i="2"/>
  <c r="S639" i="2"/>
  <c r="A640" i="2"/>
  <c r="B640" i="2"/>
  <c r="C640" i="2"/>
  <c r="J640" i="2"/>
  <c r="K640" i="2"/>
  <c r="S640" i="2"/>
  <c r="A641" i="2"/>
  <c r="B641" i="2"/>
  <c r="C641" i="2"/>
  <c r="J641" i="2"/>
  <c r="K641" i="2"/>
  <c r="S641" i="2"/>
  <c r="A642" i="2"/>
  <c r="B642" i="2"/>
  <c r="C642" i="2"/>
  <c r="J642" i="2"/>
  <c r="K642" i="2"/>
  <c r="A643" i="2"/>
  <c r="B643" i="2"/>
  <c r="C643" i="2"/>
  <c r="J643" i="2"/>
  <c r="K643" i="2"/>
  <c r="S643" i="2"/>
  <c r="A644" i="2"/>
  <c r="B644" i="2"/>
  <c r="C644" i="2"/>
  <c r="J644" i="2"/>
  <c r="K644" i="2"/>
  <c r="S644" i="2"/>
  <c r="A645" i="2"/>
  <c r="B645" i="2"/>
  <c r="C645" i="2"/>
  <c r="J645" i="2"/>
  <c r="K645" i="2"/>
  <c r="S645" i="2"/>
  <c r="A646" i="2"/>
  <c r="B646" i="2"/>
  <c r="C646" i="2"/>
  <c r="J646" i="2"/>
  <c r="K646" i="2"/>
  <c r="S646" i="2"/>
  <c r="A647" i="2"/>
  <c r="B647" i="2"/>
  <c r="C647" i="2"/>
  <c r="J647" i="2"/>
  <c r="K647" i="2"/>
  <c r="S647" i="2"/>
  <c r="A648" i="2"/>
  <c r="B648" i="2"/>
  <c r="C648" i="2"/>
  <c r="J648" i="2"/>
  <c r="K648" i="2"/>
  <c r="S648" i="2"/>
  <c r="A649" i="2"/>
  <c r="B649" i="2"/>
  <c r="C649" i="2"/>
  <c r="J649" i="2"/>
  <c r="K649" i="2"/>
  <c r="S649" i="2"/>
  <c r="A650" i="2"/>
  <c r="B650" i="2"/>
  <c r="C650" i="2"/>
  <c r="J650" i="2"/>
  <c r="K650" i="2"/>
  <c r="A651" i="2"/>
  <c r="B651" i="2"/>
  <c r="C651" i="2"/>
  <c r="J651" i="2"/>
  <c r="K651" i="2"/>
  <c r="S651" i="2"/>
  <c r="A652" i="2"/>
  <c r="B652" i="2"/>
  <c r="C652" i="2"/>
  <c r="J652" i="2"/>
  <c r="K652" i="2"/>
  <c r="S652" i="2"/>
  <c r="A653" i="2"/>
  <c r="B653" i="2"/>
  <c r="C653" i="2"/>
  <c r="J653" i="2"/>
  <c r="K653" i="2"/>
  <c r="S653" i="2"/>
  <c r="A654" i="2"/>
  <c r="B654" i="2"/>
  <c r="C654" i="2"/>
  <c r="J654" i="2"/>
  <c r="K654" i="2"/>
  <c r="S654" i="2"/>
  <c r="A655" i="2"/>
  <c r="B655" i="2"/>
  <c r="C655" i="2"/>
  <c r="J655" i="2"/>
  <c r="K655" i="2"/>
  <c r="S655" i="2"/>
  <c r="A656" i="2"/>
  <c r="B656" i="2"/>
  <c r="C656" i="2"/>
  <c r="J656" i="2"/>
  <c r="K656" i="2"/>
  <c r="S656" i="2"/>
  <c r="A657" i="2"/>
  <c r="B657" i="2"/>
  <c r="C657" i="2"/>
  <c r="J657" i="2"/>
  <c r="K657" i="2"/>
  <c r="S657" i="2"/>
  <c r="A658" i="2"/>
  <c r="B658" i="2"/>
  <c r="C658" i="2"/>
  <c r="J658" i="2"/>
  <c r="K658" i="2"/>
  <c r="A659" i="2"/>
  <c r="B659" i="2"/>
  <c r="C659" i="2"/>
  <c r="J659" i="2"/>
  <c r="K659" i="2"/>
  <c r="S659" i="2"/>
  <c r="A660" i="2"/>
  <c r="B660" i="2"/>
  <c r="C660" i="2"/>
  <c r="J660" i="2"/>
  <c r="K660" i="2"/>
  <c r="S660" i="2"/>
  <c r="A661" i="2"/>
  <c r="B661" i="2"/>
  <c r="C661" i="2"/>
  <c r="J661" i="2"/>
  <c r="K661" i="2"/>
  <c r="S661" i="2"/>
  <c r="A662" i="2"/>
  <c r="B662" i="2"/>
  <c r="C662" i="2"/>
  <c r="J662" i="2"/>
  <c r="K662" i="2"/>
  <c r="S662" i="2"/>
  <c r="A663" i="2"/>
  <c r="B663" i="2"/>
  <c r="C663" i="2"/>
  <c r="J663" i="2"/>
  <c r="K663" i="2"/>
  <c r="S663" i="2"/>
  <c r="A664" i="2"/>
  <c r="B664" i="2"/>
  <c r="C664" i="2"/>
  <c r="J664" i="2"/>
  <c r="K664" i="2"/>
  <c r="S664" i="2"/>
  <c r="A665" i="2"/>
  <c r="B665" i="2"/>
  <c r="C665" i="2"/>
  <c r="J665" i="2"/>
  <c r="K665" i="2"/>
  <c r="S665" i="2"/>
  <c r="A666" i="2"/>
  <c r="B666" i="2"/>
  <c r="C666" i="2"/>
  <c r="J666" i="2"/>
  <c r="K666" i="2"/>
  <c r="A667" i="2"/>
  <c r="B667" i="2"/>
  <c r="C667" i="2"/>
  <c r="J667" i="2"/>
  <c r="K667" i="2"/>
  <c r="S667" i="2"/>
  <c r="A668" i="2"/>
  <c r="B668" i="2"/>
  <c r="C668" i="2"/>
  <c r="J668" i="2"/>
  <c r="K668" i="2"/>
  <c r="S668" i="2"/>
  <c r="A669" i="2"/>
  <c r="B669" i="2"/>
  <c r="C669" i="2"/>
  <c r="J669" i="2"/>
  <c r="K669" i="2"/>
  <c r="S669" i="2"/>
  <c r="A670" i="2"/>
  <c r="B670" i="2"/>
  <c r="C670" i="2"/>
  <c r="J670" i="2"/>
  <c r="K670" i="2"/>
  <c r="S670" i="2"/>
  <c r="A671" i="2"/>
  <c r="B671" i="2"/>
  <c r="C671" i="2"/>
  <c r="J671" i="2"/>
  <c r="K671" i="2"/>
  <c r="S671" i="2"/>
  <c r="A672" i="2"/>
  <c r="B672" i="2"/>
  <c r="C672" i="2"/>
  <c r="J672" i="2"/>
  <c r="K672" i="2"/>
  <c r="S672" i="2"/>
  <c r="A673" i="2"/>
  <c r="B673" i="2"/>
  <c r="C673" i="2"/>
  <c r="J673" i="2"/>
  <c r="K673" i="2"/>
  <c r="S673" i="2"/>
  <c r="A674" i="2"/>
  <c r="B674" i="2"/>
  <c r="C674" i="2"/>
  <c r="J674" i="2"/>
  <c r="K674" i="2"/>
  <c r="A675" i="2"/>
  <c r="B675" i="2"/>
  <c r="C675" i="2"/>
  <c r="J675" i="2"/>
  <c r="K675" i="2"/>
  <c r="S675" i="2"/>
  <c r="A676" i="2"/>
  <c r="B676" i="2"/>
  <c r="C676" i="2"/>
  <c r="J676" i="2"/>
  <c r="K676" i="2"/>
  <c r="S676" i="2"/>
  <c r="A677" i="2"/>
  <c r="B677" i="2"/>
  <c r="C677" i="2"/>
  <c r="J677" i="2"/>
  <c r="K677" i="2"/>
  <c r="S677" i="2"/>
  <c r="A678" i="2"/>
  <c r="B678" i="2"/>
  <c r="C678" i="2"/>
  <c r="J678" i="2"/>
  <c r="K678" i="2"/>
  <c r="S678" i="2"/>
  <c r="A679" i="2"/>
  <c r="B679" i="2"/>
  <c r="C679" i="2"/>
  <c r="J679" i="2"/>
  <c r="K679" i="2"/>
  <c r="S679" i="2"/>
  <c r="A680" i="2"/>
  <c r="B680" i="2"/>
  <c r="C680" i="2"/>
  <c r="J680" i="2"/>
  <c r="K680" i="2"/>
  <c r="S680" i="2"/>
  <c r="A681" i="2"/>
  <c r="B681" i="2"/>
  <c r="C681" i="2"/>
  <c r="J681" i="2"/>
  <c r="K681" i="2"/>
  <c r="S681" i="2"/>
  <c r="A682" i="2"/>
  <c r="B682" i="2"/>
  <c r="C682" i="2"/>
  <c r="J682" i="2"/>
  <c r="K682" i="2"/>
  <c r="A683" i="2"/>
  <c r="B683" i="2"/>
  <c r="C683" i="2"/>
  <c r="J683" i="2"/>
  <c r="K683" i="2"/>
  <c r="S683" i="2"/>
  <c r="A684" i="2"/>
  <c r="B684" i="2"/>
  <c r="C684" i="2"/>
  <c r="J684" i="2"/>
  <c r="K684" i="2"/>
  <c r="S684" i="2"/>
  <c r="A685" i="2"/>
  <c r="B685" i="2"/>
  <c r="C685" i="2"/>
  <c r="J685" i="2"/>
  <c r="K685" i="2"/>
  <c r="S685" i="2"/>
  <c r="A686" i="2"/>
  <c r="B686" i="2"/>
  <c r="C686" i="2"/>
  <c r="J686" i="2"/>
  <c r="K686" i="2"/>
  <c r="S686" i="2"/>
  <c r="A687" i="2"/>
  <c r="B687" i="2"/>
  <c r="C687" i="2"/>
  <c r="J687" i="2"/>
  <c r="K687" i="2"/>
  <c r="S687" i="2"/>
  <c r="A688" i="2"/>
  <c r="B688" i="2"/>
  <c r="C688" i="2"/>
  <c r="J688" i="2"/>
  <c r="K688" i="2"/>
  <c r="S688" i="2"/>
  <c r="A689" i="2"/>
  <c r="B689" i="2"/>
  <c r="C689" i="2"/>
  <c r="J689" i="2"/>
  <c r="K689" i="2"/>
  <c r="S689" i="2"/>
  <c r="A690" i="2"/>
  <c r="B690" i="2"/>
  <c r="C690" i="2"/>
  <c r="J690" i="2"/>
  <c r="K690" i="2"/>
  <c r="A691" i="2"/>
  <c r="B691" i="2"/>
  <c r="C691" i="2"/>
  <c r="J691" i="2"/>
  <c r="K691" i="2"/>
  <c r="S691" i="2"/>
  <c r="A692" i="2"/>
  <c r="B692" i="2"/>
  <c r="C692" i="2"/>
  <c r="J692" i="2"/>
  <c r="K692" i="2"/>
  <c r="S692" i="2"/>
  <c r="A693" i="2"/>
  <c r="B693" i="2"/>
  <c r="C693" i="2"/>
  <c r="J693" i="2"/>
  <c r="K693" i="2"/>
  <c r="S693" i="2"/>
  <c r="A694" i="2"/>
  <c r="B694" i="2"/>
  <c r="C694" i="2"/>
  <c r="J694" i="2"/>
  <c r="K694" i="2"/>
  <c r="S694" i="2"/>
  <c r="A695" i="2"/>
  <c r="B695" i="2"/>
  <c r="C695" i="2"/>
  <c r="J695" i="2"/>
  <c r="K695" i="2"/>
  <c r="S695" i="2"/>
  <c r="A696" i="2"/>
  <c r="B696" i="2"/>
  <c r="C696" i="2"/>
  <c r="J696" i="2"/>
  <c r="K696" i="2"/>
  <c r="S696" i="2"/>
  <c r="A697" i="2"/>
  <c r="B697" i="2"/>
  <c r="C697" i="2"/>
  <c r="J697" i="2"/>
  <c r="K697" i="2"/>
  <c r="S697" i="2"/>
  <c r="A698" i="2"/>
  <c r="B698" i="2"/>
  <c r="C698" i="2"/>
  <c r="J698" i="2"/>
  <c r="K698" i="2"/>
  <c r="A699" i="2"/>
  <c r="B699" i="2"/>
  <c r="C699" i="2"/>
  <c r="J699" i="2"/>
  <c r="K699" i="2"/>
  <c r="S699" i="2"/>
  <c r="A700" i="2"/>
  <c r="B700" i="2"/>
  <c r="C700" i="2"/>
  <c r="J700" i="2"/>
  <c r="K700" i="2"/>
  <c r="S700" i="2"/>
  <c r="A701" i="2"/>
  <c r="B701" i="2"/>
  <c r="C701" i="2"/>
  <c r="J701" i="2"/>
  <c r="K701" i="2"/>
  <c r="S701" i="2"/>
  <c r="A702" i="2"/>
  <c r="B702" i="2"/>
  <c r="C702" i="2"/>
  <c r="J702" i="2"/>
  <c r="K702" i="2"/>
  <c r="S702" i="2"/>
  <c r="A703" i="2"/>
  <c r="B703" i="2"/>
  <c r="C703" i="2"/>
  <c r="J703" i="2"/>
  <c r="K703" i="2"/>
  <c r="S703" i="2"/>
  <c r="A704" i="2"/>
  <c r="B704" i="2"/>
  <c r="C704" i="2"/>
  <c r="J704" i="2"/>
  <c r="K704" i="2"/>
  <c r="S704" i="2"/>
  <c r="A705" i="2"/>
  <c r="B705" i="2"/>
  <c r="C705" i="2"/>
  <c r="J705" i="2"/>
  <c r="K705" i="2"/>
  <c r="S705" i="2"/>
  <c r="A706" i="2"/>
  <c r="B706" i="2"/>
  <c r="C706" i="2"/>
  <c r="J706" i="2"/>
  <c r="K706" i="2"/>
  <c r="A707" i="2"/>
  <c r="B707" i="2"/>
  <c r="C707" i="2"/>
  <c r="J707" i="2"/>
  <c r="K707" i="2"/>
  <c r="S707" i="2"/>
  <c r="A708" i="2"/>
  <c r="B708" i="2"/>
  <c r="C708" i="2"/>
  <c r="J708" i="2"/>
  <c r="K708" i="2"/>
  <c r="S708" i="2"/>
  <c r="A709" i="2"/>
  <c r="B709" i="2"/>
  <c r="C709" i="2"/>
  <c r="J709" i="2"/>
  <c r="K709" i="2"/>
  <c r="S709" i="2"/>
  <c r="A710" i="2"/>
  <c r="B710" i="2"/>
  <c r="C710" i="2"/>
  <c r="J710" i="2"/>
  <c r="K710" i="2"/>
  <c r="S710" i="2"/>
  <c r="A711" i="2"/>
  <c r="B711" i="2"/>
  <c r="C711" i="2"/>
  <c r="J711" i="2"/>
  <c r="K711" i="2"/>
  <c r="S711" i="2"/>
  <c r="A712" i="2"/>
  <c r="B712" i="2"/>
  <c r="C712" i="2"/>
  <c r="J712" i="2"/>
  <c r="K712" i="2"/>
  <c r="S712" i="2"/>
  <c r="A713" i="2"/>
  <c r="B713" i="2"/>
  <c r="C713" i="2"/>
  <c r="J713" i="2"/>
  <c r="K713" i="2"/>
  <c r="S713" i="2"/>
  <c r="A714" i="2"/>
  <c r="B714" i="2"/>
  <c r="C714" i="2"/>
  <c r="J714" i="2"/>
  <c r="K714" i="2"/>
  <c r="A715" i="2"/>
  <c r="B715" i="2"/>
  <c r="C715" i="2"/>
  <c r="J715" i="2"/>
  <c r="K715" i="2"/>
  <c r="S715" i="2"/>
  <c r="A716" i="2"/>
  <c r="B716" i="2"/>
  <c r="C716" i="2"/>
  <c r="J716" i="2"/>
  <c r="K716" i="2"/>
  <c r="S716" i="2"/>
  <c r="A717" i="2"/>
  <c r="B717" i="2"/>
  <c r="C717" i="2"/>
  <c r="J717" i="2"/>
  <c r="K717" i="2"/>
  <c r="S717" i="2"/>
  <c r="A718" i="2"/>
  <c r="B718" i="2"/>
  <c r="C718" i="2"/>
  <c r="J718" i="2"/>
  <c r="K718" i="2"/>
  <c r="S718" i="2"/>
  <c r="A719" i="2"/>
  <c r="B719" i="2"/>
  <c r="C719" i="2"/>
  <c r="J719" i="2"/>
  <c r="K719" i="2"/>
  <c r="S719" i="2"/>
  <c r="A720" i="2"/>
  <c r="B720" i="2"/>
  <c r="C720" i="2"/>
  <c r="J720" i="2"/>
  <c r="K720" i="2"/>
  <c r="S720" i="2"/>
  <c r="A721" i="2"/>
  <c r="B721" i="2"/>
  <c r="C721" i="2"/>
  <c r="J721" i="2"/>
  <c r="K721" i="2"/>
  <c r="S721" i="2"/>
  <c r="A722" i="2"/>
  <c r="B722" i="2"/>
  <c r="C722" i="2"/>
  <c r="J722" i="2"/>
  <c r="K722" i="2"/>
  <c r="A723" i="2"/>
  <c r="B723" i="2"/>
  <c r="C723" i="2"/>
  <c r="J723" i="2"/>
  <c r="K723" i="2"/>
  <c r="S723" i="2"/>
  <c r="A724" i="2"/>
  <c r="B724" i="2"/>
  <c r="C724" i="2"/>
  <c r="J724" i="2"/>
  <c r="K724" i="2"/>
  <c r="S724" i="2"/>
  <c r="A725" i="2"/>
  <c r="B725" i="2"/>
  <c r="C725" i="2"/>
  <c r="J725" i="2"/>
  <c r="K725" i="2"/>
  <c r="S725" i="2"/>
  <c r="A726" i="2"/>
  <c r="B726" i="2"/>
  <c r="C726" i="2"/>
  <c r="J726" i="2"/>
  <c r="K726" i="2"/>
  <c r="S726" i="2"/>
  <c r="A727" i="2"/>
  <c r="B727" i="2"/>
  <c r="C727" i="2"/>
  <c r="J727" i="2"/>
  <c r="K727" i="2"/>
  <c r="S727" i="2"/>
  <c r="A728" i="2"/>
  <c r="B728" i="2"/>
  <c r="C728" i="2"/>
  <c r="J728" i="2"/>
  <c r="K728" i="2"/>
  <c r="S728" i="2"/>
  <c r="A729" i="2"/>
  <c r="B729" i="2"/>
  <c r="C729" i="2"/>
  <c r="J729" i="2"/>
  <c r="K729" i="2"/>
  <c r="S729" i="2"/>
  <c r="A730" i="2"/>
  <c r="B730" i="2"/>
  <c r="C730" i="2"/>
  <c r="J730" i="2"/>
  <c r="K730" i="2"/>
  <c r="A731" i="2"/>
  <c r="B731" i="2"/>
  <c r="C731" i="2"/>
  <c r="J731" i="2"/>
  <c r="K731" i="2"/>
  <c r="S731" i="2"/>
  <c r="A732" i="2"/>
  <c r="B732" i="2"/>
  <c r="C732" i="2"/>
  <c r="J732" i="2"/>
  <c r="K732" i="2"/>
  <c r="S732" i="2"/>
  <c r="A733" i="2"/>
  <c r="B733" i="2"/>
  <c r="C733" i="2"/>
  <c r="J733" i="2"/>
  <c r="K733" i="2"/>
  <c r="S733" i="2"/>
  <c r="A734" i="2"/>
  <c r="B734" i="2"/>
  <c r="C734" i="2"/>
  <c r="J734" i="2"/>
  <c r="K734" i="2"/>
  <c r="S734" i="2"/>
  <c r="A735" i="2"/>
  <c r="B735" i="2"/>
  <c r="C735" i="2"/>
  <c r="J735" i="2"/>
  <c r="K735" i="2"/>
  <c r="S735" i="2"/>
  <c r="A736" i="2"/>
  <c r="B736" i="2"/>
  <c r="C736" i="2"/>
  <c r="J736" i="2"/>
  <c r="K736" i="2"/>
  <c r="S736" i="2"/>
  <c r="A737" i="2"/>
  <c r="B737" i="2"/>
  <c r="C737" i="2"/>
  <c r="J737" i="2"/>
  <c r="K737" i="2"/>
  <c r="S737" i="2"/>
  <c r="A738" i="2"/>
  <c r="B738" i="2"/>
  <c r="C738" i="2"/>
  <c r="J738" i="2"/>
  <c r="K738" i="2"/>
  <c r="A739" i="2"/>
  <c r="B739" i="2"/>
  <c r="C739" i="2"/>
  <c r="J739" i="2"/>
  <c r="K739" i="2"/>
  <c r="S739" i="2"/>
  <c r="A740" i="2"/>
  <c r="B740" i="2"/>
  <c r="C740" i="2"/>
  <c r="J740" i="2"/>
  <c r="K740" i="2"/>
  <c r="S740" i="2"/>
  <c r="A741" i="2"/>
  <c r="B741" i="2"/>
  <c r="C741" i="2"/>
  <c r="J741" i="2"/>
  <c r="K741" i="2"/>
  <c r="S741" i="2"/>
  <c r="A742" i="2"/>
  <c r="B742" i="2"/>
  <c r="C742" i="2"/>
  <c r="J742" i="2"/>
  <c r="K742" i="2"/>
  <c r="S742" i="2"/>
  <c r="A743" i="2"/>
  <c r="B743" i="2"/>
  <c r="C743" i="2"/>
  <c r="J743" i="2"/>
  <c r="K743" i="2"/>
  <c r="S743" i="2"/>
  <c r="A744" i="2"/>
  <c r="B744" i="2"/>
  <c r="C744" i="2"/>
  <c r="J744" i="2"/>
  <c r="K744" i="2"/>
  <c r="S744" i="2"/>
  <c r="A745" i="2"/>
  <c r="B745" i="2"/>
  <c r="C745" i="2"/>
  <c r="J745" i="2"/>
  <c r="K745" i="2"/>
  <c r="S745" i="2"/>
  <c r="A746" i="2"/>
  <c r="B746" i="2"/>
  <c r="C746" i="2"/>
  <c r="J746" i="2"/>
  <c r="K746" i="2"/>
  <c r="A747" i="2"/>
  <c r="B747" i="2"/>
  <c r="C747" i="2"/>
  <c r="J747" i="2"/>
  <c r="K747" i="2"/>
  <c r="S747" i="2"/>
  <c r="A748" i="2"/>
  <c r="B748" i="2"/>
  <c r="C748" i="2"/>
  <c r="J748" i="2"/>
  <c r="K748" i="2"/>
  <c r="S748" i="2"/>
  <c r="A749" i="2"/>
  <c r="B749" i="2"/>
  <c r="C749" i="2"/>
  <c r="J749" i="2"/>
  <c r="K749" i="2"/>
  <c r="S749" i="2"/>
  <c r="A750" i="2"/>
  <c r="B750" i="2"/>
  <c r="C750" i="2"/>
  <c r="J750" i="2"/>
  <c r="K750" i="2"/>
  <c r="S750" i="2"/>
  <c r="A751" i="2"/>
  <c r="B751" i="2"/>
  <c r="C751" i="2"/>
  <c r="J751" i="2"/>
  <c r="K751" i="2"/>
  <c r="S751" i="2"/>
  <c r="A752" i="2"/>
  <c r="B752" i="2"/>
  <c r="C752" i="2"/>
  <c r="J752" i="2"/>
  <c r="K752" i="2"/>
  <c r="S752" i="2"/>
  <c r="A753" i="2"/>
  <c r="B753" i="2"/>
  <c r="C753" i="2"/>
  <c r="J753" i="2"/>
  <c r="K753" i="2"/>
  <c r="S753" i="2"/>
  <c r="A754" i="2"/>
  <c r="B754" i="2"/>
  <c r="C754" i="2"/>
  <c r="J754" i="2"/>
  <c r="K754" i="2"/>
  <c r="A755" i="2"/>
  <c r="B755" i="2"/>
  <c r="C755" i="2"/>
  <c r="J755" i="2"/>
  <c r="K755" i="2"/>
  <c r="S755" i="2"/>
  <c r="A756" i="2"/>
  <c r="B756" i="2"/>
  <c r="C756" i="2"/>
  <c r="J756" i="2"/>
  <c r="K756" i="2"/>
  <c r="S756" i="2"/>
  <c r="A757" i="2"/>
  <c r="B757" i="2"/>
  <c r="C757" i="2"/>
  <c r="J757" i="2"/>
  <c r="K757" i="2"/>
  <c r="S757" i="2"/>
  <c r="A758" i="2"/>
  <c r="B758" i="2"/>
  <c r="C758" i="2"/>
  <c r="J758" i="2"/>
  <c r="K758" i="2"/>
  <c r="S758" i="2"/>
  <c r="A759" i="2"/>
  <c r="B759" i="2"/>
  <c r="C759" i="2"/>
  <c r="J759" i="2"/>
  <c r="K759" i="2"/>
  <c r="S759" i="2"/>
  <c r="A760" i="2"/>
  <c r="B760" i="2"/>
  <c r="C760" i="2"/>
  <c r="J760" i="2"/>
  <c r="K760" i="2"/>
  <c r="S760" i="2"/>
  <c r="A761" i="2"/>
  <c r="B761" i="2"/>
  <c r="C761" i="2"/>
  <c r="J761" i="2"/>
  <c r="K761" i="2"/>
  <c r="S761" i="2"/>
  <c r="A762" i="2"/>
  <c r="B762" i="2"/>
  <c r="C762" i="2"/>
  <c r="J762" i="2"/>
  <c r="K762" i="2"/>
  <c r="A763" i="2"/>
  <c r="B763" i="2"/>
  <c r="C763" i="2"/>
  <c r="J763" i="2"/>
  <c r="K763" i="2"/>
  <c r="S763" i="2"/>
  <c r="A764" i="2"/>
  <c r="B764" i="2"/>
  <c r="C764" i="2"/>
  <c r="J764" i="2"/>
  <c r="K764" i="2"/>
  <c r="S764" i="2"/>
  <c r="A765" i="2"/>
  <c r="B765" i="2"/>
  <c r="C765" i="2"/>
  <c r="J765" i="2"/>
  <c r="K765" i="2"/>
  <c r="S765" i="2"/>
  <c r="A766" i="2"/>
  <c r="B766" i="2"/>
  <c r="C766" i="2"/>
  <c r="J766" i="2"/>
  <c r="K766" i="2"/>
  <c r="S766" i="2"/>
  <c r="A767" i="2"/>
  <c r="B767" i="2"/>
  <c r="C767" i="2"/>
  <c r="J767" i="2"/>
  <c r="K767" i="2"/>
  <c r="S767" i="2"/>
  <c r="A768" i="2"/>
  <c r="B768" i="2"/>
  <c r="C768" i="2"/>
  <c r="J768" i="2"/>
  <c r="K768" i="2"/>
  <c r="S768" i="2"/>
  <c r="A769" i="2"/>
  <c r="B769" i="2"/>
  <c r="C769" i="2"/>
  <c r="J769" i="2"/>
  <c r="K769" i="2"/>
  <c r="S769" i="2"/>
  <c r="A770" i="2"/>
  <c r="B770" i="2"/>
  <c r="C770" i="2"/>
  <c r="J770" i="2"/>
  <c r="K770" i="2"/>
  <c r="A771" i="2"/>
  <c r="B771" i="2"/>
  <c r="C771" i="2"/>
  <c r="J771" i="2"/>
  <c r="K771" i="2"/>
  <c r="S771" i="2"/>
  <c r="A772" i="2"/>
  <c r="B772" i="2"/>
  <c r="C772" i="2"/>
  <c r="J772" i="2"/>
  <c r="K772" i="2"/>
  <c r="S772" i="2"/>
  <c r="A773" i="2"/>
  <c r="B773" i="2"/>
  <c r="C773" i="2"/>
  <c r="J773" i="2"/>
  <c r="K773" i="2"/>
  <c r="S773" i="2"/>
  <c r="A774" i="2"/>
  <c r="B774" i="2"/>
  <c r="C774" i="2"/>
  <c r="J774" i="2"/>
  <c r="K774" i="2"/>
  <c r="S774" i="2"/>
  <c r="A775" i="2"/>
  <c r="B775" i="2"/>
  <c r="C775" i="2"/>
  <c r="J775" i="2"/>
  <c r="K775" i="2"/>
  <c r="S775" i="2"/>
  <c r="A776" i="2"/>
  <c r="B776" i="2"/>
  <c r="C776" i="2"/>
  <c r="J776" i="2"/>
  <c r="K776" i="2"/>
  <c r="S776" i="2"/>
  <c r="A777" i="2"/>
  <c r="B777" i="2"/>
  <c r="C777" i="2"/>
  <c r="J777" i="2"/>
  <c r="K777" i="2"/>
  <c r="S777" i="2"/>
  <c r="A778" i="2"/>
  <c r="B778" i="2"/>
  <c r="C778" i="2"/>
  <c r="J778" i="2"/>
  <c r="K778" i="2"/>
  <c r="A779" i="2"/>
  <c r="B779" i="2"/>
  <c r="C779" i="2"/>
  <c r="J779" i="2"/>
  <c r="K779" i="2"/>
  <c r="S779" i="2"/>
  <c r="A780" i="2"/>
  <c r="B780" i="2"/>
  <c r="C780" i="2"/>
  <c r="J780" i="2"/>
  <c r="K780" i="2"/>
  <c r="S780" i="2"/>
  <c r="A781" i="2"/>
  <c r="B781" i="2"/>
  <c r="C781" i="2"/>
  <c r="J781" i="2"/>
  <c r="K781" i="2"/>
  <c r="S781" i="2"/>
  <c r="A782" i="2"/>
  <c r="B782" i="2"/>
  <c r="C782" i="2"/>
  <c r="J782" i="2"/>
  <c r="K782" i="2"/>
  <c r="S782" i="2"/>
  <c r="A783" i="2"/>
  <c r="B783" i="2"/>
  <c r="C783" i="2"/>
  <c r="J783" i="2"/>
  <c r="K783" i="2"/>
  <c r="S783" i="2"/>
  <c r="A784" i="2"/>
  <c r="B784" i="2"/>
  <c r="C784" i="2"/>
  <c r="J784" i="2"/>
  <c r="K784" i="2"/>
  <c r="S784" i="2"/>
  <c r="A785" i="2"/>
  <c r="B785" i="2"/>
  <c r="C785" i="2"/>
  <c r="J785" i="2"/>
  <c r="K785" i="2"/>
  <c r="S785" i="2"/>
  <c r="A786" i="2"/>
  <c r="B786" i="2"/>
  <c r="C786" i="2"/>
  <c r="J786" i="2"/>
  <c r="K786" i="2"/>
  <c r="A787" i="2"/>
  <c r="B787" i="2"/>
  <c r="C787" i="2"/>
  <c r="J787" i="2"/>
  <c r="K787" i="2"/>
  <c r="S787" i="2"/>
  <c r="A788" i="2"/>
  <c r="B788" i="2"/>
  <c r="C788" i="2"/>
  <c r="J788" i="2"/>
  <c r="K788" i="2"/>
  <c r="S788" i="2"/>
  <c r="A789" i="2"/>
  <c r="B789" i="2"/>
  <c r="C789" i="2"/>
  <c r="J789" i="2"/>
  <c r="K789" i="2"/>
  <c r="S789" i="2"/>
  <c r="A790" i="2"/>
  <c r="B790" i="2"/>
  <c r="C790" i="2"/>
  <c r="J790" i="2"/>
  <c r="K790" i="2"/>
  <c r="S790" i="2"/>
  <c r="A791" i="2"/>
  <c r="B791" i="2"/>
  <c r="C791" i="2"/>
  <c r="J791" i="2"/>
  <c r="K791" i="2"/>
  <c r="S791" i="2"/>
  <c r="A792" i="2"/>
  <c r="B792" i="2"/>
  <c r="C792" i="2"/>
  <c r="J792" i="2"/>
  <c r="K792" i="2"/>
  <c r="S792" i="2"/>
  <c r="A793" i="2"/>
  <c r="B793" i="2"/>
  <c r="C793" i="2"/>
  <c r="J793" i="2"/>
  <c r="K793" i="2"/>
  <c r="S793" i="2"/>
  <c r="A794" i="2"/>
  <c r="B794" i="2"/>
  <c r="C794" i="2"/>
  <c r="J794" i="2"/>
  <c r="K794" i="2"/>
  <c r="A795" i="2"/>
  <c r="B795" i="2"/>
  <c r="C795" i="2"/>
  <c r="J795" i="2"/>
  <c r="K795" i="2"/>
  <c r="S795" i="2"/>
  <c r="A796" i="2"/>
  <c r="B796" i="2"/>
  <c r="C796" i="2"/>
  <c r="J796" i="2"/>
  <c r="K796" i="2"/>
  <c r="S796" i="2"/>
  <c r="A797" i="2"/>
  <c r="B797" i="2"/>
  <c r="C797" i="2"/>
  <c r="J797" i="2"/>
  <c r="K797" i="2"/>
  <c r="S797" i="2"/>
  <c r="A798" i="2"/>
  <c r="B798" i="2"/>
  <c r="C798" i="2"/>
  <c r="J798" i="2"/>
  <c r="K798" i="2"/>
  <c r="S798" i="2"/>
  <c r="A799" i="2"/>
  <c r="B799" i="2"/>
  <c r="C799" i="2"/>
  <c r="J799" i="2"/>
  <c r="K799" i="2"/>
  <c r="S799" i="2"/>
  <c r="A800" i="2"/>
  <c r="B800" i="2"/>
  <c r="C800" i="2"/>
  <c r="J800" i="2"/>
  <c r="K800" i="2"/>
  <c r="S800" i="2"/>
  <c r="A801" i="2"/>
  <c r="B801" i="2"/>
  <c r="C801" i="2"/>
  <c r="J801" i="2"/>
  <c r="K801" i="2"/>
  <c r="S801" i="2"/>
  <c r="A802" i="2"/>
  <c r="B802" i="2"/>
  <c r="C802" i="2"/>
  <c r="J802" i="2"/>
  <c r="K802" i="2"/>
  <c r="A803" i="2"/>
  <c r="B803" i="2"/>
  <c r="C803" i="2"/>
  <c r="J803" i="2"/>
  <c r="K803" i="2"/>
  <c r="S803" i="2"/>
  <c r="A804" i="2"/>
  <c r="B804" i="2"/>
  <c r="C804" i="2"/>
  <c r="J804" i="2"/>
  <c r="K804" i="2"/>
  <c r="S804" i="2"/>
  <c r="A805" i="2"/>
  <c r="B805" i="2"/>
  <c r="C805" i="2"/>
  <c r="J805" i="2"/>
  <c r="K805" i="2"/>
  <c r="S805" i="2"/>
  <c r="A806" i="2"/>
  <c r="B806" i="2"/>
  <c r="C806" i="2"/>
  <c r="J806" i="2"/>
  <c r="K806" i="2"/>
  <c r="S806" i="2"/>
  <c r="A807" i="2"/>
  <c r="B807" i="2"/>
  <c r="C807" i="2"/>
  <c r="J807" i="2"/>
  <c r="K807" i="2"/>
  <c r="S807" i="2"/>
  <c r="A808" i="2"/>
  <c r="B808" i="2"/>
  <c r="C808" i="2"/>
  <c r="J808" i="2"/>
  <c r="K808" i="2"/>
  <c r="S808" i="2"/>
  <c r="A809" i="2"/>
  <c r="B809" i="2"/>
  <c r="C809" i="2"/>
  <c r="J809" i="2"/>
  <c r="K809" i="2"/>
  <c r="S809" i="2"/>
  <c r="A810" i="2"/>
  <c r="B810" i="2"/>
  <c r="C810" i="2"/>
  <c r="J810" i="2"/>
  <c r="K810" i="2"/>
  <c r="A811" i="2"/>
  <c r="B811" i="2"/>
  <c r="C811" i="2"/>
  <c r="J811" i="2"/>
  <c r="K811" i="2"/>
  <c r="S811" i="2"/>
  <c r="A812" i="2"/>
  <c r="B812" i="2"/>
  <c r="C812" i="2"/>
  <c r="J812" i="2"/>
  <c r="K812" i="2"/>
  <c r="S812" i="2"/>
  <c r="A813" i="2"/>
  <c r="B813" i="2"/>
  <c r="C813" i="2"/>
  <c r="J813" i="2"/>
  <c r="K813" i="2"/>
  <c r="S813" i="2"/>
  <c r="A814" i="2"/>
  <c r="B814" i="2"/>
  <c r="C814" i="2"/>
  <c r="J814" i="2"/>
  <c r="K814" i="2"/>
  <c r="S814" i="2"/>
  <c r="A815" i="2"/>
  <c r="B815" i="2"/>
  <c r="C815" i="2"/>
  <c r="J815" i="2"/>
  <c r="K815" i="2"/>
  <c r="S815" i="2"/>
  <c r="A816" i="2"/>
  <c r="B816" i="2"/>
  <c r="C816" i="2"/>
  <c r="J816" i="2"/>
  <c r="K816" i="2"/>
  <c r="S816" i="2"/>
  <c r="A817" i="2"/>
  <c r="B817" i="2"/>
  <c r="C817" i="2"/>
  <c r="J817" i="2"/>
  <c r="K817" i="2"/>
  <c r="S817" i="2"/>
  <c r="A818" i="2"/>
  <c r="B818" i="2"/>
  <c r="C818" i="2"/>
  <c r="J818" i="2"/>
  <c r="K818" i="2"/>
  <c r="A819" i="2"/>
  <c r="B819" i="2"/>
  <c r="C819" i="2"/>
  <c r="J819" i="2"/>
  <c r="K819" i="2"/>
  <c r="S819" i="2"/>
  <c r="A820" i="2"/>
  <c r="B820" i="2"/>
  <c r="C820" i="2"/>
  <c r="J820" i="2"/>
  <c r="K820" i="2"/>
  <c r="S820" i="2"/>
  <c r="A821" i="2"/>
  <c r="B821" i="2"/>
  <c r="C821" i="2"/>
  <c r="J821" i="2"/>
  <c r="K821" i="2"/>
  <c r="S821" i="2"/>
  <c r="A822" i="2"/>
  <c r="B822" i="2"/>
  <c r="C822" i="2"/>
  <c r="J822" i="2"/>
  <c r="K822" i="2"/>
  <c r="S822" i="2"/>
  <c r="A823" i="2"/>
  <c r="B823" i="2"/>
  <c r="C823" i="2"/>
  <c r="J823" i="2"/>
  <c r="K823" i="2"/>
  <c r="S823" i="2"/>
  <c r="A824" i="2"/>
  <c r="B824" i="2"/>
  <c r="C824" i="2"/>
  <c r="J824" i="2"/>
  <c r="K824" i="2"/>
  <c r="S824" i="2"/>
  <c r="A825" i="2"/>
  <c r="B825" i="2"/>
  <c r="C825" i="2"/>
  <c r="J825" i="2"/>
  <c r="K825" i="2"/>
  <c r="S825" i="2"/>
  <c r="A826" i="2"/>
  <c r="B826" i="2"/>
  <c r="C826" i="2"/>
  <c r="J826" i="2"/>
  <c r="K826" i="2"/>
  <c r="A827" i="2"/>
  <c r="B827" i="2"/>
  <c r="C827" i="2"/>
  <c r="J827" i="2"/>
  <c r="K827" i="2"/>
  <c r="S827" i="2"/>
  <c r="A828" i="2"/>
  <c r="B828" i="2"/>
  <c r="C828" i="2"/>
  <c r="J828" i="2"/>
  <c r="K828" i="2"/>
  <c r="S828" i="2"/>
  <c r="A829" i="2"/>
  <c r="B829" i="2"/>
  <c r="C829" i="2"/>
  <c r="J829" i="2"/>
  <c r="K829" i="2"/>
  <c r="S829" i="2"/>
  <c r="A830" i="2"/>
  <c r="B830" i="2"/>
  <c r="C830" i="2"/>
  <c r="J830" i="2"/>
  <c r="K830" i="2"/>
  <c r="S830" i="2"/>
  <c r="A831" i="2"/>
  <c r="B831" i="2"/>
  <c r="C831" i="2"/>
  <c r="J831" i="2"/>
  <c r="K831" i="2"/>
  <c r="S831" i="2"/>
  <c r="A832" i="2"/>
  <c r="B832" i="2"/>
  <c r="C832" i="2"/>
  <c r="J832" i="2"/>
  <c r="K832" i="2"/>
  <c r="S832" i="2"/>
  <c r="A833" i="2"/>
  <c r="B833" i="2"/>
  <c r="C833" i="2"/>
  <c r="J833" i="2"/>
  <c r="K833" i="2"/>
  <c r="S833" i="2"/>
  <c r="A834" i="2"/>
  <c r="B834" i="2"/>
  <c r="C834" i="2"/>
  <c r="J834" i="2"/>
  <c r="K834" i="2"/>
  <c r="A835" i="2"/>
  <c r="B835" i="2"/>
  <c r="C835" i="2"/>
  <c r="J835" i="2"/>
  <c r="K835" i="2"/>
  <c r="S835" i="2"/>
  <c r="A836" i="2"/>
  <c r="B836" i="2"/>
  <c r="C836" i="2"/>
  <c r="J836" i="2"/>
  <c r="K836" i="2"/>
  <c r="S836" i="2"/>
  <c r="A837" i="2"/>
  <c r="B837" i="2"/>
  <c r="C837" i="2"/>
  <c r="J837" i="2"/>
  <c r="K837" i="2"/>
  <c r="S837" i="2"/>
  <c r="A838" i="2"/>
  <c r="B838" i="2"/>
  <c r="C838" i="2"/>
  <c r="J838" i="2"/>
  <c r="K838" i="2"/>
  <c r="S838" i="2"/>
  <c r="A839" i="2"/>
  <c r="B839" i="2"/>
  <c r="C839" i="2"/>
  <c r="J839" i="2"/>
  <c r="K839" i="2"/>
  <c r="S839" i="2"/>
  <c r="A840" i="2"/>
  <c r="B840" i="2"/>
  <c r="C840" i="2"/>
  <c r="J840" i="2"/>
  <c r="K840" i="2"/>
  <c r="S840" i="2"/>
  <c r="A841" i="2"/>
  <c r="B841" i="2"/>
  <c r="C841" i="2"/>
  <c r="J841" i="2"/>
  <c r="K841" i="2"/>
  <c r="S841" i="2"/>
  <c r="A842" i="2"/>
  <c r="B842" i="2"/>
  <c r="C842" i="2"/>
  <c r="J842" i="2"/>
  <c r="K842" i="2"/>
  <c r="A843" i="2"/>
  <c r="B843" i="2"/>
  <c r="C843" i="2"/>
  <c r="J843" i="2"/>
  <c r="K843" i="2"/>
  <c r="S843" i="2"/>
  <c r="A844" i="2"/>
  <c r="B844" i="2"/>
  <c r="C844" i="2"/>
  <c r="J844" i="2"/>
  <c r="K844" i="2"/>
  <c r="S844" i="2"/>
  <c r="A845" i="2"/>
  <c r="B845" i="2"/>
  <c r="C845" i="2"/>
  <c r="J845" i="2"/>
  <c r="K845" i="2"/>
  <c r="S845" i="2"/>
  <c r="A846" i="2"/>
  <c r="B846" i="2"/>
  <c r="C846" i="2"/>
  <c r="J846" i="2"/>
  <c r="K846" i="2"/>
  <c r="S846" i="2"/>
  <c r="A847" i="2"/>
  <c r="B847" i="2"/>
  <c r="C847" i="2"/>
  <c r="J847" i="2"/>
  <c r="K847" i="2"/>
  <c r="S847" i="2"/>
  <c r="A848" i="2"/>
  <c r="B848" i="2"/>
  <c r="C848" i="2"/>
  <c r="J848" i="2"/>
  <c r="K848" i="2"/>
  <c r="S848" i="2"/>
  <c r="A849" i="2"/>
  <c r="B849" i="2"/>
  <c r="C849" i="2"/>
  <c r="J849" i="2"/>
  <c r="K849" i="2"/>
  <c r="S849" i="2"/>
  <c r="A850" i="2"/>
  <c r="B850" i="2"/>
  <c r="C850" i="2"/>
  <c r="J850" i="2"/>
  <c r="K850" i="2"/>
  <c r="A851" i="2"/>
  <c r="B851" i="2"/>
  <c r="C851" i="2"/>
  <c r="J851" i="2"/>
  <c r="K851" i="2"/>
  <c r="S851" i="2"/>
  <c r="A852" i="2"/>
  <c r="B852" i="2"/>
  <c r="C852" i="2"/>
  <c r="J852" i="2"/>
  <c r="K852" i="2"/>
  <c r="S852" i="2"/>
  <c r="A853" i="2"/>
  <c r="B853" i="2"/>
  <c r="C853" i="2"/>
  <c r="J853" i="2"/>
  <c r="K853" i="2"/>
  <c r="S853" i="2"/>
  <c r="A854" i="2"/>
  <c r="B854" i="2"/>
  <c r="C854" i="2"/>
  <c r="J854" i="2"/>
  <c r="K854" i="2"/>
  <c r="S854" i="2"/>
  <c r="A855" i="2"/>
  <c r="B855" i="2"/>
  <c r="C855" i="2"/>
  <c r="J855" i="2"/>
  <c r="K855" i="2"/>
  <c r="S855" i="2"/>
  <c r="A856" i="2"/>
  <c r="B856" i="2"/>
  <c r="C856" i="2"/>
  <c r="J856" i="2"/>
  <c r="K856" i="2"/>
  <c r="S856" i="2"/>
  <c r="A857" i="2"/>
  <c r="B857" i="2"/>
  <c r="C857" i="2"/>
  <c r="J857" i="2"/>
  <c r="K857" i="2"/>
  <c r="S857" i="2"/>
  <c r="A858" i="2"/>
  <c r="B858" i="2"/>
  <c r="C858" i="2"/>
  <c r="J858" i="2"/>
  <c r="K858" i="2"/>
  <c r="A859" i="2"/>
  <c r="B859" i="2"/>
  <c r="C859" i="2"/>
  <c r="J859" i="2"/>
  <c r="K859" i="2"/>
  <c r="S859" i="2"/>
  <c r="A860" i="2"/>
  <c r="B860" i="2"/>
  <c r="C860" i="2"/>
  <c r="J860" i="2"/>
  <c r="K860" i="2"/>
  <c r="S860" i="2"/>
  <c r="A861" i="2"/>
  <c r="B861" i="2"/>
  <c r="C861" i="2"/>
  <c r="J861" i="2"/>
  <c r="K861" i="2"/>
  <c r="S861" i="2"/>
  <c r="A862" i="2"/>
  <c r="B862" i="2"/>
  <c r="C862" i="2"/>
  <c r="J862" i="2"/>
  <c r="K862" i="2"/>
  <c r="S862" i="2"/>
  <c r="A863" i="2"/>
  <c r="B863" i="2"/>
  <c r="C863" i="2"/>
  <c r="J863" i="2"/>
  <c r="K863" i="2"/>
  <c r="S863" i="2"/>
  <c r="A864" i="2"/>
  <c r="B864" i="2"/>
  <c r="C864" i="2"/>
  <c r="J864" i="2"/>
  <c r="K864" i="2"/>
  <c r="S864" i="2"/>
  <c r="A865" i="2"/>
  <c r="B865" i="2"/>
  <c r="C865" i="2"/>
  <c r="J865" i="2"/>
  <c r="K865" i="2"/>
  <c r="S865" i="2"/>
  <c r="A866" i="2"/>
  <c r="B866" i="2"/>
  <c r="C866" i="2"/>
  <c r="J866" i="2"/>
  <c r="K866" i="2"/>
  <c r="A867" i="2"/>
  <c r="B867" i="2"/>
  <c r="C867" i="2"/>
  <c r="J867" i="2"/>
  <c r="K867" i="2"/>
  <c r="S867" i="2"/>
  <c r="A868" i="2"/>
  <c r="B868" i="2"/>
  <c r="C868" i="2"/>
  <c r="J868" i="2"/>
  <c r="K868" i="2"/>
  <c r="S868" i="2"/>
  <c r="A869" i="2"/>
  <c r="B869" i="2"/>
  <c r="C869" i="2"/>
  <c r="J869" i="2"/>
  <c r="K869" i="2"/>
  <c r="S869" i="2"/>
  <c r="A870" i="2"/>
  <c r="B870" i="2"/>
  <c r="C870" i="2"/>
  <c r="J870" i="2"/>
  <c r="K870" i="2"/>
  <c r="S870" i="2"/>
  <c r="A871" i="2"/>
  <c r="B871" i="2"/>
  <c r="C871" i="2"/>
  <c r="J871" i="2"/>
  <c r="K871" i="2"/>
  <c r="S871" i="2"/>
  <c r="A872" i="2"/>
  <c r="B872" i="2"/>
  <c r="C872" i="2"/>
  <c r="J872" i="2"/>
  <c r="K872" i="2"/>
  <c r="S872" i="2"/>
  <c r="A873" i="2"/>
  <c r="B873" i="2"/>
  <c r="C873" i="2"/>
  <c r="J873" i="2"/>
  <c r="K873" i="2"/>
  <c r="S873" i="2"/>
  <c r="A874" i="2"/>
  <c r="B874" i="2"/>
  <c r="C874" i="2"/>
  <c r="J874" i="2"/>
  <c r="K874" i="2"/>
  <c r="A875" i="2"/>
  <c r="B875" i="2"/>
  <c r="C875" i="2"/>
  <c r="J875" i="2"/>
  <c r="K875" i="2"/>
  <c r="S875" i="2"/>
  <c r="A876" i="2"/>
  <c r="B876" i="2"/>
  <c r="C876" i="2"/>
  <c r="J876" i="2"/>
  <c r="K876" i="2"/>
  <c r="S876" i="2"/>
  <c r="A877" i="2"/>
  <c r="B877" i="2"/>
  <c r="C877" i="2"/>
  <c r="J877" i="2"/>
  <c r="K877" i="2"/>
  <c r="S877" i="2"/>
  <c r="A878" i="2"/>
  <c r="B878" i="2"/>
  <c r="C878" i="2"/>
  <c r="J878" i="2"/>
  <c r="K878" i="2"/>
  <c r="S878" i="2"/>
  <c r="A879" i="2"/>
  <c r="B879" i="2"/>
  <c r="C879" i="2"/>
  <c r="J879" i="2"/>
  <c r="K879" i="2"/>
  <c r="S879" i="2"/>
  <c r="A880" i="2"/>
  <c r="B880" i="2"/>
  <c r="C880" i="2"/>
  <c r="J880" i="2"/>
  <c r="K880" i="2"/>
  <c r="S880" i="2"/>
  <c r="A881" i="2"/>
  <c r="B881" i="2"/>
  <c r="C881" i="2"/>
  <c r="J881" i="2"/>
  <c r="K881" i="2"/>
  <c r="S881" i="2"/>
  <c r="A882" i="2"/>
  <c r="B882" i="2"/>
  <c r="C882" i="2"/>
  <c r="J882" i="2"/>
  <c r="K882" i="2"/>
  <c r="A883" i="2"/>
  <c r="B883" i="2"/>
  <c r="C883" i="2"/>
  <c r="J883" i="2"/>
  <c r="K883" i="2"/>
  <c r="S883" i="2"/>
  <c r="A884" i="2"/>
  <c r="B884" i="2"/>
  <c r="C884" i="2"/>
  <c r="J884" i="2"/>
  <c r="K884" i="2"/>
  <c r="S884" i="2"/>
  <c r="A885" i="2"/>
  <c r="B885" i="2"/>
  <c r="C885" i="2"/>
  <c r="J885" i="2"/>
  <c r="K885" i="2"/>
  <c r="S885" i="2"/>
  <c r="A886" i="2"/>
  <c r="B886" i="2"/>
  <c r="C886" i="2"/>
  <c r="J886" i="2"/>
  <c r="K886" i="2"/>
  <c r="S886" i="2"/>
  <c r="A887" i="2"/>
  <c r="B887" i="2"/>
  <c r="C887" i="2"/>
  <c r="J887" i="2"/>
  <c r="K887" i="2"/>
  <c r="S887" i="2"/>
  <c r="A888" i="2"/>
  <c r="B888" i="2"/>
  <c r="C888" i="2"/>
  <c r="J888" i="2"/>
  <c r="K888" i="2"/>
  <c r="S888" i="2"/>
  <c r="A889" i="2"/>
  <c r="B889" i="2"/>
  <c r="C889" i="2"/>
  <c r="J889" i="2"/>
  <c r="K889" i="2"/>
  <c r="S889" i="2"/>
  <c r="A890" i="2"/>
  <c r="B890" i="2"/>
  <c r="C890" i="2"/>
  <c r="J890" i="2"/>
  <c r="K890" i="2"/>
  <c r="A891" i="2"/>
  <c r="B891" i="2"/>
  <c r="C891" i="2"/>
  <c r="J891" i="2"/>
  <c r="K891" i="2"/>
  <c r="S891" i="2"/>
  <c r="A892" i="2"/>
  <c r="B892" i="2"/>
  <c r="C892" i="2"/>
  <c r="J892" i="2"/>
  <c r="K892" i="2"/>
  <c r="S892" i="2"/>
  <c r="A893" i="2"/>
  <c r="B893" i="2"/>
  <c r="C893" i="2"/>
  <c r="J893" i="2"/>
  <c r="K893" i="2"/>
  <c r="S893" i="2"/>
  <c r="A894" i="2"/>
  <c r="B894" i="2"/>
  <c r="C894" i="2"/>
  <c r="J894" i="2"/>
  <c r="K894" i="2"/>
  <c r="S894" i="2"/>
  <c r="A895" i="2"/>
  <c r="B895" i="2"/>
  <c r="C895" i="2"/>
  <c r="J895" i="2"/>
  <c r="K895" i="2"/>
  <c r="S895" i="2"/>
  <c r="A896" i="2"/>
  <c r="B896" i="2"/>
  <c r="C896" i="2"/>
  <c r="J896" i="2"/>
  <c r="K896" i="2"/>
  <c r="S896" i="2"/>
  <c r="A897" i="2"/>
  <c r="B897" i="2"/>
  <c r="C897" i="2"/>
  <c r="J897" i="2"/>
  <c r="K897" i="2"/>
  <c r="S897" i="2"/>
  <c r="A898" i="2"/>
  <c r="B898" i="2"/>
  <c r="C898" i="2"/>
  <c r="J898" i="2"/>
  <c r="K898" i="2"/>
  <c r="A899" i="2"/>
  <c r="B899" i="2"/>
  <c r="C899" i="2"/>
  <c r="J899" i="2"/>
  <c r="K899" i="2"/>
  <c r="S899" i="2"/>
  <c r="A900" i="2"/>
  <c r="B900" i="2"/>
  <c r="C900" i="2"/>
  <c r="J900" i="2"/>
  <c r="K900" i="2"/>
  <c r="S900" i="2"/>
  <c r="A901" i="2"/>
  <c r="B901" i="2"/>
  <c r="C901" i="2"/>
  <c r="J901" i="2"/>
  <c r="K901" i="2"/>
  <c r="S901" i="2"/>
  <c r="A902" i="2"/>
  <c r="B902" i="2"/>
  <c r="C902" i="2"/>
  <c r="J902" i="2"/>
  <c r="K902" i="2"/>
  <c r="S902" i="2"/>
  <c r="A903" i="2"/>
  <c r="B903" i="2"/>
  <c r="C903" i="2"/>
  <c r="J903" i="2"/>
  <c r="K903" i="2"/>
  <c r="S903" i="2"/>
  <c r="A904" i="2"/>
  <c r="B904" i="2"/>
  <c r="C904" i="2"/>
  <c r="J904" i="2"/>
  <c r="K904" i="2"/>
  <c r="S904" i="2"/>
  <c r="A905" i="2"/>
  <c r="B905" i="2"/>
  <c r="C905" i="2"/>
  <c r="J905" i="2"/>
  <c r="K905" i="2"/>
  <c r="S905" i="2"/>
  <c r="A906" i="2"/>
  <c r="B906" i="2"/>
  <c r="C906" i="2"/>
  <c r="J906" i="2"/>
  <c r="K906" i="2"/>
  <c r="A907" i="2"/>
  <c r="B907" i="2"/>
  <c r="C907" i="2"/>
  <c r="J907" i="2"/>
  <c r="K907" i="2"/>
  <c r="S907" i="2"/>
  <c r="A908" i="2"/>
  <c r="B908" i="2"/>
  <c r="C908" i="2"/>
  <c r="J908" i="2"/>
  <c r="K908" i="2"/>
  <c r="S908" i="2"/>
  <c r="A909" i="2"/>
  <c r="B909" i="2"/>
  <c r="C909" i="2"/>
  <c r="J909" i="2"/>
  <c r="K909" i="2"/>
  <c r="S909" i="2"/>
  <c r="A910" i="2"/>
  <c r="B910" i="2"/>
  <c r="C910" i="2"/>
  <c r="J910" i="2"/>
  <c r="K910" i="2"/>
  <c r="S910" i="2"/>
  <c r="A911" i="2"/>
  <c r="B911" i="2"/>
  <c r="C911" i="2"/>
  <c r="J911" i="2"/>
  <c r="K911" i="2"/>
  <c r="S911" i="2"/>
  <c r="A912" i="2"/>
  <c r="B912" i="2"/>
  <c r="C912" i="2"/>
  <c r="J912" i="2"/>
  <c r="K912" i="2"/>
  <c r="S912" i="2"/>
  <c r="A913" i="2"/>
  <c r="B913" i="2"/>
  <c r="C913" i="2"/>
  <c r="J913" i="2"/>
  <c r="K913" i="2"/>
  <c r="S913" i="2"/>
  <c r="A914" i="2"/>
  <c r="B914" i="2"/>
  <c r="C914" i="2"/>
  <c r="J914" i="2"/>
  <c r="K914" i="2"/>
  <c r="A915" i="2"/>
  <c r="B915" i="2"/>
  <c r="C915" i="2"/>
  <c r="J915" i="2"/>
  <c r="K915" i="2"/>
  <c r="S915" i="2"/>
  <c r="A916" i="2"/>
  <c r="B916" i="2"/>
  <c r="C916" i="2"/>
  <c r="J916" i="2"/>
  <c r="K916" i="2"/>
  <c r="S916" i="2"/>
  <c r="A917" i="2"/>
  <c r="B917" i="2"/>
  <c r="C917" i="2"/>
  <c r="J917" i="2"/>
  <c r="K917" i="2"/>
  <c r="S917" i="2"/>
  <c r="A918" i="2"/>
  <c r="B918" i="2"/>
  <c r="C918" i="2"/>
  <c r="J918" i="2"/>
  <c r="K918" i="2"/>
  <c r="S918" i="2"/>
  <c r="A919" i="2"/>
  <c r="B919" i="2"/>
  <c r="C919" i="2"/>
  <c r="J919" i="2"/>
  <c r="K919" i="2"/>
  <c r="S919" i="2"/>
  <c r="A920" i="2"/>
  <c r="B920" i="2"/>
  <c r="C920" i="2"/>
  <c r="J920" i="2"/>
  <c r="K920" i="2"/>
  <c r="S920" i="2"/>
  <c r="A921" i="2"/>
  <c r="B921" i="2"/>
  <c r="C921" i="2"/>
  <c r="J921" i="2"/>
  <c r="K921" i="2"/>
  <c r="S921" i="2"/>
  <c r="A922" i="2"/>
  <c r="B922" i="2"/>
  <c r="C922" i="2"/>
  <c r="J922" i="2"/>
  <c r="K922" i="2"/>
  <c r="A923" i="2"/>
  <c r="B923" i="2"/>
  <c r="C923" i="2"/>
  <c r="J923" i="2"/>
  <c r="K923" i="2"/>
  <c r="S923" i="2"/>
  <c r="A924" i="2"/>
  <c r="B924" i="2"/>
  <c r="C924" i="2"/>
  <c r="J924" i="2"/>
  <c r="K924" i="2"/>
  <c r="S924" i="2"/>
  <c r="A925" i="2"/>
  <c r="B925" i="2"/>
  <c r="C925" i="2"/>
  <c r="J925" i="2"/>
  <c r="K925" i="2"/>
  <c r="S925" i="2"/>
  <c r="A926" i="2"/>
  <c r="B926" i="2"/>
  <c r="C926" i="2"/>
  <c r="J926" i="2"/>
  <c r="K926" i="2"/>
  <c r="S926" i="2"/>
  <c r="A927" i="2"/>
  <c r="B927" i="2"/>
  <c r="C927" i="2"/>
  <c r="J927" i="2"/>
  <c r="K927" i="2"/>
  <c r="S927" i="2"/>
  <c r="A928" i="2"/>
  <c r="B928" i="2"/>
  <c r="C928" i="2"/>
  <c r="J928" i="2"/>
  <c r="K928" i="2"/>
  <c r="S928" i="2"/>
  <c r="A929" i="2"/>
  <c r="B929" i="2"/>
  <c r="C929" i="2"/>
  <c r="J929" i="2"/>
  <c r="K929" i="2"/>
  <c r="S929" i="2"/>
  <c r="A930" i="2"/>
  <c r="B930" i="2"/>
  <c r="C930" i="2"/>
  <c r="J930" i="2"/>
  <c r="K930" i="2"/>
  <c r="A931" i="2"/>
  <c r="B931" i="2"/>
  <c r="C931" i="2"/>
  <c r="J931" i="2"/>
  <c r="K931" i="2"/>
  <c r="S931" i="2"/>
  <c r="A932" i="2"/>
  <c r="B932" i="2"/>
  <c r="C932" i="2"/>
  <c r="J932" i="2"/>
  <c r="K932" i="2"/>
  <c r="S932" i="2"/>
  <c r="A933" i="2"/>
  <c r="B933" i="2"/>
  <c r="C933" i="2"/>
  <c r="J933" i="2"/>
  <c r="K933" i="2"/>
  <c r="S933" i="2"/>
  <c r="A934" i="2"/>
  <c r="B934" i="2"/>
  <c r="C934" i="2"/>
  <c r="J934" i="2"/>
  <c r="K934" i="2"/>
  <c r="S934" i="2"/>
  <c r="A935" i="2"/>
  <c r="B935" i="2"/>
  <c r="C935" i="2"/>
  <c r="J935" i="2"/>
  <c r="K935" i="2"/>
  <c r="S935" i="2"/>
  <c r="A936" i="2"/>
  <c r="B936" i="2"/>
  <c r="C936" i="2"/>
  <c r="J936" i="2"/>
  <c r="K936" i="2"/>
  <c r="S936" i="2"/>
  <c r="A937" i="2"/>
  <c r="B937" i="2"/>
  <c r="C937" i="2"/>
  <c r="J937" i="2"/>
  <c r="K937" i="2"/>
  <c r="S937" i="2"/>
  <c r="A938" i="2"/>
  <c r="B938" i="2"/>
  <c r="C938" i="2"/>
  <c r="J938" i="2"/>
  <c r="K938" i="2"/>
  <c r="A939" i="2"/>
  <c r="B939" i="2"/>
  <c r="C939" i="2"/>
  <c r="J939" i="2"/>
  <c r="K939" i="2"/>
  <c r="S939" i="2"/>
  <c r="A940" i="2"/>
  <c r="B940" i="2"/>
  <c r="C940" i="2"/>
  <c r="J940" i="2"/>
  <c r="K940" i="2"/>
  <c r="S940" i="2"/>
  <c r="A941" i="2"/>
  <c r="B941" i="2"/>
  <c r="C941" i="2"/>
  <c r="J941" i="2"/>
  <c r="K941" i="2"/>
  <c r="S941" i="2"/>
  <c r="A942" i="2"/>
  <c r="B942" i="2"/>
  <c r="C942" i="2"/>
  <c r="J942" i="2"/>
  <c r="K942" i="2"/>
  <c r="S942" i="2"/>
  <c r="A943" i="2"/>
  <c r="B943" i="2"/>
  <c r="C943" i="2"/>
  <c r="J943" i="2"/>
  <c r="K943" i="2"/>
  <c r="S943" i="2"/>
  <c r="A944" i="2"/>
  <c r="B944" i="2"/>
  <c r="C944" i="2"/>
  <c r="J944" i="2"/>
  <c r="K944" i="2"/>
  <c r="S944" i="2"/>
  <c r="A945" i="2"/>
  <c r="B945" i="2"/>
  <c r="C945" i="2"/>
  <c r="J945" i="2"/>
  <c r="K945" i="2"/>
  <c r="S945" i="2"/>
  <c r="A946" i="2"/>
  <c r="B946" i="2"/>
  <c r="C946" i="2"/>
  <c r="J946" i="2"/>
  <c r="K946" i="2"/>
  <c r="A947" i="2"/>
  <c r="B947" i="2"/>
  <c r="C947" i="2"/>
  <c r="J947" i="2"/>
  <c r="K947" i="2"/>
  <c r="S947" i="2"/>
  <c r="A948" i="2"/>
  <c r="B948" i="2"/>
  <c r="C948" i="2"/>
  <c r="J948" i="2"/>
  <c r="K948" i="2"/>
  <c r="S948" i="2"/>
  <c r="A949" i="2"/>
  <c r="B949" i="2"/>
  <c r="C949" i="2"/>
  <c r="J949" i="2"/>
  <c r="K949" i="2"/>
  <c r="S949" i="2"/>
  <c r="A950" i="2"/>
  <c r="B950" i="2"/>
  <c r="C950" i="2"/>
  <c r="J950" i="2"/>
  <c r="K950" i="2"/>
  <c r="S950" i="2"/>
  <c r="A951" i="2"/>
  <c r="B951" i="2"/>
  <c r="C951" i="2"/>
  <c r="J951" i="2"/>
  <c r="K951" i="2"/>
  <c r="S951" i="2"/>
  <c r="A952" i="2"/>
  <c r="B952" i="2"/>
  <c r="C952" i="2"/>
  <c r="J952" i="2"/>
  <c r="K952" i="2"/>
  <c r="S952" i="2"/>
  <c r="A953" i="2"/>
  <c r="B953" i="2"/>
  <c r="C953" i="2"/>
  <c r="J953" i="2"/>
  <c r="K953" i="2"/>
  <c r="S953" i="2"/>
  <c r="A954" i="2"/>
  <c r="B954" i="2"/>
  <c r="C954" i="2"/>
  <c r="J954" i="2"/>
  <c r="K954" i="2"/>
  <c r="A955" i="2"/>
  <c r="B955" i="2"/>
  <c r="C955" i="2"/>
  <c r="J955" i="2"/>
  <c r="K955" i="2"/>
  <c r="S955" i="2"/>
  <c r="A956" i="2"/>
  <c r="B956" i="2"/>
  <c r="C956" i="2"/>
  <c r="J956" i="2"/>
  <c r="K956" i="2"/>
  <c r="S956" i="2"/>
  <c r="A957" i="2"/>
  <c r="B957" i="2"/>
  <c r="C957" i="2"/>
  <c r="J957" i="2"/>
  <c r="K957" i="2"/>
  <c r="S957" i="2"/>
  <c r="A958" i="2"/>
  <c r="B958" i="2"/>
  <c r="C958" i="2"/>
  <c r="J958" i="2"/>
  <c r="K958" i="2"/>
  <c r="S958" i="2"/>
  <c r="A959" i="2"/>
  <c r="B959" i="2"/>
  <c r="C959" i="2"/>
  <c r="J959" i="2"/>
  <c r="K959" i="2"/>
  <c r="S959" i="2"/>
  <c r="A960" i="2"/>
  <c r="B960" i="2"/>
  <c r="C960" i="2"/>
  <c r="J960" i="2"/>
  <c r="K960" i="2"/>
  <c r="S960" i="2"/>
  <c r="A961" i="2"/>
  <c r="B961" i="2"/>
  <c r="C961" i="2"/>
  <c r="J961" i="2"/>
  <c r="K961" i="2"/>
  <c r="S961" i="2"/>
  <c r="A962" i="2"/>
  <c r="B962" i="2"/>
  <c r="C962" i="2"/>
  <c r="J962" i="2"/>
  <c r="K962" i="2"/>
  <c r="A963" i="2"/>
  <c r="B963" i="2"/>
  <c r="C963" i="2"/>
  <c r="J963" i="2"/>
  <c r="K963" i="2"/>
  <c r="S963" i="2"/>
  <c r="A964" i="2"/>
  <c r="B964" i="2"/>
  <c r="C964" i="2"/>
  <c r="J964" i="2"/>
  <c r="K964" i="2"/>
  <c r="S964" i="2"/>
  <c r="A965" i="2"/>
  <c r="B965" i="2"/>
  <c r="C965" i="2"/>
  <c r="J965" i="2"/>
  <c r="K965" i="2"/>
  <c r="S965" i="2"/>
  <c r="A966" i="2"/>
  <c r="B966" i="2"/>
  <c r="C966" i="2"/>
  <c r="J966" i="2"/>
  <c r="K966" i="2"/>
  <c r="S966" i="2"/>
  <c r="A967" i="2"/>
  <c r="B967" i="2"/>
  <c r="C967" i="2"/>
  <c r="J967" i="2"/>
  <c r="K967" i="2"/>
  <c r="S967" i="2"/>
  <c r="A968" i="2"/>
  <c r="B968" i="2"/>
  <c r="C968" i="2"/>
  <c r="J968" i="2"/>
  <c r="K968" i="2"/>
  <c r="S968" i="2"/>
  <c r="A969" i="2"/>
  <c r="B969" i="2"/>
  <c r="C969" i="2"/>
  <c r="J969" i="2"/>
  <c r="K969" i="2"/>
  <c r="S969" i="2"/>
  <c r="A970" i="2"/>
  <c r="B970" i="2"/>
  <c r="C970" i="2"/>
  <c r="J970" i="2"/>
  <c r="K970" i="2"/>
  <c r="A971" i="2"/>
  <c r="B971" i="2"/>
  <c r="C971" i="2"/>
  <c r="J971" i="2"/>
  <c r="K971" i="2"/>
  <c r="S971" i="2"/>
  <c r="A972" i="2"/>
  <c r="B972" i="2"/>
  <c r="C972" i="2"/>
  <c r="J972" i="2"/>
  <c r="K972" i="2"/>
  <c r="S972" i="2"/>
  <c r="A973" i="2"/>
  <c r="B973" i="2"/>
  <c r="C973" i="2"/>
  <c r="J973" i="2"/>
  <c r="K973" i="2"/>
  <c r="S973" i="2"/>
  <c r="A974" i="2"/>
  <c r="B974" i="2"/>
  <c r="C974" i="2"/>
  <c r="J974" i="2"/>
  <c r="K974" i="2"/>
  <c r="S974" i="2"/>
  <c r="A975" i="2"/>
  <c r="B975" i="2"/>
  <c r="C975" i="2"/>
  <c r="J975" i="2"/>
  <c r="K975" i="2"/>
  <c r="S975" i="2"/>
  <c r="A976" i="2"/>
  <c r="B976" i="2"/>
  <c r="C976" i="2"/>
  <c r="J976" i="2"/>
  <c r="K976" i="2"/>
  <c r="S976" i="2"/>
  <c r="A977" i="2"/>
  <c r="B977" i="2"/>
  <c r="C977" i="2"/>
  <c r="J977" i="2"/>
  <c r="K977" i="2"/>
  <c r="S977" i="2"/>
  <c r="A978" i="2"/>
  <c r="B978" i="2"/>
  <c r="C978" i="2"/>
  <c r="J978" i="2"/>
  <c r="K978" i="2"/>
  <c r="A979" i="2"/>
  <c r="B979" i="2"/>
  <c r="C979" i="2"/>
  <c r="J979" i="2"/>
  <c r="K979" i="2"/>
  <c r="S979" i="2"/>
  <c r="A980" i="2"/>
  <c r="B980" i="2"/>
  <c r="C980" i="2"/>
  <c r="J980" i="2"/>
  <c r="K980" i="2"/>
  <c r="S980" i="2"/>
  <c r="A981" i="2"/>
  <c r="B981" i="2"/>
  <c r="C981" i="2"/>
  <c r="J981" i="2"/>
  <c r="K981" i="2"/>
  <c r="S981" i="2"/>
  <c r="A982" i="2"/>
  <c r="B982" i="2"/>
  <c r="C982" i="2"/>
  <c r="J982" i="2"/>
  <c r="K982" i="2"/>
  <c r="S982" i="2"/>
  <c r="A983" i="2"/>
  <c r="B983" i="2"/>
  <c r="C983" i="2"/>
  <c r="J983" i="2"/>
  <c r="K983" i="2"/>
  <c r="S983" i="2"/>
  <c r="A984" i="2"/>
  <c r="B984" i="2"/>
  <c r="C984" i="2"/>
  <c r="J984" i="2"/>
  <c r="K984" i="2"/>
  <c r="S984" i="2"/>
  <c r="A985" i="2"/>
  <c r="B985" i="2"/>
  <c r="C985" i="2"/>
  <c r="J985" i="2"/>
  <c r="K985" i="2"/>
  <c r="S985" i="2"/>
  <c r="A986" i="2"/>
  <c r="B986" i="2"/>
  <c r="C986" i="2"/>
  <c r="J986" i="2"/>
  <c r="K986" i="2"/>
  <c r="A987" i="2"/>
  <c r="B987" i="2"/>
  <c r="C987" i="2"/>
  <c r="J987" i="2"/>
  <c r="K987" i="2"/>
  <c r="S987" i="2"/>
  <c r="A988" i="2"/>
  <c r="B988" i="2"/>
  <c r="C988" i="2"/>
  <c r="J988" i="2"/>
  <c r="K988" i="2"/>
  <c r="S988" i="2"/>
  <c r="A989" i="2"/>
  <c r="B989" i="2"/>
  <c r="C989" i="2"/>
  <c r="J989" i="2"/>
  <c r="K989" i="2"/>
  <c r="S989" i="2"/>
  <c r="A990" i="2"/>
  <c r="B990" i="2"/>
  <c r="C990" i="2"/>
  <c r="J990" i="2"/>
  <c r="K990" i="2"/>
  <c r="S990" i="2"/>
  <c r="A991" i="2"/>
  <c r="B991" i="2"/>
  <c r="C991" i="2"/>
  <c r="J991" i="2"/>
  <c r="K991" i="2"/>
  <c r="S991" i="2"/>
  <c r="A992" i="2"/>
  <c r="B992" i="2"/>
  <c r="C992" i="2"/>
  <c r="J992" i="2"/>
  <c r="K992" i="2"/>
  <c r="S992" i="2"/>
  <c r="A993" i="2"/>
  <c r="B993" i="2"/>
  <c r="C993" i="2"/>
  <c r="J993" i="2"/>
  <c r="K993" i="2"/>
  <c r="S993" i="2"/>
  <c r="A994" i="2"/>
  <c r="B994" i="2"/>
  <c r="C994" i="2"/>
  <c r="J994" i="2"/>
  <c r="K994" i="2"/>
  <c r="A995" i="2"/>
  <c r="B995" i="2"/>
  <c r="C995" i="2"/>
  <c r="J995" i="2"/>
  <c r="K995" i="2"/>
  <c r="S995" i="2"/>
  <c r="A996" i="2"/>
  <c r="B996" i="2"/>
  <c r="C996" i="2"/>
  <c r="J996" i="2"/>
  <c r="K996" i="2"/>
  <c r="S996" i="2"/>
  <c r="A997" i="2"/>
  <c r="B997" i="2"/>
  <c r="C997" i="2"/>
  <c r="J997" i="2"/>
  <c r="K997" i="2"/>
  <c r="S997" i="2"/>
  <c r="A998" i="2"/>
  <c r="B998" i="2"/>
  <c r="C998" i="2"/>
  <c r="J998" i="2"/>
  <c r="K998" i="2"/>
  <c r="S998" i="2"/>
  <c r="A999" i="2"/>
  <c r="B999" i="2"/>
  <c r="C999" i="2"/>
  <c r="J999" i="2"/>
  <c r="K999" i="2"/>
  <c r="S999" i="2"/>
  <c r="A1000" i="2"/>
  <c r="B1000" i="2"/>
  <c r="C1000" i="2"/>
  <c r="J1000" i="2"/>
  <c r="K1000" i="2"/>
  <c r="S1000" i="2"/>
  <c r="A1001" i="2"/>
  <c r="B1001" i="2"/>
  <c r="C1001" i="2"/>
  <c r="J1001" i="2"/>
  <c r="K1001" i="2"/>
  <c r="S1001" i="2"/>
  <c r="A1002" i="2"/>
  <c r="B1002" i="2"/>
  <c r="C1002" i="2"/>
  <c r="J1002" i="2"/>
  <c r="K1002" i="2"/>
  <c r="A1003" i="2"/>
  <c r="B1003" i="2"/>
  <c r="C1003" i="2"/>
  <c r="J1003" i="2"/>
  <c r="K1003" i="2"/>
  <c r="S1003" i="2"/>
  <c r="A1004" i="2"/>
  <c r="B1004" i="2"/>
  <c r="C1004" i="2"/>
  <c r="J1004" i="2"/>
  <c r="K1004" i="2"/>
  <c r="S1004" i="2"/>
  <c r="A1005" i="2"/>
  <c r="B1005" i="2"/>
  <c r="C1005" i="2"/>
  <c r="J1005" i="2"/>
  <c r="K1005" i="2"/>
  <c r="S1005" i="2"/>
  <c r="A1006" i="2"/>
  <c r="B1006" i="2"/>
  <c r="C1006" i="2"/>
  <c r="J1006" i="2"/>
  <c r="K1006" i="2"/>
  <c r="S1006" i="2"/>
  <c r="A1007" i="2"/>
  <c r="B1007" i="2"/>
  <c r="C1007" i="2"/>
  <c r="J1007" i="2"/>
  <c r="K1007" i="2"/>
  <c r="S1007" i="2"/>
  <c r="A1008" i="2"/>
  <c r="B1008" i="2"/>
  <c r="C1008" i="2"/>
  <c r="J1008" i="2"/>
  <c r="K1008" i="2"/>
  <c r="S1008" i="2"/>
  <c r="A1009" i="2"/>
  <c r="B1009" i="2"/>
  <c r="C1009" i="2"/>
  <c r="J1009" i="2"/>
  <c r="K1009" i="2"/>
  <c r="S1009" i="2"/>
  <c r="A1010" i="2"/>
  <c r="B1010" i="2"/>
  <c r="C1010" i="2"/>
  <c r="J1010" i="2"/>
  <c r="K1010" i="2"/>
  <c r="A1011" i="2"/>
  <c r="B1011" i="2"/>
  <c r="C1011" i="2"/>
  <c r="J1011" i="2"/>
  <c r="K1011" i="2"/>
  <c r="S1011" i="2"/>
  <c r="A1012" i="2"/>
  <c r="B1012" i="2"/>
  <c r="C1012" i="2"/>
  <c r="J1012" i="2"/>
  <c r="K1012" i="2"/>
  <c r="S1012" i="2"/>
  <c r="A1013" i="2"/>
  <c r="B1013" i="2"/>
  <c r="C1013" i="2"/>
  <c r="J1013" i="2"/>
  <c r="K1013" i="2"/>
  <c r="S1013" i="2"/>
  <c r="A1014" i="2"/>
  <c r="B1014" i="2"/>
  <c r="C1014" i="2"/>
  <c r="J1014" i="2"/>
  <c r="K1014" i="2"/>
  <c r="S1014" i="2"/>
  <c r="A1015" i="2"/>
  <c r="B1015" i="2"/>
  <c r="C1015" i="2"/>
  <c r="J1015" i="2"/>
  <c r="K1015" i="2"/>
  <c r="S1015" i="2"/>
  <c r="A1016" i="2"/>
  <c r="B1016" i="2"/>
  <c r="C1016" i="2"/>
  <c r="J1016" i="2"/>
  <c r="K1016" i="2"/>
  <c r="S1016" i="2"/>
  <c r="A1017" i="2"/>
  <c r="B1017" i="2"/>
  <c r="C1017" i="2"/>
  <c r="J1017" i="2"/>
  <c r="K1017" i="2"/>
  <c r="S1017" i="2"/>
  <c r="A1018" i="2"/>
  <c r="B1018" i="2"/>
  <c r="C1018" i="2"/>
  <c r="J1018" i="2"/>
  <c r="K1018" i="2"/>
  <c r="A1019" i="2"/>
  <c r="B1019" i="2"/>
  <c r="C1019" i="2"/>
  <c r="J1019" i="2"/>
  <c r="K1019" i="2"/>
  <c r="S1019" i="2"/>
  <c r="A1020" i="2"/>
  <c r="B1020" i="2"/>
  <c r="C1020" i="2"/>
  <c r="J1020" i="2"/>
  <c r="K1020" i="2"/>
  <c r="S1020" i="2"/>
  <c r="A1021" i="2"/>
  <c r="B1021" i="2"/>
  <c r="C1021" i="2"/>
  <c r="J1021" i="2"/>
  <c r="K1021" i="2"/>
  <c r="S1021" i="2"/>
  <c r="A1022" i="2"/>
  <c r="B1022" i="2"/>
  <c r="C1022" i="2"/>
  <c r="J1022" i="2"/>
  <c r="K1022" i="2"/>
  <c r="S1022" i="2"/>
  <c r="A1023" i="2"/>
  <c r="B1023" i="2"/>
  <c r="C1023" i="2"/>
  <c r="J1023" i="2"/>
  <c r="K1023" i="2"/>
  <c r="S1023" i="2"/>
  <c r="A1024" i="2"/>
  <c r="B1024" i="2"/>
  <c r="C1024" i="2"/>
  <c r="J1024" i="2"/>
  <c r="K1024" i="2"/>
  <c r="S1024" i="2"/>
  <c r="A1025" i="2"/>
  <c r="B1025" i="2"/>
  <c r="C1025" i="2"/>
  <c r="J1025" i="2"/>
  <c r="K1025" i="2"/>
  <c r="S1025" i="2"/>
  <c r="A1026" i="2"/>
  <c r="B1026" i="2"/>
  <c r="C1026" i="2"/>
  <c r="J1026" i="2"/>
  <c r="K1026" i="2"/>
  <c r="A1027" i="2"/>
  <c r="B1027" i="2"/>
  <c r="C1027" i="2"/>
  <c r="J1027" i="2"/>
  <c r="K1027" i="2"/>
  <c r="S1027" i="2"/>
  <c r="A1028" i="2"/>
  <c r="B1028" i="2"/>
  <c r="C1028" i="2"/>
  <c r="J1028" i="2"/>
  <c r="K1028" i="2"/>
  <c r="S1028" i="2"/>
  <c r="A1029" i="2"/>
  <c r="B1029" i="2"/>
  <c r="C1029" i="2"/>
  <c r="J1029" i="2"/>
  <c r="K1029" i="2"/>
  <c r="S1029" i="2"/>
  <c r="A1030" i="2"/>
  <c r="B1030" i="2"/>
  <c r="C1030" i="2"/>
  <c r="J1030" i="2"/>
  <c r="K1030" i="2"/>
  <c r="S1030" i="2"/>
  <c r="A1031" i="2"/>
  <c r="B1031" i="2"/>
  <c r="C1031" i="2"/>
  <c r="J1031" i="2"/>
  <c r="K1031" i="2"/>
  <c r="S1031" i="2"/>
  <c r="A1032" i="2"/>
  <c r="B1032" i="2"/>
  <c r="C1032" i="2"/>
  <c r="J1032" i="2"/>
  <c r="K1032" i="2"/>
  <c r="S1032" i="2"/>
  <c r="A1033" i="2"/>
  <c r="B1033" i="2"/>
  <c r="C1033" i="2"/>
  <c r="J1033" i="2"/>
  <c r="K1033" i="2"/>
  <c r="S1033" i="2"/>
  <c r="A1034" i="2"/>
  <c r="B1034" i="2"/>
  <c r="C1034" i="2"/>
  <c r="J1034" i="2"/>
  <c r="K1034" i="2"/>
  <c r="A1035" i="2"/>
  <c r="B1035" i="2"/>
  <c r="C1035" i="2"/>
  <c r="J1035" i="2"/>
  <c r="K1035" i="2"/>
  <c r="S1035" i="2"/>
  <c r="A1036" i="2"/>
  <c r="B1036" i="2"/>
  <c r="C1036" i="2"/>
  <c r="J1036" i="2"/>
  <c r="K1036" i="2"/>
  <c r="S1036" i="2"/>
  <c r="A1037" i="2"/>
  <c r="B1037" i="2"/>
  <c r="C1037" i="2"/>
  <c r="J1037" i="2"/>
  <c r="K1037" i="2"/>
  <c r="S1037" i="2"/>
  <c r="A1038" i="2"/>
  <c r="B1038" i="2"/>
  <c r="C1038" i="2"/>
  <c r="J1038" i="2"/>
  <c r="K1038" i="2"/>
  <c r="S1038" i="2"/>
  <c r="A1039" i="2"/>
  <c r="B1039" i="2"/>
  <c r="C1039" i="2"/>
  <c r="J1039" i="2"/>
  <c r="K1039" i="2"/>
  <c r="S1039" i="2"/>
  <c r="A1040" i="2"/>
  <c r="B1040" i="2"/>
  <c r="C1040" i="2"/>
  <c r="J1040" i="2"/>
  <c r="K1040" i="2"/>
  <c r="S1040" i="2"/>
  <c r="A1041" i="2"/>
  <c r="B1041" i="2"/>
  <c r="C1041" i="2"/>
  <c r="J1041" i="2"/>
  <c r="K1041" i="2"/>
  <c r="S1041" i="2"/>
  <c r="A1042" i="2"/>
  <c r="B1042" i="2"/>
  <c r="C1042" i="2"/>
  <c r="J1042" i="2"/>
  <c r="K1042" i="2"/>
  <c r="A1043" i="2"/>
  <c r="B1043" i="2"/>
  <c r="C1043" i="2"/>
  <c r="J1043" i="2"/>
  <c r="K1043" i="2"/>
  <c r="S1043" i="2"/>
  <c r="A1044" i="2"/>
  <c r="B1044" i="2"/>
  <c r="C1044" i="2"/>
  <c r="J1044" i="2"/>
  <c r="K1044" i="2"/>
  <c r="S1044" i="2"/>
  <c r="A1045" i="2"/>
  <c r="B1045" i="2"/>
  <c r="C1045" i="2"/>
  <c r="J1045" i="2"/>
  <c r="K1045" i="2"/>
  <c r="S1045" i="2"/>
  <c r="A1046" i="2"/>
  <c r="B1046" i="2"/>
  <c r="C1046" i="2"/>
  <c r="J1046" i="2"/>
  <c r="K1046" i="2"/>
  <c r="S1046" i="2"/>
  <c r="A1047" i="2"/>
  <c r="B1047" i="2"/>
  <c r="C1047" i="2"/>
  <c r="J1047" i="2"/>
  <c r="K1047" i="2"/>
  <c r="S1047" i="2"/>
  <c r="A1048" i="2"/>
  <c r="B1048" i="2"/>
  <c r="C1048" i="2"/>
  <c r="J1048" i="2"/>
  <c r="K1048" i="2"/>
  <c r="S1048" i="2"/>
  <c r="A1049" i="2"/>
  <c r="B1049" i="2"/>
  <c r="C1049" i="2"/>
  <c r="J1049" i="2"/>
  <c r="K1049" i="2"/>
  <c r="S1049" i="2"/>
  <c r="A1050" i="2"/>
  <c r="B1050" i="2"/>
  <c r="C1050" i="2"/>
  <c r="J1050" i="2"/>
  <c r="K1050" i="2"/>
  <c r="A1051" i="2"/>
  <c r="B1051" i="2"/>
  <c r="C1051" i="2"/>
  <c r="J1051" i="2"/>
  <c r="K1051" i="2"/>
  <c r="S1051" i="2"/>
  <c r="A1052" i="2"/>
  <c r="B1052" i="2"/>
  <c r="C1052" i="2"/>
  <c r="J1052" i="2"/>
  <c r="K1052" i="2"/>
  <c r="S1052" i="2"/>
  <c r="A1053" i="2"/>
  <c r="B1053" i="2"/>
  <c r="C1053" i="2"/>
  <c r="J1053" i="2"/>
  <c r="K1053" i="2"/>
  <c r="S1053" i="2"/>
  <c r="A1054" i="2"/>
  <c r="B1054" i="2"/>
  <c r="C1054" i="2"/>
  <c r="J1054" i="2"/>
  <c r="K1054" i="2"/>
  <c r="S1054" i="2"/>
  <c r="A1055" i="2"/>
  <c r="B1055" i="2"/>
  <c r="C1055" i="2"/>
  <c r="J1055" i="2"/>
  <c r="K1055" i="2"/>
  <c r="S1055" i="2"/>
  <c r="A1056" i="2"/>
  <c r="B1056" i="2"/>
  <c r="C1056" i="2"/>
  <c r="J1056" i="2"/>
  <c r="K1056" i="2"/>
  <c r="S1056" i="2"/>
  <c r="A1057" i="2"/>
  <c r="B1057" i="2"/>
  <c r="C1057" i="2"/>
  <c r="J1057" i="2"/>
  <c r="K1057" i="2"/>
  <c r="S1057" i="2"/>
  <c r="A1058" i="2"/>
  <c r="B1058" i="2"/>
  <c r="C1058" i="2"/>
  <c r="J1058" i="2"/>
  <c r="K1058" i="2"/>
  <c r="A1059" i="2"/>
  <c r="B1059" i="2"/>
  <c r="C1059" i="2"/>
  <c r="J1059" i="2"/>
  <c r="K1059" i="2"/>
  <c r="S1059" i="2"/>
  <c r="A1060" i="2"/>
  <c r="B1060" i="2"/>
  <c r="C1060" i="2"/>
  <c r="J1060" i="2"/>
  <c r="K1060" i="2"/>
  <c r="S1060" i="2"/>
  <c r="A1061" i="2"/>
  <c r="B1061" i="2"/>
  <c r="C1061" i="2"/>
  <c r="J1061" i="2"/>
  <c r="K1061" i="2"/>
  <c r="S1061" i="2"/>
  <c r="A1062" i="2"/>
  <c r="B1062" i="2"/>
  <c r="C1062" i="2"/>
  <c r="J1062" i="2"/>
  <c r="K1062" i="2"/>
  <c r="S1062" i="2"/>
  <c r="A1063" i="2"/>
  <c r="B1063" i="2"/>
  <c r="C1063" i="2"/>
  <c r="J1063" i="2"/>
  <c r="K1063" i="2"/>
  <c r="S1063" i="2"/>
  <c r="A1064" i="2"/>
  <c r="B1064" i="2"/>
  <c r="C1064" i="2"/>
  <c r="J1064" i="2"/>
  <c r="K1064" i="2"/>
  <c r="S1064" i="2"/>
  <c r="A1065" i="2"/>
  <c r="B1065" i="2"/>
  <c r="C1065" i="2"/>
  <c r="J1065" i="2"/>
  <c r="K1065" i="2"/>
  <c r="S1065" i="2"/>
  <c r="A1066" i="2"/>
  <c r="B1066" i="2"/>
  <c r="C1066" i="2"/>
  <c r="J1066" i="2"/>
  <c r="K1066" i="2"/>
  <c r="A1067" i="2"/>
  <c r="B1067" i="2"/>
  <c r="C1067" i="2"/>
  <c r="J1067" i="2"/>
  <c r="K1067" i="2"/>
  <c r="S1067" i="2"/>
  <c r="A1068" i="2"/>
  <c r="B1068" i="2"/>
  <c r="C1068" i="2"/>
  <c r="J1068" i="2"/>
  <c r="K1068" i="2"/>
  <c r="S1068" i="2"/>
  <c r="A1069" i="2"/>
  <c r="B1069" i="2"/>
  <c r="C1069" i="2"/>
  <c r="J1069" i="2"/>
  <c r="K1069" i="2"/>
  <c r="S1069" i="2"/>
  <c r="A1070" i="2"/>
  <c r="B1070" i="2"/>
  <c r="C1070" i="2"/>
  <c r="J1070" i="2"/>
  <c r="K1070" i="2"/>
  <c r="S1070" i="2"/>
  <c r="A1071" i="2"/>
  <c r="B1071" i="2"/>
  <c r="C1071" i="2"/>
  <c r="J1071" i="2"/>
  <c r="K1071" i="2"/>
  <c r="S1071" i="2"/>
  <c r="A1072" i="2"/>
  <c r="B1072" i="2"/>
  <c r="C1072" i="2"/>
  <c r="J1072" i="2"/>
  <c r="K1072" i="2"/>
  <c r="S1072" i="2"/>
  <c r="A1073" i="2"/>
  <c r="B1073" i="2"/>
  <c r="C1073" i="2"/>
  <c r="J1073" i="2"/>
  <c r="K1073" i="2"/>
  <c r="S1073" i="2"/>
  <c r="A1074" i="2"/>
  <c r="B1074" i="2"/>
  <c r="C1074" i="2"/>
  <c r="J1074" i="2"/>
  <c r="K1074" i="2"/>
  <c r="A1075" i="2"/>
  <c r="B1075" i="2"/>
  <c r="C1075" i="2"/>
  <c r="J1075" i="2"/>
  <c r="K1075" i="2"/>
  <c r="S1075" i="2"/>
  <c r="A1076" i="2"/>
  <c r="B1076" i="2"/>
  <c r="C1076" i="2"/>
  <c r="J1076" i="2"/>
  <c r="K1076" i="2"/>
  <c r="S1076" i="2"/>
  <c r="A1077" i="2"/>
  <c r="B1077" i="2"/>
  <c r="C1077" i="2"/>
  <c r="J1077" i="2"/>
  <c r="K1077" i="2"/>
  <c r="S1077" i="2"/>
  <c r="A1078" i="2"/>
  <c r="B1078" i="2"/>
  <c r="C1078" i="2"/>
  <c r="J1078" i="2"/>
  <c r="K1078" i="2"/>
  <c r="S1078" i="2"/>
  <c r="A1079" i="2"/>
  <c r="B1079" i="2"/>
  <c r="C1079" i="2"/>
  <c r="J1079" i="2"/>
  <c r="K1079" i="2"/>
  <c r="S1079" i="2"/>
  <c r="A1080" i="2"/>
  <c r="B1080" i="2"/>
  <c r="C1080" i="2"/>
  <c r="J1080" i="2"/>
  <c r="K1080" i="2"/>
  <c r="S1080" i="2"/>
  <c r="A1081" i="2"/>
  <c r="B1081" i="2"/>
  <c r="C1081" i="2"/>
  <c r="J1081" i="2"/>
  <c r="K1081" i="2"/>
  <c r="S1081" i="2"/>
  <c r="A1082" i="2"/>
  <c r="B1082" i="2"/>
  <c r="C1082" i="2"/>
  <c r="J1082" i="2"/>
  <c r="K1082" i="2"/>
  <c r="A1083" i="2"/>
  <c r="B1083" i="2"/>
  <c r="C1083" i="2"/>
  <c r="J1083" i="2"/>
  <c r="K1083" i="2"/>
  <c r="S1083" i="2"/>
  <c r="A1084" i="2"/>
  <c r="B1084" i="2"/>
  <c r="C1084" i="2"/>
  <c r="J1084" i="2"/>
  <c r="K1084" i="2"/>
  <c r="S1084" i="2"/>
  <c r="A1085" i="2"/>
  <c r="B1085" i="2"/>
  <c r="C1085" i="2"/>
  <c r="J1085" i="2"/>
  <c r="K1085" i="2"/>
  <c r="S1085" i="2"/>
  <c r="A1086" i="2"/>
  <c r="B1086" i="2"/>
  <c r="C1086" i="2"/>
  <c r="J1086" i="2"/>
  <c r="K1086" i="2"/>
  <c r="S1086" i="2"/>
  <c r="A1087" i="2"/>
  <c r="B1087" i="2"/>
  <c r="C1087" i="2"/>
  <c r="J1087" i="2"/>
  <c r="K1087" i="2"/>
  <c r="S1087" i="2"/>
  <c r="A1088" i="2"/>
  <c r="B1088" i="2"/>
  <c r="C1088" i="2"/>
  <c r="J1088" i="2"/>
  <c r="K1088" i="2"/>
  <c r="S1088" i="2"/>
  <c r="A1089" i="2"/>
  <c r="B1089" i="2"/>
  <c r="C1089" i="2"/>
  <c r="J1089" i="2"/>
  <c r="K1089" i="2"/>
  <c r="S1089" i="2"/>
  <c r="A1090" i="2"/>
  <c r="B1090" i="2"/>
  <c r="C1090" i="2"/>
  <c r="J1090" i="2"/>
  <c r="K1090" i="2"/>
  <c r="A1091" i="2"/>
  <c r="B1091" i="2"/>
  <c r="C1091" i="2"/>
  <c r="J1091" i="2"/>
  <c r="K1091" i="2"/>
  <c r="S1091" i="2"/>
  <c r="A1092" i="2"/>
  <c r="B1092" i="2"/>
  <c r="C1092" i="2"/>
  <c r="J1092" i="2"/>
  <c r="K1092" i="2"/>
  <c r="S1092" i="2"/>
  <c r="A1093" i="2"/>
  <c r="B1093" i="2"/>
  <c r="C1093" i="2"/>
  <c r="J1093" i="2"/>
  <c r="K1093" i="2"/>
  <c r="S1093" i="2"/>
  <c r="A1094" i="2"/>
  <c r="B1094" i="2"/>
  <c r="C1094" i="2"/>
  <c r="J1094" i="2"/>
  <c r="K1094" i="2"/>
  <c r="S1094" i="2"/>
  <c r="A1095" i="2"/>
  <c r="B1095" i="2"/>
  <c r="C1095" i="2"/>
  <c r="J1095" i="2"/>
  <c r="K1095" i="2"/>
  <c r="S1095" i="2"/>
  <c r="A1096" i="2"/>
  <c r="B1096" i="2"/>
  <c r="C1096" i="2"/>
  <c r="J1096" i="2"/>
  <c r="K1096" i="2"/>
  <c r="S1096" i="2"/>
  <c r="A1097" i="2"/>
  <c r="B1097" i="2"/>
  <c r="C1097" i="2"/>
  <c r="J1097" i="2"/>
  <c r="K1097" i="2"/>
  <c r="S1097" i="2"/>
  <c r="A1098" i="2"/>
  <c r="B1098" i="2"/>
  <c r="C1098" i="2"/>
  <c r="J1098" i="2"/>
  <c r="K1098" i="2"/>
  <c r="A1099" i="2"/>
  <c r="B1099" i="2"/>
  <c r="C1099" i="2"/>
  <c r="J1099" i="2"/>
  <c r="K1099" i="2"/>
  <c r="S1099" i="2"/>
  <c r="A1100" i="2"/>
  <c r="B1100" i="2"/>
  <c r="C1100" i="2"/>
  <c r="J1100" i="2"/>
  <c r="K1100" i="2"/>
  <c r="S1100" i="2"/>
  <c r="A1101" i="2"/>
  <c r="B1101" i="2"/>
  <c r="C1101" i="2"/>
  <c r="J1101" i="2"/>
  <c r="K1101" i="2"/>
  <c r="S1101" i="2"/>
  <c r="A1102" i="2"/>
  <c r="B1102" i="2"/>
  <c r="C1102" i="2"/>
  <c r="J1102" i="2"/>
  <c r="K1102" i="2"/>
  <c r="S1102" i="2"/>
  <c r="A1103" i="2"/>
  <c r="B1103" i="2"/>
  <c r="C1103" i="2"/>
  <c r="J1103" i="2"/>
  <c r="K1103" i="2"/>
  <c r="S1103" i="2"/>
  <c r="A1104" i="2"/>
  <c r="B1104" i="2"/>
  <c r="C1104" i="2"/>
  <c r="J1104" i="2"/>
  <c r="K1104" i="2"/>
  <c r="S1104" i="2"/>
  <c r="A1105" i="2"/>
  <c r="B1105" i="2"/>
  <c r="C1105" i="2"/>
  <c r="J1105" i="2"/>
  <c r="K1105" i="2"/>
  <c r="S1105" i="2"/>
  <c r="A1106" i="2"/>
  <c r="B1106" i="2"/>
  <c r="C1106" i="2"/>
  <c r="J1106" i="2"/>
  <c r="K1106" i="2"/>
  <c r="A1107" i="2"/>
  <c r="B1107" i="2"/>
  <c r="C1107" i="2"/>
  <c r="J1107" i="2"/>
  <c r="K1107" i="2"/>
  <c r="S1107" i="2"/>
  <c r="A1108" i="2"/>
  <c r="B1108" i="2"/>
  <c r="C1108" i="2"/>
  <c r="J1108" i="2"/>
  <c r="K1108" i="2"/>
  <c r="S1108" i="2"/>
  <c r="A1109" i="2"/>
  <c r="B1109" i="2"/>
  <c r="C1109" i="2"/>
  <c r="J1109" i="2"/>
  <c r="K1109" i="2"/>
  <c r="S1109" i="2"/>
  <c r="A1110" i="2"/>
  <c r="B1110" i="2"/>
  <c r="C1110" i="2"/>
  <c r="J1110" i="2"/>
  <c r="K1110" i="2"/>
  <c r="S1110" i="2"/>
  <c r="A1111" i="2"/>
  <c r="B1111" i="2"/>
  <c r="C1111" i="2"/>
  <c r="J1111" i="2"/>
  <c r="K1111" i="2"/>
  <c r="S1111" i="2"/>
  <c r="A1112" i="2"/>
  <c r="B1112" i="2"/>
  <c r="C1112" i="2"/>
  <c r="J1112" i="2"/>
  <c r="K1112" i="2"/>
  <c r="S1112" i="2"/>
  <c r="A1113" i="2"/>
  <c r="B1113" i="2"/>
  <c r="C1113" i="2"/>
  <c r="J1113" i="2"/>
  <c r="K1113" i="2"/>
  <c r="S1113" i="2"/>
  <c r="A1114" i="2"/>
  <c r="B1114" i="2"/>
  <c r="C1114" i="2"/>
  <c r="J1114" i="2"/>
  <c r="K1114" i="2"/>
  <c r="A1115" i="2"/>
  <c r="B1115" i="2"/>
  <c r="C1115" i="2"/>
  <c r="J1115" i="2"/>
  <c r="K1115" i="2"/>
  <c r="S1115" i="2"/>
  <c r="A1116" i="2"/>
  <c r="B1116" i="2"/>
  <c r="C1116" i="2"/>
  <c r="J1116" i="2"/>
  <c r="K1116" i="2"/>
  <c r="S1116" i="2"/>
  <c r="A1117" i="2"/>
  <c r="B1117" i="2"/>
  <c r="C1117" i="2"/>
  <c r="J1117" i="2"/>
  <c r="K1117" i="2"/>
  <c r="S1117" i="2"/>
  <c r="A1118" i="2"/>
  <c r="B1118" i="2"/>
  <c r="C1118" i="2"/>
  <c r="J1118" i="2"/>
  <c r="K1118" i="2"/>
  <c r="S1118" i="2"/>
  <c r="A1119" i="2"/>
  <c r="B1119" i="2"/>
  <c r="C1119" i="2"/>
  <c r="J1119" i="2"/>
  <c r="K1119" i="2"/>
  <c r="S1119" i="2"/>
  <c r="A1120" i="2"/>
  <c r="B1120" i="2"/>
  <c r="C1120" i="2"/>
  <c r="J1120" i="2"/>
  <c r="K1120" i="2"/>
  <c r="S1120" i="2"/>
  <c r="A1121" i="2"/>
  <c r="B1121" i="2"/>
  <c r="C1121" i="2"/>
  <c r="J1121" i="2"/>
  <c r="K1121" i="2"/>
  <c r="S1121" i="2"/>
  <c r="A1122" i="2"/>
  <c r="B1122" i="2"/>
  <c r="C1122" i="2"/>
  <c r="J1122" i="2"/>
  <c r="K1122" i="2"/>
  <c r="A1123" i="2"/>
  <c r="B1123" i="2"/>
  <c r="C1123" i="2"/>
  <c r="J1123" i="2"/>
  <c r="K1123" i="2"/>
  <c r="S1123" i="2"/>
  <c r="A1124" i="2"/>
  <c r="B1124" i="2"/>
  <c r="C1124" i="2"/>
  <c r="J1124" i="2"/>
  <c r="K1124" i="2"/>
  <c r="S1124" i="2"/>
  <c r="A1125" i="2"/>
  <c r="B1125" i="2"/>
  <c r="C1125" i="2"/>
  <c r="J1125" i="2"/>
  <c r="K1125" i="2"/>
  <c r="S1125" i="2"/>
  <c r="A1126" i="2"/>
  <c r="B1126" i="2"/>
  <c r="C1126" i="2"/>
  <c r="J1126" i="2"/>
  <c r="K1126" i="2"/>
  <c r="S1126" i="2"/>
  <c r="A1127" i="2"/>
  <c r="B1127" i="2"/>
  <c r="C1127" i="2"/>
  <c r="J1127" i="2"/>
  <c r="K1127" i="2"/>
  <c r="S1127" i="2"/>
  <c r="A1128" i="2"/>
  <c r="B1128" i="2"/>
  <c r="C1128" i="2"/>
  <c r="J1128" i="2"/>
  <c r="K1128" i="2"/>
  <c r="S1128" i="2"/>
  <c r="A1129" i="2"/>
  <c r="B1129" i="2"/>
  <c r="C1129" i="2"/>
  <c r="J1129" i="2"/>
  <c r="K1129" i="2"/>
  <c r="S1129" i="2"/>
  <c r="A1130" i="2"/>
  <c r="B1130" i="2"/>
  <c r="C1130" i="2"/>
  <c r="J1130" i="2"/>
  <c r="K1130" i="2"/>
  <c r="A1131" i="2"/>
  <c r="B1131" i="2"/>
  <c r="C1131" i="2"/>
  <c r="J1131" i="2"/>
  <c r="K1131" i="2"/>
  <c r="S1131" i="2"/>
  <c r="A1132" i="2"/>
  <c r="B1132" i="2"/>
  <c r="C1132" i="2"/>
  <c r="J1132" i="2"/>
  <c r="K1132" i="2"/>
  <c r="S1132" i="2"/>
  <c r="A1133" i="2"/>
  <c r="B1133" i="2"/>
  <c r="C1133" i="2"/>
  <c r="J1133" i="2"/>
  <c r="K1133" i="2"/>
  <c r="S1133" i="2"/>
  <c r="A1134" i="2"/>
  <c r="B1134" i="2"/>
  <c r="C1134" i="2"/>
  <c r="J1134" i="2"/>
  <c r="K1134" i="2"/>
  <c r="S1134" i="2"/>
  <c r="A1135" i="2"/>
  <c r="B1135" i="2"/>
  <c r="C1135" i="2"/>
  <c r="J1135" i="2"/>
  <c r="K1135" i="2"/>
  <c r="S1135" i="2"/>
  <c r="A1136" i="2"/>
  <c r="B1136" i="2"/>
  <c r="C1136" i="2"/>
  <c r="J1136" i="2"/>
  <c r="K1136" i="2"/>
  <c r="S1136" i="2"/>
  <c r="A1137" i="2"/>
  <c r="B1137" i="2"/>
  <c r="C1137" i="2"/>
  <c r="J1137" i="2"/>
  <c r="K1137" i="2"/>
  <c r="S1137" i="2"/>
  <c r="A1138" i="2"/>
  <c r="B1138" i="2"/>
  <c r="C1138" i="2"/>
  <c r="J1138" i="2"/>
  <c r="K1138" i="2"/>
  <c r="A1139" i="2"/>
  <c r="B1139" i="2"/>
  <c r="C1139" i="2"/>
  <c r="J1139" i="2"/>
  <c r="K1139" i="2"/>
  <c r="S1139" i="2"/>
  <c r="A1140" i="2"/>
  <c r="B1140" i="2"/>
  <c r="C1140" i="2"/>
  <c r="J1140" i="2"/>
  <c r="K1140" i="2"/>
  <c r="S1140" i="2"/>
  <c r="A1141" i="2"/>
  <c r="B1141" i="2"/>
  <c r="C1141" i="2"/>
  <c r="J1141" i="2"/>
  <c r="K1141" i="2"/>
  <c r="S1141" i="2"/>
  <c r="A1142" i="2"/>
  <c r="B1142" i="2"/>
  <c r="C1142" i="2"/>
  <c r="J1142" i="2"/>
  <c r="K1142" i="2"/>
  <c r="S1142" i="2"/>
  <c r="A1143" i="2"/>
  <c r="B1143" i="2"/>
  <c r="C1143" i="2"/>
  <c r="J1143" i="2"/>
  <c r="K1143" i="2"/>
  <c r="S1143" i="2"/>
  <c r="A1144" i="2"/>
  <c r="B1144" i="2"/>
  <c r="C1144" i="2"/>
  <c r="J1144" i="2"/>
  <c r="K1144" i="2"/>
  <c r="S1144" i="2"/>
  <c r="A1145" i="2"/>
  <c r="B1145" i="2"/>
  <c r="C1145" i="2"/>
  <c r="J1145" i="2"/>
  <c r="K1145" i="2"/>
  <c r="S1145" i="2"/>
  <c r="A1146" i="2"/>
  <c r="B1146" i="2"/>
  <c r="C1146" i="2"/>
  <c r="J1146" i="2"/>
  <c r="K1146" i="2"/>
  <c r="A1147" i="2"/>
  <c r="B1147" i="2"/>
  <c r="C1147" i="2"/>
  <c r="J1147" i="2"/>
  <c r="K1147" i="2"/>
  <c r="S1147" i="2"/>
  <c r="A1148" i="2"/>
  <c r="B1148" i="2"/>
  <c r="C1148" i="2"/>
  <c r="J1148" i="2"/>
  <c r="K1148" i="2"/>
  <c r="S1148" i="2"/>
  <c r="A1149" i="2"/>
  <c r="B1149" i="2"/>
  <c r="C1149" i="2"/>
  <c r="J1149" i="2"/>
  <c r="K1149" i="2"/>
  <c r="S1149" i="2"/>
  <c r="A1150" i="2"/>
  <c r="B1150" i="2"/>
  <c r="C1150" i="2"/>
  <c r="J1150" i="2"/>
  <c r="K1150" i="2"/>
  <c r="S1150" i="2"/>
  <c r="A1151" i="2"/>
  <c r="B1151" i="2"/>
  <c r="C1151" i="2"/>
  <c r="J1151" i="2"/>
  <c r="K1151" i="2"/>
  <c r="S1151" i="2"/>
  <c r="A1152" i="2"/>
  <c r="B1152" i="2"/>
  <c r="C1152" i="2"/>
  <c r="J1152" i="2"/>
  <c r="K1152" i="2"/>
  <c r="S1152" i="2"/>
  <c r="A1153" i="2"/>
  <c r="B1153" i="2"/>
  <c r="C1153" i="2"/>
  <c r="J1153" i="2"/>
  <c r="K1153" i="2"/>
  <c r="S1153" i="2"/>
  <c r="A1154" i="2"/>
  <c r="B1154" i="2"/>
  <c r="C1154" i="2"/>
  <c r="J1154" i="2"/>
  <c r="K1154" i="2"/>
  <c r="A1155" i="2"/>
  <c r="B1155" i="2"/>
  <c r="C1155" i="2"/>
  <c r="J1155" i="2"/>
  <c r="K1155" i="2"/>
  <c r="S1155" i="2"/>
  <c r="A1156" i="2"/>
  <c r="B1156" i="2"/>
  <c r="C1156" i="2"/>
  <c r="J1156" i="2"/>
  <c r="K1156" i="2"/>
  <c r="S1156" i="2"/>
  <c r="A1157" i="2"/>
  <c r="B1157" i="2"/>
  <c r="C1157" i="2"/>
  <c r="J1157" i="2"/>
  <c r="K1157" i="2"/>
  <c r="S1157" i="2"/>
  <c r="A1158" i="2"/>
  <c r="B1158" i="2"/>
  <c r="C1158" i="2"/>
  <c r="J1158" i="2"/>
  <c r="K1158" i="2"/>
  <c r="S1158" i="2"/>
  <c r="A1159" i="2"/>
  <c r="B1159" i="2"/>
  <c r="C1159" i="2"/>
  <c r="J1159" i="2"/>
  <c r="K1159" i="2"/>
  <c r="S1159" i="2"/>
  <c r="A1160" i="2"/>
  <c r="B1160" i="2"/>
  <c r="C1160" i="2"/>
  <c r="J1160" i="2"/>
  <c r="K1160" i="2"/>
  <c r="S1160" i="2"/>
  <c r="A1161" i="2"/>
  <c r="B1161" i="2"/>
  <c r="C1161" i="2"/>
  <c r="J1161" i="2"/>
  <c r="K1161" i="2"/>
  <c r="S1161" i="2"/>
  <c r="A1162" i="2"/>
  <c r="B1162" i="2"/>
  <c r="C1162" i="2"/>
  <c r="J1162" i="2"/>
  <c r="K1162" i="2"/>
  <c r="A1163" i="2"/>
  <c r="B1163" i="2"/>
  <c r="C1163" i="2"/>
  <c r="J1163" i="2"/>
  <c r="K1163" i="2"/>
  <c r="S1163" i="2"/>
  <c r="A1164" i="2"/>
  <c r="B1164" i="2"/>
  <c r="C1164" i="2"/>
  <c r="J1164" i="2"/>
  <c r="K1164" i="2"/>
  <c r="S1164" i="2"/>
  <c r="A1165" i="2"/>
  <c r="B1165" i="2"/>
  <c r="C1165" i="2"/>
  <c r="J1165" i="2"/>
  <c r="K1165" i="2"/>
  <c r="S1165" i="2"/>
  <c r="A1166" i="2"/>
  <c r="B1166" i="2"/>
  <c r="C1166" i="2"/>
  <c r="J1166" i="2"/>
  <c r="K1166" i="2"/>
  <c r="S1166" i="2"/>
  <c r="A1167" i="2"/>
  <c r="B1167" i="2"/>
  <c r="C1167" i="2"/>
  <c r="J1167" i="2"/>
  <c r="K1167" i="2"/>
  <c r="S1167" i="2"/>
  <c r="A1168" i="2"/>
  <c r="B1168" i="2"/>
  <c r="C1168" i="2"/>
  <c r="J1168" i="2"/>
  <c r="K1168" i="2"/>
  <c r="S1168" i="2"/>
  <c r="A1169" i="2"/>
  <c r="B1169" i="2"/>
  <c r="C1169" i="2"/>
  <c r="J1169" i="2"/>
  <c r="K1169" i="2"/>
  <c r="S1169" i="2"/>
  <c r="A1170" i="2"/>
  <c r="B1170" i="2"/>
  <c r="C1170" i="2"/>
  <c r="J1170" i="2"/>
  <c r="K1170" i="2"/>
  <c r="A1171" i="2"/>
  <c r="B1171" i="2"/>
  <c r="C1171" i="2"/>
  <c r="J1171" i="2"/>
  <c r="K1171" i="2"/>
  <c r="S1171" i="2"/>
  <c r="A1172" i="2"/>
  <c r="B1172" i="2"/>
  <c r="C1172" i="2"/>
  <c r="J1172" i="2"/>
  <c r="K1172" i="2"/>
  <c r="S1172" i="2"/>
  <c r="A1173" i="2"/>
  <c r="B1173" i="2"/>
  <c r="C1173" i="2"/>
  <c r="J1173" i="2"/>
  <c r="K1173" i="2"/>
  <c r="S1173" i="2"/>
  <c r="A1174" i="2"/>
  <c r="B1174" i="2"/>
  <c r="C1174" i="2"/>
  <c r="J1174" i="2"/>
  <c r="K1174" i="2"/>
  <c r="S1174" i="2"/>
  <c r="A1175" i="2"/>
  <c r="B1175" i="2"/>
  <c r="C1175" i="2"/>
  <c r="J1175" i="2"/>
  <c r="K1175" i="2"/>
  <c r="S1175" i="2"/>
  <c r="A1176" i="2"/>
  <c r="B1176" i="2"/>
  <c r="C1176" i="2"/>
  <c r="J1176" i="2"/>
  <c r="K1176" i="2"/>
  <c r="S1176" i="2"/>
  <c r="A1177" i="2"/>
  <c r="B1177" i="2"/>
  <c r="C1177" i="2"/>
  <c r="J1177" i="2"/>
  <c r="K1177" i="2"/>
  <c r="S1177" i="2"/>
  <c r="A1178" i="2"/>
  <c r="B1178" i="2"/>
  <c r="C1178" i="2"/>
  <c r="J1178" i="2"/>
  <c r="K1178" i="2"/>
  <c r="A1179" i="2"/>
  <c r="B1179" i="2"/>
  <c r="C1179" i="2"/>
  <c r="J1179" i="2"/>
  <c r="K1179" i="2"/>
  <c r="S1179" i="2"/>
  <c r="A1180" i="2"/>
  <c r="B1180" i="2"/>
  <c r="C1180" i="2"/>
  <c r="J1180" i="2"/>
  <c r="K1180" i="2"/>
  <c r="S1180" i="2"/>
  <c r="A1181" i="2"/>
  <c r="B1181" i="2"/>
  <c r="C1181" i="2"/>
  <c r="J1181" i="2"/>
  <c r="K1181" i="2"/>
  <c r="S1181" i="2"/>
  <c r="A1182" i="2"/>
  <c r="B1182" i="2"/>
  <c r="C1182" i="2"/>
  <c r="J1182" i="2"/>
  <c r="K1182" i="2"/>
  <c r="S1182" i="2"/>
  <c r="A1183" i="2"/>
  <c r="B1183" i="2"/>
  <c r="C1183" i="2"/>
  <c r="J1183" i="2"/>
  <c r="K1183" i="2"/>
  <c r="S1183" i="2"/>
  <c r="A1184" i="2"/>
  <c r="B1184" i="2"/>
  <c r="C1184" i="2"/>
  <c r="J1184" i="2"/>
  <c r="K1184" i="2"/>
  <c r="S1184" i="2"/>
  <c r="A1185" i="2"/>
  <c r="B1185" i="2"/>
  <c r="C1185" i="2"/>
  <c r="J1185" i="2"/>
  <c r="K1185" i="2"/>
  <c r="S1185" i="2"/>
  <c r="A1186" i="2"/>
  <c r="B1186" i="2"/>
  <c r="C1186" i="2"/>
  <c r="J1186" i="2"/>
  <c r="K1186" i="2"/>
  <c r="A1187" i="2"/>
  <c r="B1187" i="2"/>
  <c r="C1187" i="2"/>
  <c r="J1187" i="2"/>
  <c r="K1187" i="2"/>
  <c r="S1187" i="2"/>
  <c r="A1188" i="2"/>
  <c r="B1188" i="2"/>
  <c r="C1188" i="2"/>
  <c r="J1188" i="2"/>
  <c r="K1188" i="2"/>
  <c r="S1188" i="2"/>
  <c r="A1189" i="2"/>
  <c r="B1189" i="2"/>
  <c r="C1189" i="2"/>
  <c r="J1189" i="2"/>
  <c r="K1189" i="2"/>
  <c r="S1189" i="2"/>
  <c r="A1190" i="2"/>
  <c r="B1190" i="2"/>
  <c r="C1190" i="2"/>
  <c r="J1190" i="2"/>
  <c r="K1190" i="2"/>
  <c r="S1190" i="2"/>
  <c r="A1191" i="2"/>
  <c r="B1191" i="2"/>
  <c r="C1191" i="2"/>
  <c r="J1191" i="2"/>
  <c r="K1191" i="2"/>
  <c r="S1191" i="2"/>
  <c r="A1192" i="2"/>
  <c r="B1192" i="2"/>
  <c r="C1192" i="2"/>
  <c r="J1192" i="2"/>
  <c r="K1192" i="2"/>
  <c r="S1192" i="2"/>
  <c r="A1193" i="2"/>
  <c r="B1193" i="2"/>
  <c r="C1193" i="2"/>
  <c r="J1193" i="2"/>
  <c r="K1193" i="2"/>
  <c r="S1193" i="2"/>
  <c r="A1194" i="2"/>
  <c r="B1194" i="2"/>
  <c r="C1194" i="2"/>
  <c r="J1194" i="2"/>
  <c r="K1194" i="2"/>
  <c r="A1195" i="2"/>
  <c r="B1195" i="2"/>
  <c r="C1195" i="2"/>
  <c r="J1195" i="2"/>
  <c r="K1195" i="2"/>
  <c r="S1195" i="2"/>
  <c r="A1196" i="2"/>
  <c r="B1196" i="2"/>
  <c r="C1196" i="2"/>
  <c r="J1196" i="2"/>
  <c r="K1196" i="2"/>
  <c r="S1196" i="2"/>
  <c r="A1197" i="2"/>
  <c r="B1197" i="2"/>
  <c r="C1197" i="2"/>
  <c r="J1197" i="2"/>
  <c r="K1197" i="2"/>
  <c r="S1197" i="2"/>
  <c r="A1198" i="2"/>
  <c r="B1198" i="2"/>
  <c r="C1198" i="2"/>
  <c r="J1198" i="2"/>
  <c r="K1198" i="2"/>
  <c r="S1198" i="2"/>
  <c r="A1199" i="2"/>
  <c r="B1199" i="2"/>
  <c r="C1199" i="2"/>
  <c r="J1199" i="2"/>
  <c r="K1199" i="2"/>
  <c r="S1199" i="2"/>
  <c r="A1200" i="2"/>
  <c r="B1200" i="2"/>
  <c r="C1200" i="2"/>
  <c r="J1200" i="2"/>
  <c r="K1200" i="2"/>
  <c r="S1200" i="2"/>
  <c r="A1201" i="2"/>
  <c r="B1201" i="2"/>
  <c r="C1201" i="2"/>
  <c r="J1201" i="2"/>
  <c r="K1201" i="2"/>
  <c r="S1201" i="2"/>
  <c r="A1202" i="2"/>
  <c r="B1202" i="2"/>
  <c r="C1202" i="2"/>
  <c r="J1202" i="2"/>
  <c r="K1202" i="2"/>
  <c r="A1203" i="2"/>
  <c r="B1203" i="2"/>
  <c r="C1203" i="2"/>
  <c r="J1203" i="2"/>
  <c r="K1203" i="2"/>
  <c r="S1203" i="2"/>
  <c r="A1204" i="2"/>
  <c r="B1204" i="2"/>
  <c r="C1204" i="2"/>
  <c r="J1204" i="2"/>
  <c r="K1204" i="2"/>
  <c r="S1204" i="2"/>
  <c r="A1205" i="2"/>
  <c r="B1205" i="2"/>
  <c r="C1205" i="2"/>
  <c r="J1205" i="2"/>
  <c r="K1205" i="2"/>
  <c r="S1205" i="2"/>
  <c r="A1206" i="2"/>
  <c r="B1206" i="2"/>
  <c r="C1206" i="2"/>
  <c r="J1206" i="2"/>
  <c r="K1206" i="2"/>
  <c r="S1206" i="2"/>
  <c r="A1207" i="2"/>
  <c r="B1207" i="2"/>
  <c r="C1207" i="2"/>
  <c r="J1207" i="2"/>
  <c r="K1207" i="2"/>
  <c r="S1207" i="2"/>
  <c r="A1208" i="2"/>
  <c r="B1208" i="2"/>
  <c r="C1208" i="2"/>
  <c r="J1208" i="2"/>
  <c r="K1208" i="2"/>
  <c r="S1208" i="2"/>
  <c r="A1209" i="2"/>
  <c r="B1209" i="2"/>
  <c r="C1209" i="2"/>
  <c r="J1209" i="2"/>
  <c r="K1209" i="2"/>
  <c r="S1209" i="2"/>
  <c r="A1210" i="2"/>
  <c r="B1210" i="2"/>
  <c r="C1210" i="2"/>
  <c r="J1210" i="2"/>
  <c r="K1210" i="2"/>
  <c r="A1211" i="2"/>
  <c r="B1211" i="2"/>
  <c r="C1211" i="2"/>
  <c r="J1211" i="2"/>
  <c r="K1211" i="2"/>
  <c r="S1211" i="2"/>
  <c r="A1212" i="2"/>
  <c r="B1212" i="2"/>
  <c r="C1212" i="2"/>
  <c r="J1212" i="2"/>
  <c r="K1212" i="2"/>
  <c r="S1212" i="2"/>
  <c r="A1213" i="2"/>
  <c r="B1213" i="2"/>
  <c r="C1213" i="2"/>
  <c r="J1213" i="2"/>
  <c r="K1213" i="2"/>
  <c r="S1213" i="2"/>
  <c r="A1214" i="2"/>
  <c r="B1214" i="2"/>
  <c r="C1214" i="2"/>
  <c r="J1214" i="2"/>
  <c r="K1214" i="2"/>
  <c r="S1214" i="2"/>
  <c r="A1215" i="2"/>
  <c r="B1215" i="2"/>
  <c r="C1215" i="2"/>
  <c r="J1215" i="2"/>
  <c r="K1215" i="2"/>
  <c r="S1215" i="2"/>
  <c r="A1216" i="2"/>
  <c r="B1216" i="2"/>
  <c r="C1216" i="2"/>
  <c r="J1216" i="2"/>
  <c r="K1216" i="2"/>
  <c r="S1216" i="2"/>
  <c r="A1217" i="2"/>
  <c r="B1217" i="2"/>
  <c r="C1217" i="2"/>
  <c r="J1217" i="2"/>
  <c r="K1217" i="2"/>
  <c r="S1217" i="2"/>
  <c r="A1218" i="2"/>
  <c r="B1218" i="2"/>
  <c r="C1218" i="2"/>
  <c r="J1218" i="2"/>
  <c r="K1218" i="2"/>
  <c r="A1219" i="2"/>
  <c r="B1219" i="2"/>
  <c r="C1219" i="2"/>
  <c r="J1219" i="2"/>
  <c r="K1219" i="2"/>
  <c r="S1219" i="2"/>
  <c r="A1220" i="2"/>
  <c r="B1220" i="2"/>
  <c r="C1220" i="2"/>
  <c r="J1220" i="2"/>
  <c r="K1220" i="2"/>
  <c r="S1220" i="2"/>
  <c r="A1221" i="2"/>
  <c r="B1221" i="2"/>
  <c r="C1221" i="2"/>
  <c r="J1221" i="2"/>
  <c r="K1221" i="2"/>
  <c r="S1221" i="2"/>
  <c r="A1222" i="2"/>
  <c r="B1222" i="2"/>
  <c r="C1222" i="2"/>
  <c r="J1222" i="2"/>
  <c r="K1222" i="2"/>
  <c r="S1222" i="2"/>
  <c r="A1223" i="2"/>
  <c r="B1223" i="2"/>
  <c r="C1223" i="2"/>
  <c r="J1223" i="2"/>
  <c r="K1223" i="2"/>
  <c r="S1223" i="2"/>
  <c r="A1224" i="2"/>
  <c r="B1224" i="2"/>
  <c r="C1224" i="2"/>
  <c r="J1224" i="2"/>
  <c r="K1224" i="2"/>
  <c r="S1224" i="2"/>
  <c r="A1225" i="2"/>
  <c r="B1225" i="2"/>
  <c r="C1225" i="2"/>
  <c r="J1225" i="2"/>
  <c r="K1225" i="2"/>
  <c r="S1225" i="2"/>
  <c r="A1226" i="2"/>
  <c r="B1226" i="2"/>
  <c r="C1226" i="2"/>
  <c r="J1226" i="2"/>
  <c r="K1226" i="2"/>
  <c r="A1227" i="2"/>
  <c r="B1227" i="2"/>
  <c r="C1227" i="2"/>
  <c r="J1227" i="2"/>
  <c r="K1227" i="2"/>
  <c r="S1227" i="2"/>
  <c r="A1228" i="2"/>
  <c r="B1228" i="2"/>
  <c r="C1228" i="2"/>
  <c r="J1228" i="2"/>
  <c r="K1228" i="2"/>
  <c r="S1228" i="2"/>
  <c r="A1229" i="2"/>
  <c r="B1229" i="2"/>
  <c r="C1229" i="2"/>
  <c r="J1229" i="2"/>
  <c r="K1229" i="2"/>
  <c r="S1229" i="2"/>
  <c r="A1230" i="2"/>
  <c r="B1230" i="2"/>
  <c r="C1230" i="2"/>
  <c r="J1230" i="2"/>
  <c r="K1230" i="2"/>
  <c r="S1230" i="2"/>
  <c r="A1231" i="2"/>
  <c r="B1231" i="2"/>
  <c r="C1231" i="2"/>
  <c r="J1231" i="2"/>
  <c r="K1231" i="2"/>
  <c r="S1231" i="2"/>
  <c r="A1232" i="2"/>
  <c r="B1232" i="2"/>
  <c r="C1232" i="2"/>
  <c r="J1232" i="2"/>
  <c r="K1232" i="2"/>
  <c r="S1232" i="2"/>
  <c r="A1233" i="2"/>
  <c r="B1233" i="2"/>
  <c r="C1233" i="2"/>
  <c r="J1233" i="2"/>
  <c r="K1233" i="2"/>
  <c r="S1233" i="2"/>
  <c r="A1234" i="2"/>
  <c r="B1234" i="2"/>
  <c r="C1234" i="2"/>
  <c r="J1234" i="2"/>
  <c r="K1234" i="2"/>
  <c r="A1235" i="2"/>
  <c r="B1235" i="2"/>
  <c r="C1235" i="2"/>
  <c r="J1235" i="2"/>
  <c r="K1235" i="2"/>
  <c r="S1235" i="2"/>
  <c r="A1236" i="2"/>
  <c r="B1236" i="2"/>
  <c r="C1236" i="2"/>
  <c r="J1236" i="2"/>
  <c r="K1236" i="2"/>
  <c r="S1236" i="2"/>
  <c r="A1237" i="2"/>
  <c r="B1237" i="2"/>
  <c r="C1237" i="2"/>
  <c r="J1237" i="2"/>
  <c r="K1237" i="2"/>
  <c r="S1237" i="2"/>
  <c r="A1238" i="2"/>
  <c r="B1238" i="2"/>
  <c r="C1238" i="2"/>
  <c r="J1238" i="2"/>
  <c r="K1238" i="2"/>
  <c r="S1238" i="2"/>
  <c r="A1239" i="2"/>
  <c r="B1239" i="2"/>
  <c r="C1239" i="2"/>
  <c r="J1239" i="2"/>
  <c r="K1239" i="2"/>
  <c r="S1239" i="2"/>
  <c r="A1240" i="2"/>
  <c r="B1240" i="2"/>
  <c r="C1240" i="2"/>
  <c r="J1240" i="2"/>
  <c r="K1240" i="2"/>
  <c r="S1240" i="2"/>
  <c r="A1241" i="2"/>
  <c r="B1241" i="2"/>
  <c r="C1241" i="2"/>
  <c r="J1241" i="2"/>
  <c r="K1241" i="2"/>
  <c r="S1241" i="2"/>
  <c r="A1242" i="2"/>
  <c r="B1242" i="2"/>
  <c r="C1242" i="2"/>
  <c r="J1242" i="2"/>
  <c r="K1242" i="2"/>
  <c r="A1243" i="2"/>
  <c r="B1243" i="2"/>
  <c r="C1243" i="2"/>
  <c r="J1243" i="2"/>
  <c r="K1243" i="2"/>
  <c r="S1243" i="2"/>
  <c r="A1244" i="2"/>
  <c r="B1244" i="2"/>
  <c r="C1244" i="2"/>
  <c r="J1244" i="2"/>
  <c r="K1244" i="2"/>
  <c r="S1244" i="2"/>
  <c r="A1245" i="2"/>
  <c r="B1245" i="2"/>
  <c r="C1245" i="2"/>
  <c r="J1245" i="2"/>
  <c r="K1245" i="2"/>
  <c r="S1245" i="2"/>
  <c r="A1246" i="2"/>
  <c r="B1246" i="2"/>
  <c r="C1246" i="2"/>
  <c r="J1246" i="2"/>
  <c r="K1246" i="2"/>
  <c r="S1246" i="2"/>
  <c r="A1247" i="2"/>
  <c r="B1247" i="2"/>
  <c r="C1247" i="2"/>
  <c r="J1247" i="2"/>
  <c r="K1247" i="2"/>
  <c r="S1247" i="2"/>
  <c r="A1248" i="2"/>
  <c r="B1248" i="2"/>
  <c r="C1248" i="2"/>
  <c r="J1248" i="2"/>
  <c r="K1248" i="2"/>
  <c r="S1248" i="2"/>
  <c r="A1249" i="2"/>
  <c r="B1249" i="2"/>
  <c r="C1249" i="2"/>
  <c r="J1249" i="2"/>
  <c r="K1249" i="2"/>
  <c r="S1249" i="2"/>
  <c r="A1250" i="2"/>
  <c r="B1250" i="2"/>
  <c r="C1250" i="2"/>
  <c r="J1250" i="2"/>
  <c r="K1250" i="2"/>
  <c r="A1251" i="2"/>
  <c r="B1251" i="2"/>
  <c r="C1251" i="2"/>
  <c r="J1251" i="2"/>
  <c r="K1251" i="2"/>
  <c r="S1251" i="2"/>
  <c r="A1252" i="2"/>
  <c r="B1252" i="2"/>
  <c r="C1252" i="2"/>
  <c r="J1252" i="2"/>
  <c r="K1252" i="2"/>
  <c r="S1252" i="2"/>
  <c r="A1253" i="2"/>
  <c r="B1253" i="2"/>
  <c r="C1253" i="2"/>
  <c r="J1253" i="2"/>
  <c r="K1253" i="2"/>
  <c r="S1253" i="2"/>
  <c r="A1254" i="2"/>
  <c r="B1254" i="2"/>
  <c r="C1254" i="2"/>
  <c r="J1254" i="2"/>
  <c r="K1254" i="2"/>
  <c r="S1254" i="2"/>
  <c r="A1255" i="2"/>
  <c r="B1255" i="2"/>
  <c r="C1255" i="2"/>
  <c r="J1255" i="2"/>
  <c r="K1255" i="2"/>
  <c r="S1255" i="2"/>
  <c r="A1256" i="2"/>
  <c r="B1256" i="2"/>
  <c r="C1256" i="2"/>
  <c r="J1256" i="2"/>
  <c r="K1256" i="2"/>
  <c r="S1256" i="2"/>
  <c r="A1257" i="2"/>
  <c r="B1257" i="2"/>
  <c r="C1257" i="2"/>
  <c r="J1257" i="2"/>
  <c r="K1257" i="2"/>
  <c r="S1257" i="2"/>
  <c r="A1258" i="2"/>
  <c r="B1258" i="2"/>
  <c r="C1258" i="2"/>
  <c r="J1258" i="2"/>
  <c r="K1258" i="2"/>
  <c r="A1259" i="2"/>
  <c r="B1259" i="2"/>
  <c r="C1259" i="2"/>
  <c r="J1259" i="2"/>
  <c r="K1259" i="2"/>
  <c r="S1259" i="2"/>
  <c r="A1260" i="2"/>
  <c r="B1260" i="2"/>
  <c r="C1260" i="2"/>
  <c r="J1260" i="2"/>
  <c r="K1260" i="2"/>
  <c r="S1260" i="2"/>
  <c r="A1261" i="2"/>
  <c r="B1261" i="2"/>
  <c r="C1261" i="2"/>
  <c r="J1261" i="2"/>
  <c r="K1261" i="2"/>
  <c r="S1261" i="2"/>
  <c r="A1262" i="2"/>
  <c r="B1262" i="2"/>
  <c r="C1262" i="2"/>
  <c r="J1262" i="2"/>
  <c r="K1262" i="2"/>
  <c r="S1262" i="2"/>
  <c r="A1263" i="2"/>
  <c r="B1263" i="2"/>
  <c r="C1263" i="2"/>
  <c r="J1263" i="2"/>
  <c r="K1263" i="2"/>
  <c r="S1263" i="2"/>
  <c r="A1264" i="2"/>
  <c r="B1264" i="2"/>
  <c r="C1264" i="2"/>
  <c r="J1264" i="2"/>
  <c r="K1264" i="2"/>
  <c r="S1264" i="2"/>
  <c r="A1265" i="2"/>
  <c r="B1265" i="2"/>
  <c r="C1265" i="2"/>
  <c r="J1265" i="2"/>
  <c r="K1265" i="2"/>
  <c r="S1265" i="2"/>
  <c r="A1266" i="2"/>
  <c r="B1266" i="2"/>
  <c r="C1266" i="2"/>
  <c r="J1266" i="2"/>
  <c r="K1266" i="2"/>
  <c r="A1267" i="2"/>
  <c r="B1267" i="2"/>
  <c r="C1267" i="2"/>
  <c r="J1267" i="2"/>
  <c r="K1267" i="2"/>
  <c r="S1267" i="2"/>
  <c r="A1268" i="2"/>
  <c r="B1268" i="2"/>
  <c r="C1268" i="2"/>
  <c r="J1268" i="2"/>
  <c r="K1268" i="2"/>
  <c r="S1268" i="2"/>
  <c r="A1269" i="2"/>
  <c r="B1269" i="2"/>
  <c r="C1269" i="2"/>
  <c r="J1269" i="2"/>
  <c r="K1269" i="2"/>
  <c r="S1269" i="2"/>
  <c r="A1270" i="2"/>
  <c r="B1270" i="2"/>
  <c r="C1270" i="2"/>
  <c r="J1270" i="2"/>
  <c r="K1270" i="2"/>
  <c r="S1270" i="2"/>
  <c r="A1271" i="2"/>
  <c r="B1271" i="2"/>
  <c r="C1271" i="2"/>
  <c r="J1271" i="2"/>
  <c r="K1271" i="2"/>
  <c r="S1271" i="2"/>
  <c r="A1272" i="2"/>
  <c r="B1272" i="2"/>
  <c r="C1272" i="2"/>
  <c r="J1272" i="2"/>
  <c r="K1272" i="2"/>
  <c r="S1272" i="2"/>
  <c r="A1273" i="2"/>
  <c r="B1273" i="2"/>
  <c r="C1273" i="2"/>
  <c r="J1273" i="2"/>
  <c r="K1273" i="2"/>
  <c r="S1273" i="2"/>
  <c r="A1274" i="2"/>
  <c r="B1274" i="2"/>
  <c r="C1274" i="2"/>
  <c r="J1274" i="2"/>
  <c r="K1274" i="2"/>
  <c r="A1275" i="2"/>
  <c r="B1275" i="2"/>
  <c r="C1275" i="2"/>
  <c r="J1275" i="2"/>
  <c r="K1275" i="2"/>
  <c r="S1275" i="2"/>
  <c r="A1276" i="2"/>
  <c r="B1276" i="2"/>
  <c r="C1276" i="2"/>
  <c r="J1276" i="2"/>
  <c r="K1276" i="2"/>
  <c r="S1276" i="2"/>
  <c r="A1277" i="2"/>
  <c r="B1277" i="2"/>
  <c r="C1277" i="2"/>
  <c r="J1277" i="2"/>
  <c r="K1277" i="2"/>
  <c r="S1277" i="2"/>
  <c r="A1278" i="2"/>
  <c r="B1278" i="2"/>
  <c r="C1278" i="2"/>
  <c r="J1278" i="2"/>
  <c r="K1278" i="2"/>
  <c r="S1278" i="2"/>
  <c r="A1279" i="2"/>
  <c r="B1279" i="2"/>
  <c r="C1279" i="2"/>
  <c r="J1279" i="2"/>
  <c r="K1279" i="2"/>
  <c r="S1279" i="2"/>
  <c r="A1280" i="2"/>
  <c r="B1280" i="2"/>
  <c r="C1280" i="2"/>
  <c r="J1280" i="2"/>
  <c r="K1280" i="2"/>
  <c r="S1280" i="2"/>
  <c r="A1281" i="2"/>
  <c r="B1281" i="2"/>
  <c r="C1281" i="2"/>
  <c r="J1281" i="2"/>
  <c r="K1281" i="2"/>
  <c r="S1281" i="2"/>
  <c r="A1282" i="2"/>
  <c r="B1282" i="2"/>
  <c r="C1282" i="2"/>
  <c r="J1282" i="2"/>
  <c r="K1282" i="2"/>
  <c r="A1283" i="2"/>
  <c r="B1283" i="2"/>
  <c r="C1283" i="2"/>
  <c r="J1283" i="2"/>
  <c r="K1283" i="2"/>
  <c r="S1283" i="2"/>
  <c r="A1284" i="2"/>
  <c r="B1284" i="2"/>
  <c r="C1284" i="2"/>
  <c r="J1284" i="2"/>
  <c r="K1284" i="2"/>
  <c r="S1284" i="2"/>
  <c r="A1285" i="2"/>
  <c r="B1285" i="2"/>
  <c r="C1285" i="2"/>
  <c r="J1285" i="2"/>
  <c r="K1285" i="2"/>
  <c r="S1285" i="2"/>
  <c r="A1286" i="2"/>
  <c r="B1286" i="2"/>
  <c r="C1286" i="2"/>
  <c r="J1286" i="2"/>
  <c r="K1286" i="2"/>
  <c r="S1286" i="2"/>
  <c r="A1287" i="2"/>
  <c r="B1287" i="2"/>
  <c r="C1287" i="2"/>
  <c r="J1287" i="2"/>
  <c r="K1287" i="2"/>
  <c r="S1287" i="2"/>
  <c r="A1288" i="2"/>
  <c r="B1288" i="2"/>
  <c r="C1288" i="2"/>
  <c r="J1288" i="2"/>
  <c r="K1288" i="2"/>
  <c r="S1288" i="2"/>
  <c r="A1289" i="2"/>
  <c r="B1289" i="2"/>
  <c r="C1289" i="2"/>
  <c r="J1289" i="2"/>
  <c r="K1289" i="2"/>
  <c r="S1289" i="2"/>
  <c r="A1290" i="2"/>
  <c r="B1290" i="2"/>
  <c r="C1290" i="2"/>
  <c r="J1290" i="2"/>
  <c r="K1290" i="2"/>
  <c r="A1291" i="2"/>
  <c r="B1291" i="2"/>
  <c r="C1291" i="2"/>
  <c r="J1291" i="2"/>
  <c r="K1291" i="2"/>
  <c r="S1291" i="2"/>
  <c r="A1292" i="2"/>
  <c r="B1292" i="2"/>
  <c r="C1292" i="2"/>
  <c r="J1292" i="2"/>
  <c r="K1292" i="2"/>
  <c r="S1292" i="2"/>
  <c r="A1293" i="2"/>
  <c r="B1293" i="2"/>
  <c r="C1293" i="2"/>
  <c r="J1293" i="2"/>
  <c r="K1293" i="2"/>
  <c r="S1293" i="2"/>
  <c r="A1294" i="2"/>
  <c r="B1294" i="2"/>
  <c r="C1294" i="2"/>
  <c r="J1294" i="2"/>
  <c r="K1294" i="2"/>
  <c r="S1294" i="2"/>
  <c r="A1295" i="2"/>
  <c r="B1295" i="2"/>
  <c r="C1295" i="2"/>
  <c r="J1295" i="2"/>
  <c r="K1295" i="2"/>
  <c r="S1295" i="2"/>
  <c r="A1296" i="2"/>
  <c r="B1296" i="2"/>
  <c r="C1296" i="2"/>
  <c r="J1296" i="2"/>
  <c r="K1296" i="2"/>
  <c r="S1296" i="2"/>
  <c r="A1297" i="2"/>
  <c r="B1297" i="2"/>
  <c r="C1297" i="2"/>
  <c r="J1297" i="2"/>
  <c r="K1297" i="2"/>
  <c r="S1297" i="2"/>
  <c r="A1298" i="2"/>
  <c r="B1298" i="2"/>
  <c r="C1298" i="2"/>
  <c r="J1298" i="2"/>
  <c r="K1298" i="2"/>
  <c r="A1299" i="2"/>
  <c r="B1299" i="2"/>
  <c r="C1299" i="2"/>
  <c r="J1299" i="2"/>
  <c r="K1299" i="2"/>
  <c r="S1299" i="2"/>
  <c r="A1300" i="2"/>
  <c r="B1300" i="2"/>
  <c r="C1300" i="2"/>
  <c r="J1300" i="2"/>
  <c r="K1300" i="2"/>
  <c r="S1300" i="2"/>
  <c r="A1301" i="2"/>
  <c r="B1301" i="2"/>
  <c r="C1301" i="2"/>
  <c r="J1301" i="2"/>
  <c r="K1301" i="2"/>
  <c r="S1301" i="2"/>
  <c r="A1302" i="2"/>
  <c r="B1302" i="2"/>
  <c r="C1302" i="2"/>
  <c r="J1302" i="2"/>
  <c r="K1302" i="2"/>
  <c r="S1302" i="2"/>
  <c r="A1303" i="2"/>
  <c r="B1303" i="2"/>
  <c r="C1303" i="2"/>
  <c r="J1303" i="2"/>
  <c r="K1303" i="2"/>
  <c r="S1303" i="2"/>
  <c r="A1304" i="2"/>
  <c r="B1304" i="2"/>
  <c r="C1304" i="2"/>
  <c r="J1304" i="2"/>
  <c r="K1304" i="2"/>
  <c r="S1304" i="2"/>
  <c r="A1305" i="2"/>
  <c r="B1305" i="2"/>
  <c r="C1305" i="2"/>
  <c r="J1305" i="2"/>
  <c r="K1305" i="2"/>
  <c r="S1305" i="2"/>
  <c r="A1306" i="2"/>
  <c r="B1306" i="2"/>
  <c r="C1306" i="2"/>
  <c r="J1306" i="2"/>
  <c r="K1306" i="2"/>
  <c r="A1307" i="2"/>
  <c r="B1307" i="2"/>
  <c r="C1307" i="2"/>
  <c r="J1307" i="2"/>
  <c r="K1307" i="2"/>
  <c r="S1307" i="2"/>
  <c r="A1308" i="2"/>
  <c r="B1308" i="2"/>
  <c r="C1308" i="2"/>
  <c r="J1308" i="2"/>
  <c r="K1308" i="2"/>
  <c r="S1308" i="2"/>
  <c r="A1309" i="2"/>
  <c r="B1309" i="2"/>
  <c r="C1309" i="2"/>
  <c r="J1309" i="2"/>
  <c r="K1309" i="2"/>
  <c r="S1309" i="2"/>
  <c r="A1310" i="2"/>
  <c r="B1310" i="2"/>
  <c r="C1310" i="2"/>
  <c r="J1310" i="2"/>
  <c r="K1310" i="2"/>
  <c r="S1310" i="2"/>
  <c r="A1311" i="2"/>
  <c r="B1311" i="2"/>
  <c r="C1311" i="2"/>
  <c r="J1311" i="2"/>
  <c r="K1311" i="2"/>
  <c r="S1311" i="2"/>
  <c r="A1312" i="2"/>
  <c r="B1312" i="2"/>
  <c r="C1312" i="2"/>
  <c r="J1312" i="2"/>
  <c r="K1312" i="2"/>
  <c r="S1312" i="2"/>
  <c r="A1313" i="2"/>
  <c r="B1313" i="2"/>
  <c r="C1313" i="2"/>
  <c r="J1313" i="2"/>
  <c r="K1313" i="2"/>
  <c r="S1313" i="2"/>
  <c r="A1314" i="2"/>
  <c r="B1314" i="2"/>
  <c r="C1314" i="2"/>
  <c r="J1314" i="2"/>
  <c r="K1314" i="2"/>
  <c r="A1315" i="2"/>
  <c r="B1315" i="2"/>
  <c r="C1315" i="2"/>
  <c r="J1315" i="2"/>
  <c r="K1315" i="2"/>
  <c r="S1315" i="2"/>
  <c r="A1316" i="2"/>
  <c r="B1316" i="2"/>
  <c r="C1316" i="2"/>
  <c r="J1316" i="2"/>
  <c r="K1316" i="2"/>
  <c r="S1316" i="2"/>
  <c r="A1317" i="2"/>
  <c r="B1317" i="2"/>
  <c r="C1317" i="2"/>
  <c r="J1317" i="2"/>
  <c r="K1317" i="2"/>
  <c r="S1317" i="2"/>
  <c r="A1318" i="2"/>
  <c r="B1318" i="2"/>
  <c r="C1318" i="2"/>
  <c r="J1318" i="2"/>
  <c r="K1318" i="2"/>
  <c r="S1318" i="2"/>
  <c r="A1319" i="2"/>
  <c r="B1319" i="2"/>
  <c r="C1319" i="2"/>
  <c r="J1319" i="2"/>
  <c r="K1319" i="2"/>
  <c r="S1319" i="2"/>
  <c r="A1320" i="2"/>
  <c r="B1320" i="2"/>
  <c r="C1320" i="2"/>
  <c r="J1320" i="2"/>
  <c r="K1320" i="2"/>
  <c r="S1320" i="2"/>
  <c r="A1321" i="2"/>
  <c r="B1321" i="2"/>
  <c r="C1321" i="2"/>
  <c r="J1321" i="2"/>
  <c r="K1321" i="2"/>
  <c r="S1321" i="2"/>
  <c r="A1322" i="2"/>
  <c r="B1322" i="2"/>
  <c r="C1322" i="2"/>
  <c r="J1322" i="2"/>
  <c r="K1322" i="2"/>
  <c r="A1323" i="2"/>
  <c r="B1323" i="2"/>
  <c r="C1323" i="2"/>
  <c r="J1323" i="2"/>
  <c r="K1323" i="2"/>
  <c r="S1323" i="2"/>
  <c r="A1324" i="2"/>
  <c r="B1324" i="2"/>
  <c r="C1324" i="2"/>
  <c r="J1324" i="2"/>
  <c r="K1324" i="2"/>
  <c r="S1324" i="2"/>
  <c r="A1325" i="2"/>
  <c r="B1325" i="2"/>
  <c r="C1325" i="2"/>
  <c r="J1325" i="2"/>
  <c r="K1325" i="2"/>
  <c r="S1325" i="2"/>
  <c r="A1326" i="2"/>
  <c r="B1326" i="2"/>
  <c r="C1326" i="2"/>
  <c r="J1326" i="2"/>
  <c r="K1326" i="2"/>
  <c r="S1326" i="2"/>
  <c r="A1327" i="2"/>
  <c r="B1327" i="2"/>
  <c r="C1327" i="2"/>
  <c r="J1327" i="2"/>
  <c r="K1327" i="2"/>
  <c r="S1327" i="2"/>
  <c r="A1328" i="2"/>
  <c r="B1328" i="2"/>
  <c r="C1328" i="2"/>
  <c r="J1328" i="2"/>
  <c r="K1328" i="2"/>
  <c r="S1328" i="2"/>
  <c r="A1329" i="2"/>
  <c r="B1329" i="2"/>
  <c r="C1329" i="2"/>
  <c r="J1329" i="2"/>
  <c r="K1329" i="2"/>
  <c r="S1329" i="2"/>
  <c r="A1330" i="2"/>
  <c r="B1330" i="2"/>
  <c r="C1330" i="2"/>
  <c r="J1330" i="2"/>
  <c r="K1330" i="2"/>
  <c r="A1331" i="2"/>
  <c r="B1331" i="2"/>
  <c r="C1331" i="2"/>
  <c r="J1331" i="2"/>
  <c r="K1331" i="2"/>
  <c r="S1331" i="2"/>
  <c r="A1332" i="2"/>
  <c r="B1332" i="2"/>
  <c r="C1332" i="2"/>
  <c r="J1332" i="2"/>
  <c r="K1332" i="2"/>
  <c r="S1332" i="2"/>
  <c r="A1333" i="2"/>
  <c r="B1333" i="2"/>
  <c r="C1333" i="2"/>
  <c r="J1333" i="2"/>
  <c r="K1333" i="2"/>
  <c r="S1333" i="2"/>
  <c r="A1334" i="2"/>
  <c r="B1334" i="2"/>
  <c r="C1334" i="2"/>
  <c r="J1334" i="2"/>
  <c r="K1334" i="2"/>
  <c r="S1334" i="2"/>
  <c r="A1335" i="2"/>
  <c r="B1335" i="2"/>
  <c r="C1335" i="2"/>
  <c r="J1335" i="2"/>
  <c r="K1335" i="2"/>
  <c r="S1335" i="2"/>
  <c r="A1336" i="2"/>
  <c r="B1336" i="2"/>
  <c r="C1336" i="2"/>
  <c r="J1336" i="2"/>
  <c r="K1336" i="2"/>
  <c r="S1336" i="2"/>
  <c r="A1337" i="2"/>
  <c r="B1337" i="2"/>
  <c r="C1337" i="2"/>
  <c r="J1337" i="2"/>
  <c r="K1337" i="2"/>
  <c r="S1337" i="2"/>
  <c r="A1338" i="2"/>
  <c r="B1338" i="2"/>
  <c r="C1338" i="2"/>
  <c r="J1338" i="2"/>
  <c r="K1338" i="2"/>
  <c r="A1339" i="2"/>
  <c r="B1339" i="2"/>
  <c r="C1339" i="2"/>
  <c r="J1339" i="2"/>
  <c r="K1339" i="2"/>
  <c r="S1339" i="2"/>
  <c r="A1340" i="2"/>
  <c r="B1340" i="2"/>
  <c r="C1340" i="2"/>
  <c r="J1340" i="2"/>
  <c r="K1340" i="2"/>
  <c r="S1340" i="2"/>
  <c r="A1341" i="2"/>
  <c r="B1341" i="2"/>
  <c r="C1341" i="2"/>
  <c r="J1341" i="2"/>
  <c r="K1341" i="2"/>
  <c r="S1341" i="2"/>
  <c r="A1342" i="2"/>
  <c r="B1342" i="2"/>
  <c r="C1342" i="2"/>
  <c r="J1342" i="2"/>
  <c r="K1342" i="2"/>
  <c r="S1342" i="2"/>
  <c r="A1343" i="2"/>
  <c r="B1343" i="2"/>
  <c r="C1343" i="2"/>
  <c r="J1343" i="2"/>
  <c r="K1343" i="2"/>
  <c r="S1343" i="2"/>
  <c r="A1344" i="2"/>
  <c r="B1344" i="2"/>
  <c r="C1344" i="2"/>
  <c r="J1344" i="2"/>
  <c r="K1344" i="2"/>
  <c r="S1344" i="2"/>
  <c r="A1345" i="2"/>
  <c r="B1345" i="2"/>
  <c r="C1345" i="2"/>
  <c r="J1345" i="2"/>
  <c r="K1345" i="2"/>
  <c r="S1345" i="2"/>
  <c r="A1346" i="2"/>
  <c r="B1346" i="2"/>
  <c r="C1346" i="2"/>
  <c r="J1346" i="2"/>
  <c r="K1346" i="2"/>
  <c r="A1347" i="2"/>
  <c r="B1347" i="2"/>
  <c r="C1347" i="2"/>
  <c r="J1347" i="2"/>
  <c r="K1347" i="2"/>
  <c r="S1347" i="2"/>
  <c r="A1348" i="2"/>
  <c r="B1348" i="2"/>
  <c r="C1348" i="2"/>
  <c r="J1348" i="2"/>
  <c r="K1348" i="2"/>
  <c r="S1348" i="2"/>
  <c r="A1349" i="2"/>
  <c r="B1349" i="2"/>
  <c r="C1349" i="2"/>
  <c r="J1349" i="2"/>
  <c r="K1349" i="2"/>
  <c r="S1349" i="2"/>
  <c r="A1350" i="2"/>
  <c r="B1350" i="2"/>
  <c r="C1350" i="2"/>
  <c r="J1350" i="2"/>
  <c r="K1350" i="2"/>
  <c r="S1350" i="2"/>
  <c r="A1351" i="2"/>
  <c r="B1351" i="2"/>
  <c r="C1351" i="2"/>
  <c r="J1351" i="2"/>
  <c r="K1351" i="2"/>
  <c r="S1351" i="2"/>
  <c r="A1352" i="2"/>
  <c r="B1352" i="2"/>
  <c r="C1352" i="2"/>
  <c r="J1352" i="2"/>
  <c r="K1352" i="2"/>
  <c r="S1352" i="2"/>
  <c r="A1353" i="2"/>
  <c r="B1353" i="2"/>
  <c r="C1353" i="2"/>
  <c r="J1353" i="2"/>
  <c r="K1353" i="2"/>
  <c r="S1353" i="2"/>
  <c r="A1354" i="2"/>
  <c r="B1354" i="2"/>
  <c r="C1354" i="2"/>
  <c r="J1354" i="2"/>
  <c r="K1354" i="2"/>
  <c r="A1355" i="2"/>
  <c r="B1355" i="2"/>
  <c r="C1355" i="2"/>
  <c r="J1355" i="2"/>
  <c r="K1355" i="2"/>
  <c r="S1355" i="2"/>
  <c r="A1356" i="2"/>
  <c r="B1356" i="2"/>
  <c r="C1356" i="2"/>
  <c r="J1356" i="2"/>
  <c r="K1356" i="2"/>
  <c r="S1356" i="2"/>
  <c r="A1357" i="2"/>
  <c r="B1357" i="2"/>
  <c r="C1357" i="2"/>
  <c r="J1357" i="2"/>
  <c r="K1357" i="2"/>
  <c r="S1357" i="2"/>
  <c r="A1358" i="2"/>
  <c r="B1358" i="2"/>
  <c r="C1358" i="2"/>
  <c r="J1358" i="2"/>
  <c r="K1358" i="2"/>
  <c r="S1358" i="2"/>
  <c r="A1359" i="2"/>
  <c r="B1359" i="2"/>
  <c r="C1359" i="2"/>
  <c r="J1359" i="2"/>
  <c r="K1359" i="2"/>
  <c r="S1359" i="2"/>
  <c r="A1360" i="2"/>
  <c r="B1360" i="2"/>
  <c r="C1360" i="2"/>
  <c r="J1360" i="2"/>
  <c r="K1360" i="2"/>
  <c r="S1360" i="2"/>
  <c r="A1361" i="2"/>
  <c r="B1361" i="2"/>
  <c r="C1361" i="2"/>
  <c r="J1361" i="2"/>
  <c r="K1361" i="2"/>
  <c r="S1361" i="2"/>
  <c r="A1362" i="2"/>
  <c r="B1362" i="2"/>
  <c r="C1362" i="2"/>
  <c r="J1362" i="2"/>
  <c r="K1362" i="2"/>
  <c r="A1363" i="2"/>
  <c r="B1363" i="2"/>
  <c r="C1363" i="2"/>
  <c r="J1363" i="2"/>
  <c r="K1363" i="2"/>
  <c r="S1363" i="2"/>
  <c r="A1364" i="2"/>
  <c r="B1364" i="2"/>
  <c r="C1364" i="2"/>
  <c r="J1364" i="2"/>
  <c r="K1364" i="2"/>
  <c r="S1364" i="2"/>
  <c r="A1365" i="2"/>
  <c r="B1365" i="2"/>
  <c r="C1365" i="2"/>
  <c r="J1365" i="2"/>
  <c r="K1365" i="2"/>
  <c r="S1365" i="2"/>
  <c r="A1366" i="2"/>
  <c r="B1366" i="2"/>
  <c r="C1366" i="2"/>
  <c r="J1366" i="2"/>
  <c r="K1366" i="2"/>
  <c r="S1366" i="2"/>
  <c r="A1367" i="2"/>
  <c r="B1367" i="2"/>
  <c r="C1367" i="2"/>
  <c r="J1367" i="2"/>
  <c r="K1367" i="2"/>
  <c r="S1367" i="2"/>
  <c r="A1368" i="2"/>
  <c r="B1368" i="2"/>
  <c r="C1368" i="2"/>
  <c r="J1368" i="2"/>
  <c r="K1368" i="2"/>
  <c r="S1368" i="2"/>
  <c r="A1369" i="2"/>
  <c r="B1369" i="2"/>
  <c r="C1369" i="2"/>
  <c r="J1369" i="2"/>
  <c r="K1369" i="2"/>
  <c r="S1369" i="2"/>
  <c r="A1370" i="2"/>
  <c r="B1370" i="2"/>
  <c r="C1370" i="2"/>
  <c r="J1370" i="2"/>
  <c r="K1370" i="2"/>
  <c r="A1371" i="2"/>
  <c r="B1371" i="2"/>
  <c r="C1371" i="2"/>
  <c r="J1371" i="2"/>
  <c r="K1371" i="2"/>
  <c r="S1371" i="2"/>
  <c r="A1372" i="2"/>
  <c r="B1372" i="2"/>
  <c r="C1372" i="2"/>
  <c r="J1372" i="2"/>
  <c r="K1372" i="2"/>
  <c r="S1372" i="2"/>
  <c r="A1373" i="2"/>
  <c r="B1373" i="2"/>
  <c r="C1373" i="2"/>
  <c r="J1373" i="2"/>
  <c r="K1373" i="2"/>
  <c r="S1373" i="2"/>
  <c r="A1374" i="2"/>
  <c r="B1374" i="2"/>
  <c r="C1374" i="2"/>
  <c r="J1374" i="2"/>
  <c r="K1374" i="2"/>
  <c r="S1374" i="2"/>
  <c r="A1375" i="2"/>
  <c r="B1375" i="2"/>
  <c r="C1375" i="2"/>
  <c r="J1375" i="2"/>
  <c r="K1375" i="2"/>
  <c r="S1375" i="2"/>
  <c r="A1376" i="2"/>
  <c r="B1376" i="2"/>
  <c r="C1376" i="2"/>
  <c r="J1376" i="2"/>
  <c r="K1376" i="2"/>
  <c r="S1376" i="2"/>
  <c r="A1377" i="2"/>
  <c r="B1377" i="2"/>
  <c r="C1377" i="2"/>
  <c r="J1377" i="2"/>
  <c r="K1377" i="2"/>
  <c r="S1377" i="2"/>
  <c r="A1378" i="2"/>
  <c r="B1378" i="2"/>
  <c r="C1378" i="2"/>
  <c r="J1378" i="2"/>
  <c r="K1378" i="2"/>
  <c r="A1379" i="2"/>
  <c r="B1379" i="2"/>
  <c r="C1379" i="2"/>
  <c r="J1379" i="2"/>
  <c r="K1379" i="2"/>
  <c r="S1379" i="2"/>
  <c r="A1380" i="2"/>
  <c r="B1380" i="2"/>
  <c r="C1380" i="2"/>
  <c r="J1380" i="2"/>
  <c r="K1380" i="2"/>
  <c r="S1380" i="2"/>
  <c r="A1381" i="2"/>
  <c r="B1381" i="2"/>
  <c r="C1381" i="2"/>
  <c r="J1381" i="2"/>
  <c r="K1381" i="2"/>
  <c r="S1381" i="2"/>
  <c r="A1382" i="2"/>
  <c r="B1382" i="2"/>
  <c r="C1382" i="2"/>
  <c r="J1382" i="2"/>
  <c r="K1382" i="2"/>
  <c r="S1382" i="2"/>
  <c r="A1383" i="2"/>
  <c r="B1383" i="2"/>
  <c r="C1383" i="2"/>
  <c r="J1383" i="2"/>
  <c r="K1383" i="2"/>
  <c r="S1383" i="2"/>
  <c r="A1384" i="2"/>
  <c r="B1384" i="2"/>
  <c r="C1384" i="2"/>
  <c r="J1384" i="2"/>
  <c r="K1384" i="2"/>
  <c r="S1384" i="2"/>
  <c r="A1385" i="2"/>
  <c r="B1385" i="2"/>
  <c r="C1385" i="2"/>
  <c r="J1385" i="2"/>
  <c r="K1385" i="2"/>
  <c r="S1385" i="2"/>
  <c r="A1386" i="2"/>
  <c r="B1386" i="2"/>
  <c r="C1386" i="2"/>
  <c r="J1386" i="2"/>
  <c r="K1386" i="2"/>
  <c r="A1387" i="2"/>
  <c r="B1387" i="2"/>
  <c r="C1387" i="2"/>
  <c r="J1387" i="2"/>
  <c r="K1387" i="2"/>
  <c r="S1387" i="2"/>
  <c r="A1388" i="2"/>
  <c r="B1388" i="2"/>
  <c r="C1388" i="2"/>
  <c r="J1388" i="2"/>
  <c r="K1388" i="2"/>
  <c r="S1388" i="2"/>
  <c r="A1389" i="2"/>
  <c r="B1389" i="2"/>
  <c r="C1389" i="2"/>
  <c r="J1389" i="2"/>
  <c r="K1389" i="2"/>
  <c r="S1389" i="2"/>
  <c r="A1390" i="2"/>
  <c r="B1390" i="2"/>
  <c r="C1390" i="2"/>
  <c r="J1390" i="2"/>
  <c r="K1390" i="2"/>
  <c r="S1390" i="2"/>
  <c r="A1391" i="2"/>
  <c r="B1391" i="2"/>
  <c r="C1391" i="2"/>
  <c r="J1391" i="2"/>
  <c r="K1391" i="2"/>
  <c r="S1391" i="2"/>
  <c r="A1392" i="2"/>
  <c r="B1392" i="2"/>
  <c r="C1392" i="2"/>
  <c r="J1392" i="2"/>
  <c r="K1392" i="2"/>
  <c r="S1392" i="2"/>
  <c r="A1393" i="2"/>
  <c r="B1393" i="2"/>
  <c r="C1393" i="2"/>
  <c r="J1393" i="2"/>
  <c r="K1393" i="2"/>
  <c r="S1393" i="2"/>
  <c r="A1394" i="2"/>
  <c r="B1394" i="2"/>
  <c r="C1394" i="2"/>
  <c r="J1394" i="2"/>
  <c r="K1394" i="2"/>
  <c r="A1395" i="2"/>
  <c r="B1395" i="2"/>
  <c r="C1395" i="2"/>
  <c r="J1395" i="2"/>
  <c r="K1395" i="2"/>
  <c r="S1395" i="2"/>
  <c r="A1396" i="2"/>
  <c r="B1396" i="2"/>
  <c r="C1396" i="2"/>
  <c r="J1396" i="2"/>
  <c r="K1396" i="2"/>
  <c r="S1396" i="2"/>
  <c r="A1397" i="2"/>
  <c r="B1397" i="2"/>
  <c r="C1397" i="2"/>
  <c r="J1397" i="2"/>
  <c r="K1397" i="2"/>
  <c r="S1397" i="2"/>
  <c r="A1398" i="2"/>
  <c r="B1398" i="2"/>
  <c r="C1398" i="2"/>
  <c r="J1398" i="2"/>
  <c r="K1398" i="2"/>
  <c r="S1398" i="2"/>
  <c r="A1399" i="2"/>
  <c r="B1399" i="2"/>
  <c r="C1399" i="2"/>
  <c r="J1399" i="2"/>
  <c r="K1399" i="2"/>
  <c r="S1399" i="2"/>
  <c r="A1400" i="2"/>
  <c r="B1400" i="2"/>
  <c r="C1400" i="2"/>
  <c r="J1400" i="2"/>
  <c r="K1400" i="2"/>
  <c r="S1400" i="2"/>
  <c r="A1401" i="2"/>
  <c r="B1401" i="2"/>
  <c r="C1401" i="2"/>
  <c r="J1401" i="2"/>
  <c r="K1401" i="2"/>
  <c r="S1401" i="2"/>
  <c r="A1402" i="2"/>
  <c r="B1402" i="2"/>
  <c r="C1402" i="2"/>
  <c r="J1402" i="2"/>
  <c r="K1402" i="2"/>
  <c r="A1403" i="2"/>
  <c r="B1403" i="2"/>
  <c r="C1403" i="2"/>
  <c r="J1403" i="2"/>
  <c r="K1403" i="2"/>
  <c r="S1403" i="2"/>
  <c r="A1404" i="2"/>
  <c r="B1404" i="2"/>
  <c r="C1404" i="2"/>
  <c r="J1404" i="2"/>
  <c r="K1404" i="2"/>
  <c r="S1404" i="2"/>
  <c r="A1405" i="2"/>
  <c r="B1405" i="2"/>
  <c r="C1405" i="2"/>
  <c r="J1405" i="2"/>
  <c r="K1405" i="2"/>
  <c r="S1405" i="2"/>
  <c r="A1406" i="2"/>
  <c r="B1406" i="2"/>
  <c r="C1406" i="2"/>
  <c r="J1406" i="2"/>
  <c r="K1406" i="2"/>
  <c r="S1406" i="2"/>
  <c r="A1407" i="2"/>
  <c r="B1407" i="2"/>
  <c r="C1407" i="2"/>
  <c r="J1407" i="2"/>
  <c r="K1407" i="2"/>
  <c r="S1407" i="2"/>
  <c r="A1408" i="2"/>
  <c r="B1408" i="2"/>
  <c r="C1408" i="2"/>
  <c r="J1408" i="2"/>
  <c r="K1408" i="2"/>
  <c r="S1408" i="2"/>
  <c r="A1409" i="2"/>
  <c r="B1409" i="2"/>
  <c r="C1409" i="2"/>
  <c r="J1409" i="2"/>
  <c r="K1409" i="2"/>
  <c r="S1409" i="2"/>
  <c r="A1410" i="2"/>
  <c r="B1410" i="2"/>
  <c r="C1410" i="2"/>
  <c r="J1410" i="2"/>
  <c r="K1410" i="2"/>
  <c r="A1411" i="2"/>
  <c r="B1411" i="2"/>
  <c r="C1411" i="2"/>
  <c r="J1411" i="2"/>
  <c r="K1411" i="2"/>
  <c r="S1411" i="2"/>
  <c r="A1412" i="2"/>
  <c r="B1412" i="2"/>
  <c r="C1412" i="2"/>
  <c r="J1412" i="2"/>
  <c r="K1412" i="2"/>
  <c r="S1412" i="2"/>
  <c r="A1413" i="2"/>
  <c r="B1413" i="2"/>
  <c r="C1413" i="2"/>
  <c r="J1413" i="2"/>
  <c r="K1413" i="2"/>
  <c r="S1413" i="2"/>
  <c r="A1414" i="2"/>
  <c r="B1414" i="2"/>
  <c r="C1414" i="2"/>
  <c r="J1414" i="2"/>
  <c r="K1414" i="2"/>
  <c r="S1414" i="2"/>
  <c r="A1415" i="2"/>
  <c r="B1415" i="2"/>
  <c r="C1415" i="2"/>
  <c r="J1415" i="2"/>
  <c r="K1415" i="2"/>
  <c r="S1415" i="2"/>
  <c r="A1416" i="2"/>
  <c r="B1416" i="2"/>
  <c r="C1416" i="2"/>
  <c r="J1416" i="2"/>
  <c r="K1416" i="2"/>
  <c r="S1416" i="2"/>
  <c r="A1417" i="2"/>
  <c r="B1417" i="2"/>
  <c r="C1417" i="2"/>
  <c r="J1417" i="2"/>
  <c r="K1417" i="2"/>
  <c r="S1417" i="2"/>
  <c r="A1418" i="2"/>
  <c r="B1418" i="2"/>
  <c r="C1418" i="2"/>
  <c r="J1418" i="2"/>
  <c r="K1418" i="2"/>
  <c r="A1419" i="2"/>
  <c r="B1419" i="2"/>
  <c r="C1419" i="2"/>
  <c r="J1419" i="2"/>
  <c r="K1419" i="2"/>
  <c r="S1419" i="2"/>
  <c r="A1420" i="2"/>
  <c r="B1420" i="2"/>
  <c r="C1420" i="2"/>
  <c r="J1420" i="2"/>
  <c r="K1420" i="2"/>
  <c r="S1420" i="2"/>
  <c r="A1421" i="2"/>
  <c r="B1421" i="2"/>
  <c r="C1421" i="2"/>
  <c r="J1421" i="2"/>
  <c r="K1421" i="2"/>
  <c r="S1421" i="2"/>
  <c r="A1422" i="2"/>
  <c r="B1422" i="2"/>
  <c r="C1422" i="2"/>
  <c r="J1422" i="2"/>
  <c r="K1422" i="2"/>
  <c r="S1422" i="2"/>
  <c r="A1423" i="2"/>
  <c r="B1423" i="2"/>
  <c r="C1423" i="2"/>
  <c r="J1423" i="2"/>
  <c r="K1423" i="2"/>
  <c r="S1423" i="2"/>
  <c r="A1424" i="2"/>
  <c r="B1424" i="2"/>
  <c r="C1424" i="2"/>
  <c r="J1424" i="2"/>
  <c r="K1424" i="2"/>
  <c r="S1424" i="2"/>
  <c r="A1425" i="2"/>
  <c r="B1425" i="2"/>
  <c r="C1425" i="2"/>
  <c r="J1425" i="2"/>
  <c r="K1425" i="2"/>
  <c r="S1425" i="2"/>
  <c r="A1426" i="2"/>
  <c r="B1426" i="2"/>
  <c r="C1426" i="2"/>
  <c r="J1426" i="2"/>
  <c r="K1426" i="2"/>
  <c r="A1427" i="2"/>
  <c r="B1427" i="2"/>
  <c r="C1427" i="2"/>
  <c r="J1427" i="2"/>
  <c r="K1427" i="2"/>
  <c r="S1427" i="2"/>
  <c r="A1428" i="2"/>
  <c r="B1428" i="2"/>
  <c r="C1428" i="2"/>
  <c r="J1428" i="2"/>
  <c r="K1428" i="2"/>
  <c r="S1428" i="2"/>
  <c r="A1429" i="2"/>
  <c r="B1429" i="2"/>
  <c r="C1429" i="2"/>
  <c r="J1429" i="2"/>
  <c r="K1429" i="2"/>
  <c r="S1429" i="2"/>
  <c r="A1430" i="2"/>
  <c r="B1430" i="2"/>
  <c r="C1430" i="2"/>
  <c r="J1430" i="2"/>
  <c r="K1430" i="2"/>
  <c r="S1430" i="2"/>
  <c r="A1431" i="2"/>
  <c r="B1431" i="2"/>
  <c r="C1431" i="2"/>
  <c r="J1431" i="2"/>
  <c r="K1431" i="2"/>
  <c r="S1431" i="2"/>
  <c r="A1432" i="2"/>
  <c r="B1432" i="2"/>
  <c r="C1432" i="2"/>
  <c r="J1432" i="2"/>
  <c r="K1432" i="2"/>
  <c r="S1432" i="2"/>
  <c r="A1433" i="2"/>
  <c r="B1433" i="2"/>
  <c r="C1433" i="2"/>
  <c r="J1433" i="2"/>
  <c r="K1433" i="2"/>
  <c r="S1433" i="2"/>
  <c r="A1434" i="2"/>
  <c r="B1434" i="2"/>
  <c r="C1434" i="2"/>
  <c r="J1434" i="2"/>
  <c r="K1434" i="2"/>
  <c r="A1435" i="2"/>
  <c r="B1435" i="2"/>
  <c r="C1435" i="2"/>
  <c r="J1435" i="2"/>
  <c r="K1435" i="2"/>
  <c r="S1435" i="2"/>
  <c r="A1436" i="2"/>
  <c r="B1436" i="2"/>
  <c r="C1436" i="2"/>
  <c r="J1436" i="2"/>
  <c r="K1436" i="2"/>
  <c r="S1436" i="2"/>
  <c r="A1437" i="2"/>
  <c r="B1437" i="2"/>
  <c r="C1437" i="2"/>
  <c r="J1437" i="2"/>
  <c r="K1437" i="2"/>
  <c r="S1437" i="2"/>
  <c r="A1438" i="2"/>
  <c r="B1438" i="2"/>
  <c r="C1438" i="2"/>
  <c r="J1438" i="2"/>
  <c r="K1438" i="2"/>
  <c r="S1438" i="2"/>
  <c r="A1439" i="2"/>
  <c r="B1439" i="2"/>
  <c r="C1439" i="2"/>
  <c r="J1439" i="2"/>
  <c r="K1439" i="2"/>
  <c r="S1439" i="2"/>
  <c r="A1440" i="2"/>
  <c r="B1440" i="2"/>
  <c r="C1440" i="2"/>
  <c r="J1440" i="2"/>
  <c r="K1440" i="2"/>
  <c r="S1440" i="2"/>
  <c r="A1441" i="2"/>
  <c r="B1441" i="2"/>
  <c r="C1441" i="2"/>
  <c r="J1441" i="2"/>
  <c r="K1441" i="2"/>
  <c r="S1441" i="2"/>
  <c r="A1442" i="2"/>
  <c r="B1442" i="2"/>
  <c r="C1442" i="2"/>
  <c r="J1442" i="2"/>
  <c r="K1442" i="2"/>
  <c r="A1443" i="2"/>
  <c r="B1443" i="2"/>
  <c r="C1443" i="2"/>
  <c r="J1443" i="2"/>
  <c r="K1443" i="2"/>
  <c r="S1443" i="2"/>
  <c r="A1444" i="2"/>
  <c r="B1444" i="2"/>
  <c r="C1444" i="2"/>
  <c r="J1444" i="2"/>
  <c r="K1444" i="2"/>
  <c r="S1444" i="2"/>
  <c r="A1445" i="2"/>
  <c r="B1445" i="2"/>
  <c r="C1445" i="2"/>
  <c r="J1445" i="2"/>
  <c r="K1445" i="2"/>
  <c r="S1445" i="2"/>
  <c r="A1446" i="2"/>
  <c r="B1446" i="2"/>
  <c r="C1446" i="2"/>
  <c r="J1446" i="2"/>
  <c r="K1446" i="2"/>
  <c r="S1446" i="2"/>
  <c r="A1447" i="2"/>
  <c r="B1447" i="2"/>
  <c r="C1447" i="2"/>
  <c r="J1447" i="2"/>
  <c r="K1447" i="2"/>
  <c r="S1447" i="2"/>
  <c r="A1448" i="2"/>
  <c r="B1448" i="2"/>
  <c r="C1448" i="2"/>
  <c r="J1448" i="2"/>
  <c r="K1448" i="2"/>
  <c r="S1448" i="2"/>
  <c r="A1449" i="2"/>
  <c r="B1449" i="2"/>
  <c r="C1449" i="2"/>
  <c r="J1449" i="2"/>
  <c r="K1449" i="2"/>
  <c r="S1449" i="2"/>
  <c r="A1450" i="2"/>
  <c r="B1450" i="2"/>
  <c r="C1450" i="2"/>
  <c r="J1450" i="2"/>
  <c r="K1450" i="2"/>
  <c r="A1451" i="2"/>
  <c r="B1451" i="2"/>
  <c r="C1451" i="2"/>
  <c r="J1451" i="2"/>
  <c r="K1451" i="2"/>
  <c r="S1451" i="2"/>
  <c r="A1452" i="2"/>
  <c r="B1452" i="2"/>
  <c r="C1452" i="2"/>
  <c r="J1452" i="2"/>
  <c r="K1452" i="2"/>
  <c r="S1452" i="2"/>
  <c r="A1453" i="2"/>
  <c r="B1453" i="2"/>
  <c r="C1453" i="2"/>
  <c r="J1453" i="2"/>
  <c r="K1453" i="2"/>
  <c r="S1453" i="2"/>
  <c r="A1454" i="2"/>
  <c r="B1454" i="2"/>
  <c r="C1454" i="2"/>
  <c r="J1454" i="2"/>
  <c r="K1454" i="2"/>
  <c r="S1454" i="2"/>
  <c r="A1455" i="2"/>
  <c r="B1455" i="2"/>
  <c r="C1455" i="2"/>
  <c r="J1455" i="2"/>
  <c r="K1455" i="2"/>
  <c r="S1455" i="2"/>
  <c r="A1456" i="2"/>
  <c r="B1456" i="2"/>
  <c r="C1456" i="2"/>
  <c r="J1456" i="2"/>
  <c r="K1456" i="2"/>
  <c r="S1456" i="2"/>
  <c r="A1457" i="2"/>
  <c r="B1457" i="2"/>
  <c r="C1457" i="2"/>
  <c r="J1457" i="2"/>
  <c r="K1457" i="2"/>
  <c r="S1457" i="2"/>
  <c r="A1458" i="2"/>
  <c r="B1458" i="2"/>
  <c r="C1458" i="2"/>
  <c r="J1458" i="2"/>
  <c r="K1458" i="2"/>
  <c r="A1459" i="2"/>
  <c r="B1459" i="2"/>
  <c r="C1459" i="2"/>
  <c r="J1459" i="2"/>
  <c r="K1459" i="2"/>
  <c r="S1459" i="2"/>
  <c r="A1460" i="2"/>
  <c r="B1460" i="2"/>
  <c r="C1460" i="2"/>
  <c r="J1460" i="2"/>
  <c r="K1460" i="2"/>
  <c r="S1460" i="2"/>
  <c r="A1461" i="2"/>
  <c r="B1461" i="2"/>
  <c r="C1461" i="2"/>
  <c r="J1461" i="2"/>
  <c r="K1461" i="2"/>
  <c r="S1461" i="2"/>
  <c r="A1462" i="2"/>
  <c r="B1462" i="2"/>
  <c r="C1462" i="2"/>
  <c r="J1462" i="2"/>
  <c r="K1462" i="2"/>
  <c r="S1462" i="2"/>
  <c r="A1463" i="2"/>
  <c r="B1463" i="2"/>
  <c r="C1463" i="2"/>
  <c r="J1463" i="2"/>
  <c r="K1463" i="2"/>
  <c r="S1463" i="2"/>
  <c r="A1464" i="2"/>
  <c r="B1464" i="2"/>
  <c r="C1464" i="2"/>
  <c r="J1464" i="2"/>
  <c r="K1464" i="2"/>
  <c r="S1464" i="2"/>
  <c r="A1465" i="2"/>
  <c r="B1465" i="2"/>
  <c r="C1465" i="2"/>
  <c r="J1465" i="2"/>
  <c r="K1465" i="2"/>
  <c r="S1465" i="2"/>
  <c r="A1466" i="2"/>
  <c r="B1466" i="2"/>
  <c r="C1466" i="2"/>
  <c r="J1466" i="2"/>
  <c r="K1466" i="2"/>
  <c r="A1467" i="2"/>
  <c r="B1467" i="2"/>
  <c r="C1467" i="2"/>
  <c r="J1467" i="2"/>
  <c r="K1467" i="2"/>
  <c r="S1467" i="2"/>
  <c r="A1468" i="2"/>
  <c r="B1468" i="2"/>
  <c r="C1468" i="2"/>
  <c r="J1468" i="2"/>
  <c r="K1468" i="2"/>
  <c r="S1468" i="2"/>
  <c r="A1469" i="2"/>
  <c r="B1469" i="2"/>
  <c r="C1469" i="2"/>
  <c r="J1469" i="2"/>
  <c r="K1469" i="2"/>
  <c r="S1469" i="2"/>
  <c r="A1470" i="2"/>
  <c r="B1470" i="2"/>
  <c r="C1470" i="2"/>
  <c r="J1470" i="2"/>
  <c r="K1470" i="2"/>
  <c r="S1470" i="2"/>
  <c r="A1471" i="2"/>
  <c r="B1471" i="2"/>
  <c r="C1471" i="2"/>
  <c r="J1471" i="2"/>
  <c r="K1471" i="2"/>
  <c r="S1471" i="2"/>
  <c r="A1472" i="2"/>
  <c r="B1472" i="2"/>
  <c r="C1472" i="2"/>
  <c r="J1472" i="2"/>
  <c r="K1472" i="2"/>
  <c r="S1472" i="2"/>
  <c r="A1473" i="2"/>
  <c r="B1473" i="2"/>
  <c r="C1473" i="2"/>
  <c r="J1473" i="2"/>
  <c r="K1473" i="2"/>
  <c r="S1473" i="2"/>
  <c r="A1474" i="2"/>
  <c r="B1474" i="2"/>
  <c r="C1474" i="2"/>
  <c r="J1474" i="2"/>
  <c r="K1474" i="2"/>
  <c r="A1475" i="2"/>
  <c r="B1475" i="2"/>
  <c r="C1475" i="2"/>
  <c r="J1475" i="2"/>
  <c r="K1475" i="2"/>
  <c r="S1475" i="2"/>
  <c r="A1476" i="2"/>
  <c r="B1476" i="2"/>
  <c r="C1476" i="2"/>
  <c r="J1476" i="2"/>
  <c r="K1476" i="2"/>
  <c r="S1476" i="2"/>
  <c r="A1477" i="2"/>
  <c r="B1477" i="2"/>
  <c r="C1477" i="2"/>
  <c r="J1477" i="2"/>
  <c r="K1477" i="2"/>
  <c r="S1477" i="2"/>
  <c r="A1478" i="2"/>
  <c r="B1478" i="2"/>
  <c r="C1478" i="2"/>
  <c r="J1478" i="2"/>
  <c r="K1478" i="2"/>
  <c r="S1478" i="2"/>
  <c r="A1479" i="2"/>
  <c r="B1479" i="2"/>
  <c r="C1479" i="2"/>
  <c r="J1479" i="2"/>
  <c r="K1479" i="2"/>
  <c r="S1479" i="2"/>
  <c r="A1480" i="2"/>
  <c r="B1480" i="2"/>
  <c r="C1480" i="2"/>
  <c r="J1480" i="2"/>
  <c r="K1480" i="2"/>
  <c r="S1480" i="2"/>
  <c r="A1481" i="2"/>
  <c r="B1481" i="2"/>
  <c r="C1481" i="2"/>
  <c r="J1481" i="2"/>
  <c r="K1481" i="2"/>
  <c r="S1481" i="2"/>
  <c r="A1482" i="2"/>
  <c r="B1482" i="2"/>
  <c r="C1482" i="2"/>
  <c r="J1482" i="2"/>
  <c r="K1482" i="2"/>
  <c r="A1483" i="2"/>
  <c r="B1483" i="2"/>
  <c r="C1483" i="2"/>
  <c r="J1483" i="2"/>
  <c r="K1483" i="2"/>
  <c r="S1483" i="2"/>
  <c r="A1484" i="2"/>
  <c r="B1484" i="2"/>
  <c r="C1484" i="2"/>
  <c r="J1484" i="2"/>
  <c r="K1484" i="2"/>
  <c r="S1484" i="2"/>
  <c r="A1485" i="2"/>
  <c r="B1485" i="2"/>
  <c r="C1485" i="2"/>
  <c r="J1485" i="2"/>
  <c r="K1485" i="2"/>
  <c r="S1485" i="2"/>
  <c r="A1486" i="2"/>
  <c r="B1486" i="2"/>
  <c r="C1486" i="2"/>
  <c r="J1486" i="2"/>
  <c r="K1486" i="2"/>
  <c r="S1486" i="2"/>
  <c r="A1487" i="2"/>
  <c r="B1487" i="2"/>
  <c r="C1487" i="2"/>
  <c r="J1487" i="2"/>
  <c r="K1487" i="2"/>
  <c r="S1487" i="2"/>
  <c r="A1488" i="2"/>
  <c r="B1488" i="2"/>
  <c r="C1488" i="2"/>
  <c r="J1488" i="2"/>
  <c r="K1488" i="2"/>
  <c r="S1488" i="2"/>
  <c r="A1489" i="2"/>
  <c r="B1489" i="2"/>
  <c r="C1489" i="2"/>
  <c r="J1489" i="2"/>
  <c r="K1489" i="2"/>
  <c r="S1489" i="2"/>
  <c r="A1490" i="2"/>
  <c r="B1490" i="2"/>
  <c r="C1490" i="2"/>
  <c r="J1490" i="2"/>
  <c r="K1490" i="2"/>
  <c r="A1491" i="2"/>
  <c r="B1491" i="2"/>
  <c r="C1491" i="2"/>
  <c r="J1491" i="2"/>
  <c r="K1491" i="2"/>
  <c r="S1491" i="2"/>
  <c r="A1492" i="2"/>
  <c r="B1492" i="2"/>
  <c r="C1492" i="2"/>
  <c r="J1492" i="2"/>
  <c r="K1492" i="2"/>
  <c r="S1492" i="2"/>
  <c r="A1493" i="2"/>
  <c r="B1493" i="2"/>
  <c r="C1493" i="2"/>
  <c r="J1493" i="2"/>
  <c r="K1493" i="2"/>
  <c r="S1493" i="2"/>
  <c r="A1494" i="2"/>
  <c r="B1494" i="2"/>
  <c r="C1494" i="2"/>
  <c r="J1494" i="2"/>
  <c r="K1494" i="2"/>
  <c r="S1494" i="2"/>
  <c r="A1495" i="2"/>
  <c r="B1495" i="2"/>
  <c r="C1495" i="2"/>
  <c r="J1495" i="2"/>
  <c r="K1495" i="2"/>
  <c r="S1495" i="2"/>
  <c r="A1496" i="2"/>
  <c r="B1496" i="2"/>
  <c r="C1496" i="2"/>
  <c r="J1496" i="2"/>
  <c r="K1496" i="2"/>
  <c r="S1496" i="2"/>
  <c r="A1497" i="2"/>
  <c r="B1497" i="2"/>
  <c r="C1497" i="2"/>
  <c r="J1497" i="2"/>
  <c r="K1497" i="2"/>
  <c r="S1497" i="2"/>
  <c r="A1498" i="2"/>
  <c r="B1498" i="2"/>
  <c r="C1498" i="2"/>
  <c r="J1498" i="2"/>
  <c r="K1498" i="2"/>
  <c r="A1499" i="2"/>
  <c r="B1499" i="2"/>
  <c r="C1499" i="2"/>
  <c r="J1499" i="2"/>
  <c r="K1499" i="2"/>
  <c r="S1499" i="2"/>
  <c r="A1500" i="2"/>
  <c r="B1500" i="2"/>
  <c r="C1500" i="2"/>
  <c r="J1500" i="2"/>
  <c r="K1500" i="2"/>
  <c r="S1500" i="2"/>
  <c r="A1501" i="2"/>
  <c r="B1501" i="2"/>
  <c r="C1501" i="2"/>
  <c r="J1501" i="2"/>
  <c r="K1501" i="2"/>
  <c r="S1501" i="2"/>
  <c r="S1498" i="2"/>
  <c r="S1490" i="2"/>
  <c r="S1482" i="2"/>
  <c r="S1474" i="2"/>
  <c r="S1466" i="2"/>
  <c r="S1458" i="2"/>
  <c r="S1450" i="2"/>
  <c r="S1442" i="2"/>
  <c r="S1434" i="2"/>
  <c r="S1426" i="2"/>
  <c r="S1418" i="2"/>
  <c r="S1410" i="2"/>
  <c r="S1402" i="2"/>
  <c r="S1394" i="2"/>
  <c r="S1386" i="2"/>
  <c r="S1378" i="2"/>
  <c r="S1370" i="2"/>
  <c r="S1362" i="2"/>
  <c r="S1354" i="2"/>
  <c r="S1346" i="2"/>
  <c r="S1338" i="2"/>
  <c r="S1330" i="2"/>
  <c r="S1322" i="2"/>
  <c r="S1314" i="2"/>
  <c r="S1306" i="2"/>
  <c r="S1298" i="2"/>
  <c r="S1290" i="2"/>
  <c r="S1282" i="2"/>
  <c r="S1274" i="2"/>
  <c r="S1266" i="2"/>
  <c r="S1258" i="2"/>
  <c r="S1250" i="2"/>
  <c r="S1242" i="2"/>
  <c r="S1234" i="2"/>
  <c r="S1226" i="2"/>
  <c r="S1218" i="2"/>
  <c r="S1210" i="2"/>
  <c r="S1202" i="2"/>
  <c r="S1194" i="2"/>
  <c r="S1186" i="2"/>
  <c r="S1178" i="2"/>
  <c r="S1170" i="2"/>
  <c r="S1162" i="2"/>
  <c r="S1154" i="2"/>
  <c r="S1146" i="2"/>
  <c r="S1138" i="2"/>
  <c r="S1130" i="2"/>
  <c r="S1122" i="2"/>
  <c r="S1114" i="2"/>
  <c r="S1106" i="2"/>
  <c r="S1098" i="2"/>
  <c r="S1090" i="2"/>
  <c r="S1082" i="2"/>
  <c r="S1074" i="2"/>
  <c r="S1066" i="2"/>
  <c r="S1058" i="2"/>
  <c r="S1050" i="2"/>
  <c r="S1042" i="2"/>
  <c r="S1034" i="2"/>
  <c r="S1026" i="2"/>
  <c r="S1018" i="2"/>
  <c r="S1010" i="2"/>
  <c r="S1002" i="2"/>
  <c r="S994" i="2"/>
  <c r="S986" i="2"/>
  <c r="S978" i="2"/>
  <c r="S970" i="2"/>
  <c r="S962" i="2"/>
  <c r="S954" i="2"/>
  <c r="S946" i="2"/>
  <c r="S938" i="2"/>
  <c r="S930" i="2"/>
  <c r="S922" i="2"/>
  <c r="S914" i="2"/>
  <c r="S906" i="2"/>
  <c r="S898" i="2"/>
  <c r="S890" i="2"/>
  <c r="S882" i="2"/>
  <c r="S874" i="2"/>
  <c r="S866" i="2"/>
  <c r="S858" i="2"/>
  <c r="S850" i="2"/>
  <c r="S842" i="2"/>
  <c r="S834" i="2"/>
  <c r="S826" i="2"/>
  <c r="S818" i="2"/>
  <c r="S810" i="2"/>
  <c r="S802" i="2"/>
  <c r="S794" i="2"/>
  <c r="S786" i="2"/>
  <c r="S778" i="2"/>
  <c r="S770" i="2"/>
  <c r="S762" i="2"/>
  <c r="S754" i="2"/>
  <c r="S746" i="2"/>
  <c r="S738" i="2"/>
  <c r="S730" i="2"/>
  <c r="S722" i="2"/>
  <c r="S714" i="2"/>
  <c r="S706" i="2"/>
  <c r="S698" i="2"/>
  <c r="S690" i="2"/>
  <c r="S674" i="2"/>
  <c r="S666" i="2"/>
  <c r="S658" i="2"/>
  <c r="S650" i="2"/>
  <c r="S642" i="2"/>
  <c r="S634" i="2"/>
  <c r="S626" i="2"/>
  <c r="S618" i="2"/>
  <c r="S610" i="2"/>
  <c r="S602" i="2"/>
  <c r="S682" i="2"/>
  <c r="AK55" i="1"/>
  <c r="AJ55" i="1"/>
  <c r="AG55" i="1"/>
  <c r="AF55" i="1"/>
  <c r="AK54" i="1"/>
  <c r="AJ54" i="1"/>
  <c r="AG54" i="1"/>
  <c r="AF54" i="1"/>
  <c r="AK53" i="1"/>
  <c r="AJ53" i="1"/>
  <c r="AG53" i="1"/>
  <c r="AF53" i="1"/>
  <c r="AK52" i="1"/>
  <c r="AJ52" i="1"/>
  <c r="AG52" i="1"/>
  <c r="AF52" i="1"/>
  <c r="AJ51" i="1"/>
  <c r="AK51" i="1"/>
  <c r="AF51" i="1"/>
  <c r="AG51" i="1"/>
  <c r="AK50" i="1"/>
  <c r="AJ50" i="1"/>
  <c r="AG50" i="1"/>
  <c r="AF50" i="1"/>
  <c r="AK46" i="1"/>
  <c r="AJ46" i="1"/>
  <c r="AG46" i="1"/>
  <c r="AF46" i="1"/>
  <c r="AK45" i="1"/>
  <c r="AJ45" i="1"/>
  <c r="AG45" i="1"/>
  <c r="AF45" i="1"/>
  <c r="AK44" i="1"/>
  <c r="AJ44" i="1"/>
  <c r="AG44" i="1"/>
  <c r="AF44" i="1"/>
  <c r="AJ43" i="1"/>
  <c r="AK43" i="1"/>
  <c r="AF43" i="1"/>
  <c r="AG43" i="1"/>
  <c r="AK42" i="1"/>
  <c r="AJ42" i="1"/>
  <c r="AG42" i="1"/>
  <c r="AF42" i="1"/>
  <c r="AK41" i="1"/>
  <c r="AJ41" i="1"/>
  <c r="AG41" i="1"/>
  <c r="AF41" i="1"/>
  <c r="BD1" i="1"/>
  <c r="AL4" i="1"/>
  <c r="AL5" i="1" s="1"/>
  <c r="AL6" i="1" s="1"/>
  <c r="AL7" i="1" s="1"/>
  <c r="AL8" i="1" s="1"/>
  <c r="BB4" i="1"/>
  <c r="BE4" i="1"/>
  <c r="BE55" i="1"/>
  <c r="BD55" i="1"/>
  <c r="BE54" i="1"/>
  <c r="BD54" i="1"/>
  <c r="BD53" i="1"/>
  <c r="BE53" i="1"/>
  <c r="BD52" i="1"/>
  <c r="BE52" i="1"/>
  <c r="BE51" i="1"/>
  <c r="BD51" i="1"/>
  <c r="BE50" i="1"/>
  <c r="BD50" i="1"/>
  <c r="BI55" i="1"/>
  <c r="BH55" i="1"/>
  <c r="BI54" i="1"/>
  <c r="BH54" i="1"/>
  <c r="BI53" i="1"/>
  <c r="BH53" i="1"/>
  <c r="BI52" i="1"/>
  <c r="BH52" i="1"/>
  <c r="BH51" i="1"/>
  <c r="BI51" i="1"/>
  <c r="BI50" i="1"/>
  <c r="BH50" i="1"/>
  <c r="BI46" i="1"/>
  <c r="BH46" i="1"/>
  <c r="BI45" i="1"/>
  <c r="BH45" i="1"/>
  <c r="BI44" i="1"/>
  <c r="BH44" i="1"/>
  <c r="BI43" i="1"/>
  <c r="BH43" i="1"/>
  <c r="BI42" i="1"/>
  <c r="BH42" i="1"/>
  <c r="BI41" i="1"/>
  <c r="BH41" i="1"/>
  <c r="BE46" i="1"/>
  <c r="BD46" i="1"/>
  <c r="BE45" i="1"/>
  <c r="BD45" i="1"/>
  <c r="BE44" i="1"/>
  <c r="BD44" i="1"/>
  <c r="BE43" i="1"/>
  <c r="BD43" i="1"/>
  <c r="BD42" i="1"/>
  <c r="BE42" i="1"/>
  <c r="BE41" i="1"/>
  <c r="BD41" i="1"/>
  <c r="AA3" i="2"/>
  <c r="AA4" i="2"/>
  <c r="AA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2" i="2"/>
  <c r="BU31" i="1"/>
  <c r="BT31" i="1"/>
  <c r="BS31" i="1"/>
  <c r="BR31" i="1"/>
  <c r="BO31" i="1"/>
  <c r="BN31" i="1"/>
  <c r="BL31" i="1"/>
  <c r="BK31" i="1"/>
  <c r="BV28" i="1"/>
  <c r="BP28" i="1"/>
  <c r="BV16" i="1"/>
  <c r="BP16" i="1"/>
  <c r="BV14" i="1"/>
  <c r="BP14" i="1"/>
  <c r="BV7" i="1"/>
  <c r="BP7" i="1"/>
  <c r="Q306" i="3"/>
  <c r="N306" i="3"/>
  <c r="O306" i="3"/>
  <c r="AP306" i="3"/>
  <c r="AO306" i="3"/>
  <c r="AL306" i="3"/>
  <c r="AK306" i="3"/>
  <c r="R306" i="3"/>
  <c r="G306" i="3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J14" i="2"/>
  <c r="J32" i="2"/>
  <c r="J50" i="2"/>
  <c r="J68" i="2"/>
  <c r="J86" i="2"/>
  <c r="J104" i="2"/>
  <c r="J122" i="2"/>
  <c r="J140" i="2"/>
  <c r="J158" i="2"/>
  <c r="J176" i="2"/>
  <c r="J194" i="2"/>
  <c r="J212" i="2"/>
  <c r="J230" i="2"/>
  <c r="J248" i="2"/>
  <c r="J266" i="2"/>
  <c r="J284" i="2"/>
  <c r="J302" i="2"/>
  <c r="J320" i="2"/>
  <c r="J338" i="2"/>
  <c r="J356" i="2"/>
  <c r="J374" i="2"/>
  <c r="J392" i="2"/>
  <c r="J410" i="2"/>
  <c r="J429" i="2"/>
  <c r="J437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M46" i="1"/>
  <c r="L46" i="1"/>
  <c r="K46" i="1"/>
  <c r="J46" i="1"/>
  <c r="I46" i="1"/>
  <c r="H46" i="1"/>
  <c r="G46" i="1"/>
  <c r="F46" i="1"/>
  <c r="E46" i="1"/>
  <c r="D46" i="1"/>
  <c r="C46" i="1"/>
  <c r="B46" i="1"/>
  <c r="CH31" i="1"/>
  <c r="CG31" i="1"/>
  <c r="CF31" i="1"/>
  <c r="CE31" i="1"/>
  <c r="AZ55" i="1"/>
  <c r="AZ54" i="1"/>
  <c r="AZ53" i="1"/>
  <c r="AZ52" i="1"/>
  <c r="AZ51" i="1"/>
  <c r="AZ50" i="1"/>
  <c r="AZ46" i="1"/>
  <c r="AZ45" i="1"/>
  <c r="AZ44" i="1"/>
  <c r="AZ43" i="1"/>
  <c r="AZ42" i="1"/>
  <c r="AZ41" i="1"/>
  <c r="AB55" i="1"/>
  <c r="AB54" i="1"/>
  <c r="AB53" i="1"/>
  <c r="AB52" i="1"/>
  <c r="AB46" i="1"/>
  <c r="AB45" i="1"/>
  <c r="AB44" i="1"/>
  <c r="AB43" i="1"/>
  <c r="AB42" i="1"/>
  <c r="AB41" i="1"/>
  <c r="N55" i="1"/>
  <c r="N54" i="1"/>
  <c r="N53" i="1"/>
  <c r="N52" i="1"/>
  <c r="N46" i="1"/>
  <c r="N45" i="1"/>
  <c r="N44" i="1"/>
  <c r="N43" i="1"/>
  <c r="N42" i="1"/>
  <c r="N41" i="1"/>
  <c r="X438" i="2"/>
  <c r="Y438" i="2"/>
  <c r="Z438" i="2"/>
  <c r="J438" i="2"/>
  <c r="X439" i="2"/>
  <c r="Y439" i="2"/>
  <c r="Z439" i="2"/>
  <c r="X440" i="2"/>
  <c r="Y440" i="2"/>
  <c r="Z440" i="2"/>
  <c r="X441" i="2"/>
  <c r="Y441" i="2"/>
  <c r="Z441" i="2"/>
  <c r="X442" i="2"/>
  <c r="Y442" i="2"/>
  <c r="Z442" i="2"/>
  <c r="X9" i="2"/>
  <c r="Y9" i="2"/>
  <c r="Z9" i="2"/>
  <c r="J9" i="2"/>
  <c r="X10" i="2"/>
  <c r="Y10" i="2"/>
  <c r="Z10" i="2"/>
  <c r="J10" i="2"/>
  <c r="X11" i="2"/>
  <c r="Y11" i="2"/>
  <c r="Z11" i="2"/>
  <c r="J11" i="2"/>
  <c r="X12" i="2"/>
  <c r="Y12" i="2"/>
  <c r="Z12" i="2"/>
  <c r="J12" i="2"/>
  <c r="X13" i="2"/>
  <c r="Y13" i="2"/>
  <c r="Z13" i="2"/>
  <c r="J13" i="2"/>
  <c r="X14" i="2"/>
  <c r="Y14" i="2"/>
  <c r="Z14" i="2"/>
  <c r="X15" i="2"/>
  <c r="Y15" i="2"/>
  <c r="Z15" i="2"/>
  <c r="J15" i="2"/>
  <c r="X16" i="2"/>
  <c r="Y16" i="2"/>
  <c r="Z16" i="2"/>
  <c r="J16" i="2"/>
  <c r="X17" i="2"/>
  <c r="Y17" i="2"/>
  <c r="Z17" i="2"/>
  <c r="J17" i="2"/>
  <c r="X18" i="2"/>
  <c r="Y18" i="2"/>
  <c r="Z18" i="2"/>
  <c r="J18" i="2"/>
  <c r="X19" i="2"/>
  <c r="Y19" i="2"/>
  <c r="Z19" i="2"/>
  <c r="J19" i="2"/>
  <c r="X20" i="2"/>
  <c r="Y20" i="2"/>
  <c r="Z20" i="2"/>
  <c r="J20" i="2"/>
  <c r="X21" i="2"/>
  <c r="Y21" i="2"/>
  <c r="Z21" i="2"/>
  <c r="J21" i="2"/>
  <c r="X22" i="2"/>
  <c r="Y22" i="2"/>
  <c r="Z22" i="2"/>
  <c r="J22" i="2"/>
  <c r="X23" i="2"/>
  <c r="Y23" i="2"/>
  <c r="Z23" i="2"/>
  <c r="J23" i="2"/>
  <c r="X24" i="2"/>
  <c r="Y24" i="2"/>
  <c r="Z24" i="2"/>
  <c r="J24" i="2"/>
  <c r="X25" i="2"/>
  <c r="Y25" i="2"/>
  <c r="Z25" i="2"/>
  <c r="J25" i="2"/>
  <c r="X26" i="2"/>
  <c r="Y26" i="2"/>
  <c r="Z26" i="2"/>
  <c r="J26" i="2"/>
  <c r="X27" i="2"/>
  <c r="Y27" i="2"/>
  <c r="Z27" i="2"/>
  <c r="J27" i="2"/>
  <c r="X28" i="2"/>
  <c r="Y28" i="2"/>
  <c r="Z28" i="2"/>
  <c r="J28" i="2"/>
  <c r="X29" i="2"/>
  <c r="Y29" i="2"/>
  <c r="Z29" i="2"/>
  <c r="J29" i="2"/>
  <c r="X30" i="2"/>
  <c r="Y30" i="2"/>
  <c r="Z30" i="2"/>
  <c r="J30" i="2"/>
  <c r="X31" i="2"/>
  <c r="Y31" i="2"/>
  <c r="Z31" i="2"/>
  <c r="J31" i="2"/>
  <c r="X32" i="2"/>
  <c r="Y32" i="2"/>
  <c r="Z32" i="2"/>
  <c r="X33" i="2"/>
  <c r="Y33" i="2"/>
  <c r="Z33" i="2"/>
  <c r="J33" i="2"/>
  <c r="X34" i="2"/>
  <c r="Y34" i="2"/>
  <c r="Z34" i="2"/>
  <c r="J34" i="2"/>
  <c r="X35" i="2"/>
  <c r="Y35" i="2"/>
  <c r="Z35" i="2"/>
  <c r="J35" i="2"/>
  <c r="X36" i="2"/>
  <c r="Y36" i="2"/>
  <c r="Z36" i="2"/>
  <c r="J36" i="2"/>
  <c r="X37" i="2"/>
  <c r="Y37" i="2"/>
  <c r="Z37" i="2"/>
  <c r="J37" i="2"/>
  <c r="X38" i="2"/>
  <c r="Y38" i="2"/>
  <c r="Z38" i="2"/>
  <c r="J38" i="2"/>
  <c r="X39" i="2"/>
  <c r="Y39" i="2"/>
  <c r="Z39" i="2"/>
  <c r="J39" i="2"/>
  <c r="X40" i="2"/>
  <c r="Y40" i="2"/>
  <c r="Z40" i="2"/>
  <c r="J40" i="2"/>
  <c r="X41" i="2"/>
  <c r="Y41" i="2"/>
  <c r="Z41" i="2"/>
  <c r="J41" i="2"/>
  <c r="X42" i="2"/>
  <c r="Y42" i="2"/>
  <c r="Z42" i="2"/>
  <c r="J42" i="2"/>
  <c r="X43" i="2"/>
  <c r="Y43" i="2"/>
  <c r="Z43" i="2"/>
  <c r="J43" i="2"/>
  <c r="X44" i="2"/>
  <c r="Y44" i="2"/>
  <c r="Z44" i="2"/>
  <c r="J44" i="2"/>
  <c r="X45" i="2"/>
  <c r="Y45" i="2"/>
  <c r="Z45" i="2"/>
  <c r="J45" i="2"/>
  <c r="X46" i="2"/>
  <c r="Y46" i="2"/>
  <c r="Z46" i="2"/>
  <c r="J46" i="2"/>
  <c r="X47" i="2"/>
  <c r="Y47" i="2"/>
  <c r="Z47" i="2"/>
  <c r="J47" i="2"/>
  <c r="X48" i="2"/>
  <c r="Y48" i="2"/>
  <c r="Z48" i="2"/>
  <c r="J48" i="2"/>
  <c r="X49" i="2"/>
  <c r="Y49" i="2"/>
  <c r="Z49" i="2"/>
  <c r="J49" i="2"/>
  <c r="X50" i="2"/>
  <c r="Y50" i="2"/>
  <c r="Z50" i="2"/>
  <c r="X51" i="2"/>
  <c r="Y51" i="2"/>
  <c r="Z51" i="2"/>
  <c r="J51" i="2"/>
  <c r="X52" i="2"/>
  <c r="Y52" i="2"/>
  <c r="Z52" i="2"/>
  <c r="J52" i="2"/>
  <c r="X53" i="2"/>
  <c r="Y53" i="2"/>
  <c r="Z53" i="2"/>
  <c r="J53" i="2"/>
  <c r="X54" i="2"/>
  <c r="Y54" i="2"/>
  <c r="Z54" i="2"/>
  <c r="J54" i="2"/>
  <c r="X55" i="2"/>
  <c r="Y55" i="2"/>
  <c r="Z55" i="2"/>
  <c r="J55" i="2"/>
  <c r="X56" i="2"/>
  <c r="Y56" i="2"/>
  <c r="Z56" i="2"/>
  <c r="J56" i="2"/>
  <c r="X57" i="2"/>
  <c r="Y57" i="2"/>
  <c r="Z57" i="2"/>
  <c r="J57" i="2"/>
  <c r="X58" i="2"/>
  <c r="Y58" i="2"/>
  <c r="Z58" i="2"/>
  <c r="J58" i="2"/>
  <c r="X59" i="2"/>
  <c r="Y59" i="2"/>
  <c r="Z59" i="2"/>
  <c r="J59" i="2"/>
  <c r="X60" i="2"/>
  <c r="Y60" i="2"/>
  <c r="Z60" i="2"/>
  <c r="J60" i="2"/>
  <c r="X61" i="2"/>
  <c r="Y61" i="2"/>
  <c r="Z61" i="2"/>
  <c r="J61" i="2"/>
  <c r="X62" i="2"/>
  <c r="Y62" i="2"/>
  <c r="Z62" i="2"/>
  <c r="J62" i="2"/>
  <c r="X63" i="2"/>
  <c r="Y63" i="2"/>
  <c r="Z63" i="2"/>
  <c r="J63" i="2"/>
  <c r="X64" i="2"/>
  <c r="Y64" i="2"/>
  <c r="Z64" i="2"/>
  <c r="J64" i="2"/>
  <c r="X65" i="2"/>
  <c r="Y65" i="2"/>
  <c r="Z65" i="2"/>
  <c r="J65" i="2"/>
  <c r="X66" i="2"/>
  <c r="Y66" i="2"/>
  <c r="Z66" i="2"/>
  <c r="J66" i="2"/>
  <c r="X67" i="2"/>
  <c r="Y67" i="2"/>
  <c r="Z67" i="2"/>
  <c r="J67" i="2"/>
  <c r="X68" i="2"/>
  <c r="Y68" i="2"/>
  <c r="Z68" i="2"/>
  <c r="X69" i="2"/>
  <c r="Y69" i="2"/>
  <c r="Z69" i="2"/>
  <c r="J69" i="2"/>
  <c r="X70" i="2"/>
  <c r="Y70" i="2"/>
  <c r="Z70" i="2"/>
  <c r="J70" i="2"/>
  <c r="X71" i="2"/>
  <c r="Y71" i="2"/>
  <c r="Z71" i="2"/>
  <c r="J71" i="2"/>
  <c r="X72" i="2"/>
  <c r="Y72" i="2"/>
  <c r="Z72" i="2"/>
  <c r="J72" i="2"/>
  <c r="X73" i="2"/>
  <c r="Y73" i="2"/>
  <c r="Z73" i="2"/>
  <c r="J73" i="2"/>
  <c r="X74" i="2"/>
  <c r="Y74" i="2"/>
  <c r="Z74" i="2"/>
  <c r="J74" i="2"/>
  <c r="X75" i="2"/>
  <c r="Y75" i="2"/>
  <c r="Z75" i="2"/>
  <c r="J75" i="2"/>
  <c r="X76" i="2"/>
  <c r="Y76" i="2"/>
  <c r="Z76" i="2"/>
  <c r="J76" i="2"/>
  <c r="X77" i="2"/>
  <c r="Y77" i="2"/>
  <c r="Z77" i="2"/>
  <c r="J77" i="2"/>
  <c r="X78" i="2"/>
  <c r="Y78" i="2"/>
  <c r="Z78" i="2"/>
  <c r="J78" i="2"/>
  <c r="X79" i="2"/>
  <c r="Y79" i="2"/>
  <c r="Z79" i="2"/>
  <c r="J79" i="2"/>
  <c r="X80" i="2"/>
  <c r="Y80" i="2"/>
  <c r="Z80" i="2"/>
  <c r="J80" i="2"/>
  <c r="X81" i="2"/>
  <c r="Y81" i="2"/>
  <c r="Z81" i="2"/>
  <c r="J81" i="2"/>
  <c r="X82" i="2"/>
  <c r="Y82" i="2"/>
  <c r="Z82" i="2"/>
  <c r="J82" i="2"/>
  <c r="X83" i="2"/>
  <c r="Y83" i="2"/>
  <c r="Z83" i="2"/>
  <c r="J83" i="2"/>
  <c r="X84" i="2"/>
  <c r="Y84" i="2"/>
  <c r="Z84" i="2"/>
  <c r="J84" i="2"/>
  <c r="X85" i="2"/>
  <c r="Y85" i="2"/>
  <c r="Z85" i="2"/>
  <c r="J85" i="2"/>
  <c r="X86" i="2"/>
  <c r="Y86" i="2"/>
  <c r="Z86" i="2"/>
  <c r="X87" i="2"/>
  <c r="Y87" i="2"/>
  <c r="Z87" i="2"/>
  <c r="J87" i="2"/>
  <c r="X88" i="2"/>
  <c r="Y88" i="2"/>
  <c r="Z88" i="2"/>
  <c r="J88" i="2"/>
  <c r="X89" i="2"/>
  <c r="Y89" i="2"/>
  <c r="Z89" i="2"/>
  <c r="J89" i="2"/>
  <c r="X90" i="2"/>
  <c r="Y90" i="2"/>
  <c r="Z90" i="2"/>
  <c r="J90" i="2"/>
  <c r="X91" i="2"/>
  <c r="Y91" i="2"/>
  <c r="Z91" i="2"/>
  <c r="J91" i="2"/>
  <c r="X92" i="2"/>
  <c r="Y92" i="2"/>
  <c r="Z92" i="2"/>
  <c r="J92" i="2"/>
  <c r="X93" i="2"/>
  <c r="Y93" i="2"/>
  <c r="Z93" i="2"/>
  <c r="J93" i="2"/>
  <c r="X94" i="2"/>
  <c r="Y94" i="2"/>
  <c r="Z94" i="2"/>
  <c r="J94" i="2"/>
  <c r="X95" i="2"/>
  <c r="Y95" i="2"/>
  <c r="Z95" i="2"/>
  <c r="J95" i="2"/>
  <c r="X96" i="2"/>
  <c r="Y96" i="2"/>
  <c r="Z96" i="2"/>
  <c r="J96" i="2"/>
  <c r="X97" i="2"/>
  <c r="Y97" i="2"/>
  <c r="Z97" i="2"/>
  <c r="J97" i="2"/>
  <c r="X98" i="2"/>
  <c r="Y98" i="2"/>
  <c r="Z98" i="2"/>
  <c r="J98" i="2"/>
  <c r="X99" i="2"/>
  <c r="Y99" i="2"/>
  <c r="Z99" i="2"/>
  <c r="J99" i="2"/>
  <c r="X100" i="2"/>
  <c r="Y100" i="2"/>
  <c r="Z100" i="2"/>
  <c r="J100" i="2"/>
  <c r="X101" i="2"/>
  <c r="Y101" i="2"/>
  <c r="Z101" i="2"/>
  <c r="J101" i="2"/>
  <c r="X102" i="2"/>
  <c r="Y102" i="2"/>
  <c r="Z102" i="2"/>
  <c r="J102" i="2"/>
  <c r="X103" i="2"/>
  <c r="Y103" i="2"/>
  <c r="Z103" i="2"/>
  <c r="J103" i="2"/>
  <c r="X104" i="2"/>
  <c r="Y104" i="2"/>
  <c r="Z104" i="2"/>
  <c r="X105" i="2"/>
  <c r="Y105" i="2"/>
  <c r="Z105" i="2"/>
  <c r="J105" i="2"/>
  <c r="X106" i="2"/>
  <c r="Y106" i="2"/>
  <c r="Z106" i="2"/>
  <c r="J106" i="2"/>
  <c r="X107" i="2"/>
  <c r="Y107" i="2"/>
  <c r="Z107" i="2"/>
  <c r="J107" i="2"/>
  <c r="X108" i="2"/>
  <c r="Y108" i="2"/>
  <c r="Z108" i="2"/>
  <c r="J108" i="2"/>
  <c r="X109" i="2"/>
  <c r="Y109" i="2"/>
  <c r="Z109" i="2"/>
  <c r="J109" i="2"/>
  <c r="X110" i="2"/>
  <c r="Y110" i="2"/>
  <c r="Z110" i="2"/>
  <c r="J110" i="2"/>
  <c r="X111" i="2"/>
  <c r="Y111" i="2"/>
  <c r="Z111" i="2"/>
  <c r="J111" i="2"/>
  <c r="X112" i="2"/>
  <c r="Y112" i="2"/>
  <c r="Z112" i="2"/>
  <c r="J112" i="2"/>
  <c r="X113" i="2"/>
  <c r="Y113" i="2"/>
  <c r="Z113" i="2"/>
  <c r="J113" i="2"/>
  <c r="X114" i="2"/>
  <c r="Y114" i="2"/>
  <c r="Z114" i="2"/>
  <c r="J114" i="2"/>
  <c r="X115" i="2"/>
  <c r="Y115" i="2"/>
  <c r="Z115" i="2"/>
  <c r="J115" i="2"/>
  <c r="X116" i="2"/>
  <c r="Y116" i="2"/>
  <c r="Z116" i="2"/>
  <c r="J116" i="2"/>
  <c r="X117" i="2"/>
  <c r="Y117" i="2"/>
  <c r="Z117" i="2"/>
  <c r="J117" i="2"/>
  <c r="X118" i="2"/>
  <c r="Y118" i="2"/>
  <c r="Z118" i="2"/>
  <c r="J118" i="2"/>
  <c r="X119" i="2"/>
  <c r="Y119" i="2"/>
  <c r="Z119" i="2"/>
  <c r="J119" i="2"/>
  <c r="X120" i="2"/>
  <c r="Y120" i="2"/>
  <c r="Z120" i="2"/>
  <c r="J120" i="2"/>
  <c r="X121" i="2"/>
  <c r="Y121" i="2"/>
  <c r="Z121" i="2"/>
  <c r="J121" i="2"/>
  <c r="X122" i="2"/>
  <c r="Y122" i="2"/>
  <c r="Z122" i="2"/>
  <c r="X123" i="2"/>
  <c r="Y123" i="2"/>
  <c r="Z123" i="2"/>
  <c r="J123" i="2"/>
  <c r="X124" i="2"/>
  <c r="Y124" i="2"/>
  <c r="Z124" i="2"/>
  <c r="J124" i="2"/>
  <c r="X125" i="2"/>
  <c r="Y125" i="2"/>
  <c r="Z125" i="2"/>
  <c r="J125" i="2"/>
  <c r="X126" i="2"/>
  <c r="Y126" i="2"/>
  <c r="Z126" i="2"/>
  <c r="J126" i="2"/>
  <c r="X127" i="2"/>
  <c r="Y127" i="2"/>
  <c r="Z127" i="2"/>
  <c r="J127" i="2"/>
  <c r="X128" i="2"/>
  <c r="Y128" i="2"/>
  <c r="Z128" i="2"/>
  <c r="J128" i="2"/>
  <c r="X129" i="2"/>
  <c r="Y129" i="2"/>
  <c r="Z129" i="2"/>
  <c r="J129" i="2"/>
  <c r="X130" i="2"/>
  <c r="Y130" i="2"/>
  <c r="Z130" i="2"/>
  <c r="J130" i="2"/>
  <c r="X131" i="2"/>
  <c r="Y131" i="2"/>
  <c r="Z131" i="2"/>
  <c r="J131" i="2"/>
  <c r="X132" i="2"/>
  <c r="Y132" i="2"/>
  <c r="Z132" i="2"/>
  <c r="J132" i="2"/>
  <c r="X133" i="2"/>
  <c r="Y133" i="2"/>
  <c r="Z133" i="2"/>
  <c r="J133" i="2"/>
  <c r="X134" i="2"/>
  <c r="Y134" i="2"/>
  <c r="Z134" i="2"/>
  <c r="J134" i="2"/>
  <c r="X135" i="2"/>
  <c r="Y135" i="2"/>
  <c r="Z135" i="2"/>
  <c r="J135" i="2"/>
  <c r="X136" i="2"/>
  <c r="Y136" i="2"/>
  <c r="Z136" i="2"/>
  <c r="J136" i="2"/>
  <c r="X137" i="2"/>
  <c r="Y137" i="2"/>
  <c r="Z137" i="2"/>
  <c r="J137" i="2"/>
  <c r="X138" i="2"/>
  <c r="Y138" i="2"/>
  <c r="Z138" i="2"/>
  <c r="J138" i="2"/>
  <c r="X139" i="2"/>
  <c r="Y139" i="2"/>
  <c r="Z139" i="2"/>
  <c r="J139" i="2"/>
  <c r="X140" i="2"/>
  <c r="Y140" i="2"/>
  <c r="Z140" i="2"/>
  <c r="X141" i="2"/>
  <c r="Y141" i="2"/>
  <c r="Z141" i="2"/>
  <c r="J141" i="2"/>
  <c r="X142" i="2"/>
  <c r="Y142" i="2"/>
  <c r="Z142" i="2"/>
  <c r="J142" i="2"/>
  <c r="X143" i="2"/>
  <c r="Y143" i="2"/>
  <c r="Z143" i="2"/>
  <c r="J143" i="2"/>
  <c r="X144" i="2"/>
  <c r="Y144" i="2"/>
  <c r="Z144" i="2"/>
  <c r="J144" i="2"/>
  <c r="X145" i="2"/>
  <c r="Y145" i="2"/>
  <c r="Z145" i="2"/>
  <c r="J145" i="2"/>
  <c r="X146" i="2"/>
  <c r="Y146" i="2"/>
  <c r="Z146" i="2"/>
  <c r="J146" i="2"/>
  <c r="X147" i="2"/>
  <c r="Y147" i="2"/>
  <c r="Z147" i="2"/>
  <c r="J147" i="2"/>
  <c r="X148" i="2"/>
  <c r="Y148" i="2"/>
  <c r="Z148" i="2"/>
  <c r="J148" i="2"/>
  <c r="X149" i="2"/>
  <c r="Y149" i="2"/>
  <c r="Z149" i="2"/>
  <c r="J149" i="2"/>
  <c r="X150" i="2"/>
  <c r="Y150" i="2"/>
  <c r="Z150" i="2"/>
  <c r="J150" i="2"/>
  <c r="X151" i="2"/>
  <c r="Y151" i="2"/>
  <c r="Z151" i="2"/>
  <c r="J151" i="2"/>
  <c r="X152" i="2"/>
  <c r="Y152" i="2"/>
  <c r="Z152" i="2"/>
  <c r="J152" i="2"/>
  <c r="X153" i="2"/>
  <c r="Y153" i="2"/>
  <c r="Z153" i="2"/>
  <c r="J153" i="2"/>
  <c r="X154" i="2"/>
  <c r="Y154" i="2"/>
  <c r="Z154" i="2"/>
  <c r="J154" i="2"/>
  <c r="X155" i="2"/>
  <c r="Y155" i="2"/>
  <c r="Z155" i="2"/>
  <c r="J155" i="2"/>
  <c r="X156" i="2"/>
  <c r="Y156" i="2"/>
  <c r="Z156" i="2"/>
  <c r="J156" i="2"/>
  <c r="X157" i="2"/>
  <c r="Y157" i="2"/>
  <c r="Z157" i="2"/>
  <c r="J157" i="2"/>
  <c r="X158" i="2"/>
  <c r="Y158" i="2"/>
  <c r="Z158" i="2"/>
  <c r="X159" i="2"/>
  <c r="Y159" i="2"/>
  <c r="Z159" i="2"/>
  <c r="J159" i="2"/>
  <c r="X160" i="2"/>
  <c r="Y160" i="2"/>
  <c r="Z160" i="2"/>
  <c r="J160" i="2"/>
  <c r="X161" i="2"/>
  <c r="Y161" i="2"/>
  <c r="Z161" i="2"/>
  <c r="J161" i="2"/>
  <c r="X162" i="2"/>
  <c r="Y162" i="2"/>
  <c r="Z162" i="2"/>
  <c r="J162" i="2"/>
  <c r="X163" i="2"/>
  <c r="Y163" i="2"/>
  <c r="Z163" i="2"/>
  <c r="J163" i="2"/>
  <c r="X164" i="2"/>
  <c r="Y164" i="2"/>
  <c r="Z164" i="2"/>
  <c r="J164" i="2"/>
  <c r="X165" i="2"/>
  <c r="Y165" i="2"/>
  <c r="Z165" i="2"/>
  <c r="J165" i="2"/>
  <c r="X166" i="2"/>
  <c r="Y166" i="2"/>
  <c r="Z166" i="2"/>
  <c r="J166" i="2"/>
  <c r="X167" i="2"/>
  <c r="Y167" i="2"/>
  <c r="Z167" i="2"/>
  <c r="J167" i="2"/>
  <c r="X168" i="2"/>
  <c r="Y168" i="2"/>
  <c r="Z168" i="2"/>
  <c r="J168" i="2"/>
  <c r="X169" i="2"/>
  <c r="Y169" i="2"/>
  <c r="Z169" i="2"/>
  <c r="J169" i="2"/>
  <c r="X170" i="2"/>
  <c r="Y170" i="2"/>
  <c r="Z170" i="2"/>
  <c r="J170" i="2"/>
  <c r="X171" i="2"/>
  <c r="Y171" i="2"/>
  <c r="Z171" i="2"/>
  <c r="J171" i="2"/>
  <c r="X172" i="2"/>
  <c r="Y172" i="2"/>
  <c r="Z172" i="2"/>
  <c r="J172" i="2"/>
  <c r="X173" i="2"/>
  <c r="Y173" i="2"/>
  <c r="Z173" i="2"/>
  <c r="J173" i="2"/>
  <c r="X174" i="2"/>
  <c r="Y174" i="2"/>
  <c r="Z174" i="2"/>
  <c r="J174" i="2"/>
  <c r="X175" i="2"/>
  <c r="Y175" i="2"/>
  <c r="Z175" i="2"/>
  <c r="J175" i="2"/>
  <c r="X176" i="2"/>
  <c r="Y176" i="2"/>
  <c r="Z176" i="2"/>
  <c r="X177" i="2"/>
  <c r="Y177" i="2"/>
  <c r="Z177" i="2"/>
  <c r="J177" i="2"/>
  <c r="X178" i="2"/>
  <c r="Y178" i="2"/>
  <c r="Z178" i="2"/>
  <c r="J178" i="2"/>
  <c r="X179" i="2"/>
  <c r="Y179" i="2"/>
  <c r="Z179" i="2"/>
  <c r="J179" i="2"/>
  <c r="X180" i="2"/>
  <c r="Y180" i="2"/>
  <c r="Z180" i="2"/>
  <c r="J180" i="2"/>
  <c r="X181" i="2"/>
  <c r="Y181" i="2"/>
  <c r="Z181" i="2"/>
  <c r="J181" i="2"/>
  <c r="X182" i="2"/>
  <c r="Y182" i="2"/>
  <c r="Z182" i="2"/>
  <c r="J182" i="2"/>
  <c r="X183" i="2"/>
  <c r="Y183" i="2"/>
  <c r="Z183" i="2"/>
  <c r="J183" i="2"/>
  <c r="X184" i="2"/>
  <c r="Y184" i="2"/>
  <c r="Z184" i="2"/>
  <c r="J184" i="2"/>
  <c r="X185" i="2"/>
  <c r="Y185" i="2"/>
  <c r="Z185" i="2"/>
  <c r="J185" i="2"/>
  <c r="X186" i="2"/>
  <c r="Y186" i="2"/>
  <c r="Z186" i="2"/>
  <c r="J186" i="2"/>
  <c r="X187" i="2"/>
  <c r="Y187" i="2"/>
  <c r="Z187" i="2"/>
  <c r="J187" i="2"/>
  <c r="X188" i="2"/>
  <c r="Y188" i="2"/>
  <c r="Z188" i="2"/>
  <c r="J188" i="2"/>
  <c r="X189" i="2"/>
  <c r="Y189" i="2"/>
  <c r="Z189" i="2"/>
  <c r="J189" i="2"/>
  <c r="X190" i="2"/>
  <c r="Y190" i="2"/>
  <c r="Z190" i="2"/>
  <c r="J190" i="2"/>
  <c r="X191" i="2"/>
  <c r="Y191" i="2"/>
  <c r="Z191" i="2"/>
  <c r="J191" i="2"/>
  <c r="X192" i="2"/>
  <c r="Y192" i="2"/>
  <c r="Z192" i="2"/>
  <c r="J192" i="2"/>
  <c r="X193" i="2"/>
  <c r="Y193" i="2"/>
  <c r="Z193" i="2"/>
  <c r="J193" i="2"/>
  <c r="X194" i="2"/>
  <c r="Y194" i="2"/>
  <c r="Z194" i="2"/>
  <c r="X195" i="2"/>
  <c r="Y195" i="2"/>
  <c r="Z195" i="2"/>
  <c r="J195" i="2"/>
  <c r="X196" i="2"/>
  <c r="Y196" i="2"/>
  <c r="Z196" i="2"/>
  <c r="J196" i="2"/>
  <c r="X197" i="2"/>
  <c r="Y197" i="2"/>
  <c r="Z197" i="2"/>
  <c r="J197" i="2"/>
  <c r="X198" i="2"/>
  <c r="Y198" i="2"/>
  <c r="Z198" i="2"/>
  <c r="J198" i="2"/>
  <c r="X199" i="2"/>
  <c r="Y199" i="2"/>
  <c r="Z199" i="2"/>
  <c r="J199" i="2"/>
  <c r="X200" i="2"/>
  <c r="Y200" i="2"/>
  <c r="Z200" i="2"/>
  <c r="J200" i="2"/>
  <c r="X201" i="2"/>
  <c r="Y201" i="2"/>
  <c r="Z201" i="2"/>
  <c r="J201" i="2"/>
  <c r="X202" i="2"/>
  <c r="Y202" i="2"/>
  <c r="Z202" i="2"/>
  <c r="J202" i="2"/>
  <c r="X203" i="2"/>
  <c r="Y203" i="2"/>
  <c r="Z203" i="2"/>
  <c r="J203" i="2"/>
  <c r="X204" i="2"/>
  <c r="Y204" i="2"/>
  <c r="Z204" i="2"/>
  <c r="J204" i="2"/>
  <c r="X205" i="2"/>
  <c r="Y205" i="2"/>
  <c r="Z205" i="2"/>
  <c r="J205" i="2"/>
  <c r="X206" i="2"/>
  <c r="Y206" i="2"/>
  <c r="Z206" i="2"/>
  <c r="J206" i="2"/>
  <c r="X207" i="2"/>
  <c r="Y207" i="2"/>
  <c r="Z207" i="2"/>
  <c r="J207" i="2"/>
  <c r="X208" i="2"/>
  <c r="Y208" i="2"/>
  <c r="Z208" i="2"/>
  <c r="J208" i="2"/>
  <c r="X209" i="2"/>
  <c r="Y209" i="2"/>
  <c r="Z209" i="2"/>
  <c r="J209" i="2"/>
  <c r="X210" i="2"/>
  <c r="Y210" i="2"/>
  <c r="Z210" i="2"/>
  <c r="J210" i="2"/>
  <c r="X211" i="2"/>
  <c r="Y211" i="2"/>
  <c r="Z211" i="2"/>
  <c r="J211" i="2"/>
  <c r="X212" i="2"/>
  <c r="Y212" i="2"/>
  <c r="Z212" i="2"/>
  <c r="X213" i="2"/>
  <c r="Y213" i="2"/>
  <c r="Z213" i="2"/>
  <c r="J213" i="2"/>
  <c r="X214" i="2"/>
  <c r="Y214" i="2"/>
  <c r="Z214" i="2"/>
  <c r="J214" i="2"/>
  <c r="X215" i="2"/>
  <c r="Y215" i="2"/>
  <c r="Z215" i="2"/>
  <c r="J215" i="2"/>
  <c r="X216" i="2"/>
  <c r="Y216" i="2"/>
  <c r="Z216" i="2"/>
  <c r="J216" i="2"/>
  <c r="X217" i="2"/>
  <c r="Y217" i="2"/>
  <c r="Z217" i="2"/>
  <c r="J217" i="2"/>
  <c r="X218" i="2"/>
  <c r="Y218" i="2"/>
  <c r="Z218" i="2"/>
  <c r="J218" i="2"/>
  <c r="X219" i="2"/>
  <c r="Y219" i="2"/>
  <c r="Z219" i="2"/>
  <c r="J219" i="2"/>
  <c r="X220" i="2"/>
  <c r="Y220" i="2"/>
  <c r="Z220" i="2"/>
  <c r="J220" i="2"/>
  <c r="X221" i="2"/>
  <c r="Y221" i="2"/>
  <c r="Z221" i="2"/>
  <c r="J221" i="2"/>
  <c r="X222" i="2"/>
  <c r="Y222" i="2"/>
  <c r="Z222" i="2"/>
  <c r="J222" i="2"/>
  <c r="X223" i="2"/>
  <c r="Y223" i="2"/>
  <c r="Z223" i="2"/>
  <c r="J223" i="2"/>
  <c r="X224" i="2"/>
  <c r="Y224" i="2"/>
  <c r="Z224" i="2"/>
  <c r="J224" i="2"/>
  <c r="X225" i="2"/>
  <c r="Y225" i="2"/>
  <c r="Z225" i="2"/>
  <c r="J225" i="2"/>
  <c r="X226" i="2"/>
  <c r="Y226" i="2"/>
  <c r="Z226" i="2"/>
  <c r="J226" i="2"/>
  <c r="X227" i="2"/>
  <c r="Y227" i="2"/>
  <c r="Z227" i="2"/>
  <c r="J227" i="2"/>
  <c r="X228" i="2"/>
  <c r="Y228" i="2"/>
  <c r="Z228" i="2"/>
  <c r="J228" i="2"/>
  <c r="X229" i="2"/>
  <c r="Y229" i="2"/>
  <c r="Z229" i="2"/>
  <c r="J229" i="2"/>
  <c r="X230" i="2"/>
  <c r="Y230" i="2"/>
  <c r="Z230" i="2"/>
  <c r="X231" i="2"/>
  <c r="Y231" i="2"/>
  <c r="Z231" i="2"/>
  <c r="J231" i="2"/>
  <c r="X232" i="2"/>
  <c r="Y232" i="2"/>
  <c r="Z232" i="2"/>
  <c r="J232" i="2"/>
  <c r="X233" i="2"/>
  <c r="Y233" i="2"/>
  <c r="Z233" i="2"/>
  <c r="J233" i="2"/>
  <c r="X234" i="2"/>
  <c r="Y234" i="2"/>
  <c r="Z234" i="2"/>
  <c r="J234" i="2"/>
  <c r="X235" i="2"/>
  <c r="Y235" i="2"/>
  <c r="Z235" i="2"/>
  <c r="J235" i="2"/>
  <c r="X236" i="2"/>
  <c r="Y236" i="2"/>
  <c r="Z236" i="2"/>
  <c r="J236" i="2"/>
  <c r="X237" i="2"/>
  <c r="Y237" i="2"/>
  <c r="Z237" i="2"/>
  <c r="J237" i="2"/>
  <c r="X238" i="2"/>
  <c r="Y238" i="2"/>
  <c r="Z238" i="2"/>
  <c r="J238" i="2"/>
  <c r="X239" i="2"/>
  <c r="Y239" i="2"/>
  <c r="Z239" i="2"/>
  <c r="J239" i="2"/>
  <c r="X240" i="2"/>
  <c r="Y240" i="2"/>
  <c r="Z240" i="2"/>
  <c r="J240" i="2"/>
  <c r="X241" i="2"/>
  <c r="Y241" i="2"/>
  <c r="Z241" i="2"/>
  <c r="J241" i="2"/>
  <c r="X242" i="2"/>
  <c r="Y242" i="2"/>
  <c r="Z242" i="2"/>
  <c r="J242" i="2"/>
  <c r="X243" i="2"/>
  <c r="Y243" i="2"/>
  <c r="Z243" i="2"/>
  <c r="J243" i="2"/>
  <c r="X244" i="2"/>
  <c r="Y244" i="2"/>
  <c r="Z244" i="2"/>
  <c r="J244" i="2"/>
  <c r="X245" i="2"/>
  <c r="Y245" i="2"/>
  <c r="Z245" i="2"/>
  <c r="J245" i="2"/>
  <c r="X246" i="2"/>
  <c r="Y246" i="2"/>
  <c r="Z246" i="2"/>
  <c r="J246" i="2"/>
  <c r="X247" i="2"/>
  <c r="Y247" i="2"/>
  <c r="Z247" i="2"/>
  <c r="J247" i="2"/>
  <c r="X248" i="2"/>
  <c r="Y248" i="2"/>
  <c r="Z248" i="2"/>
  <c r="X249" i="2"/>
  <c r="Y249" i="2"/>
  <c r="Z249" i="2"/>
  <c r="J249" i="2"/>
  <c r="X250" i="2"/>
  <c r="Y250" i="2"/>
  <c r="Z250" i="2"/>
  <c r="J250" i="2"/>
  <c r="X251" i="2"/>
  <c r="Y251" i="2"/>
  <c r="Z251" i="2"/>
  <c r="J251" i="2"/>
  <c r="X252" i="2"/>
  <c r="Y252" i="2"/>
  <c r="Z252" i="2"/>
  <c r="J252" i="2"/>
  <c r="X253" i="2"/>
  <c r="Y253" i="2"/>
  <c r="Z253" i="2"/>
  <c r="J253" i="2"/>
  <c r="X254" i="2"/>
  <c r="Y254" i="2"/>
  <c r="Z254" i="2"/>
  <c r="J254" i="2"/>
  <c r="X255" i="2"/>
  <c r="Y255" i="2"/>
  <c r="Z255" i="2"/>
  <c r="J255" i="2"/>
  <c r="X256" i="2"/>
  <c r="Y256" i="2"/>
  <c r="Z256" i="2"/>
  <c r="J256" i="2"/>
  <c r="X257" i="2"/>
  <c r="Y257" i="2"/>
  <c r="Z257" i="2"/>
  <c r="J257" i="2"/>
  <c r="X258" i="2"/>
  <c r="Y258" i="2"/>
  <c r="Z258" i="2"/>
  <c r="J258" i="2"/>
  <c r="X259" i="2"/>
  <c r="Y259" i="2"/>
  <c r="Z259" i="2"/>
  <c r="J259" i="2"/>
  <c r="X260" i="2"/>
  <c r="Y260" i="2"/>
  <c r="Z260" i="2"/>
  <c r="J260" i="2"/>
  <c r="X261" i="2"/>
  <c r="Y261" i="2"/>
  <c r="Z261" i="2"/>
  <c r="J261" i="2"/>
  <c r="X262" i="2"/>
  <c r="Y262" i="2"/>
  <c r="Z262" i="2"/>
  <c r="J262" i="2"/>
  <c r="X263" i="2"/>
  <c r="Y263" i="2"/>
  <c r="Z263" i="2"/>
  <c r="J263" i="2"/>
  <c r="X264" i="2"/>
  <c r="Y264" i="2"/>
  <c r="Z264" i="2"/>
  <c r="J264" i="2"/>
  <c r="X265" i="2"/>
  <c r="Y265" i="2"/>
  <c r="Z265" i="2"/>
  <c r="J265" i="2"/>
  <c r="X266" i="2"/>
  <c r="Y266" i="2"/>
  <c r="Z266" i="2"/>
  <c r="X267" i="2"/>
  <c r="Y267" i="2"/>
  <c r="Z267" i="2"/>
  <c r="J267" i="2"/>
  <c r="X268" i="2"/>
  <c r="Y268" i="2"/>
  <c r="Z268" i="2"/>
  <c r="J268" i="2"/>
  <c r="X269" i="2"/>
  <c r="Y269" i="2"/>
  <c r="Z269" i="2"/>
  <c r="J269" i="2"/>
  <c r="X270" i="2"/>
  <c r="Y270" i="2"/>
  <c r="Z270" i="2"/>
  <c r="J270" i="2"/>
  <c r="X271" i="2"/>
  <c r="Y271" i="2"/>
  <c r="Z271" i="2"/>
  <c r="J271" i="2"/>
  <c r="X272" i="2"/>
  <c r="Y272" i="2"/>
  <c r="Z272" i="2"/>
  <c r="J272" i="2"/>
  <c r="X273" i="2"/>
  <c r="Y273" i="2"/>
  <c r="Z273" i="2"/>
  <c r="J273" i="2"/>
  <c r="X274" i="2"/>
  <c r="Y274" i="2"/>
  <c r="Z274" i="2"/>
  <c r="J274" i="2"/>
  <c r="X275" i="2"/>
  <c r="Y275" i="2"/>
  <c r="Z275" i="2"/>
  <c r="J275" i="2"/>
  <c r="X276" i="2"/>
  <c r="Y276" i="2"/>
  <c r="Z276" i="2"/>
  <c r="J276" i="2"/>
  <c r="X277" i="2"/>
  <c r="Y277" i="2"/>
  <c r="Z277" i="2"/>
  <c r="J277" i="2"/>
  <c r="X278" i="2"/>
  <c r="Y278" i="2"/>
  <c r="Z278" i="2"/>
  <c r="J278" i="2"/>
  <c r="X279" i="2"/>
  <c r="Y279" i="2"/>
  <c r="Z279" i="2"/>
  <c r="J279" i="2"/>
  <c r="X280" i="2"/>
  <c r="Y280" i="2"/>
  <c r="Z280" i="2"/>
  <c r="J280" i="2"/>
  <c r="X281" i="2"/>
  <c r="Y281" i="2"/>
  <c r="Z281" i="2"/>
  <c r="J281" i="2"/>
  <c r="X282" i="2"/>
  <c r="Y282" i="2"/>
  <c r="Z282" i="2"/>
  <c r="J282" i="2"/>
  <c r="X283" i="2"/>
  <c r="Y283" i="2"/>
  <c r="Z283" i="2"/>
  <c r="J283" i="2"/>
  <c r="X284" i="2"/>
  <c r="Y284" i="2"/>
  <c r="Z284" i="2"/>
  <c r="X285" i="2"/>
  <c r="Y285" i="2"/>
  <c r="Z285" i="2"/>
  <c r="J285" i="2"/>
  <c r="X286" i="2"/>
  <c r="Y286" i="2"/>
  <c r="Z286" i="2"/>
  <c r="J286" i="2"/>
  <c r="X287" i="2"/>
  <c r="Y287" i="2"/>
  <c r="Z287" i="2"/>
  <c r="J287" i="2"/>
  <c r="X288" i="2"/>
  <c r="Y288" i="2"/>
  <c r="Z288" i="2"/>
  <c r="J288" i="2"/>
  <c r="X289" i="2"/>
  <c r="Y289" i="2"/>
  <c r="Z289" i="2"/>
  <c r="J289" i="2"/>
  <c r="X290" i="2"/>
  <c r="Y290" i="2"/>
  <c r="Z290" i="2"/>
  <c r="J290" i="2"/>
  <c r="X291" i="2"/>
  <c r="Y291" i="2"/>
  <c r="Z291" i="2"/>
  <c r="J291" i="2"/>
  <c r="X292" i="2"/>
  <c r="Y292" i="2"/>
  <c r="Z292" i="2"/>
  <c r="J292" i="2"/>
  <c r="X293" i="2"/>
  <c r="Y293" i="2"/>
  <c r="Z293" i="2"/>
  <c r="J293" i="2"/>
  <c r="X294" i="2"/>
  <c r="Y294" i="2"/>
  <c r="Z294" i="2"/>
  <c r="J294" i="2"/>
  <c r="X295" i="2"/>
  <c r="Y295" i="2"/>
  <c r="Z295" i="2"/>
  <c r="J295" i="2"/>
  <c r="X296" i="2"/>
  <c r="Y296" i="2"/>
  <c r="Z296" i="2"/>
  <c r="J296" i="2"/>
  <c r="X297" i="2"/>
  <c r="Y297" i="2"/>
  <c r="Z297" i="2"/>
  <c r="J297" i="2"/>
  <c r="X298" i="2"/>
  <c r="Y298" i="2"/>
  <c r="Z298" i="2"/>
  <c r="J298" i="2"/>
  <c r="X299" i="2"/>
  <c r="Y299" i="2"/>
  <c r="Z299" i="2"/>
  <c r="J299" i="2"/>
  <c r="X300" i="2"/>
  <c r="Y300" i="2"/>
  <c r="Z300" i="2"/>
  <c r="J300" i="2"/>
  <c r="X301" i="2"/>
  <c r="Y301" i="2"/>
  <c r="Z301" i="2"/>
  <c r="J301" i="2"/>
  <c r="X302" i="2"/>
  <c r="Y302" i="2"/>
  <c r="Z302" i="2"/>
  <c r="X303" i="2"/>
  <c r="Y303" i="2"/>
  <c r="Z303" i="2"/>
  <c r="J303" i="2"/>
  <c r="X304" i="2"/>
  <c r="Y304" i="2"/>
  <c r="Z304" i="2"/>
  <c r="J304" i="2"/>
  <c r="X305" i="2"/>
  <c r="Y305" i="2"/>
  <c r="Z305" i="2"/>
  <c r="J305" i="2"/>
  <c r="X306" i="2"/>
  <c r="Y306" i="2"/>
  <c r="Z306" i="2"/>
  <c r="J306" i="2"/>
  <c r="X307" i="2"/>
  <c r="Y307" i="2"/>
  <c r="Z307" i="2"/>
  <c r="J307" i="2"/>
  <c r="X308" i="2"/>
  <c r="Y308" i="2"/>
  <c r="Z308" i="2"/>
  <c r="J308" i="2"/>
  <c r="X309" i="2"/>
  <c r="Y309" i="2"/>
  <c r="Z309" i="2"/>
  <c r="J309" i="2"/>
  <c r="X310" i="2"/>
  <c r="Y310" i="2"/>
  <c r="Z310" i="2"/>
  <c r="J310" i="2"/>
  <c r="X311" i="2"/>
  <c r="Y311" i="2"/>
  <c r="Z311" i="2"/>
  <c r="J311" i="2"/>
  <c r="X312" i="2"/>
  <c r="Y312" i="2"/>
  <c r="Z312" i="2"/>
  <c r="J312" i="2"/>
  <c r="X313" i="2"/>
  <c r="Y313" i="2"/>
  <c r="Z313" i="2"/>
  <c r="J313" i="2"/>
  <c r="X314" i="2"/>
  <c r="Y314" i="2"/>
  <c r="Z314" i="2"/>
  <c r="J314" i="2"/>
  <c r="X315" i="2"/>
  <c r="Y315" i="2"/>
  <c r="Z315" i="2"/>
  <c r="J315" i="2"/>
  <c r="X316" i="2"/>
  <c r="Y316" i="2"/>
  <c r="Z316" i="2"/>
  <c r="J316" i="2"/>
  <c r="X317" i="2"/>
  <c r="Y317" i="2"/>
  <c r="Z317" i="2"/>
  <c r="J317" i="2"/>
  <c r="X318" i="2"/>
  <c r="Y318" i="2"/>
  <c r="Z318" i="2"/>
  <c r="J318" i="2"/>
  <c r="X319" i="2"/>
  <c r="Y319" i="2"/>
  <c r="Z319" i="2"/>
  <c r="J319" i="2"/>
  <c r="X320" i="2"/>
  <c r="Y320" i="2"/>
  <c r="Z320" i="2"/>
  <c r="X321" i="2"/>
  <c r="Y321" i="2"/>
  <c r="Z321" i="2"/>
  <c r="J321" i="2"/>
  <c r="X322" i="2"/>
  <c r="Y322" i="2"/>
  <c r="Z322" i="2"/>
  <c r="J322" i="2"/>
  <c r="X323" i="2"/>
  <c r="Y323" i="2"/>
  <c r="Z323" i="2"/>
  <c r="J323" i="2"/>
  <c r="X324" i="2"/>
  <c r="Y324" i="2"/>
  <c r="Z324" i="2"/>
  <c r="J324" i="2"/>
  <c r="X325" i="2"/>
  <c r="Y325" i="2"/>
  <c r="Z325" i="2"/>
  <c r="J325" i="2"/>
  <c r="X326" i="2"/>
  <c r="Y326" i="2"/>
  <c r="Z326" i="2"/>
  <c r="J326" i="2"/>
  <c r="X327" i="2"/>
  <c r="Y327" i="2"/>
  <c r="Z327" i="2"/>
  <c r="J327" i="2"/>
  <c r="X328" i="2"/>
  <c r="Y328" i="2"/>
  <c r="Z328" i="2"/>
  <c r="J328" i="2"/>
  <c r="X329" i="2"/>
  <c r="Y329" i="2"/>
  <c r="Z329" i="2"/>
  <c r="J329" i="2"/>
  <c r="X330" i="2"/>
  <c r="Y330" i="2"/>
  <c r="Z330" i="2"/>
  <c r="J330" i="2"/>
  <c r="X331" i="2"/>
  <c r="Y331" i="2"/>
  <c r="Z331" i="2"/>
  <c r="J331" i="2"/>
  <c r="X332" i="2"/>
  <c r="Y332" i="2"/>
  <c r="Z332" i="2"/>
  <c r="J332" i="2"/>
  <c r="X333" i="2"/>
  <c r="Y333" i="2"/>
  <c r="Z333" i="2"/>
  <c r="J333" i="2"/>
  <c r="X334" i="2"/>
  <c r="Y334" i="2"/>
  <c r="Z334" i="2"/>
  <c r="J334" i="2"/>
  <c r="X335" i="2"/>
  <c r="Y335" i="2"/>
  <c r="Z335" i="2"/>
  <c r="J335" i="2"/>
  <c r="X336" i="2"/>
  <c r="Y336" i="2"/>
  <c r="Z336" i="2"/>
  <c r="J336" i="2"/>
  <c r="X337" i="2"/>
  <c r="Y337" i="2"/>
  <c r="Z337" i="2"/>
  <c r="J337" i="2"/>
  <c r="X338" i="2"/>
  <c r="Y338" i="2"/>
  <c r="Z338" i="2"/>
  <c r="X339" i="2"/>
  <c r="Y339" i="2"/>
  <c r="Z339" i="2"/>
  <c r="J339" i="2"/>
  <c r="X340" i="2"/>
  <c r="Y340" i="2"/>
  <c r="Z340" i="2"/>
  <c r="J340" i="2"/>
  <c r="X341" i="2"/>
  <c r="Y341" i="2"/>
  <c r="Z341" i="2"/>
  <c r="J341" i="2"/>
  <c r="X342" i="2"/>
  <c r="Y342" i="2"/>
  <c r="Z342" i="2"/>
  <c r="J342" i="2"/>
  <c r="X343" i="2"/>
  <c r="Y343" i="2"/>
  <c r="Z343" i="2"/>
  <c r="J343" i="2"/>
  <c r="X344" i="2"/>
  <c r="Y344" i="2"/>
  <c r="Z344" i="2"/>
  <c r="J344" i="2"/>
  <c r="X345" i="2"/>
  <c r="Y345" i="2"/>
  <c r="Z345" i="2"/>
  <c r="J345" i="2"/>
  <c r="X346" i="2"/>
  <c r="Y346" i="2"/>
  <c r="Z346" i="2"/>
  <c r="J346" i="2"/>
  <c r="X347" i="2"/>
  <c r="Y347" i="2"/>
  <c r="Z347" i="2"/>
  <c r="J347" i="2"/>
  <c r="X348" i="2"/>
  <c r="Y348" i="2"/>
  <c r="Z348" i="2"/>
  <c r="J348" i="2"/>
  <c r="X349" i="2"/>
  <c r="Y349" i="2"/>
  <c r="Z349" i="2"/>
  <c r="J349" i="2"/>
  <c r="X350" i="2"/>
  <c r="Y350" i="2"/>
  <c r="Z350" i="2"/>
  <c r="J350" i="2"/>
  <c r="X351" i="2"/>
  <c r="Y351" i="2"/>
  <c r="Z351" i="2"/>
  <c r="J351" i="2"/>
  <c r="X352" i="2"/>
  <c r="Y352" i="2"/>
  <c r="Z352" i="2"/>
  <c r="J352" i="2"/>
  <c r="X353" i="2"/>
  <c r="Y353" i="2"/>
  <c r="Z353" i="2"/>
  <c r="J353" i="2"/>
  <c r="X354" i="2"/>
  <c r="Y354" i="2"/>
  <c r="Z354" i="2"/>
  <c r="J354" i="2"/>
  <c r="X355" i="2"/>
  <c r="Y355" i="2"/>
  <c r="Z355" i="2"/>
  <c r="J355" i="2"/>
  <c r="X356" i="2"/>
  <c r="Y356" i="2"/>
  <c r="Z356" i="2"/>
  <c r="X357" i="2"/>
  <c r="Y357" i="2"/>
  <c r="Z357" i="2"/>
  <c r="J357" i="2"/>
  <c r="X358" i="2"/>
  <c r="Y358" i="2"/>
  <c r="Z358" i="2"/>
  <c r="J358" i="2"/>
  <c r="X359" i="2"/>
  <c r="Y359" i="2"/>
  <c r="Z359" i="2"/>
  <c r="J359" i="2"/>
  <c r="X360" i="2"/>
  <c r="Y360" i="2"/>
  <c r="Z360" i="2"/>
  <c r="J360" i="2"/>
  <c r="X361" i="2"/>
  <c r="Y361" i="2"/>
  <c r="Z361" i="2"/>
  <c r="J361" i="2"/>
  <c r="X362" i="2"/>
  <c r="Y362" i="2"/>
  <c r="Z362" i="2"/>
  <c r="J362" i="2"/>
  <c r="X363" i="2"/>
  <c r="Y363" i="2"/>
  <c r="Z363" i="2"/>
  <c r="J363" i="2"/>
  <c r="X364" i="2"/>
  <c r="Y364" i="2"/>
  <c r="Z364" i="2"/>
  <c r="J364" i="2"/>
  <c r="X365" i="2"/>
  <c r="Y365" i="2"/>
  <c r="Z365" i="2"/>
  <c r="J365" i="2"/>
  <c r="X366" i="2"/>
  <c r="Y366" i="2"/>
  <c r="Z366" i="2"/>
  <c r="J366" i="2"/>
  <c r="X367" i="2"/>
  <c r="Y367" i="2"/>
  <c r="Z367" i="2"/>
  <c r="J367" i="2"/>
  <c r="X368" i="2"/>
  <c r="Y368" i="2"/>
  <c r="Z368" i="2"/>
  <c r="J368" i="2"/>
  <c r="X369" i="2"/>
  <c r="Y369" i="2"/>
  <c r="Z369" i="2"/>
  <c r="J369" i="2"/>
  <c r="X370" i="2"/>
  <c r="Y370" i="2"/>
  <c r="Z370" i="2"/>
  <c r="J370" i="2"/>
  <c r="X371" i="2"/>
  <c r="Y371" i="2"/>
  <c r="Z371" i="2"/>
  <c r="J371" i="2"/>
  <c r="X372" i="2"/>
  <c r="Y372" i="2"/>
  <c r="Z372" i="2"/>
  <c r="J372" i="2"/>
  <c r="X373" i="2"/>
  <c r="Y373" i="2"/>
  <c r="Z373" i="2"/>
  <c r="J373" i="2"/>
  <c r="X374" i="2"/>
  <c r="Y374" i="2"/>
  <c r="Z374" i="2"/>
  <c r="X375" i="2"/>
  <c r="Y375" i="2"/>
  <c r="Z375" i="2"/>
  <c r="J375" i="2"/>
  <c r="X376" i="2"/>
  <c r="Y376" i="2"/>
  <c r="Z376" i="2"/>
  <c r="J376" i="2"/>
  <c r="X377" i="2"/>
  <c r="Y377" i="2"/>
  <c r="Z377" i="2"/>
  <c r="J377" i="2"/>
  <c r="X378" i="2"/>
  <c r="Y378" i="2"/>
  <c r="Z378" i="2"/>
  <c r="J378" i="2"/>
  <c r="X379" i="2"/>
  <c r="Y379" i="2"/>
  <c r="Z379" i="2"/>
  <c r="J379" i="2"/>
  <c r="X380" i="2"/>
  <c r="Y380" i="2"/>
  <c r="Z380" i="2"/>
  <c r="J380" i="2"/>
  <c r="X381" i="2"/>
  <c r="Y381" i="2"/>
  <c r="Z381" i="2"/>
  <c r="J381" i="2"/>
  <c r="X382" i="2"/>
  <c r="Y382" i="2"/>
  <c r="Z382" i="2"/>
  <c r="J382" i="2"/>
  <c r="X383" i="2"/>
  <c r="Y383" i="2"/>
  <c r="Z383" i="2"/>
  <c r="J383" i="2"/>
  <c r="X384" i="2"/>
  <c r="Y384" i="2"/>
  <c r="Z384" i="2"/>
  <c r="J384" i="2"/>
  <c r="X385" i="2"/>
  <c r="Y385" i="2"/>
  <c r="Z385" i="2"/>
  <c r="J385" i="2"/>
  <c r="X386" i="2"/>
  <c r="Y386" i="2"/>
  <c r="Z386" i="2"/>
  <c r="J386" i="2"/>
  <c r="X387" i="2"/>
  <c r="Y387" i="2"/>
  <c r="Z387" i="2"/>
  <c r="J387" i="2"/>
  <c r="X388" i="2"/>
  <c r="Y388" i="2"/>
  <c r="Z388" i="2"/>
  <c r="J388" i="2"/>
  <c r="X389" i="2"/>
  <c r="Y389" i="2"/>
  <c r="Z389" i="2"/>
  <c r="J389" i="2"/>
  <c r="X390" i="2"/>
  <c r="Y390" i="2"/>
  <c r="Z390" i="2"/>
  <c r="J390" i="2"/>
  <c r="X391" i="2"/>
  <c r="Y391" i="2"/>
  <c r="Z391" i="2"/>
  <c r="J391" i="2"/>
  <c r="X392" i="2"/>
  <c r="Y392" i="2"/>
  <c r="Z392" i="2"/>
  <c r="X393" i="2"/>
  <c r="Y393" i="2"/>
  <c r="Z393" i="2"/>
  <c r="J393" i="2"/>
  <c r="X394" i="2"/>
  <c r="Y394" i="2"/>
  <c r="Z394" i="2"/>
  <c r="J394" i="2"/>
  <c r="X395" i="2"/>
  <c r="Y395" i="2"/>
  <c r="Z395" i="2"/>
  <c r="J395" i="2"/>
  <c r="X396" i="2"/>
  <c r="Y396" i="2"/>
  <c r="Z396" i="2"/>
  <c r="J396" i="2"/>
  <c r="X397" i="2"/>
  <c r="Y397" i="2"/>
  <c r="Z397" i="2"/>
  <c r="J397" i="2"/>
  <c r="X398" i="2"/>
  <c r="Y398" i="2"/>
  <c r="Z398" i="2"/>
  <c r="J398" i="2"/>
  <c r="X399" i="2"/>
  <c r="Y399" i="2"/>
  <c r="Z399" i="2"/>
  <c r="J399" i="2"/>
  <c r="X400" i="2"/>
  <c r="Y400" i="2"/>
  <c r="Z400" i="2"/>
  <c r="J400" i="2"/>
  <c r="X401" i="2"/>
  <c r="Y401" i="2"/>
  <c r="Z401" i="2"/>
  <c r="J401" i="2"/>
  <c r="X402" i="2"/>
  <c r="Y402" i="2"/>
  <c r="Z402" i="2"/>
  <c r="J402" i="2"/>
  <c r="X403" i="2"/>
  <c r="Y403" i="2"/>
  <c r="Z403" i="2"/>
  <c r="J403" i="2"/>
  <c r="X404" i="2"/>
  <c r="Y404" i="2"/>
  <c r="Z404" i="2"/>
  <c r="J404" i="2"/>
  <c r="X405" i="2"/>
  <c r="Y405" i="2"/>
  <c r="Z405" i="2"/>
  <c r="J405" i="2"/>
  <c r="X406" i="2"/>
  <c r="Y406" i="2"/>
  <c r="Z406" i="2"/>
  <c r="J406" i="2"/>
  <c r="X407" i="2"/>
  <c r="Y407" i="2"/>
  <c r="Z407" i="2"/>
  <c r="J407" i="2"/>
  <c r="X408" i="2"/>
  <c r="Y408" i="2"/>
  <c r="Z408" i="2"/>
  <c r="J408" i="2"/>
  <c r="X409" i="2"/>
  <c r="Y409" i="2"/>
  <c r="Z409" i="2"/>
  <c r="J409" i="2"/>
  <c r="X410" i="2"/>
  <c r="Y410" i="2"/>
  <c r="Z410" i="2"/>
  <c r="X411" i="2"/>
  <c r="Y411" i="2"/>
  <c r="Z411" i="2"/>
  <c r="J411" i="2"/>
  <c r="X412" i="2"/>
  <c r="Y412" i="2"/>
  <c r="Z412" i="2"/>
  <c r="J412" i="2"/>
  <c r="X413" i="2"/>
  <c r="Y413" i="2"/>
  <c r="Z413" i="2"/>
  <c r="J413" i="2"/>
  <c r="X414" i="2"/>
  <c r="Y414" i="2"/>
  <c r="Z414" i="2"/>
  <c r="J414" i="2"/>
  <c r="X415" i="2"/>
  <c r="Y415" i="2"/>
  <c r="Z415" i="2"/>
  <c r="J415" i="2"/>
  <c r="X416" i="2"/>
  <c r="Y416" i="2"/>
  <c r="Z416" i="2"/>
  <c r="J416" i="2"/>
  <c r="X417" i="2"/>
  <c r="Y417" i="2"/>
  <c r="Z417" i="2"/>
  <c r="J417" i="2"/>
  <c r="X418" i="2"/>
  <c r="Y418" i="2"/>
  <c r="Z418" i="2"/>
  <c r="J418" i="2"/>
  <c r="X419" i="2"/>
  <c r="Y419" i="2"/>
  <c r="Z419" i="2"/>
  <c r="J419" i="2"/>
  <c r="X420" i="2"/>
  <c r="Y420" i="2"/>
  <c r="Z420" i="2"/>
  <c r="J420" i="2"/>
  <c r="X421" i="2"/>
  <c r="Y421" i="2"/>
  <c r="Z421" i="2"/>
  <c r="J421" i="2"/>
  <c r="X422" i="2"/>
  <c r="Y422" i="2"/>
  <c r="Z422" i="2"/>
  <c r="J422" i="2"/>
  <c r="X423" i="2"/>
  <c r="Y423" i="2"/>
  <c r="Z423" i="2"/>
  <c r="J423" i="2"/>
  <c r="X424" i="2"/>
  <c r="Y424" i="2"/>
  <c r="Z424" i="2"/>
  <c r="J424" i="2"/>
  <c r="X425" i="2"/>
  <c r="Y425" i="2"/>
  <c r="Z425" i="2"/>
  <c r="J425" i="2"/>
  <c r="X426" i="2"/>
  <c r="Y426" i="2"/>
  <c r="Z426" i="2"/>
  <c r="J426" i="2"/>
  <c r="X427" i="2"/>
  <c r="Y427" i="2"/>
  <c r="Z427" i="2"/>
  <c r="J427" i="2"/>
  <c r="X428" i="2"/>
  <c r="Y428" i="2"/>
  <c r="Z428" i="2"/>
  <c r="J428" i="2"/>
  <c r="X429" i="2"/>
  <c r="Y429" i="2"/>
  <c r="Z429" i="2"/>
  <c r="X430" i="2"/>
  <c r="Y430" i="2"/>
  <c r="Z430" i="2"/>
  <c r="J430" i="2"/>
  <c r="X431" i="2"/>
  <c r="Y431" i="2"/>
  <c r="Z431" i="2"/>
  <c r="J431" i="2"/>
  <c r="X432" i="2"/>
  <c r="Y432" i="2"/>
  <c r="Z432" i="2"/>
  <c r="J432" i="2"/>
  <c r="X433" i="2"/>
  <c r="Y433" i="2"/>
  <c r="Z433" i="2"/>
  <c r="J433" i="2"/>
  <c r="X434" i="2"/>
  <c r="Y434" i="2"/>
  <c r="Z434" i="2"/>
  <c r="J434" i="2"/>
  <c r="X435" i="2"/>
  <c r="Y435" i="2"/>
  <c r="Z435" i="2"/>
  <c r="J435" i="2"/>
  <c r="X436" i="2"/>
  <c r="Y436" i="2"/>
  <c r="Z436" i="2"/>
  <c r="J436" i="2"/>
  <c r="X437" i="2"/>
  <c r="Y437" i="2"/>
  <c r="Z437" i="2"/>
  <c r="X443" i="2"/>
  <c r="Y443" i="2"/>
  <c r="Z443" i="2"/>
  <c r="X444" i="2"/>
  <c r="Y444" i="2"/>
  <c r="Z444" i="2"/>
  <c r="X445" i="2"/>
  <c r="Y445" i="2"/>
  <c r="Z445" i="2"/>
  <c r="X446" i="2"/>
  <c r="Y446" i="2"/>
  <c r="Z446" i="2"/>
  <c r="X447" i="2"/>
  <c r="Y447" i="2"/>
  <c r="Z447" i="2"/>
  <c r="X448" i="2"/>
  <c r="Y448" i="2"/>
  <c r="Z448" i="2"/>
  <c r="X449" i="2"/>
  <c r="Y449" i="2"/>
  <c r="Z449" i="2"/>
  <c r="X450" i="2"/>
  <c r="Y450" i="2"/>
  <c r="Z450" i="2"/>
  <c r="X451" i="2"/>
  <c r="Y451" i="2"/>
  <c r="Z451" i="2"/>
  <c r="X452" i="2"/>
  <c r="Y452" i="2"/>
  <c r="Z452" i="2"/>
  <c r="X453" i="2"/>
  <c r="Y453" i="2"/>
  <c r="Z453" i="2"/>
  <c r="X454" i="2"/>
  <c r="Y454" i="2"/>
  <c r="Z454" i="2"/>
  <c r="X455" i="2"/>
  <c r="Y455" i="2"/>
  <c r="Z455" i="2"/>
  <c r="X456" i="2"/>
  <c r="Y456" i="2"/>
  <c r="Z456" i="2"/>
  <c r="X457" i="2"/>
  <c r="Y457" i="2"/>
  <c r="Z457" i="2"/>
  <c r="X458" i="2"/>
  <c r="Y458" i="2"/>
  <c r="Z458" i="2"/>
  <c r="X459" i="2"/>
  <c r="Y459" i="2"/>
  <c r="Z459" i="2"/>
  <c r="X460" i="2"/>
  <c r="Y460" i="2"/>
  <c r="Z460" i="2"/>
  <c r="X461" i="2"/>
  <c r="Y461" i="2"/>
  <c r="Z461" i="2"/>
  <c r="X462" i="2"/>
  <c r="Y462" i="2"/>
  <c r="Z462" i="2"/>
  <c r="X463" i="2"/>
  <c r="Y463" i="2"/>
  <c r="Z463" i="2"/>
  <c r="X464" i="2"/>
  <c r="Y464" i="2"/>
  <c r="Z464" i="2"/>
  <c r="X465" i="2"/>
  <c r="Y465" i="2"/>
  <c r="Z465" i="2"/>
  <c r="X466" i="2"/>
  <c r="Y466" i="2"/>
  <c r="Z466" i="2"/>
  <c r="X467" i="2"/>
  <c r="Y467" i="2"/>
  <c r="Z467" i="2"/>
  <c r="X468" i="2"/>
  <c r="Y468" i="2"/>
  <c r="Z468" i="2"/>
  <c r="X469" i="2"/>
  <c r="Y469" i="2"/>
  <c r="Z469" i="2"/>
  <c r="X470" i="2"/>
  <c r="Y470" i="2"/>
  <c r="Z470" i="2"/>
  <c r="X471" i="2"/>
  <c r="Y471" i="2"/>
  <c r="Z471" i="2"/>
  <c r="X472" i="2"/>
  <c r="Y472" i="2"/>
  <c r="Z472" i="2"/>
  <c r="X473" i="2"/>
  <c r="Y473" i="2"/>
  <c r="Z473" i="2"/>
  <c r="X474" i="2"/>
  <c r="Y474" i="2"/>
  <c r="Z474" i="2"/>
  <c r="X475" i="2"/>
  <c r="Y475" i="2"/>
  <c r="Z475" i="2"/>
  <c r="X476" i="2"/>
  <c r="Y476" i="2"/>
  <c r="Z476" i="2"/>
  <c r="X477" i="2"/>
  <c r="Y477" i="2"/>
  <c r="Z477" i="2"/>
  <c r="X478" i="2"/>
  <c r="Y478" i="2"/>
  <c r="Z478" i="2"/>
  <c r="X479" i="2"/>
  <c r="Y479" i="2"/>
  <c r="Z479" i="2"/>
  <c r="X480" i="2"/>
  <c r="Y480" i="2"/>
  <c r="Z480" i="2"/>
  <c r="X481" i="2"/>
  <c r="Y481" i="2"/>
  <c r="Z481" i="2"/>
  <c r="X482" i="2"/>
  <c r="Y482" i="2"/>
  <c r="Z482" i="2"/>
  <c r="X483" i="2"/>
  <c r="Y483" i="2"/>
  <c r="Z483" i="2"/>
  <c r="X484" i="2"/>
  <c r="Y484" i="2"/>
  <c r="Z484" i="2"/>
  <c r="X485" i="2"/>
  <c r="Y485" i="2"/>
  <c r="Z485" i="2"/>
  <c r="X486" i="2"/>
  <c r="Y486" i="2"/>
  <c r="Z486" i="2"/>
  <c r="X487" i="2"/>
  <c r="Y487" i="2"/>
  <c r="Z487" i="2"/>
  <c r="X488" i="2"/>
  <c r="Y488" i="2"/>
  <c r="Z488" i="2"/>
  <c r="X489" i="2"/>
  <c r="Y489" i="2"/>
  <c r="Z489" i="2"/>
  <c r="X490" i="2"/>
  <c r="Y490" i="2"/>
  <c r="Z490" i="2"/>
  <c r="X491" i="2"/>
  <c r="Y491" i="2"/>
  <c r="Z491" i="2"/>
  <c r="X492" i="2"/>
  <c r="Y492" i="2"/>
  <c r="Z492" i="2"/>
  <c r="X493" i="2"/>
  <c r="Y493" i="2"/>
  <c r="Z493" i="2"/>
  <c r="X494" i="2"/>
  <c r="Y494" i="2"/>
  <c r="Z494" i="2"/>
  <c r="X495" i="2"/>
  <c r="Y495" i="2"/>
  <c r="Z495" i="2"/>
  <c r="X496" i="2"/>
  <c r="Y496" i="2"/>
  <c r="Z496" i="2"/>
  <c r="X497" i="2"/>
  <c r="Y497" i="2"/>
  <c r="Z497" i="2"/>
  <c r="X498" i="2"/>
  <c r="Y498" i="2"/>
  <c r="Z498" i="2"/>
  <c r="X499" i="2"/>
  <c r="Y499" i="2"/>
  <c r="Z499" i="2"/>
  <c r="X500" i="2"/>
  <c r="Y500" i="2"/>
  <c r="Z500" i="2"/>
  <c r="X501" i="2"/>
  <c r="Y501" i="2"/>
  <c r="Z501" i="2"/>
  <c r="X502" i="2"/>
  <c r="Y502" i="2"/>
  <c r="Z502" i="2"/>
  <c r="X503" i="2"/>
  <c r="Y503" i="2"/>
  <c r="Z503" i="2"/>
  <c r="X504" i="2"/>
  <c r="Y504" i="2"/>
  <c r="Z504" i="2"/>
  <c r="X505" i="2"/>
  <c r="Y505" i="2"/>
  <c r="Z505" i="2"/>
  <c r="X506" i="2"/>
  <c r="Y506" i="2"/>
  <c r="Z506" i="2"/>
  <c r="X507" i="2"/>
  <c r="Y507" i="2"/>
  <c r="Z507" i="2"/>
  <c r="X508" i="2"/>
  <c r="Y508" i="2"/>
  <c r="Z508" i="2"/>
  <c r="X509" i="2"/>
  <c r="Y509" i="2"/>
  <c r="Z509" i="2"/>
  <c r="X510" i="2"/>
  <c r="Y510" i="2"/>
  <c r="Z510" i="2"/>
  <c r="X511" i="2"/>
  <c r="Y511" i="2"/>
  <c r="Z511" i="2"/>
  <c r="X512" i="2"/>
  <c r="Y512" i="2"/>
  <c r="Z512" i="2"/>
  <c r="X513" i="2"/>
  <c r="Y513" i="2"/>
  <c r="Z513" i="2"/>
  <c r="X514" i="2"/>
  <c r="Y514" i="2"/>
  <c r="Z514" i="2"/>
  <c r="X515" i="2"/>
  <c r="Y515" i="2"/>
  <c r="Z515" i="2"/>
  <c r="X516" i="2"/>
  <c r="Y516" i="2"/>
  <c r="Z516" i="2"/>
  <c r="X517" i="2"/>
  <c r="Y517" i="2"/>
  <c r="Z517" i="2"/>
  <c r="X518" i="2"/>
  <c r="Y518" i="2"/>
  <c r="Z518" i="2"/>
  <c r="X519" i="2"/>
  <c r="Y519" i="2"/>
  <c r="Z519" i="2"/>
  <c r="X520" i="2"/>
  <c r="Y520" i="2"/>
  <c r="Z520" i="2"/>
  <c r="X521" i="2"/>
  <c r="Y521" i="2"/>
  <c r="Z521" i="2"/>
  <c r="X522" i="2"/>
  <c r="Y522" i="2"/>
  <c r="Z522" i="2"/>
  <c r="X523" i="2"/>
  <c r="Y523" i="2"/>
  <c r="Z523" i="2"/>
  <c r="X524" i="2"/>
  <c r="Y524" i="2"/>
  <c r="Z524" i="2"/>
  <c r="X525" i="2"/>
  <c r="Y525" i="2"/>
  <c r="Z525" i="2"/>
  <c r="X526" i="2"/>
  <c r="Y526" i="2"/>
  <c r="Z526" i="2"/>
  <c r="X527" i="2"/>
  <c r="Y527" i="2"/>
  <c r="Z527" i="2"/>
  <c r="X528" i="2"/>
  <c r="Y528" i="2"/>
  <c r="Z528" i="2"/>
  <c r="X529" i="2"/>
  <c r="Y529" i="2"/>
  <c r="Z529" i="2"/>
  <c r="X530" i="2"/>
  <c r="Y530" i="2"/>
  <c r="Z530" i="2"/>
  <c r="X531" i="2"/>
  <c r="Y531" i="2"/>
  <c r="Z531" i="2"/>
  <c r="X532" i="2"/>
  <c r="Y532" i="2"/>
  <c r="Z532" i="2"/>
  <c r="X533" i="2"/>
  <c r="Y533" i="2"/>
  <c r="Z533" i="2"/>
  <c r="X534" i="2"/>
  <c r="Y534" i="2"/>
  <c r="Z534" i="2"/>
  <c r="X535" i="2"/>
  <c r="Y535" i="2"/>
  <c r="Z535" i="2"/>
  <c r="X536" i="2"/>
  <c r="Y536" i="2"/>
  <c r="Z536" i="2"/>
  <c r="X537" i="2"/>
  <c r="Y537" i="2"/>
  <c r="Z537" i="2"/>
  <c r="X538" i="2"/>
  <c r="Y538" i="2"/>
  <c r="Z538" i="2"/>
  <c r="X539" i="2"/>
  <c r="Y539" i="2"/>
  <c r="Z539" i="2"/>
  <c r="X540" i="2"/>
  <c r="Y540" i="2"/>
  <c r="Z540" i="2"/>
  <c r="X541" i="2"/>
  <c r="Y541" i="2"/>
  <c r="Z541" i="2"/>
  <c r="X542" i="2"/>
  <c r="Y542" i="2"/>
  <c r="Z542" i="2"/>
  <c r="X543" i="2"/>
  <c r="Y543" i="2"/>
  <c r="Z543" i="2"/>
  <c r="X544" i="2"/>
  <c r="Y544" i="2"/>
  <c r="Z544" i="2"/>
  <c r="X545" i="2"/>
  <c r="Y545" i="2"/>
  <c r="Z545" i="2"/>
  <c r="X546" i="2"/>
  <c r="Y546" i="2"/>
  <c r="Z546" i="2"/>
  <c r="X547" i="2"/>
  <c r="Y547" i="2"/>
  <c r="Z547" i="2"/>
  <c r="X548" i="2"/>
  <c r="Y548" i="2"/>
  <c r="Z548" i="2"/>
  <c r="X549" i="2"/>
  <c r="Y549" i="2"/>
  <c r="Z549" i="2"/>
  <c r="X550" i="2"/>
  <c r="Y550" i="2"/>
  <c r="Z550" i="2"/>
  <c r="X551" i="2"/>
  <c r="Y551" i="2"/>
  <c r="Z551" i="2"/>
  <c r="X552" i="2"/>
  <c r="Y552" i="2"/>
  <c r="Z552" i="2"/>
  <c r="X553" i="2"/>
  <c r="Y553" i="2"/>
  <c r="Z553" i="2"/>
  <c r="X554" i="2"/>
  <c r="Y554" i="2"/>
  <c r="Z554" i="2"/>
  <c r="X555" i="2"/>
  <c r="Y555" i="2"/>
  <c r="Z555" i="2"/>
  <c r="X556" i="2"/>
  <c r="Y556" i="2"/>
  <c r="Z556" i="2"/>
  <c r="X557" i="2"/>
  <c r="Y557" i="2"/>
  <c r="Z557" i="2"/>
  <c r="X558" i="2"/>
  <c r="Y558" i="2"/>
  <c r="Z558" i="2"/>
  <c r="X559" i="2"/>
  <c r="Y559" i="2"/>
  <c r="Z559" i="2"/>
  <c r="X560" i="2"/>
  <c r="Y560" i="2"/>
  <c r="Z560" i="2"/>
  <c r="X561" i="2"/>
  <c r="Y561" i="2"/>
  <c r="Z561" i="2"/>
  <c r="X562" i="2"/>
  <c r="Y562" i="2"/>
  <c r="Z562" i="2"/>
  <c r="X563" i="2"/>
  <c r="Y563" i="2"/>
  <c r="Z563" i="2"/>
  <c r="X564" i="2"/>
  <c r="Y564" i="2"/>
  <c r="Z564" i="2"/>
  <c r="X565" i="2"/>
  <c r="Y565" i="2"/>
  <c r="Z565" i="2"/>
  <c r="X566" i="2"/>
  <c r="Y566" i="2"/>
  <c r="Z566" i="2"/>
  <c r="X567" i="2"/>
  <c r="Y567" i="2"/>
  <c r="Z567" i="2"/>
  <c r="X568" i="2"/>
  <c r="Y568" i="2"/>
  <c r="Z568" i="2"/>
  <c r="X569" i="2"/>
  <c r="Y569" i="2"/>
  <c r="Z569" i="2"/>
  <c r="X570" i="2"/>
  <c r="Y570" i="2"/>
  <c r="Z570" i="2"/>
  <c r="X571" i="2"/>
  <c r="Y571" i="2"/>
  <c r="Z571" i="2"/>
  <c r="X572" i="2"/>
  <c r="Y572" i="2"/>
  <c r="Z572" i="2"/>
  <c r="X573" i="2"/>
  <c r="Y573" i="2"/>
  <c r="Z573" i="2"/>
  <c r="X574" i="2"/>
  <c r="Y574" i="2"/>
  <c r="Z574" i="2"/>
  <c r="X575" i="2"/>
  <c r="Y575" i="2"/>
  <c r="Z575" i="2"/>
  <c r="X576" i="2"/>
  <c r="Y576" i="2"/>
  <c r="Z576" i="2"/>
  <c r="X577" i="2"/>
  <c r="Y577" i="2"/>
  <c r="Z577" i="2"/>
  <c r="X578" i="2"/>
  <c r="Y578" i="2"/>
  <c r="Z578" i="2"/>
  <c r="X579" i="2"/>
  <c r="Y579" i="2"/>
  <c r="Z579" i="2"/>
  <c r="X580" i="2"/>
  <c r="Y580" i="2"/>
  <c r="Z580" i="2"/>
  <c r="X581" i="2"/>
  <c r="Y581" i="2"/>
  <c r="Z581" i="2"/>
  <c r="X582" i="2"/>
  <c r="Y582" i="2"/>
  <c r="Z582" i="2"/>
  <c r="X583" i="2"/>
  <c r="Y583" i="2"/>
  <c r="Z583" i="2"/>
  <c r="X584" i="2"/>
  <c r="Y584" i="2"/>
  <c r="Z584" i="2"/>
  <c r="X585" i="2"/>
  <c r="Y585" i="2"/>
  <c r="Z585" i="2"/>
  <c r="X586" i="2"/>
  <c r="Y586" i="2"/>
  <c r="Z586" i="2"/>
  <c r="X587" i="2"/>
  <c r="Y587" i="2"/>
  <c r="Z587" i="2"/>
  <c r="X588" i="2"/>
  <c r="Y588" i="2"/>
  <c r="Z588" i="2"/>
  <c r="X589" i="2"/>
  <c r="Y589" i="2"/>
  <c r="Z589" i="2"/>
  <c r="X590" i="2"/>
  <c r="Y590" i="2"/>
  <c r="Z590" i="2"/>
  <c r="X591" i="2"/>
  <c r="Y591" i="2"/>
  <c r="Z591" i="2"/>
  <c r="X592" i="2"/>
  <c r="Y592" i="2"/>
  <c r="Z592" i="2"/>
  <c r="X593" i="2"/>
  <c r="Y593" i="2"/>
  <c r="Z593" i="2"/>
  <c r="X594" i="2"/>
  <c r="Y594" i="2"/>
  <c r="Z594" i="2"/>
  <c r="X595" i="2"/>
  <c r="Y595" i="2"/>
  <c r="Z595" i="2"/>
  <c r="X596" i="2"/>
  <c r="Y596" i="2"/>
  <c r="Z596" i="2"/>
  <c r="X597" i="2"/>
  <c r="Y597" i="2"/>
  <c r="Z59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2" i="2"/>
  <c r="Z3" i="2"/>
  <c r="J3" i="2"/>
  <c r="Z4" i="2"/>
  <c r="J4" i="2"/>
  <c r="Z5" i="2"/>
  <c r="J5" i="2"/>
  <c r="Z6" i="2"/>
  <c r="J6" i="2"/>
  <c r="Z7" i="2"/>
  <c r="J7" i="2"/>
  <c r="Z8" i="2"/>
  <c r="J8" i="2"/>
  <c r="Z2" i="2"/>
  <c r="N2" i="1"/>
  <c r="AH2" i="1" s="1"/>
  <c r="C1" i="1"/>
  <c r="D1" i="1"/>
  <c r="E1" i="1"/>
  <c r="F1" i="1"/>
  <c r="G1" i="1"/>
  <c r="H1" i="1"/>
  <c r="I1" i="1"/>
  <c r="J1" i="1"/>
  <c r="K1" i="1"/>
  <c r="L1" i="1"/>
  <c r="M1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K24" i="1"/>
  <c r="C6" i="2"/>
  <c r="J2" i="2"/>
  <c r="AN1" i="3"/>
  <c r="Q1" i="3"/>
  <c r="N18" i="4"/>
  <c r="G12" i="4"/>
  <c r="W12" i="4"/>
  <c r="G13" i="4"/>
  <c r="W13" i="4"/>
  <c r="G11" i="4"/>
  <c r="AQ13" i="1"/>
  <c r="AP13" i="1"/>
  <c r="AP6" i="1"/>
  <c r="AQ6" i="1"/>
  <c r="AQ15" i="1"/>
  <c r="AP15" i="1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X4" i="2"/>
  <c r="X5" i="2"/>
  <c r="X6" i="2"/>
  <c r="X7" i="2"/>
  <c r="X8" i="2"/>
  <c r="X2" i="2"/>
  <c r="X3" i="2"/>
  <c r="Y2" i="2"/>
  <c r="Y3" i="2"/>
  <c r="Y7" i="2"/>
  <c r="Y5" i="2"/>
  <c r="Y8" i="2"/>
  <c r="Y4" i="2"/>
  <c r="Y6" i="2"/>
  <c r="X1" i="4"/>
  <c r="W11" i="4"/>
  <c r="O18" i="4"/>
  <c r="O5" i="4"/>
  <c r="N5" i="4"/>
  <c r="E306" i="3"/>
  <c r="B306" i="3"/>
  <c r="A306" i="3"/>
  <c r="H1" i="8"/>
  <c r="G1" i="8"/>
  <c r="D1" i="8"/>
  <c r="C1" i="8"/>
  <c r="AJ1" i="8"/>
  <c r="AI1" i="8"/>
  <c r="AF1" i="8"/>
  <c r="AE1" i="8"/>
  <c r="V1" i="8"/>
  <c r="U1" i="8"/>
  <c r="R1" i="8"/>
  <c r="Q1" i="8"/>
  <c r="CB31" i="1"/>
  <c r="CA31" i="1"/>
  <c r="BY31" i="1"/>
  <c r="BX31" i="1"/>
  <c r="CI7" i="1"/>
  <c r="CI14" i="1"/>
  <c r="CI16" i="1"/>
  <c r="CI28" i="1"/>
  <c r="CC7" i="1"/>
  <c r="CC14" i="1"/>
  <c r="CC16" i="1"/>
  <c r="CC28" i="1"/>
  <c r="AD2" i="1"/>
  <c r="BH31" i="1"/>
  <c r="BG31" i="1"/>
  <c r="BD31" i="1"/>
  <c r="BC31" i="1"/>
  <c r="AV31" i="1"/>
  <c r="AU31" i="1"/>
  <c r="AR31" i="1"/>
  <c r="AQ31" i="1"/>
  <c r="AJ31" i="1"/>
  <c r="AI31" i="1"/>
  <c r="AF31" i="1"/>
  <c r="AE31" i="1"/>
  <c r="X31" i="1"/>
  <c r="W31" i="1"/>
  <c r="T31" i="1"/>
  <c r="S31" i="1"/>
  <c r="I31" i="1"/>
  <c r="E31" i="1"/>
  <c r="J31" i="1"/>
  <c r="F31" i="1"/>
  <c r="V6" i="4"/>
  <c r="T6" i="4"/>
  <c r="F6" i="4"/>
  <c r="D6" i="4"/>
  <c r="AB2" i="1"/>
  <c r="BC2" i="1"/>
  <c r="BG2" i="1" s="1"/>
  <c r="BO2" i="1"/>
  <c r="BU1" i="1" s="1"/>
  <c r="S601" i="2"/>
  <c r="S593" i="2"/>
  <c r="S585" i="2"/>
  <c r="S577" i="2"/>
  <c r="S569" i="2"/>
  <c r="S561" i="2"/>
  <c r="S553" i="2"/>
  <c r="S545" i="2"/>
  <c r="S537" i="2"/>
  <c r="S529" i="2"/>
  <c r="S521" i="2"/>
  <c r="S513" i="2"/>
  <c r="S505" i="2"/>
  <c r="S497" i="2"/>
  <c r="S489" i="2"/>
  <c r="S481" i="2"/>
  <c r="S473" i="2"/>
  <c r="S465" i="2"/>
  <c r="S457" i="2"/>
  <c r="S415" i="2"/>
  <c r="S271" i="2"/>
  <c r="S127" i="2"/>
  <c r="S432" i="2"/>
  <c r="S288" i="2"/>
  <c r="S144" i="2"/>
  <c r="S449" i="2"/>
  <c r="S375" i="2"/>
  <c r="S231" i="2"/>
  <c r="S87" i="2"/>
  <c r="S392" i="2"/>
  <c r="S248" i="2"/>
  <c r="S104" i="2"/>
  <c r="S409" i="2"/>
  <c r="S265" i="2"/>
  <c r="S121" i="2"/>
  <c r="S426" i="2"/>
  <c r="S282" i="2"/>
  <c r="S138" i="2"/>
  <c r="S443" i="2"/>
  <c r="S299" i="2"/>
  <c r="S155" i="2"/>
  <c r="S316" i="2"/>
  <c r="S172" i="2"/>
  <c r="S28" i="2"/>
  <c r="S81" i="2"/>
  <c r="S330" i="2"/>
  <c r="S186" i="2"/>
  <c r="S42" i="2"/>
  <c r="S347" i="2"/>
  <c r="S203" i="2"/>
  <c r="S59" i="2"/>
  <c r="S220" i="2"/>
  <c r="S111" i="2"/>
  <c r="S164" i="2"/>
  <c r="S594" i="2"/>
  <c r="S586" i="2"/>
  <c r="S578" i="2"/>
  <c r="S570" i="2"/>
  <c r="S562" i="2"/>
  <c r="S554" i="2"/>
  <c r="S546" i="2"/>
  <c r="S538" i="2"/>
  <c r="S530" i="2"/>
  <c r="S522" i="2"/>
  <c r="S514" i="2"/>
  <c r="S506" i="2"/>
  <c r="S498" i="2"/>
  <c r="S490" i="2"/>
  <c r="S482" i="2"/>
  <c r="S474" i="2"/>
  <c r="S466" i="2"/>
  <c r="S458" i="2"/>
  <c r="S433" i="2"/>
  <c r="S289" i="2"/>
  <c r="S145" i="2"/>
  <c r="S450" i="2"/>
  <c r="S306" i="2"/>
  <c r="S162" i="2"/>
  <c r="S18" i="2"/>
  <c r="S153" i="2"/>
  <c r="S134" i="2"/>
  <c r="S133" i="2"/>
  <c r="S348" i="2"/>
  <c r="S204" i="2"/>
  <c r="S60" i="2"/>
  <c r="S365" i="2"/>
  <c r="S221" i="2"/>
  <c r="S77" i="2"/>
  <c r="S238" i="2"/>
  <c r="S600" i="2"/>
  <c r="S592" i="2"/>
  <c r="S584" i="2"/>
  <c r="S576" i="2"/>
  <c r="S568" i="2"/>
  <c r="S560" i="2"/>
  <c r="S552" i="2"/>
  <c r="S544" i="2"/>
  <c r="S536" i="2"/>
  <c r="S528" i="2"/>
  <c r="S520" i="2"/>
  <c r="S512" i="2"/>
  <c r="S504" i="2"/>
  <c r="S496" i="2"/>
  <c r="S488" i="2"/>
  <c r="S480" i="2"/>
  <c r="S472" i="2"/>
  <c r="S464" i="2"/>
  <c r="S456" i="2"/>
  <c r="S397" i="2"/>
  <c r="S253" i="2"/>
  <c r="S109" i="2"/>
  <c r="S414" i="2"/>
  <c r="S270" i="2"/>
  <c r="S126" i="2"/>
  <c r="S17" i="2"/>
  <c r="S357" i="2"/>
  <c r="S213" i="2"/>
  <c r="S69" i="2"/>
  <c r="S374" i="2"/>
  <c r="S230" i="2"/>
  <c r="S86" i="2"/>
  <c r="S391" i="2"/>
  <c r="S247" i="2"/>
  <c r="S103" i="2"/>
  <c r="S408" i="2"/>
  <c r="S264" i="2"/>
  <c r="S120" i="2"/>
  <c r="S425" i="2"/>
  <c r="S281" i="2"/>
  <c r="S137" i="2"/>
  <c r="S442" i="2"/>
  <c r="S298" i="2"/>
  <c r="S154" i="2"/>
  <c r="S7" i="2"/>
  <c r="S6" i="2"/>
  <c r="S10" i="2"/>
  <c r="S312" i="2"/>
  <c r="S168" i="2"/>
  <c r="S24" i="2"/>
  <c r="S329" i="2"/>
  <c r="S185" i="2"/>
  <c r="S41" i="2"/>
  <c r="S148" i="2"/>
  <c r="S146" i="2"/>
  <c r="S596" i="2"/>
  <c r="S588" i="2"/>
  <c r="S580" i="2"/>
  <c r="S572" i="2"/>
  <c r="S564" i="2"/>
  <c r="S556" i="2"/>
  <c r="S429" i="2"/>
  <c r="S285" i="2"/>
  <c r="S141" i="2"/>
  <c r="S446" i="2"/>
  <c r="S302" i="2"/>
  <c r="S158" i="2"/>
  <c r="S14" i="2"/>
  <c r="S319" i="2"/>
  <c r="S175" i="2"/>
  <c r="S31" i="2"/>
  <c r="S336" i="2"/>
  <c r="S192" i="2"/>
  <c r="S48" i="2"/>
  <c r="S353" i="2"/>
  <c r="S209" i="2"/>
  <c r="S65" i="2"/>
  <c r="S370" i="2"/>
  <c r="S226" i="2"/>
  <c r="S82" i="2"/>
  <c r="S261" i="2"/>
  <c r="S296" i="2"/>
  <c r="S295" i="2"/>
  <c r="S328" i="2"/>
  <c r="S218" i="2"/>
  <c r="S74" i="2"/>
  <c r="S595" i="2"/>
  <c r="S587" i="2"/>
  <c r="S579" i="2"/>
  <c r="S571" i="2"/>
  <c r="S563" i="2"/>
  <c r="S555" i="2"/>
  <c r="S547" i="2"/>
  <c r="S539" i="2"/>
  <c r="S531" i="2"/>
  <c r="S523" i="2"/>
  <c r="S515" i="2"/>
  <c r="S507" i="2"/>
  <c r="S499" i="2"/>
  <c r="S491" i="2"/>
  <c r="S483" i="2"/>
  <c r="S475" i="2"/>
  <c r="S467" i="2"/>
  <c r="S459" i="2"/>
  <c r="S451" i="2"/>
  <c r="S307" i="2"/>
  <c r="S163" i="2"/>
  <c r="S19" i="2"/>
  <c r="S324" i="2"/>
  <c r="S180" i="2"/>
  <c r="S36" i="2"/>
  <c r="S411" i="2"/>
  <c r="S267" i="2"/>
  <c r="S123" i="2"/>
  <c r="S428" i="2"/>
  <c r="S284" i="2"/>
  <c r="S140" i="2"/>
  <c r="S445" i="2"/>
  <c r="S301" i="2"/>
  <c r="S157" i="2"/>
  <c r="S13" i="2"/>
  <c r="S318" i="2"/>
  <c r="S174" i="2"/>
  <c r="S30" i="2"/>
  <c r="S335" i="2"/>
  <c r="S191" i="2"/>
  <c r="S47" i="2"/>
  <c r="S352" i="2"/>
  <c r="S208" i="2"/>
  <c r="S64" i="2"/>
  <c r="S189" i="2"/>
  <c r="S366" i="2"/>
  <c r="S222" i="2"/>
  <c r="S383" i="2"/>
  <c r="S239" i="2"/>
  <c r="S95" i="2"/>
  <c r="S292" i="2"/>
  <c r="S309" i="2"/>
  <c r="S200" i="2"/>
  <c r="S56" i="2"/>
  <c r="S598" i="2"/>
  <c r="S590" i="2"/>
  <c r="S582" i="2"/>
  <c r="S574" i="2"/>
  <c r="S566" i="2"/>
  <c r="S558" i="2"/>
  <c r="S550" i="2"/>
  <c r="S542" i="2"/>
  <c r="S534" i="2"/>
  <c r="S526" i="2"/>
  <c r="S518" i="2"/>
  <c r="S510" i="2"/>
  <c r="S502" i="2"/>
  <c r="S494" i="2"/>
  <c r="S486" i="2"/>
  <c r="S478" i="2"/>
  <c r="S470" i="2"/>
  <c r="S462" i="2"/>
  <c r="S454" i="2"/>
  <c r="S361" i="2"/>
  <c r="S217" i="2"/>
  <c r="S73" i="2"/>
  <c r="S378" i="2"/>
  <c r="S234" i="2"/>
  <c r="S90" i="2"/>
  <c r="S321" i="2"/>
  <c r="S177" i="2"/>
  <c r="S33" i="2"/>
  <c r="S338" i="2"/>
  <c r="S194" i="2"/>
  <c r="S50" i="2"/>
  <c r="S355" i="2"/>
  <c r="S211" i="2"/>
  <c r="S67" i="2"/>
  <c r="S372" i="2"/>
  <c r="S228" i="2"/>
  <c r="S84" i="2"/>
  <c r="S389" i="2"/>
  <c r="S245" i="2"/>
  <c r="S101" i="2"/>
  <c r="S406" i="2"/>
  <c r="S262" i="2"/>
  <c r="S118" i="2"/>
  <c r="S369" i="2"/>
  <c r="S404" i="2"/>
  <c r="S403" i="2"/>
  <c r="S420" i="2"/>
  <c r="S276" i="2"/>
  <c r="S132" i="2"/>
  <c r="S437" i="2"/>
  <c r="S293" i="2"/>
  <c r="S149" i="2"/>
  <c r="S11" i="2"/>
  <c r="S3" i="2"/>
  <c r="S434" i="2"/>
  <c r="S110" i="2"/>
  <c r="S597" i="2"/>
  <c r="S589" i="2"/>
  <c r="S581" i="2"/>
  <c r="S573" i="2"/>
  <c r="S565" i="2"/>
  <c r="S557" i="2"/>
  <c r="S549" i="2"/>
  <c r="S541" i="2"/>
  <c r="S533" i="2"/>
  <c r="S525" i="2"/>
  <c r="S517" i="2"/>
  <c r="S509" i="2"/>
  <c r="S501" i="2"/>
  <c r="S493" i="2"/>
  <c r="S485" i="2"/>
  <c r="S477" i="2"/>
  <c r="S469" i="2"/>
  <c r="S461" i="2"/>
  <c r="S453" i="2"/>
  <c r="S343" i="2"/>
  <c r="S199" i="2"/>
  <c r="S55" i="2"/>
  <c r="S360" i="2"/>
  <c r="S216" i="2"/>
  <c r="S72" i="2"/>
  <c r="S447" i="2"/>
  <c r="S303" i="2"/>
  <c r="S159" i="2"/>
  <c r="S15" i="2"/>
  <c r="S320" i="2"/>
  <c r="S176" i="2"/>
  <c r="S32" i="2"/>
  <c r="S337" i="2"/>
  <c r="S193" i="2"/>
  <c r="S49" i="2"/>
  <c r="S354" i="2"/>
  <c r="S210" i="2"/>
  <c r="S66" i="2"/>
  <c r="S371" i="2"/>
  <c r="S227" i="2"/>
  <c r="S83" i="2"/>
  <c r="S388" i="2"/>
  <c r="S244" i="2"/>
  <c r="S100" i="2"/>
  <c r="S297" i="2"/>
  <c r="S350" i="2"/>
  <c r="S349" i="2"/>
  <c r="S402" i="2"/>
  <c r="S258" i="2"/>
  <c r="S114" i="2"/>
  <c r="S419" i="2"/>
  <c r="S275" i="2"/>
  <c r="S131" i="2"/>
  <c r="S436" i="2"/>
  <c r="S435" i="2"/>
  <c r="S290" i="2"/>
  <c r="S92" i="2"/>
  <c r="S78" i="2"/>
  <c r="S599" i="2"/>
  <c r="S591" i="2"/>
  <c r="S583" i="2"/>
  <c r="S575" i="2"/>
  <c r="S567" i="2"/>
  <c r="S559" i="2"/>
  <c r="S551" i="2"/>
  <c r="S543" i="2"/>
  <c r="S535" i="2"/>
  <c r="S527" i="2"/>
  <c r="S519" i="2"/>
  <c r="S511" i="2"/>
  <c r="S503" i="2"/>
  <c r="S495" i="2"/>
  <c r="S487" i="2"/>
  <c r="S479" i="2"/>
  <c r="S471" i="2"/>
  <c r="S463" i="2"/>
  <c r="S455" i="2"/>
  <c r="S379" i="2"/>
  <c r="S235" i="2"/>
  <c r="S91" i="2"/>
  <c r="S396" i="2"/>
  <c r="S252" i="2"/>
  <c r="S108" i="2"/>
  <c r="S448" i="2"/>
  <c r="S339" i="2"/>
  <c r="S195" i="2"/>
  <c r="S51" i="2"/>
  <c r="S356" i="2"/>
  <c r="S212" i="2"/>
  <c r="S68" i="2"/>
  <c r="S373" i="2"/>
  <c r="S229" i="2"/>
  <c r="S85" i="2"/>
  <c r="S390" i="2"/>
  <c r="S246" i="2"/>
  <c r="S102" i="2"/>
  <c r="S407" i="2"/>
  <c r="S263" i="2"/>
  <c r="S119" i="2"/>
  <c r="S424" i="2"/>
  <c r="S280" i="2"/>
  <c r="S136" i="2"/>
  <c r="S441" i="2"/>
  <c r="S440" i="2"/>
  <c r="S439" i="2"/>
  <c r="S438" i="2"/>
  <c r="S294" i="2"/>
  <c r="S150" i="2"/>
  <c r="S9" i="2"/>
  <c r="S311" i="2"/>
  <c r="S167" i="2"/>
  <c r="S23" i="2"/>
  <c r="S76" i="2"/>
  <c r="S128" i="2"/>
  <c r="S540" i="2"/>
  <c r="S516" i="2"/>
  <c r="S508" i="2"/>
  <c r="S500" i="2"/>
  <c r="S492" i="2"/>
  <c r="S484" i="2"/>
  <c r="S476" i="2"/>
  <c r="S468" i="2"/>
  <c r="S460" i="2"/>
  <c r="S452" i="2"/>
  <c r="S325" i="2"/>
  <c r="S181" i="2"/>
  <c r="S37" i="2"/>
  <c r="S342" i="2"/>
  <c r="S198" i="2"/>
  <c r="S54" i="2"/>
  <c r="S393" i="2"/>
  <c r="S249" i="2"/>
  <c r="S105" i="2"/>
  <c r="S410" i="2"/>
  <c r="S266" i="2"/>
  <c r="S122" i="2"/>
  <c r="S427" i="2"/>
  <c r="S283" i="2"/>
  <c r="S139" i="2"/>
  <c r="S444" i="2"/>
  <c r="S300" i="2"/>
  <c r="S156" i="2"/>
  <c r="S317" i="2"/>
  <c r="S173" i="2"/>
  <c r="S29" i="2"/>
  <c r="S334" i="2"/>
  <c r="S190" i="2"/>
  <c r="S46" i="2"/>
  <c r="S224" i="2"/>
  <c r="S80" i="2"/>
  <c r="S182" i="2"/>
  <c r="S38" i="2"/>
  <c r="S532" i="2"/>
  <c r="S223" i="2"/>
  <c r="S79" i="2"/>
  <c r="S384" i="2"/>
  <c r="S240" i="2"/>
  <c r="S96" i="2"/>
  <c r="S401" i="2"/>
  <c r="S257" i="2"/>
  <c r="S113" i="2"/>
  <c r="S548" i="2"/>
  <c r="S524" i="2"/>
  <c r="S381" i="2"/>
  <c r="S219" i="2"/>
  <c r="S75" i="2"/>
  <c r="C434" i="2"/>
  <c r="C435" i="2"/>
  <c r="L29" i="4"/>
  <c r="L27" i="4"/>
  <c r="L28" i="4"/>
  <c r="L30" i="4"/>
  <c r="L31" i="4"/>
  <c r="L23" i="4"/>
  <c r="L24" i="4"/>
  <c r="L25" i="4"/>
  <c r="L26" i="4"/>
  <c r="L32" i="4"/>
  <c r="L33" i="4"/>
  <c r="L34" i="4"/>
  <c r="L22" i="4"/>
  <c r="L21" i="4"/>
  <c r="L20" i="4"/>
  <c r="L10" i="4"/>
  <c r="L8" i="4"/>
  <c r="L9" i="4"/>
  <c r="L11" i="4"/>
  <c r="L7" i="4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33" i="2"/>
  <c r="C415" i="2"/>
  <c r="C397" i="2"/>
  <c r="C379" i="2"/>
  <c r="C361" i="2"/>
  <c r="C343" i="2"/>
  <c r="C325" i="2"/>
  <c r="C307" i="2"/>
  <c r="C289" i="2"/>
  <c r="C271" i="2"/>
  <c r="C253" i="2"/>
  <c r="C235" i="2"/>
  <c r="C217" i="2"/>
  <c r="C199" i="2"/>
  <c r="C181" i="2"/>
  <c r="C163" i="2"/>
  <c r="C145" i="2"/>
  <c r="C127" i="2"/>
  <c r="C109" i="2"/>
  <c r="C91" i="2"/>
  <c r="C73" i="2"/>
  <c r="C55" i="2"/>
  <c r="C37" i="2"/>
  <c r="C19" i="2"/>
  <c r="C450" i="2"/>
  <c r="C432" i="2"/>
  <c r="C414" i="2"/>
  <c r="C396" i="2"/>
  <c r="C378" i="2"/>
  <c r="C360" i="2"/>
  <c r="C342" i="2"/>
  <c r="C324" i="2"/>
  <c r="C306" i="2"/>
  <c r="C288" i="2"/>
  <c r="C270" i="2"/>
  <c r="C252" i="2"/>
  <c r="C234" i="2"/>
  <c r="C216" i="2"/>
  <c r="C198" i="2"/>
  <c r="C180" i="2"/>
  <c r="C162" i="2"/>
  <c r="C144" i="2"/>
  <c r="C126" i="2"/>
  <c r="C108" i="2"/>
  <c r="C90" i="2"/>
  <c r="C72" i="2"/>
  <c r="C54" i="2"/>
  <c r="C36" i="2"/>
  <c r="C18" i="2"/>
  <c r="C449" i="2"/>
  <c r="C431" i="2"/>
  <c r="C413" i="2"/>
  <c r="C395" i="2"/>
  <c r="C377" i="2"/>
  <c r="C359" i="2"/>
  <c r="C341" i="2"/>
  <c r="C323" i="2"/>
  <c r="C305" i="2"/>
  <c r="C287" i="2"/>
  <c r="C269" i="2"/>
  <c r="C251" i="2"/>
  <c r="C233" i="2"/>
  <c r="C215" i="2"/>
  <c r="C197" i="2"/>
  <c r="C179" i="2"/>
  <c r="C161" i="2"/>
  <c r="C143" i="2"/>
  <c r="C125" i="2"/>
  <c r="C107" i="2"/>
  <c r="C89" i="2"/>
  <c r="C71" i="2"/>
  <c r="C53" i="2"/>
  <c r="C35" i="2"/>
  <c r="C17" i="2"/>
  <c r="C448" i="2"/>
  <c r="C430" i="2"/>
  <c r="C412" i="2"/>
  <c r="C394" i="2"/>
  <c r="C376" i="2"/>
  <c r="C358" i="2"/>
  <c r="C340" i="2"/>
  <c r="C322" i="2"/>
  <c r="C304" i="2"/>
  <c r="C286" i="2"/>
  <c r="C268" i="2"/>
  <c r="C250" i="2"/>
  <c r="C232" i="2"/>
  <c r="C214" i="2"/>
  <c r="C196" i="2"/>
  <c r="C178" i="2"/>
  <c r="C160" i="2"/>
  <c r="C142" i="2"/>
  <c r="C124" i="2"/>
  <c r="C106" i="2"/>
  <c r="C88" i="2"/>
  <c r="C70" i="2"/>
  <c r="C52" i="2"/>
  <c r="C34" i="2"/>
  <c r="C16" i="2"/>
  <c r="C447" i="2"/>
  <c r="C429" i="2"/>
  <c r="C411" i="2"/>
  <c r="C393" i="2"/>
  <c r="C375" i="2"/>
  <c r="C357" i="2"/>
  <c r="C339" i="2"/>
  <c r="C321" i="2"/>
  <c r="C303" i="2"/>
  <c r="C285" i="2"/>
  <c r="C267" i="2"/>
  <c r="C249" i="2"/>
  <c r="C231" i="2"/>
  <c r="C213" i="2"/>
  <c r="C195" i="2"/>
  <c r="C177" i="2"/>
  <c r="C159" i="2"/>
  <c r="C141" i="2"/>
  <c r="C123" i="2"/>
  <c r="C105" i="2"/>
  <c r="C87" i="2"/>
  <c r="C69" i="2"/>
  <c r="C51" i="2"/>
  <c r="C33" i="2"/>
  <c r="C15" i="2"/>
  <c r="C446" i="2"/>
  <c r="C428" i="2"/>
  <c r="C410" i="2"/>
  <c r="C392" i="2"/>
  <c r="C374" i="2"/>
  <c r="C356" i="2"/>
  <c r="C338" i="2"/>
  <c r="C320" i="2"/>
  <c r="C302" i="2"/>
  <c r="C284" i="2"/>
  <c r="C266" i="2"/>
  <c r="C248" i="2"/>
  <c r="C230" i="2"/>
  <c r="C212" i="2"/>
  <c r="C194" i="2"/>
  <c r="C176" i="2"/>
  <c r="C158" i="2"/>
  <c r="C140" i="2"/>
  <c r="C122" i="2"/>
  <c r="C104" i="2"/>
  <c r="C86" i="2"/>
  <c r="C68" i="2"/>
  <c r="C50" i="2"/>
  <c r="C32" i="2"/>
  <c r="C14" i="2"/>
  <c r="Q51" i="7"/>
  <c r="Q26" i="7"/>
  <c r="Q1" i="7"/>
  <c r="S21" i="2"/>
  <c r="S35" i="2"/>
  <c r="S22" i="2"/>
  <c r="S236" i="2"/>
  <c r="S25" i="2"/>
  <c r="S34" i="2"/>
  <c r="S27" i="2"/>
  <c r="S26" i="2"/>
  <c r="R41" i="8"/>
  <c r="R40" i="8"/>
  <c r="R39" i="8"/>
  <c r="R38" i="8"/>
  <c r="AF47" i="8"/>
  <c r="AF14" i="8"/>
  <c r="AF46" i="8"/>
  <c r="AF13" i="8"/>
  <c r="AF45" i="8"/>
  <c r="AF12" i="8"/>
  <c r="AF44" i="8"/>
  <c r="AF11" i="8"/>
  <c r="AF43" i="8"/>
  <c r="AF10" i="8"/>
  <c r="AF42" i="8"/>
  <c r="AF9" i="8"/>
  <c r="AF41" i="8"/>
  <c r="AF8" i="8"/>
  <c r="AF40" i="8"/>
  <c r="AF7" i="8"/>
  <c r="AF39" i="8"/>
  <c r="AF6" i="8"/>
  <c r="AF38" i="8"/>
  <c r="AF5" i="8"/>
  <c r="AF37" i="8"/>
  <c r="AF4" i="8"/>
  <c r="AF36" i="8"/>
  <c r="AF3" i="8"/>
  <c r="R9" i="8"/>
  <c r="R8" i="8"/>
  <c r="R7" i="8"/>
  <c r="R6" i="8"/>
  <c r="R5" i="8"/>
  <c r="R37" i="8"/>
  <c r="R4" i="8"/>
  <c r="R36" i="8"/>
  <c r="R3" i="8"/>
  <c r="D40" i="8"/>
  <c r="D8" i="8"/>
  <c r="D39" i="8"/>
  <c r="D7" i="8"/>
  <c r="D38" i="8"/>
  <c r="D6" i="8"/>
  <c r="D37" i="8"/>
  <c r="D5" i="8"/>
  <c r="D36" i="8"/>
  <c r="D4" i="8"/>
  <c r="A53" i="7"/>
  <c r="P53" i="7"/>
  <c r="A28" i="7"/>
  <c r="P28" i="7"/>
  <c r="A3" i="7"/>
  <c r="P3" i="7"/>
  <c r="C52" i="7"/>
  <c r="R52" i="7"/>
  <c r="D52" i="7"/>
  <c r="S52" i="7"/>
  <c r="E52" i="7"/>
  <c r="T52" i="7"/>
  <c r="F52" i="7"/>
  <c r="U52" i="7"/>
  <c r="G52" i="7"/>
  <c r="V52" i="7"/>
  <c r="H52" i="7"/>
  <c r="W52" i="7"/>
  <c r="I52" i="7"/>
  <c r="X52" i="7"/>
  <c r="J52" i="7"/>
  <c r="Y52" i="7"/>
  <c r="K52" i="7"/>
  <c r="Z52" i="7"/>
  <c r="L52" i="7"/>
  <c r="AA52" i="7"/>
  <c r="M52" i="7"/>
  <c r="AB52" i="7"/>
  <c r="B52" i="7"/>
  <c r="Q52" i="7"/>
  <c r="C27" i="7"/>
  <c r="R27" i="7"/>
  <c r="D27" i="7"/>
  <c r="S27" i="7"/>
  <c r="E27" i="7"/>
  <c r="T27" i="7"/>
  <c r="F27" i="7"/>
  <c r="U27" i="7"/>
  <c r="G27" i="7"/>
  <c r="V27" i="7"/>
  <c r="H27" i="7"/>
  <c r="W27" i="7"/>
  <c r="I27" i="7"/>
  <c r="X27" i="7"/>
  <c r="J27" i="7"/>
  <c r="Y27" i="7"/>
  <c r="K27" i="7"/>
  <c r="Z27" i="7"/>
  <c r="L27" i="7"/>
  <c r="AA27" i="7"/>
  <c r="M27" i="7"/>
  <c r="AB27" i="7"/>
  <c r="B27" i="7"/>
  <c r="Q27" i="7"/>
  <c r="M2" i="7"/>
  <c r="AB2" i="7"/>
  <c r="L2" i="7"/>
  <c r="AA2" i="7"/>
  <c r="K2" i="7"/>
  <c r="Z2" i="7"/>
  <c r="J2" i="7"/>
  <c r="Y2" i="7"/>
  <c r="I2" i="7"/>
  <c r="X2" i="7"/>
  <c r="H2" i="7"/>
  <c r="W2" i="7"/>
  <c r="G2" i="7"/>
  <c r="V2" i="7"/>
  <c r="F2" i="7"/>
  <c r="U2" i="7"/>
  <c r="E2" i="7"/>
  <c r="T2" i="7"/>
  <c r="D2" i="7"/>
  <c r="S2" i="7"/>
  <c r="C2" i="7"/>
  <c r="R2" i="7"/>
  <c r="B2" i="7"/>
  <c r="Q2" i="7"/>
  <c r="AZ26" i="1"/>
  <c r="AZ25" i="1"/>
  <c r="AZ24" i="1"/>
  <c r="AZ23" i="1"/>
  <c r="AZ22" i="1"/>
  <c r="AZ21" i="1"/>
  <c r="AZ17" i="1"/>
  <c r="AZ18" i="1"/>
  <c r="AZ19" i="1"/>
  <c r="AZ20" i="1"/>
  <c r="AZ12" i="1"/>
  <c r="AZ11" i="1"/>
  <c r="AZ10" i="1"/>
  <c r="AZ8" i="1"/>
  <c r="AZ9" i="1"/>
  <c r="AZ5" i="1"/>
  <c r="AZ4" i="1"/>
  <c r="S44" i="2"/>
  <c r="S63" i="2"/>
  <c r="S40" i="2"/>
  <c r="S39" i="2"/>
  <c r="S61" i="2"/>
  <c r="S70" i="2"/>
  <c r="S43" i="2"/>
  <c r="S52" i="2"/>
  <c r="S308" i="2"/>
  <c r="S53" i="2"/>
  <c r="S45" i="2"/>
  <c r="S254" i="2"/>
  <c r="S58" i="2"/>
  <c r="BF2" i="1"/>
  <c r="AY27" i="1"/>
  <c r="AX27" i="1"/>
  <c r="AW27" i="1"/>
  <c r="AV27" i="1"/>
  <c r="AU27" i="1"/>
  <c r="AT27" i="1"/>
  <c r="AS27" i="1"/>
  <c r="AR27" i="1"/>
  <c r="AQ27" i="1"/>
  <c r="AP27" i="1"/>
  <c r="AO27" i="1"/>
  <c r="S98" i="2"/>
  <c r="S94" i="2"/>
  <c r="S62" i="2"/>
  <c r="S97" i="2"/>
  <c r="S272" i="2"/>
  <c r="S57" i="2"/>
  <c r="S71" i="2"/>
  <c r="S88" i="2"/>
  <c r="S326" i="2"/>
  <c r="AO13" i="1"/>
  <c r="C28" i="7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O6" i="1"/>
  <c r="AN27" i="1"/>
  <c r="AN13" i="1"/>
  <c r="B28" i="7"/>
  <c r="Q28" i="7" s="1"/>
  <c r="D28" i="7"/>
  <c r="AN6" i="1"/>
  <c r="C128" i="2"/>
  <c r="S116" i="2"/>
  <c r="S99" i="2"/>
  <c r="S344" i="2"/>
  <c r="S89" i="2"/>
  <c r="S106" i="2"/>
  <c r="S135" i="2"/>
  <c r="S112" i="2"/>
  <c r="S93" i="2"/>
  <c r="S115" i="2"/>
  <c r="AZ3" i="1"/>
  <c r="AZ6" i="1"/>
  <c r="AO15" i="1"/>
  <c r="AO29" i="1"/>
  <c r="AP29" i="1"/>
  <c r="D53" i="7"/>
  <c r="AN15" i="1"/>
  <c r="B3" i="7"/>
  <c r="Q3" i="7" s="1"/>
  <c r="R3" i="7" s="1"/>
  <c r="S3" i="7" s="1"/>
  <c r="C3" i="7"/>
  <c r="D3" i="7"/>
  <c r="E3" i="7"/>
  <c r="AR6" i="1"/>
  <c r="F3" i="7"/>
  <c r="AS6" i="1"/>
  <c r="G3" i="7"/>
  <c r="AT6" i="1"/>
  <c r="H3" i="7"/>
  <c r="AU6" i="1"/>
  <c r="I3" i="7"/>
  <c r="AV6" i="1"/>
  <c r="J3" i="7"/>
  <c r="AW6" i="1"/>
  <c r="K3" i="7"/>
  <c r="AX6" i="1"/>
  <c r="L3" i="7"/>
  <c r="AY6" i="1"/>
  <c r="M3" i="7"/>
  <c r="E28" i="7"/>
  <c r="C146" i="2"/>
  <c r="C53" i="7"/>
  <c r="S362" i="2"/>
  <c r="S117" i="2"/>
  <c r="S129" i="2"/>
  <c r="S107" i="2"/>
  <c r="S130" i="2"/>
  <c r="S124" i="2"/>
  <c r="AN29" i="1"/>
  <c r="B53" i="7"/>
  <c r="Q53" i="7" s="1"/>
  <c r="R53" i="7" s="1"/>
  <c r="S53" i="7" s="1"/>
  <c r="AQ29" i="1"/>
  <c r="E53" i="7"/>
  <c r="AR13" i="1"/>
  <c r="C164" i="2"/>
  <c r="S152" i="2"/>
  <c r="S147" i="2"/>
  <c r="S380" i="2"/>
  <c r="S151" i="2"/>
  <c r="S142" i="2"/>
  <c r="S125" i="2"/>
  <c r="AR15" i="1"/>
  <c r="AR29" i="1"/>
  <c r="F53" i="7"/>
  <c r="F28" i="7"/>
  <c r="AS13" i="1"/>
  <c r="C182" i="2"/>
  <c r="S170" i="2"/>
  <c r="S143" i="2"/>
  <c r="S398" i="2"/>
  <c r="S166" i="2"/>
  <c r="S165" i="2"/>
  <c r="S160" i="2"/>
  <c r="S169" i="2"/>
  <c r="AS15" i="1"/>
  <c r="AS29" i="1"/>
  <c r="G53" i="7"/>
  <c r="G28" i="7"/>
  <c r="AT13" i="1"/>
  <c r="C200" i="2"/>
  <c r="S188" i="2"/>
  <c r="S171" i="2"/>
  <c r="S183" i="2"/>
  <c r="S184" i="2"/>
  <c r="S178" i="2"/>
  <c r="S187" i="2"/>
  <c r="S161" i="2"/>
  <c r="S416" i="2"/>
  <c r="AT15" i="1"/>
  <c r="AT29" i="1"/>
  <c r="H53" i="7"/>
  <c r="H28" i="7"/>
  <c r="AU13" i="1"/>
  <c r="C218" i="2"/>
  <c r="S206" i="2"/>
  <c r="S179" i="2"/>
  <c r="S225" i="2"/>
  <c r="S201" i="2"/>
  <c r="S202" i="2"/>
  <c r="S196" i="2"/>
  <c r="S205" i="2"/>
  <c r="AU15" i="1"/>
  <c r="AU29" i="1"/>
  <c r="I53" i="7"/>
  <c r="I28" i="7"/>
  <c r="AV13" i="1"/>
  <c r="C236" i="2"/>
  <c r="S207" i="2"/>
  <c r="S237" i="2"/>
  <c r="S214" i="2"/>
  <c r="S197" i="2"/>
  <c r="AV15" i="1"/>
  <c r="AV29" i="1"/>
  <c r="J53" i="7"/>
  <c r="J28" i="7"/>
  <c r="AW13" i="1"/>
  <c r="C254" i="2"/>
  <c r="S242" i="2"/>
  <c r="S255" i="2"/>
  <c r="S232" i="2"/>
  <c r="S215" i="2"/>
  <c r="S241" i="2"/>
  <c r="AW15" i="1"/>
  <c r="AW29" i="1"/>
  <c r="K53" i="7"/>
  <c r="K28" i="7"/>
  <c r="AX13" i="1"/>
  <c r="C272" i="2"/>
  <c r="S260" i="2"/>
  <c r="S243" i="2"/>
  <c r="S256" i="2"/>
  <c r="S233" i="2"/>
  <c r="S259" i="2"/>
  <c r="S250" i="2"/>
  <c r="S273" i="2"/>
  <c r="AX15" i="1"/>
  <c r="L28" i="7"/>
  <c r="AY13" i="1"/>
  <c r="C290" i="2"/>
  <c r="S278" i="2"/>
  <c r="S291" i="2"/>
  <c r="S277" i="2"/>
  <c r="S251" i="2"/>
  <c r="S268" i="2"/>
  <c r="S274" i="2"/>
  <c r="AX29" i="1"/>
  <c r="L53" i="7"/>
  <c r="AY15" i="1"/>
  <c r="M28" i="7"/>
  <c r="C308" i="2"/>
  <c r="S279" i="2"/>
  <c r="S327" i="2"/>
  <c r="S269" i="2"/>
  <c r="S286" i="2"/>
  <c r="AY29" i="1"/>
  <c r="M53" i="7"/>
  <c r="C326" i="2"/>
  <c r="S314" i="2"/>
  <c r="S313" i="2"/>
  <c r="S345" i="2"/>
  <c r="S310" i="2"/>
  <c r="S287" i="2"/>
  <c r="S304" i="2"/>
  <c r="C344" i="2"/>
  <c r="S315" i="2"/>
  <c r="S332" i="2"/>
  <c r="S351" i="2"/>
  <c r="S331" i="2"/>
  <c r="S322" i="2"/>
  <c r="S305" i="2"/>
  <c r="S363" i="2"/>
  <c r="C362" i="2"/>
  <c r="S333" i="2"/>
  <c r="S340" i="2"/>
  <c r="S346" i="2"/>
  <c r="S399" i="2"/>
  <c r="S323" i="2"/>
  <c r="C380" i="2"/>
  <c r="S368" i="2"/>
  <c r="S417" i="2"/>
  <c r="S341" i="2"/>
  <c r="S367" i="2"/>
  <c r="S358" i="2"/>
  <c r="S364" i="2"/>
  <c r="C398" i="2"/>
  <c r="S386" i="2"/>
  <c r="S405" i="2"/>
  <c r="S376" i="2"/>
  <c r="S359" i="2"/>
  <c r="S385" i="2"/>
  <c r="S382" i="2"/>
  <c r="C416" i="2"/>
  <c r="S377" i="2"/>
  <c r="S387" i="2"/>
  <c r="S394" i="2"/>
  <c r="S400" i="2"/>
  <c r="S422" i="2"/>
  <c r="S412" i="2"/>
  <c r="S418" i="2"/>
  <c r="S421" i="2"/>
  <c r="S395" i="2"/>
  <c r="S423" i="2"/>
  <c r="S413" i="2"/>
  <c r="S430" i="2"/>
  <c r="C21" i="2"/>
  <c r="S431" i="2"/>
  <c r="C39" i="2"/>
  <c r="C57" i="2"/>
  <c r="C75" i="2"/>
  <c r="C93" i="2"/>
  <c r="C111" i="2"/>
  <c r="C129" i="2"/>
  <c r="C147" i="2"/>
  <c r="C165" i="2"/>
  <c r="C183" i="2"/>
  <c r="C201" i="2"/>
  <c r="C219" i="2"/>
  <c r="C237" i="2"/>
  <c r="C255" i="2"/>
  <c r="C273" i="2"/>
  <c r="C291" i="2"/>
  <c r="C309" i="2"/>
  <c r="C327" i="2"/>
  <c r="C345" i="2"/>
  <c r="C363" i="2"/>
  <c r="C381" i="2"/>
  <c r="C399" i="2"/>
  <c r="C417" i="2"/>
  <c r="C3" i="2"/>
  <c r="C22" i="2"/>
  <c r="C40" i="2"/>
  <c r="C58" i="2"/>
  <c r="C76" i="2"/>
  <c r="C94" i="2"/>
  <c r="C112" i="2"/>
  <c r="C130" i="2"/>
  <c r="C148" i="2"/>
  <c r="C166" i="2"/>
  <c r="C184" i="2"/>
  <c r="C202" i="2"/>
  <c r="C220" i="2"/>
  <c r="C238" i="2"/>
  <c r="C256" i="2"/>
  <c r="C274" i="2"/>
  <c r="C292" i="2"/>
  <c r="C310" i="2"/>
  <c r="C328" i="2"/>
  <c r="C346" i="2"/>
  <c r="C364" i="2"/>
  <c r="C382" i="2"/>
  <c r="C400" i="2"/>
  <c r="C418" i="2"/>
  <c r="C436" i="2"/>
  <c r="C11" i="2"/>
  <c r="C23" i="2"/>
  <c r="C41" i="2"/>
  <c r="C59" i="2"/>
  <c r="C77" i="2"/>
  <c r="C95" i="2"/>
  <c r="C113" i="2"/>
  <c r="C131" i="2"/>
  <c r="C149" i="2"/>
  <c r="C167" i="2"/>
  <c r="C185" i="2"/>
  <c r="C203" i="2"/>
  <c r="C221" i="2"/>
  <c r="C239" i="2"/>
  <c r="C257" i="2"/>
  <c r="C275" i="2"/>
  <c r="C293" i="2"/>
  <c r="C311" i="2"/>
  <c r="C329" i="2"/>
  <c r="C347" i="2"/>
  <c r="C365" i="2"/>
  <c r="C383" i="2"/>
  <c r="C401" i="2"/>
  <c r="C419" i="2"/>
  <c r="C437" i="2"/>
  <c r="AL1" i="1"/>
  <c r="BF4" i="1"/>
  <c r="BI4" i="1" s="1"/>
  <c r="E3" i="5"/>
  <c r="E4" i="5"/>
  <c r="E5" i="5"/>
  <c r="E6" i="5"/>
  <c r="E7" i="5"/>
  <c r="E8" i="5"/>
  <c r="E9" i="5"/>
  <c r="E10" i="5"/>
  <c r="E11" i="5"/>
  <c r="E12" i="5"/>
  <c r="E13" i="5"/>
  <c r="Q1" i="1"/>
  <c r="C5" i="2"/>
  <c r="C20" i="2"/>
  <c r="C9" i="2"/>
  <c r="R1" i="1"/>
  <c r="S1" i="1"/>
  <c r="C38" i="2"/>
  <c r="E36" i="8"/>
  <c r="C24" i="2"/>
  <c r="T1" i="1"/>
  <c r="C42" i="2"/>
  <c r="U1" i="1"/>
  <c r="C56" i="2"/>
  <c r="C60" i="2"/>
  <c r="V1" i="1"/>
  <c r="C74" i="2"/>
  <c r="C78" i="2"/>
  <c r="W1" i="1"/>
  <c r="C92" i="2"/>
  <c r="C96" i="2"/>
  <c r="X1" i="1"/>
  <c r="C110" i="2"/>
  <c r="C114" i="2"/>
  <c r="Y1" i="1"/>
  <c r="C132" i="2"/>
  <c r="Z1" i="1"/>
  <c r="C150" i="2"/>
  <c r="AA1" i="1"/>
  <c r="C168" i="2"/>
  <c r="C186" i="2"/>
  <c r="C204" i="2"/>
  <c r="C222" i="2"/>
  <c r="C240" i="2"/>
  <c r="C258" i="2"/>
  <c r="C276" i="2"/>
  <c r="C294" i="2"/>
  <c r="C312" i="2"/>
  <c r="C330" i="2"/>
  <c r="C348" i="2"/>
  <c r="C366" i="2"/>
  <c r="C384" i="2"/>
  <c r="C402" i="2"/>
  <c r="C420" i="2"/>
  <c r="C438" i="2"/>
  <c r="C8" i="2"/>
  <c r="C25" i="2"/>
  <c r="C43" i="2"/>
  <c r="C61" i="2"/>
  <c r="C79" i="2"/>
  <c r="C97" i="2"/>
  <c r="C115" i="2"/>
  <c r="C133" i="2"/>
  <c r="C151" i="2"/>
  <c r="C169" i="2"/>
  <c r="C187" i="2"/>
  <c r="C205" i="2"/>
  <c r="C223" i="2"/>
  <c r="C241" i="2"/>
  <c r="C259" i="2"/>
  <c r="C277" i="2"/>
  <c r="C295" i="2"/>
  <c r="C313" i="2"/>
  <c r="C331" i="2"/>
  <c r="C349" i="2"/>
  <c r="C367" i="2"/>
  <c r="C385" i="2"/>
  <c r="C403" i="2"/>
  <c r="C421" i="2"/>
  <c r="C439" i="2"/>
  <c r="C10" i="2"/>
  <c r="C26" i="2"/>
  <c r="C44" i="2"/>
  <c r="C62" i="2"/>
  <c r="C80" i="2"/>
  <c r="C98" i="2"/>
  <c r="C116" i="2"/>
  <c r="C134" i="2"/>
  <c r="C152" i="2"/>
  <c r="C170" i="2"/>
  <c r="C188" i="2"/>
  <c r="C206" i="2"/>
  <c r="C224" i="2"/>
  <c r="C242" i="2"/>
  <c r="C260" i="2"/>
  <c r="C278" i="2"/>
  <c r="C296" i="2"/>
  <c r="C314" i="2"/>
  <c r="C332" i="2"/>
  <c r="C350" i="2"/>
  <c r="C368" i="2"/>
  <c r="C386" i="2"/>
  <c r="C404" i="2"/>
  <c r="C422" i="2"/>
  <c r="C440" i="2"/>
  <c r="C27" i="2"/>
  <c r="C45" i="2"/>
  <c r="C63" i="2"/>
  <c r="C81" i="2"/>
  <c r="C99" i="2"/>
  <c r="C117" i="2"/>
  <c r="C135" i="2"/>
  <c r="C153" i="2"/>
  <c r="C171" i="2"/>
  <c r="C189" i="2"/>
  <c r="C207" i="2"/>
  <c r="C225" i="2"/>
  <c r="C243" i="2"/>
  <c r="C261" i="2"/>
  <c r="C279" i="2"/>
  <c r="C297" i="2"/>
  <c r="C315" i="2"/>
  <c r="C333" i="2"/>
  <c r="C351" i="2"/>
  <c r="C369" i="2"/>
  <c r="C387" i="2"/>
  <c r="C405" i="2"/>
  <c r="C423" i="2"/>
  <c r="C441" i="2"/>
  <c r="C7" i="2"/>
  <c r="C28" i="2"/>
  <c r="C46" i="2"/>
  <c r="C64" i="2"/>
  <c r="C82" i="2"/>
  <c r="C100" i="2"/>
  <c r="C118" i="2"/>
  <c r="C136" i="2"/>
  <c r="C154" i="2"/>
  <c r="C172" i="2"/>
  <c r="C190" i="2"/>
  <c r="C208" i="2"/>
  <c r="C226" i="2"/>
  <c r="C244" i="2"/>
  <c r="C262" i="2"/>
  <c r="C280" i="2"/>
  <c r="C298" i="2"/>
  <c r="C316" i="2"/>
  <c r="C334" i="2"/>
  <c r="C352" i="2"/>
  <c r="C370" i="2"/>
  <c r="C388" i="2"/>
  <c r="C406" i="2"/>
  <c r="C424" i="2"/>
  <c r="C442" i="2"/>
  <c r="C29" i="2"/>
  <c r="C47" i="2"/>
  <c r="C65" i="2"/>
  <c r="C83" i="2"/>
  <c r="C101" i="2"/>
  <c r="C119" i="2"/>
  <c r="C137" i="2"/>
  <c r="C155" i="2"/>
  <c r="C173" i="2"/>
  <c r="C191" i="2"/>
  <c r="C209" i="2"/>
  <c r="C227" i="2"/>
  <c r="C245" i="2"/>
  <c r="C263" i="2"/>
  <c r="C281" i="2"/>
  <c r="C299" i="2"/>
  <c r="C317" i="2"/>
  <c r="C335" i="2"/>
  <c r="C353" i="2"/>
  <c r="C371" i="2"/>
  <c r="C389" i="2"/>
  <c r="C407" i="2"/>
  <c r="C425" i="2"/>
  <c r="C443" i="2"/>
  <c r="C12" i="2"/>
  <c r="C30" i="2"/>
  <c r="C48" i="2"/>
  <c r="C66" i="2"/>
  <c r="C84" i="2"/>
  <c r="C102" i="2"/>
  <c r="C120" i="2"/>
  <c r="C138" i="2"/>
  <c r="C156" i="2"/>
  <c r="C174" i="2"/>
  <c r="C192" i="2"/>
  <c r="C210" i="2"/>
  <c r="C228" i="2"/>
  <c r="C246" i="2"/>
  <c r="C264" i="2"/>
  <c r="C282" i="2"/>
  <c r="C300" i="2"/>
  <c r="C318" i="2"/>
  <c r="C336" i="2"/>
  <c r="C354" i="2"/>
  <c r="C372" i="2"/>
  <c r="C390" i="2"/>
  <c r="C408" i="2"/>
  <c r="C426" i="2"/>
  <c r="C444" i="2"/>
  <c r="C13" i="2"/>
  <c r="C31" i="2"/>
  <c r="C49" i="2"/>
  <c r="C67" i="2"/>
  <c r="C85" i="2"/>
  <c r="C103" i="2"/>
  <c r="C121" i="2"/>
  <c r="C139" i="2"/>
  <c r="C157" i="2"/>
  <c r="C175" i="2"/>
  <c r="C193" i="2"/>
  <c r="C211" i="2"/>
  <c r="C229" i="2"/>
  <c r="C247" i="2"/>
  <c r="C265" i="2"/>
  <c r="C283" i="2"/>
  <c r="C301" i="2"/>
  <c r="C319" i="2"/>
  <c r="C337" i="2"/>
  <c r="C355" i="2"/>
  <c r="C373" i="2"/>
  <c r="C391" i="2"/>
  <c r="C409" i="2"/>
  <c r="C427" i="2"/>
  <c r="C445" i="2"/>
  <c r="AB51" i="1"/>
  <c r="AB50" i="1"/>
  <c r="N50" i="1"/>
  <c r="N51" i="1"/>
  <c r="S103" i="3"/>
  <c r="S27" i="3"/>
  <c r="T89" i="3"/>
  <c r="S122" i="3"/>
  <c r="U140" i="3"/>
  <c r="P116" i="3"/>
  <c r="O41" i="3"/>
  <c r="U128" i="3"/>
  <c r="N41" i="3"/>
  <c r="T39" i="3"/>
  <c r="P41" i="3"/>
  <c r="P127" i="3"/>
  <c r="M96" i="3"/>
  <c r="P138" i="3"/>
  <c r="AP40" i="3"/>
  <c r="AK38" i="3"/>
  <c r="AM118" i="3"/>
  <c r="AK105" i="3"/>
  <c r="O70" i="3"/>
  <c r="P3" i="3"/>
  <c r="N146" i="3"/>
  <c r="N32" i="3"/>
  <c r="U112" i="3"/>
  <c r="R95" i="3"/>
  <c r="T20" i="3"/>
  <c r="T87" i="3"/>
  <c r="O145" i="3"/>
  <c r="M16" i="3"/>
  <c r="O128" i="3"/>
  <c r="O81" i="3"/>
  <c r="M17" i="3"/>
  <c r="N121" i="3"/>
  <c r="P134" i="3"/>
  <c r="N108" i="3"/>
  <c r="O130" i="3"/>
  <c r="P2" i="3"/>
  <c r="N106" i="3"/>
  <c r="U118" i="3"/>
  <c r="S12" i="3"/>
  <c r="R113" i="3"/>
  <c r="S115" i="3"/>
  <c r="O32" i="3"/>
  <c r="R23" i="3"/>
  <c r="T91" i="3"/>
  <c r="U88" i="3"/>
  <c r="O74" i="3"/>
  <c r="O38" i="3"/>
  <c r="R63" i="3"/>
  <c r="O65" i="3"/>
  <c r="R146" i="3"/>
  <c r="R18" i="3"/>
  <c r="AL90" i="3"/>
  <c r="AK70" i="3"/>
  <c r="AM131" i="3"/>
  <c r="AL33" i="3"/>
  <c r="AH15" i="3"/>
  <c r="AH18" i="3"/>
  <c r="AH25" i="3"/>
  <c r="AH28" i="3"/>
  <c r="AH31" i="3"/>
  <c r="AH33" i="3"/>
  <c r="AH46" i="3"/>
  <c r="AH49" i="3"/>
  <c r="AH50" i="3"/>
  <c r="AH55" i="3"/>
  <c r="AH58" i="3"/>
  <c r="AH62" i="3"/>
  <c r="AH73" i="3"/>
  <c r="AH75" i="3"/>
  <c r="AH76" i="3"/>
  <c r="AH78" i="3"/>
  <c r="AH82" i="3"/>
  <c r="AH87" i="3"/>
  <c r="Z15" i="3"/>
  <c r="Z17" i="3"/>
  <c r="Z20" i="3"/>
  <c r="Z21" i="3"/>
  <c r="Z22" i="3"/>
  <c r="Z31" i="3"/>
  <c r="Z36" i="3"/>
  <c r="Z43" i="3"/>
  <c r="Z45" i="3"/>
  <c r="Z47" i="3"/>
  <c r="Z52" i="3"/>
  <c r="Z56" i="3"/>
  <c r="Z63" i="3"/>
  <c r="Z65" i="3"/>
  <c r="Z70" i="3"/>
  <c r="Z76" i="3"/>
  <c r="Z77" i="3"/>
  <c r="Z79" i="3"/>
  <c r="AA4" i="3"/>
  <c r="AA7" i="3"/>
  <c r="AA13" i="3"/>
  <c r="AA18" i="3"/>
  <c r="AA19" i="3"/>
  <c r="AA20" i="3"/>
  <c r="AA32" i="3"/>
  <c r="AA34" i="3"/>
  <c r="AA36" i="3"/>
  <c r="AA42" i="3"/>
  <c r="AA45" i="3"/>
  <c r="AA47" i="3"/>
  <c r="AA59" i="3"/>
  <c r="AA60" i="3"/>
  <c r="AA61" i="3"/>
  <c r="AA65" i="3"/>
  <c r="AA69" i="3"/>
  <c r="AA73" i="3"/>
  <c r="AA83" i="3"/>
  <c r="AA87" i="3"/>
  <c r="AB4" i="3"/>
  <c r="AB7" i="3"/>
  <c r="AB8" i="3"/>
  <c r="AB13" i="3"/>
  <c r="AB22" i="3"/>
  <c r="AB27" i="3"/>
  <c r="AB31" i="3"/>
  <c r="AB32" i="3"/>
  <c r="AB35" i="3"/>
  <c r="AB41" i="3"/>
  <c r="AB48" i="3"/>
  <c r="AB49" i="3"/>
  <c r="AB55" i="3"/>
  <c r="AB59" i="3"/>
  <c r="AB62" i="3"/>
  <c r="AB63" i="3"/>
  <c r="AB73" i="3"/>
  <c r="AB76" i="3"/>
  <c r="AB78" i="3"/>
  <c r="AB86" i="3"/>
  <c r="AB87" i="3"/>
  <c r="AC7" i="3"/>
  <c r="AC16" i="3"/>
  <c r="AC19" i="3"/>
  <c r="AC21" i="3"/>
  <c r="AC25" i="3"/>
  <c r="AC26" i="3"/>
  <c r="AC31" i="3"/>
  <c r="AC35" i="3"/>
  <c r="AC40" i="3"/>
  <c r="AC44" i="3"/>
  <c r="AC47" i="3"/>
  <c r="AC48" i="3"/>
  <c r="AC49" i="3"/>
  <c r="AC57" i="3"/>
  <c r="AC58" i="3"/>
  <c r="AC59" i="3"/>
  <c r="AC63" i="3"/>
  <c r="AC64" i="3"/>
  <c r="AC66" i="3"/>
  <c r="AC73" i="3"/>
  <c r="AC74" i="3"/>
  <c r="AC76" i="3"/>
  <c r="AC77" i="3"/>
  <c r="AC79" i="3"/>
  <c r="AC81" i="3"/>
  <c r="AC88" i="3"/>
  <c r="AE6" i="3"/>
  <c r="AE7" i="3"/>
  <c r="AE9" i="3"/>
  <c r="AE11" i="3"/>
  <c r="AE15" i="3"/>
  <c r="AE20" i="3"/>
  <c r="AE21" i="3"/>
  <c r="AE24" i="3"/>
  <c r="AE25" i="3"/>
  <c r="AE28" i="3"/>
  <c r="AE30" i="3"/>
  <c r="AE36" i="3"/>
  <c r="AE37" i="3"/>
  <c r="AE38" i="3"/>
  <c r="AE43" i="3"/>
  <c r="AE45" i="3"/>
  <c r="AE46" i="3"/>
  <c r="AE52" i="3"/>
  <c r="AE53" i="3"/>
  <c r="AE56" i="3"/>
  <c r="AE57" i="3"/>
  <c r="AE59" i="3"/>
  <c r="AE62" i="3"/>
  <c r="AE67" i="3"/>
  <c r="AE70" i="3"/>
  <c r="AE72" i="3"/>
  <c r="AE73" i="3"/>
  <c r="AE76" i="3"/>
  <c r="AE77" i="3"/>
  <c r="AE84" i="3"/>
  <c r="AE86" i="3"/>
  <c r="AE88" i="3"/>
  <c r="AF8" i="3"/>
  <c r="AF16" i="3"/>
  <c r="AF24" i="3"/>
  <c r="AF52" i="3"/>
  <c r="AF56" i="3"/>
  <c r="AF64" i="3"/>
  <c r="AF68" i="3"/>
  <c r="AF84" i="3"/>
  <c r="AF88" i="3"/>
  <c r="AF95" i="3"/>
  <c r="AF97" i="3"/>
  <c r="AF98" i="3"/>
  <c r="AF99" i="3"/>
  <c r="AF100" i="3"/>
  <c r="AF105" i="3"/>
  <c r="AF110" i="3"/>
  <c r="AF111" i="3"/>
  <c r="AF114" i="3"/>
  <c r="AF115" i="3"/>
  <c r="AF119" i="3"/>
  <c r="AF120" i="3"/>
  <c r="AF126" i="3"/>
  <c r="AF128" i="3"/>
  <c r="AF129" i="3"/>
  <c r="AF132" i="3"/>
  <c r="AF135" i="3"/>
  <c r="AF136" i="3"/>
  <c r="AF142" i="3"/>
  <c r="AF143" i="3"/>
  <c r="AF146" i="3"/>
  <c r="AF9" i="3"/>
  <c r="AF13" i="3"/>
  <c r="AF17" i="3"/>
  <c r="AF33" i="3"/>
  <c r="AF53" i="3"/>
  <c r="AF57" i="3"/>
  <c r="AF61" i="3"/>
  <c r="AF73" i="3"/>
  <c r="AF81" i="3"/>
  <c r="AH92" i="3"/>
  <c r="AH95" i="3"/>
  <c r="AH96" i="3"/>
  <c r="AH98" i="3"/>
  <c r="AH100" i="3"/>
  <c r="AH101" i="3"/>
  <c r="AH109" i="3"/>
  <c r="AH110" i="3"/>
  <c r="AH111" i="3"/>
  <c r="AH113" i="3"/>
  <c r="AH116" i="3"/>
  <c r="AH117" i="3"/>
  <c r="AH124" i="3"/>
  <c r="AH126" i="3"/>
  <c r="AH127" i="3"/>
  <c r="AH129" i="3"/>
  <c r="AH132" i="3"/>
  <c r="AH134" i="3"/>
  <c r="AH140" i="3"/>
  <c r="AH141" i="3"/>
  <c r="AH142" i="3"/>
  <c r="AH143" i="3"/>
  <c r="AH146" i="3"/>
  <c r="AG13" i="3"/>
  <c r="AG25" i="3"/>
  <c r="AG33" i="3"/>
  <c r="AG41" i="3"/>
  <c r="AG53" i="3"/>
  <c r="AG57" i="3"/>
  <c r="AG61" i="3"/>
  <c r="AG85" i="3"/>
  <c r="Z89" i="3"/>
  <c r="Z91" i="3"/>
  <c r="Z94" i="3"/>
  <c r="Z95" i="3"/>
  <c r="Z97" i="3"/>
  <c r="Z101" i="3"/>
  <c r="Z104" i="3"/>
  <c r="Z106" i="3"/>
  <c r="Z107" i="3"/>
  <c r="Z109" i="3"/>
  <c r="Z110" i="3"/>
  <c r="Z115" i="3"/>
  <c r="Z117" i="3"/>
  <c r="Z118" i="3"/>
  <c r="Z119" i="3"/>
  <c r="Z120" i="3"/>
  <c r="Z121" i="3"/>
  <c r="Z126" i="3"/>
  <c r="Z127" i="3"/>
  <c r="Z128" i="3"/>
  <c r="Z129" i="3"/>
  <c r="Z130" i="3"/>
  <c r="Z131" i="3"/>
  <c r="Z136" i="3"/>
  <c r="Z137" i="3"/>
  <c r="Z138" i="3"/>
  <c r="Z139" i="3"/>
  <c r="Z140" i="3"/>
  <c r="Z142" i="3"/>
  <c r="AF6" i="3"/>
  <c r="AF10" i="3"/>
  <c r="AF14" i="3"/>
  <c r="AF18" i="3"/>
  <c r="AF26" i="3"/>
  <c r="AF30" i="3"/>
  <c r="AF42" i="3"/>
  <c r="AF46" i="3"/>
  <c r="AF50" i="3"/>
  <c r="AF58" i="3"/>
  <c r="AF62" i="3"/>
  <c r="AF66" i="3"/>
  <c r="AF78" i="3"/>
  <c r="AF82" i="3"/>
  <c r="AA89" i="3"/>
  <c r="AA90" i="3"/>
  <c r="AA91" i="3"/>
  <c r="AA92" i="3"/>
  <c r="AA95" i="3"/>
  <c r="AA97" i="3"/>
  <c r="AA98" i="3"/>
  <c r="AA99" i="3"/>
  <c r="AA100" i="3"/>
  <c r="AA101" i="3"/>
  <c r="AA105" i="3"/>
  <c r="AA106" i="3"/>
  <c r="AA107" i="3"/>
  <c r="AA108" i="3"/>
  <c r="AA109" i="3"/>
  <c r="AA110" i="3"/>
  <c r="AA114" i="3"/>
  <c r="AA115" i="3"/>
  <c r="AA116" i="3"/>
  <c r="AA117" i="3"/>
  <c r="AA118" i="3"/>
  <c r="AA119" i="3"/>
  <c r="AA123" i="3"/>
  <c r="AA124" i="3"/>
  <c r="AA125" i="3"/>
  <c r="AA126" i="3"/>
  <c r="AA127" i="3"/>
  <c r="AA129" i="3"/>
  <c r="AA132" i="3"/>
  <c r="AA133" i="3"/>
  <c r="AA134" i="3"/>
  <c r="AA135" i="3"/>
  <c r="AA137" i="3"/>
  <c r="AA138" i="3"/>
  <c r="AA141" i="3"/>
  <c r="AA142" i="3"/>
  <c r="AA143" i="3"/>
  <c r="AA145" i="3"/>
  <c r="AA146" i="3"/>
  <c r="AA147" i="3"/>
  <c r="AG10" i="3"/>
  <c r="AG14" i="3"/>
  <c r="AG22" i="3"/>
  <c r="AG26" i="3"/>
  <c r="AG30" i="3"/>
  <c r="AG34" i="3"/>
  <c r="AG46" i="3"/>
  <c r="AG54" i="3"/>
  <c r="AG58" i="3"/>
  <c r="AG62" i="3"/>
  <c r="AG66" i="3"/>
  <c r="AG70" i="3"/>
  <c r="AG86" i="3"/>
  <c r="AB89" i="3"/>
  <c r="AB90" i="3"/>
  <c r="AB91" i="3"/>
  <c r="AB92" i="3"/>
  <c r="AB93" i="3"/>
  <c r="AB97" i="3"/>
  <c r="AB98" i="3"/>
  <c r="AB99" i="3"/>
  <c r="AB100" i="3"/>
  <c r="AB101" i="3"/>
  <c r="AB102" i="3"/>
  <c r="AB106" i="3"/>
  <c r="AB107" i="3"/>
  <c r="AB108" i="3"/>
  <c r="AB109" i="3"/>
  <c r="AB110" i="3"/>
  <c r="AB112" i="3"/>
  <c r="AB115" i="3"/>
  <c r="AB116" i="3"/>
  <c r="AB117" i="3"/>
  <c r="AB118" i="3"/>
  <c r="AB120" i="3"/>
  <c r="AB121" i="3"/>
  <c r="AB124" i="3"/>
  <c r="AB125" i="3"/>
  <c r="AB126" i="3"/>
  <c r="AB128" i="3"/>
  <c r="AB129" i="3"/>
  <c r="AB130" i="3"/>
  <c r="AB133" i="3"/>
  <c r="AB134" i="3"/>
  <c r="AB136" i="3"/>
  <c r="AB137" i="3"/>
  <c r="AB138" i="3"/>
  <c r="AB139" i="3"/>
  <c r="AB142" i="3"/>
  <c r="AB144" i="3"/>
  <c r="AB145" i="3"/>
  <c r="AB146" i="3"/>
  <c r="AB147" i="3"/>
  <c r="AB148" i="3"/>
  <c r="AB152" i="3"/>
  <c r="AG15" i="3"/>
  <c r="AF27" i="3"/>
  <c r="AG36" i="3"/>
  <c r="AG47" i="3"/>
  <c r="AF59" i="3"/>
  <c r="AG91" i="3"/>
  <c r="AE94" i="3"/>
  <c r="AC97" i="3"/>
  <c r="AG99" i="3"/>
  <c r="AE102" i="3"/>
  <c r="AC105" i="3"/>
  <c r="AG115" i="3"/>
  <c r="AE118" i="3"/>
  <c r="AC121" i="3"/>
  <c r="AG123" i="3"/>
  <c r="AE126" i="3"/>
  <c r="AG131" i="3"/>
  <c r="AG139" i="3"/>
  <c r="AE142" i="3"/>
  <c r="Z145" i="3"/>
  <c r="Z147" i="3"/>
  <c r="AG148" i="3"/>
  <c r="AH149" i="3"/>
  <c r="AB153" i="3"/>
  <c r="AB154" i="3"/>
  <c r="AB155" i="3"/>
  <c r="AB156" i="3"/>
  <c r="AB157" i="3"/>
  <c r="AB158" i="3"/>
  <c r="AB161" i="3"/>
  <c r="AB162" i="3"/>
  <c r="AB163" i="3"/>
  <c r="AB164" i="3"/>
  <c r="AB165" i="3"/>
  <c r="AB166" i="3"/>
  <c r="AB169" i="3"/>
  <c r="AB170" i="3"/>
  <c r="AB171" i="3"/>
  <c r="AB172" i="3"/>
  <c r="AB173" i="3"/>
  <c r="AB174" i="3"/>
  <c r="AB177" i="3"/>
  <c r="AB178" i="3"/>
  <c r="AB179" i="3"/>
  <c r="AB180" i="3"/>
  <c r="AB181" i="3"/>
  <c r="AB182" i="3"/>
  <c r="AB185" i="3"/>
  <c r="AB186" i="3"/>
  <c r="AB187" i="3"/>
  <c r="AB188" i="3"/>
  <c r="AB189" i="3"/>
  <c r="AB190" i="3"/>
  <c r="AB193" i="3"/>
  <c r="AB194" i="3"/>
  <c r="AB195" i="3"/>
  <c r="AB196" i="3"/>
  <c r="AB197" i="3"/>
  <c r="AB198" i="3"/>
  <c r="AB201" i="3"/>
  <c r="AB202" i="3"/>
  <c r="AB203" i="3"/>
  <c r="AF7" i="3"/>
  <c r="AG16" i="3"/>
  <c r="AG27" i="3"/>
  <c r="AG59" i="3"/>
  <c r="AF71" i="3"/>
  <c r="AG80" i="3"/>
  <c r="AE89" i="3"/>
  <c r="AC92" i="3"/>
  <c r="AG94" i="3"/>
  <c r="AG102" i="3"/>
  <c r="AE105" i="3"/>
  <c r="AC108" i="3"/>
  <c r="AG110" i="3"/>
  <c r="AE113" i="3"/>
  <c r="AC116" i="3"/>
  <c r="AC124" i="3"/>
  <c r="AG126" i="3"/>
  <c r="AE129" i="3"/>
  <c r="AC132" i="3"/>
  <c r="AG134" i="3"/>
  <c r="AE137" i="3"/>
  <c r="AG28" i="3"/>
  <c r="AG39" i="3"/>
  <c r="AF51" i="3"/>
  <c r="AG60" i="3"/>
  <c r="AG71" i="3"/>
  <c r="AF83" i="3"/>
  <c r="AC95" i="3"/>
  <c r="AG97" i="3"/>
  <c r="AE100" i="3"/>
  <c r="AC103" i="3"/>
  <c r="AG105" i="3"/>
  <c r="AE108" i="3"/>
  <c r="AG113" i="3"/>
  <c r="AE116" i="3"/>
  <c r="AC119" i="3"/>
  <c r="AG121" i="3"/>
  <c r="AE124" i="3"/>
  <c r="AC127" i="3"/>
  <c r="AG129" i="3"/>
  <c r="AC135" i="3"/>
  <c r="AG137" i="3"/>
  <c r="AE140" i="3"/>
  <c r="AC143" i="3"/>
  <c r="AE145" i="3"/>
  <c r="AE147" i="3"/>
  <c r="Z149" i="3"/>
  <c r="AC151" i="3"/>
  <c r="AE152" i="3"/>
  <c r="AE153" i="3"/>
  <c r="AE154" i="3"/>
  <c r="AE155" i="3"/>
  <c r="AE156" i="3"/>
  <c r="AE157" i="3"/>
  <c r="AE159" i="3"/>
  <c r="AE160" i="3"/>
  <c r="AE161" i="3"/>
  <c r="AE162" i="3"/>
  <c r="AE163" i="3"/>
  <c r="AE164" i="3"/>
  <c r="AE165" i="3"/>
  <c r="AE167" i="3"/>
  <c r="AE168" i="3"/>
  <c r="AE169" i="3"/>
  <c r="AE170" i="3"/>
  <c r="AE171" i="3"/>
  <c r="AE172" i="3"/>
  <c r="AE173" i="3"/>
  <c r="AE175" i="3"/>
  <c r="AE176" i="3"/>
  <c r="AE177" i="3"/>
  <c r="AE178" i="3"/>
  <c r="AE179" i="3"/>
  <c r="AE180" i="3"/>
  <c r="AE181" i="3"/>
  <c r="AE183" i="3"/>
  <c r="AE184" i="3"/>
  <c r="AE185" i="3"/>
  <c r="AE186" i="3"/>
  <c r="AE187" i="3"/>
  <c r="AE188" i="3"/>
  <c r="AE189" i="3"/>
  <c r="AE191" i="3"/>
  <c r="AE192" i="3"/>
  <c r="AE193" i="3"/>
  <c r="AE194" i="3"/>
  <c r="AE195" i="3"/>
  <c r="AE196" i="3"/>
  <c r="AE197" i="3"/>
  <c r="AG8" i="3"/>
  <c r="AG19" i="3"/>
  <c r="AF31" i="3"/>
  <c r="AG40" i="3"/>
  <c r="AG51" i="3"/>
  <c r="AF63" i="3"/>
  <c r="AG72" i="3"/>
  <c r="AC90" i="3"/>
  <c r="AG92" i="3"/>
  <c r="AE95" i="3"/>
  <c r="AC98" i="3"/>
  <c r="AG100" i="3"/>
  <c r="AE103" i="3"/>
  <c r="AC106" i="3"/>
  <c r="AG108" i="3"/>
  <c r="AE111" i="3"/>
  <c r="AC114" i="3"/>
  <c r="AG116" i="3"/>
  <c r="AE119" i="3"/>
  <c r="AC122" i="3"/>
  <c r="AG124" i="3"/>
  <c r="AE127" i="3"/>
  <c r="AC130" i="3"/>
  <c r="AG132" i="3"/>
  <c r="AE135" i="3"/>
  <c r="AC138" i="3"/>
  <c r="AG140" i="3"/>
  <c r="AE143" i="3"/>
  <c r="AG145" i="3"/>
  <c r="AG147" i="3"/>
  <c r="AA149" i="3"/>
  <c r="AC150" i="3"/>
  <c r="AE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11" i="3"/>
  <c r="AG20" i="3"/>
  <c r="AG31" i="3"/>
  <c r="AF43" i="3"/>
  <c r="AG52" i="3"/>
  <c r="AG63" i="3"/>
  <c r="AF75" i="3"/>
  <c r="AG84" i="3"/>
  <c r="AE90" i="3"/>
  <c r="AC93" i="3"/>
  <c r="AG95" i="3"/>
  <c r="AE98" i="3"/>
  <c r="AC101" i="3"/>
  <c r="AG103" i="3"/>
  <c r="AE106" i="3"/>
  <c r="AC109" i="3"/>
  <c r="AG111" i="3"/>
  <c r="AE114" i="3"/>
  <c r="AC117" i="3"/>
  <c r="AG119" i="3"/>
  <c r="AE122" i="3"/>
  <c r="AC125" i="3"/>
  <c r="AG127" i="3"/>
  <c r="AE130" i="3"/>
  <c r="AC133" i="3"/>
  <c r="AG135" i="3"/>
  <c r="AE138" i="3"/>
  <c r="AC141" i="3"/>
  <c r="AG143" i="3"/>
  <c r="Z146" i="3"/>
  <c r="AH147" i="3"/>
  <c r="AC149" i="3"/>
  <c r="AE150" i="3"/>
  <c r="AF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11" i="3"/>
  <c r="AF23" i="3"/>
  <c r="AG32" i="3"/>
  <c r="AG43" i="3"/>
  <c r="AF55" i="3"/>
  <c r="AG64" i="3"/>
  <c r="AG75" i="3"/>
  <c r="AF87" i="3"/>
  <c r="AG90" i="3"/>
  <c r="AE93" i="3"/>
  <c r="AC96" i="3"/>
  <c r="AG98" i="3"/>
  <c r="AE101" i="3"/>
  <c r="AC104" i="3"/>
  <c r="AG106" i="3"/>
  <c r="AE109" i="3"/>
  <c r="AC112" i="3"/>
  <c r="AG114" i="3"/>
  <c r="AE117" i="3"/>
  <c r="AC120" i="3"/>
  <c r="AG122" i="3"/>
  <c r="AE125" i="3"/>
  <c r="AC128" i="3"/>
  <c r="AG130" i="3"/>
  <c r="AE133" i="3"/>
  <c r="AC136" i="3"/>
  <c r="AG138" i="3"/>
  <c r="AE141" i="3"/>
  <c r="AC144" i="3"/>
  <c r="AC146" i="3"/>
  <c r="Z148" i="3"/>
  <c r="AE149" i="3"/>
  <c r="AF150" i="3"/>
  <c r="AG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G12" i="3"/>
  <c r="AG23" i="3"/>
  <c r="AF35" i="3"/>
  <c r="AG44" i="3"/>
  <c r="AG55" i="3"/>
  <c r="AF67" i="3"/>
  <c r="AG76" i="3"/>
  <c r="AG87" i="3"/>
  <c r="AC91" i="3"/>
  <c r="AG93" i="3"/>
  <c r="AE96" i="3"/>
  <c r="AC99" i="3"/>
  <c r="AG101" i="3"/>
  <c r="AE104" i="3"/>
  <c r="AC107" i="3"/>
  <c r="AG109" i="3"/>
  <c r="AE112" i="3"/>
  <c r="AC115" i="3"/>
  <c r="AG117" i="3"/>
  <c r="AE120" i="3"/>
  <c r="AC123" i="3"/>
  <c r="AG125" i="3"/>
  <c r="AE128" i="3"/>
  <c r="AC131" i="3"/>
  <c r="AG133" i="3"/>
  <c r="AE136" i="3"/>
  <c r="AC139" i="3"/>
  <c r="AG141" i="3"/>
  <c r="AE144" i="3"/>
  <c r="AE146" i="3"/>
  <c r="AC148" i="3"/>
  <c r="AF149" i="3"/>
  <c r="AG150" i="3"/>
  <c r="AH151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AF15" i="3"/>
  <c r="AE91" i="3"/>
  <c r="AG112" i="3"/>
  <c r="AC134" i="3"/>
  <c r="AG146" i="3"/>
  <c r="Z152" i="3"/>
  <c r="AA156" i="3"/>
  <c r="AA160" i="3"/>
  <c r="AA164" i="3"/>
  <c r="AA168" i="3"/>
  <c r="AA172" i="3"/>
  <c r="AA176" i="3"/>
  <c r="AA180" i="3"/>
  <c r="AA184" i="3"/>
  <c r="AA188" i="3"/>
  <c r="AA192" i="3"/>
  <c r="AA196" i="3"/>
  <c r="AC199" i="3"/>
  <c r="AA201" i="3"/>
  <c r="AF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G24" i="3"/>
  <c r="AC94" i="3"/>
  <c r="AE115" i="3"/>
  <c r="AG136" i="3"/>
  <c r="AC147" i="3"/>
  <c r="AC152" i="3"/>
  <c r="AC156" i="3"/>
  <c r="AC160" i="3"/>
  <c r="AC164" i="3"/>
  <c r="AC168" i="3"/>
  <c r="AC172" i="3"/>
  <c r="AC176" i="3"/>
  <c r="AC180" i="3"/>
  <c r="AC184" i="3"/>
  <c r="AC188" i="3"/>
  <c r="AC192" i="3"/>
  <c r="AC196" i="3"/>
  <c r="AE199" i="3"/>
  <c r="AC201" i="3"/>
  <c r="AH202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AG35" i="3"/>
  <c r="AG96" i="3"/>
  <c r="AC118" i="3"/>
  <c r="AE139" i="3"/>
  <c r="AE148" i="3"/>
  <c r="AA153" i="3"/>
  <c r="AA157" i="3"/>
  <c r="AA161" i="3"/>
  <c r="AA165" i="3"/>
  <c r="AA169" i="3"/>
  <c r="AA173" i="3"/>
  <c r="AA177" i="3"/>
  <c r="AA181" i="3"/>
  <c r="AA185" i="3"/>
  <c r="AA189" i="3"/>
  <c r="AA193" i="3"/>
  <c r="AA197" i="3"/>
  <c r="Z200" i="3"/>
  <c r="AE201" i="3"/>
  <c r="Z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F47" i="3"/>
  <c r="AE99" i="3"/>
  <c r="AG120" i="3"/>
  <c r="AC140" i="3"/>
  <c r="AH148" i="3"/>
  <c r="AC153" i="3"/>
  <c r="AC157" i="3"/>
  <c r="AC161" i="3"/>
  <c r="AC165" i="3"/>
  <c r="AC169" i="3"/>
  <c r="AC173" i="3"/>
  <c r="AC177" i="3"/>
  <c r="AC181" i="3"/>
  <c r="AC185" i="3"/>
  <c r="AC189" i="3"/>
  <c r="AC193" i="3"/>
  <c r="AC197" i="3"/>
  <c r="AA200" i="3"/>
  <c r="AH201" i="3"/>
  <c r="AA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G56" i="3"/>
  <c r="AC102" i="3"/>
  <c r="AE123" i="3"/>
  <c r="AC142" i="3"/>
  <c r="AG149" i="3"/>
  <c r="AA154" i="3"/>
  <c r="AA158" i="3"/>
  <c r="AA162" i="3"/>
  <c r="AA166" i="3"/>
  <c r="AA170" i="3"/>
  <c r="AA174" i="3"/>
  <c r="AA178" i="3"/>
  <c r="AA182" i="3"/>
  <c r="AA186" i="3"/>
  <c r="AA190" i="3"/>
  <c r="AA194" i="3"/>
  <c r="AA198" i="3"/>
  <c r="AC200" i="3"/>
  <c r="Z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G67" i="3"/>
  <c r="AG104" i="3"/>
  <c r="AC126" i="3"/>
  <c r="AG142" i="3"/>
  <c r="Z150" i="3"/>
  <c r="AC154" i="3"/>
  <c r="AC158" i="3"/>
  <c r="AC162" i="3"/>
  <c r="AC166" i="3"/>
  <c r="AC170" i="3"/>
  <c r="AC174" i="3"/>
  <c r="AC178" i="3"/>
  <c r="AC182" i="3"/>
  <c r="AC186" i="3"/>
  <c r="AC190" i="3"/>
  <c r="AC194" i="3"/>
  <c r="AC198" i="3"/>
  <c r="AE200" i="3"/>
  <c r="AA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F79" i="3"/>
  <c r="AH150" i="3"/>
  <c r="AA167" i="3"/>
  <c r="AA183" i="3"/>
  <c r="Z199" i="3"/>
  <c r="AF204" i="3"/>
  <c r="AF208" i="3"/>
  <c r="AF212" i="3"/>
  <c r="AF216" i="3"/>
  <c r="AF220" i="3"/>
  <c r="AF224" i="3"/>
  <c r="AF228" i="3"/>
  <c r="AF232" i="3"/>
  <c r="AF236" i="3"/>
  <c r="AF240" i="3"/>
  <c r="AF244" i="3"/>
  <c r="AF248" i="3"/>
  <c r="AF252" i="3"/>
  <c r="AF256" i="3"/>
  <c r="AF260" i="3"/>
  <c r="AF263" i="3"/>
  <c r="AB265" i="3"/>
  <c r="AE266" i="3"/>
  <c r="AF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210" i="3"/>
  <c r="AC271" i="3"/>
  <c r="AC275" i="3"/>
  <c r="AC278" i="3"/>
  <c r="AC283" i="3"/>
  <c r="AC288" i="3"/>
  <c r="AC292" i="3"/>
  <c r="AC296" i="3"/>
  <c r="AC300" i="3"/>
  <c r="AA163" i="3"/>
  <c r="AF211" i="3"/>
  <c r="AF223" i="3"/>
  <c r="AF231" i="3"/>
  <c r="AF247" i="3"/>
  <c r="AF255" i="3"/>
  <c r="AB266" i="3"/>
  <c r="AE269" i="3"/>
  <c r="AE274" i="3"/>
  <c r="AE279" i="3"/>
  <c r="AE282" i="3"/>
  <c r="AE288" i="3"/>
  <c r="AE293" i="3"/>
  <c r="AE299" i="3"/>
  <c r="AG88" i="3"/>
  <c r="AA151" i="3"/>
  <c r="AC167" i="3"/>
  <c r="AC183" i="3"/>
  <c r="AA199" i="3"/>
  <c r="AG204" i="3"/>
  <c r="AG208" i="3"/>
  <c r="AG212" i="3"/>
  <c r="AG216" i="3"/>
  <c r="AG220" i="3"/>
  <c r="AG224" i="3"/>
  <c r="AG228" i="3"/>
  <c r="AG232" i="3"/>
  <c r="AG236" i="3"/>
  <c r="AG240" i="3"/>
  <c r="AG244" i="3"/>
  <c r="AG248" i="3"/>
  <c r="AG252" i="3"/>
  <c r="AG256" i="3"/>
  <c r="AG260" i="3"/>
  <c r="AG263" i="3"/>
  <c r="AC265" i="3"/>
  <c r="AF266" i="3"/>
  <c r="AG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C159" i="3"/>
  <c r="AC285" i="3"/>
  <c r="AC297" i="3"/>
  <c r="AF203" i="3"/>
  <c r="AE277" i="3"/>
  <c r="AE286" i="3"/>
  <c r="AE290" i="3"/>
  <c r="AE295" i="3"/>
  <c r="AE301" i="3"/>
  <c r="AE107" i="3"/>
  <c r="AA155" i="3"/>
  <c r="AA171" i="3"/>
  <c r="AA187" i="3"/>
  <c r="AH200" i="3"/>
  <c r="AF205" i="3"/>
  <c r="AF209" i="3"/>
  <c r="AF213" i="3"/>
  <c r="AF217" i="3"/>
  <c r="AF221" i="3"/>
  <c r="AF225" i="3"/>
  <c r="AF229" i="3"/>
  <c r="AF233" i="3"/>
  <c r="AF237" i="3"/>
  <c r="AF241" i="3"/>
  <c r="AF245" i="3"/>
  <c r="AF249" i="3"/>
  <c r="AF253" i="3"/>
  <c r="AF257" i="3"/>
  <c r="AF261" i="3"/>
  <c r="AH263" i="3"/>
  <c r="AF265" i="3"/>
  <c r="AG266" i="3"/>
  <c r="AH267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AG206" i="3"/>
  <c r="AC272" i="3"/>
  <c r="AC276" i="3"/>
  <c r="AC279" i="3"/>
  <c r="AC282" i="3"/>
  <c r="AC287" i="3"/>
  <c r="AC291" i="3"/>
  <c r="AC295" i="3"/>
  <c r="AC301" i="3"/>
  <c r="AA179" i="3"/>
  <c r="AF215" i="3"/>
  <c r="AF227" i="3"/>
  <c r="AF235" i="3"/>
  <c r="AF243" i="3"/>
  <c r="AF259" i="3"/>
  <c r="AC267" i="3"/>
  <c r="AE270" i="3"/>
  <c r="AE273" i="3"/>
  <c r="AE278" i="3"/>
  <c r="AE283" i="3"/>
  <c r="AE289" i="3"/>
  <c r="AE294" i="3"/>
  <c r="AE300" i="3"/>
  <c r="AC110" i="3"/>
  <c r="AC155" i="3"/>
  <c r="AC171" i="3"/>
  <c r="AC187" i="3"/>
  <c r="Z201" i="3"/>
  <c r="AG205" i="3"/>
  <c r="AG209" i="3"/>
  <c r="AG213" i="3"/>
  <c r="AG217" i="3"/>
  <c r="AG221" i="3"/>
  <c r="AG225" i="3"/>
  <c r="AG229" i="3"/>
  <c r="AG233" i="3"/>
  <c r="AG237" i="3"/>
  <c r="AG241" i="3"/>
  <c r="AG245" i="3"/>
  <c r="AG249" i="3"/>
  <c r="AG253" i="3"/>
  <c r="AG257" i="3"/>
  <c r="AG261" i="3"/>
  <c r="AB264" i="3"/>
  <c r="AG265" i="3"/>
  <c r="AH266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G226" i="3"/>
  <c r="AC280" i="3"/>
  <c r="AC286" i="3"/>
  <c r="AC290" i="3"/>
  <c r="AC294" i="3"/>
  <c r="AC298" i="3"/>
  <c r="AF207" i="3"/>
  <c r="AG264" i="3"/>
  <c r="AE271" i="3"/>
  <c r="AE275" i="3"/>
  <c r="AE280" i="3"/>
  <c r="AE285" i="3"/>
  <c r="AE291" i="3"/>
  <c r="AE296" i="3"/>
  <c r="AG128" i="3"/>
  <c r="AA159" i="3"/>
  <c r="AA175" i="3"/>
  <c r="AA191" i="3"/>
  <c r="AC202" i="3"/>
  <c r="AF206" i="3"/>
  <c r="AF210" i="3"/>
  <c r="AF214" i="3"/>
  <c r="AF218" i="3"/>
  <c r="AF222" i="3"/>
  <c r="AF226" i="3"/>
  <c r="AF230" i="3"/>
  <c r="AF234" i="3"/>
  <c r="AF238" i="3"/>
  <c r="AF242" i="3"/>
  <c r="AF246" i="3"/>
  <c r="AF250" i="3"/>
  <c r="AF254" i="3"/>
  <c r="AF258" i="3"/>
  <c r="AF262" i="3"/>
  <c r="AC264" i="3"/>
  <c r="AH265" i="3"/>
  <c r="AA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E131" i="3"/>
  <c r="AC175" i="3"/>
  <c r="AC191" i="3"/>
  <c r="AE202" i="3"/>
  <c r="AG214" i="3"/>
  <c r="AG218" i="3"/>
  <c r="AG222" i="3"/>
  <c r="AG230" i="3"/>
  <c r="AG234" i="3"/>
  <c r="AG238" i="3"/>
  <c r="AG242" i="3"/>
  <c r="AG246" i="3"/>
  <c r="AG250" i="3"/>
  <c r="AG254" i="3"/>
  <c r="AG258" i="3"/>
  <c r="AG262" i="3"/>
  <c r="AF264" i="3"/>
  <c r="AA266" i="3"/>
  <c r="AB267" i="3"/>
  <c r="AC268" i="3"/>
  <c r="AC269" i="3"/>
  <c r="AC270" i="3"/>
  <c r="AC273" i="3"/>
  <c r="AC274" i="3"/>
  <c r="AC277" i="3"/>
  <c r="AC281" i="3"/>
  <c r="AC284" i="3"/>
  <c r="AC289" i="3"/>
  <c r="AC293" i="3"/>
  <c r="AC299" i="3"/>
  <c r="AG144" i="3"/>
  <c r="AF219" i="3"/>
  <c r="AF239" i="3"/>
  <c r="AF251" i="3"/>
  <c r="AH262" i="3"/>
  <c r="AE268" i="3"/>
  <c r="AE272" i="3"/>
  <c r="AE276" i="3"/>
  <c r="AE281" i="3"/>
  <c r="AE287" i="3"/>
  <c r="AE292" i="3"/>
  <c r="AE297" i="3"/>
  <c r="AC145" i="3"/>
  <c r="AC163" i="3"/>
  <c r="AC179" i="3"/>
  <c r="AC195" i="3"/>
  <c r="AG203" i="3"/>
  <c r="AG207" i="3"/>
  <c r="AG211" i="3"/>
  <c r="AG215" i="3"/>
  <c r="AG219" i="3"/>
  <c r="AG223" i="3"/>
  <c r="AG227" i="3"/>
  <c r="AG231" i="3"/>
  <c r="AG235" i="3"/>
  <c r="AG239" i="3"/>
  <c r="AG243" i="3"/>
  <c r="AG247" i="3"/>
  <c r="AG251" i="3"/>
  <c r="AG255" i="3"/>
  <c r="AG259" i="3"/>
  <c r="AB263" i="3"/>
  <c r="AH264" i="3"/>
  <c r="AC266" i="3"/>
  <c r="AE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A195" i="3"/>
  <c r="AE284" i="3"/>
  <c r="AE298" i="3"/>
  <c r="AP117" i="3"/>
  <c r="AK41" i="3"/>
  <c r="AM54" i="3"/>
  <c r="AJ35" i="3"/>
  <c r="AL58" i="3"/>
  <c r="AK6" i="3"/>
  <c r="AM67" i="3"/>
  <c r="AR91" i="3"/>
  <c r="AP31" i="3"/>
  <c r="AK45" i="3"/>
  <c r="AM120" i="3"/>
  <c r="AJ147" i="3"/>
  <c r="AJ19" i="3"/>
  <c r="AL42" i="3"/>
  <c r="AJ140" i="3"/>
  <c r="AM35" i="3"/>
  <c r="AR83" i="3"/>
  <c r="AO31" i="3"/>
  <c r="AL3" i="3"/>
  <c r="AK2" i="3"/>
  <c r="AK304" i="3" s="1"/>
  <c r="AM108" i="3"/>
  <c r="AM48" i="3"/>
  <c r="AJ131" i="3"/>
  <c r="AJ3" i="3"/>
  <c r="AJ303" i="3" s="1"/>
  <c r="AL26" i="3"/>
  <c r="AJ108" i="3"/>
  <c r="AM32" i="3"/>
  <c r="AQ139" i="3"/>
  <c r="AR36" i="3"/>
  <c r="AM3" i="3"/>
  <c r="AM303" i="3" s="1"/>
  <c r="AM44" i="3"/>
  <c r="AK43" i="3"/>
  <c r="AJ115" i="3"/>
  <c r="AL138" i="3"/>
  <c r="AL10" i="3"/>
  <c r="AJ76" i="3"/>
  <c r="AL129" i="3"/>
  <c r="AQ107" i="3"/>
  <c r="AQ6" i="3"/>
  <c r="AK15" i="3"/>
  <c r="AK119" i="3"/>
  <c r="AJ99" i="3"/>
  <c r="AL122" i="3"/>
  <c r="AK134" i="3"/>
  <c r="AJ44" i="3"/>
  <c r="AL97" i="3"/>
  <c r="AQ75" i="3"/>
  <c r="AO142" i="3"/>
  <c r="AM90" i="3"/>
  <c r="AK55" i="3"/>
  <c r="AJ83" i="3"/>
  <c r="AL106" i="3"/>
  <c r="AK102" i="3"/>
  <c r="AJ12" i="3"/>
  <c r="AL65" i="3"/>
  <c r="AQ43" i="3"/>
  <c r="U5" i="3"/>
  <c r="Z5" i="3"/>
  <c r="AA5" i="3"/>
  <c r="AB5" i="3"/>
  <c r="AC5" i="3"/>
  <c r="AE5" i="3"/>
  <c r="AF5" i="3"/>
  <c r="AG5" i="3"/>
  <c r="AH5" i="3"/>
  <c r="J18" i="1"/>
  <c r="AK53" i="3"/>
  <c r="AM116" i="3"/>
  <c r="AM52" i="3"/>
  <c r="AK31" i="3"/>
  <c r="AM98" i="3"/>
  <c r="AK29" i="3"/>
  <c r="AK113" i="3"/>
  <c r="AK49" i="3"/>
  <c r="AM136" i="3"/>
  <c r="AM56" i="3"/>
  <c r="AK83" i="3"/>
  <c r="AK127" i="3"/>
  <c r="AK63" i="3"/>
  <c r="AK131" i="3"/>
  <c r="AM126" i="3"/>
  <c r="AM62" i="3"/>
  <c r="AJ275" i="3"/>
  <c r="AJ133" i="3"/>
  <c r="AJ117" i="3"/>
  <c r="AJ101" i="3"/>
  <c r="AJ85" i="3"/>
  <c r="AJ69" i="3"/>
  <c r="AJ53" i="3"/>
  <c r="AJ37" i="3"/>
  <c r="AJ21" i="3"/>
  <c r="AJ5" i="3"/>
  <c r="AL140" i="3"/>
  <c r="AL124" i="3"/>
  <c r="AL108" i="3"/>
  <c r="AL92" i="3"/>
  <c r="AL76" i="3"/>
  <c r="AL60" i="3"/>
  <c r="AL44" i="3"/>
  <c r="AL28" i="3"/>
  <c r="AL12" i="3"/>
  <c r="AK138" i="3"/>
  <c r="AK106" i="3"/>
  <c r="AK74" i="3"/>
  <c r="AK42" i="3"/>
  <c r="AK10" i="3"/>
  <c r="AJ144" i="3"/>
  <c r="AJ112" i="3"/>
  <c r="AJ80" i="3"/>
  <c r="AJ48" i="3"/>
  <c r="AJ16" i="3"/>
  <c r="AM135" i="3"/>
  <c r="AM103" i="3"/>
  <c r="AM71" i="3"/>
  <c r="AM39" i="3"/>
  <c r="AM7" i="3"/>
  <c r="AL133" i="3"/>
  <c r="AL101" i="3"/>
  <c r="AL69" i="3"/>
  <c r="AL37" i="3"/>
  <c r="AL5" i="3"/>
  <c r="AR123" i="3"/>
  <c r="AR117" i="3"/>
  <c r="AQ143" i="3"/>
  <c r="AQ111" i="3"/>
  <c r="AQ79" i="3"/>
  <c r="AQ47" i="3"/>
  <c r="AQ15" i="3"/>
  <c r="AP119" i="3"/>
  <c r="AP39" i="3"/>
  <c r="AO71" i="3"/>
  <c r="AR44" i="3"/>
  <c r="AQ22" i="3"/>
  <c r="AP32" i="3"/>
  <c r="AK35" i="3"/>
  <c r="AM100" i="3"/>
  <c r="AK33" i="3"/>
  <c r="AM146" i="3"/>
  <c r="AM82" i="3"/>
  <c r="AK117" i="3"/>
  <c r="AK97" i="3"/>
  <c r="AK27" i="3"/>
  <c r="AM104" i="3"/>
  <c r="AM40" i="3"/>
  <c r="AJ2" i="3"/>
  <c r="AK111" i="3"/>
  <c r="AK47" i="3"/>
  <c r="AK59" i="3"/>
  <c r="AM110" i="3"/>
  <c r="AM46" i="3"/>
  <c r="AJ145" i="3"/>
  <c r="AJ129" i="3"/>
  <c r="AJ113" i="3"/>
  <c r="AJ97" i="3"/>
  <c r="AJ81" i="3"/>
  <c r="AJ65" i="3"/>
  <c r="AJ49" i="3"/>
  <c r="AJ33" i="3"/>
  <c r="AJ17" i="3"/>
  <c r="AM36" i="3"/>
  <c r="AL136" i="3"/>
  <c r="AL120" i="3"/>
  <c r="AL104" i="3"/>
  <c r="AL88" i="3"/>
  <c r="AL72" i="3"/>
  <c r="AL56" i="3"/>
  <c r="AL40" i="3"/>
  <c r="AL24" i="3"/>
  <c r="AL4" i="3"/>
  <c r="AK128" i="3"/>
  <c r="AK96" i="3"/>
  <c r="AK64" i="3"/>
  <c r="AK32" i="3"/>
  <c r="AM26" i="3"/>
  <c r="AJ134" i="3"/>
  <c r="AJ102" i="3"/>
  <c r="AJ70" i="3"/>
  <c r="AJ38" i="3"/>
  <c r="AJ6" i="3"/>
  <c r="AM125" i="3"/>
  <c r="AM93" i="3"/>
  <c r="AM61" i="3"/>
  <c r="AM29" i="3"/>
  <c r="AM14" i="3"/>
  <c r="AL123" i="3"/>
  <c r="AL91" i="3"/>
  <c r="AL59" i="3"/>
  <c r="AL27" i="3"/>
  <c r="AR113" i="3"/>
  <c r="AR121" i="3"/>
  <c r="AR47" i="3"/>
  <c r="AQ133" i="3"/>
  <c r="AQ101" i="3"/>
  <c r="AQ69" i="3"/>
  <c r="AQ37" i="3"/>
  <c r="AP301" i="3"/>
  <c r="AP107" i="3"/>
  <c r="AP23" i="3"/>
  <c r="AO15" i="3"/>
  <c r="AQ300" i="3"/>
  <c r="AR55" i="3"/>
  <c r="AO126" i="3"/>
  <c r="AK125" i="3"/>
  <c r="AK19" i="3"/>
  <c r="AM92" i="3"/>
  <c r="AK17" i="3"/>
  <c r="AM138" i="3"/>
  <c r="AM74" i="3"/>
  <c r="AK123" i="3"/>
  <c r="AK89" i="3"/>
  <c r="AK11" i="3"/>
  <c r="AM96" i="3"/>
  <c r="AK25" i="3"/>
  <c r="AM128" i="3"/>
  <c r="AK103" i="3"/>
  <c r="AK39" i="3"/>
  <c r="AK137" i="3"/>
  <c r="AM102" i="3"/>
  <c r="AK37" i="3"/>
  <c r="AJ143" i="3"/>
  <c r="AJ127" i="3"/>
  <c r="AJ111" i="3"/>
  <c r="AJ95" i="3"/>
  <c r="AJ79" i="3"/>
  <c r="AJ63" i="3"/>
  <c r="AJ47" i="3"/>
  <c r="AJ31" i="3"/>
  <c r="AJ15" i="3"/>
  <c r="AL300" i="3"/>
  <c r="AL134" i="3"/>
  <c r="AL118" i="3"/>
  <c r="AL102" i="3"/>
  <c r="AL86" i="3"/>
  <c r="AL70" i="3"/>
  <c r="AL54" i="3"/>
  <c r="AL38" i="3"/>
  <c r="AL22" i="3"/>
  <c r="AM28" i="3"/>
  <c r="AK124" i="3"/>
  <c r="AK92" i="3"/>
  <c r="AK60" i="3"/>
  <c r="AK28" i="3"/>
  <c r="AM16" i="3"/>
  <c r="AJ130" i="3"/>
  <c r="AJ98" i="3"/>
  <c r="AJ66" i="3"/>
  <c r="AJ34" i="3"/>
  <c r="AM34" i="3"/>
  <c r="AM121" i="3"/>
  <c r="AM89" i="3"/>
  <c r="AM57" i="3"/>
  <c r="AM25" i="3"/>
  <c r="AL301" i="3"/>
  <c r="AL119" i="3"/>
  <c r="AL87" i="3"/>
  <c r="AL55" i="3"/>
  <c r="AL23" i="3"/>
  <c r="AR131" i="3"/>
  <c r="AR89" i="3"/>
  <c r="AR29" i="3"/>
  <c r="AQ129" i="3"/>
  <c r="AQ97" i="3"/>
  <c r="AQ65" i="3"/>
  <c r="AQ33" i="3"/>
  <c r="AP275" i="3"/>
  <c r="AP103" i="3"/>
  <c r="AR45" i="3"/>
  <c r="AO7" i="3"/>
  <c r="AQ134" i="3"/>
  <c r="AP120" i="3"/>
  <c r="AO118" i="3"/>
  <c r="AK85" i="3"/>
  <c r="AM274" i="3"/>
  <c r="AM84" i="3"/>
  <c r="AK109" i="3"/>
  <c r="AM130" i="3"/>
  <c r="AM66" i="3"/>
  <c r="AK75" i="3"/>
  <c r="AK81" i="3"/>
  <c r="AK133" i="3"/>
  <c r="AM88" i="3"/>
  <c r="AK9" i="3"/>
  <c r="AM112" i="3"/>
  <c r="AK95" i="3"/>
  <c r="AK23" i="3"/>
  <c r="AM144" i="3"/>
  <c r="AM94" i="3"/>
  <c r="AK21" i="3"/>
  <c r="AJ141" i="3"/>
  <c r="AJ125" i="3"/>
  <c r="AJ109" i="3"/>
  <c r="AJ93" i="3"/>
  <c r="AJ77" i="3"/>
  <c r="AJ61" i="3"/>
  <c r="AJ45" i="3"/>
  <c r="AJ29" i="3"/>
  <c r="AJ13" i="3"/>
  <c r="AL274" i="3"/>
  <c r="AL132" i="3"/>
  <c r="AL116" i="3"/>
  <c r="AL100" i="3"/>
  <c r="AL84" i="3"/>
  <c r="AL68" i="3"/>
  <c r="AL52" i="3"/>
  <c r="AL36" i="3"/>
  <c r="AL20" i="3"/>
  <c r="AM22" i="3"/>
  <c r="AK122" i="3"/>
  <c r="AK90" i="3"/>
  <c r="AK58" i="3"/>
  <c r="AK26" i="3"/>
  <c r="AM12" i="3"/>
  <c r="AJ128" i="3"/>
  <c r="AJ96" i="3"/>
  <c r="AJ64" i="3"/>
  <c r="AJ32" i="3"/>
  <c r="AM301" i="3"/>
  <c r="AM119" i="3"/>
  <c r="AM87" i="3"/>
  <c r="AM55" i="3"/>
  <c r="AM23" i="3"/>
  <c r="AL275" i="3"/>
  <c r="AL117" i="3"/>
  <c r="AL85" i="3"/>
  <c r="AL53" i="3"/>
  <c r="AL21" i="3"/>
  <c r="AR143" i="3"/>
  <c r="AR115" i="3"/>
  <c r="AR21" i="3"/>
  <c r="AQ127" i="3"/>
  <c r="AQ95" i="3"/>
  <c r="AQ63" i="3"/>
  <c r="AQ31" i="3"/>
  <c r="AP139" i="3"/>
  <c r="AP97" i="3"/>
  <c r="AO143" i="3"/>
  <c r="AR124" i="3"/>
  <c r="AQ126" i="3"/>
  <c r="AP104" i="3"/>
  <c r="AO70" i="3"/>
  <c r="AK77" i="3"/>
  <c r="AM140" i="3"/>
  <c r="AM76" i="3"/>
  <c r="AK139" i="3"/>
  <c r="AM122" i="3"/>
  <c r="AM58" i="3"/>
  <c r="AK145" i="3"/>
  <c r="AK73" i="3"/>
  <c r="AK147" i="3"/>
  <c r="AM80" i="3"/>
  <c r="AK141" i="3"/>
  <c r="AK301" i="3"/>
  <c r="AK87" i="3"/>
  <c r="AK7" i="3"/>
  <c r="AM300" i="3"/>
  <c r="AM86" i="3"/>
  <c r="AK5" i="3"/>
  <c r="AJ139" i="3"/>
  <c r="AJ123" i="3"/>
  <c r="AJ107" i="3"/>
  <c r="AJ91" i="3"/>
  <c r="AJ75" i="3"/>
  <c r="AJ59" i="3"/>
  <c r="AJ43" i="3"/>
  <c r="AJ27" i="3"/>
  <c r="AJ11" i="3"/>
  <c r="AL146" i="3"/>
  <c r="AL130" i="3"/>
  <c r="AL114" i="3"/>
  <c r="AL98" i="3"/>
  <c r="AL82" i="3"/>
  <c r="AL66" i="3"/>
  <c r="AL50" i="3"/>
  <c r="AL34" i="3"/>
  <c r="AL18" i="3"/>
  <c r="AK300" i="3"/>
  <c r="AK118" i="3"/>
  <c r="AK86" i="3"/>
  <c r="AK54" i="3"/>
  <c r="AK22" i="3"/>
  <c r="AM8" i="3"/>
  <c r="AJ124" i="3"/>
  <c r="AJ92" i="3"/>
  <c r="AJ60" i="3"/>
  <c r="AJ28" i="3"/>
  <c r="AM147" i="3"/>
  <c r="AM115" i="3"/>
  <c r="AM83" i="3"/>
  <c r="AM51" i="3"/>
  <c r="AM19" i="3"/>
  <c r="AL145" i="3"/>
  <c r="AL113" i="3"/>
  <c r="AL81" i="3"/>
  <c r="AL49" i="3"/>
  <c r="AL17" i="3"/>
  <c r="AR111" i="3"/>
  <c r="AR135" i="3"/>
  <c r="AR13" i="3"/>
  <c r="AQ123" i="3"/>
  <c r="AQ91" i="3"/>
  <c r="AQ59" i="3"/>
  <c r="AQ27" i="3"/>
  <c r="AP135" i="3"/>
  <c r="AP79" i="3"/>
  <c r="AO135" i="3"/>
  <c r="AR108" i="3"/>
  <c r="AQ86" i="3"/>
  <c r="AP96" i="3"/>
  <c r="AO54" i="3"/>
  <c r="AK69" i="3"/>
  <c r="AM132" i="3"/>
  <c r="AM68" i="3"/>
  <c r="AK91" i="3"/>
  <c r="AM114" i="3"/>
  <c r="AM50" i="3"/>
  <c r="AK129" i="3"/>
  <c r="AK65" i="3"/>
  <c r="AK99" i="3"/>
  <c r="AM72" i="3"/>
  <c r="AK93" i="3"/>
  <c r="AK143" i="3"/>
  <c r="AK79" i="3"/>
  <c r="AK275" i="3"/>
  <c r="AM142" i="3"/>
  <c r="AM78" i="3"/>
  <c r="AK3" i="3"/>
  <c r="AJ137" i="3"/>
  <c r="AJ121" i="3"/>
  <c r="AJ105" i="3"/>
  <c r="AJ89" i="3"/>
  <c r="AJ73" i="3"/>
  <c r="AJ57" i="3"/>
  <c r="AJ41" i="3"/>
  <c r="AJ25" i="3"/>
  <c r="AJ9" i="3"/>
  <c r="AL144" i="3"/>
  <c r="AL128" i="3"/>
  <c r="AL112" i="3"/>
  <c r="AL96" i="3"/>
  <c r="AL80" i="3"/>
  <c r="AL64" i="3"/>
  <c r="AL48" i="3"/>
  <c r="AL32" i="3"/>
  <c r="AL16" i="3"/>
  <c r="AK144" i="3"/>
  <c r="AK112" i="3"/>
  <c r="AK80" i="3"/>
  <c r="AK48" i="3"/>
  <c r="AK16" i="3"/>
  <c r="AJ300" i="3"/>
  <c r="AJ118" i="3"/>
  <c r="AJ86" i="3"/>
  <c r="AJ54" i="3"/>
  <c r="AJ22" i="3"/>
  <c r="AM141" i="3"/>
  <c r="AM109" i="3"/>
  <c r="AM77" i="3"/>
  <c r="AM45" i="3"/>
  <c r="AM13" i="3"/>
  <c r="AL139" i="3"/>
  <c r="AL107" i="3"/>
  <c r="AL75" i="3"/>
  <c r="AL43" i="3"/>
  <c r="AL11" i="3"/>
  <c r="AR93" i="3"/>
  <c r="AR87" i="3"/>
  <c r="AQ275" i="3"/>
  <c r="AQ117" i="3"/>
  <c r="AQ85" i="3"/>
  <c r="AQ53" i="3"/>
  <c r="AQ21" i="3"/>
  <c r="AP133" i="3"/>
  <c r="AP71" i="3"/>
  <c r="AO95" i="3"/>
  <c r="AR100" i="3"/>
  <c r="AQ70" i="3"/>
  <c r="AP56" i="3"/>
  <c r="AO46" i="3"/>
  <c r="AK61" i="3"/>
  <c r="AM124" i="3"/>
  <c r="AM60" i="3"/>
  <c r="AK67" i="3"/>
  <c r="AM106" i="3"/>
  <c r="AM42" i="3"/>
  <c r="AK121" i="3"/>
  <c r="AK57" i="3"/>
  <c r="AK51" i="3"/>
  <c r="AM64" i="3"/>
  <c r="AK115" i="3"/>
  <c r="AK135" i="3"/>
  <c r="AK71" i="3"/>
  <c r="AK101" i="3"/>
  <c r="AM134" i="3"/>
  <c r="AM70" i="3"/>
  <c r="AJ301" i="3"/>
  <c r="AJ135" i="3"/>
  <c r="AJ119" i="3"/>
  <c r="AJ103" i="3"/>
  <c r="AJ87" i="3"/>
  <c r="AJ71" i="3"/>
  <c r="AJ55" i="3"/>
  <c r="AJ39" i="3"/>
  <c r="AJ23" i="3"/>
  <c r="AJ7" i="3"/>
  <c r="AL142" i="3"/>
  <c r="AL126" i="3"/>
  <c r="AL110" i="3"/>
  <c r="AL94" i="3"/>
  <c r="AL78" i="3"/>
  <c r="AL62" i="3"/>
  <c r="AL46" i="3"/>
  <c r="AL30" i="3"/>
  <c r="AL14" i="3"/>
  <c r="AK140" i="3"/>
  <c r="AK108" i="3"/>
  <c r="AK76" i="3"/>
  <c r="AK44" i="3"/>
  <c r="AK12" i="3"/>
  <c r="AJ146" i="3"/>
  <c r="AJ114" i="3"/>
  <c r="AJ82" i="3"/>
  <c r="AJ50" i="3"/>
  <c r="AJ18" i="3"/>
  <c r="AM137" i="3"/>
  <c r="AM105" i="3"/>
  <c r="AM73" i="3"/>
  <c r="AM41" i="3"/>
  <c r="AM9" i="3"/>
  <c r="AL135" i="3"/>
  <c r="AL103" i="3"/>
  <c r="AL71" i="3"/>
  <c r="AL39" i="3"/>
  <c r="AL7" i="3"/>
  <c r="AR139" i="3"/>
  <c r="AR133" i="3"/>
  <c r="AQ145" i="3"/>
  <c r="AQ113" i="3"/>
  <c r="AQ81" i="3"/>
  <c r="AQ49" i="3"/>
  <c r="AQ17" i="3"/>
  <c r="AP123" i="3"/>
  <c r="AP65" i="3"/>
  <c r="AO79" i="3"/>
  <c r="AR60" i="3"/>
  <c r="AQ62" i="3"/>
  <c r="AO62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C6" i="3"/>
  <c r="BC10" i="3"/>
  <c r="BC14" i="3"/>
  <c r="BC18" i="3"/>
  <c r="BC22" i="3"/>
  <c r="BC26" i="3"/>
  <c r="BC30" i="3"/>
  <c r="BC34" i="3"/>
  <c r="BC38" i="3"/>
  <c r="BC42" i="3"/>
  <c r="BC46" i="3"/>
  <c r="BC50" i="3"/>
  <c r="BC54" i="3"/>
  <c r="BC58" i="3"/>
  <c r="BC62" i="3"/>
  <c r="BC66" i="3"/>
  <c r="BC70" i="3"/>
  <c r="BC74" i="3"/>
  <c r="BC78" i="3"/>
  <c r="BC82" i="3"/>
  <c r="BC86" i="3"/>
  <c r="AW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D6" i="3"/>
  <c r="BD10" i="3"/>
  <c r="BD14" i="3"/>
  <c r="BD18" i="3"/>
  <c r="BD22" i="3"/>
  <c r="BD26" i="3"/>
  <c r="BD30" i="3"/>
  <c r="BD34" i="3"/>
  <c r="BD38" i="3"/>
  <c r="BD42" i="3"/>
  <c r="BD46" i="3"/>
  <c r="BD50" i="3"/>
  <c r="BD54" i="3"/>
  <c r="BD58" i="3"/>
  <c r="BD62" i="3"/>
  <c r="BD66" i="3"/>
  <c r="BD70" i="3"/>
  <c r="BD74" i="3"/>
  <c r="BD78" i="3"/>
  <c r="BD82" i="3"/>
  <c r="BD86" i="3"/>
  <c r="AZ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146" i="3"/>
  <c r="BC147" i="3"/>
  <c r="BC148" i="3"/>
  <c r="BC149" i="3"/>
  <c r="BC150" i="3"/>
  <c r="BC151" i="3"/>
  <c r="BC152" i="3"/>
  <c r="BC153" i="3"/>
  <c r="BC7" i="3"/>
  <c r="BC11" i="3"/>
  <c r="BC15" i="3"/>
  <c r="BC19" i="3"/>
  <c r="BC23" i="3"/>
  <c r="BC27" i="3"/>
  <c r="BC31" i="3"/>
  <c r="BC35" i="3"/>
  <c r="BC39" i="3"/>
  <c r="BC43" i="3"/>
  <c r="BC47" i="3"/>
  <c r="BC51" i="3"/>
  <c r="BC55" i="3"/>
  <c r="BC59" i="3"/>
  <c r="BC63" i="3"/>
  <c r="BC67" i="3"/>
  <c r="BC71" i="3"/>
  <c r="BC75" i="3"/>
  <c r="BC79" i="3"/>
  <c r="BC83" i="3"/>
  <c r="BC87" i="3"/>
  <c r="BC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7" i="3"/>
  <c r="BD11" i="3"/>
  <c r="BD15" i="3"/>
  <c r="BD19" i="3"/>
  <c r="BD23" i="3"/>
  <c r="BD27" i="3"/>
  <c r="BD31" i="3"/>
  <c r="BD35" i="3"/>
  <c r="BD39" i="3"/>
  <c r="BD43" i="3"/>
  <c r="BD47" i="3"/>
  <c r="BD51" i="3"/>
  <c r="BD55" i="3"/>
  <c r="BD59" i="3"/>
  <c r="BD63" i="3"/>
  <c r="BD67" i="3"/>
  <c r="BD71" i="3"/>
  <c r="BD75" i="3"/>
  <c r="BD79" i="3"/>
  <c r="BD83" i="3"/>
  <c r="BD87" i="3"/>
  <c r="BD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147" i="3"/>
  <c r="BE148" i="3"/>
  <c r="BE149" i="3"/>
  <c r="BE150" i="3"/>
  <c r="BE151" i="3"/>
  <c r="BC8" i="3"/>
  <c r="BC12" i="3"/>
  <c r="BC16" i="3"/>
  <c r="BC20" i="3"/>
  <c r="BC24" i="3"/>
  <c r="BC28" i="3"/>
  <c r="BC32" i="3"/>
  <c r="BC36" i="3"/>
  <c r="BC40" i="3"/>
  <c r="BC44" i="3"/>
  <c r="BC48" i="3"/>
  <c r="BC52" i="3"/>
  <c r="BC56" i="3"/>
  <c r="BC60" i="3"/>
  <c r="BC64" i="3"/>
  <c r="BC68" i="3"/>
  <c r="BC72" i="3"/>
  <c r="BC76" i="3"/>
  <c r="BC80" i="3"/>
  <c r="BC84" i="3"/>
  <c r="BC88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BD9" i="3"/>
  <c r="BD13" i="3"/>
  <c r="BD17" i="3"/>
  <c r="BD21" i="3"/>
  <c r="BD25" i="3"/>
  <c r="BD29" i="3"/>
  <c r="BD33" i="3"/>
  <c r="BD37" i="3"/>
  <c r="BD41" i="3"/>
  <c r="BD45" i="3"/>
  <c r="BD49" i="3"/>
  <c r="BD53" i="3"/>
  <c r="BD57" i="3"/>
  <c r="BD61" i="3"/>
  <c r="BD65" i="3"/>
  <c r="BD69" i="3"/>
  <c r="BD73" i="3"/>
  <c r="BD77" i="3"/>
  <c r="BD81" i="3"/>
  <c r="BD85" i="3"/>
  <c r="BD89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BD8" i="3"/>
  <c r="BD24" i="3"/>
  <c r="BD40" i="3"/>
  <c r="BD56" i="3"/>
  <c r="BD72" i="3"/>
  <c r="BD88" i="3"/>
  <c r="AX94" i="3"/>
  <c r="AX98" i="3"/>
  <c r="AX102" i="3"/>
  <c r="AX106" i="3"/>
  <c r="AX110" i="3"/>
  <c r="AX114" i="3"/>
  <c r="AX118" i="3"/>
  <c r="AX122" i="3"/>
  <c r="AX126" i="3"/>
  <c r="AY129" i="3"/>
  <c r="AX132" i="3"/>
  <c r="AZ134" i="3"/>
  <c r="AY137" i="3"/>
  <c r="AX140" i="3"/>
  <c r="AZ142" i="3"/>
  <c r="AY145" i="3"/>
  <c r="AX148" i="3"/>
  <c r="AZ150" i="3"/>
  <c r="AX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9" i="3"/>
  <c r="BC25" i="3"/>
  <c r="BC41" i="3"/>
  <c r="BC57" i="3"/>
  <c r="BC73" i="3"/>
  <c r="BC89" i="3"/>
  <c r="AY94" i="3"/>
  <c r="AY98" i="3"/>
  <c r="AY102" i="3"/>
  <c r="AY106" i="3"/>
  <c r="AY110" i="3"/>
  <c r="AY114" i="3"/>
  <c r="AY118" i="3"/>
  <c r="AY122" i="3"/>
  <c r="AY126" i="3"/>
  <c r="AZ129" i="3"/>
  <c r="AY132" i="3"/>
  <c r="AX135" i="3"/>
  <c r="AZ137" i="3"/>
  <c r="AY140" i="3"/>
  <c r="AX143" i="3"/>
  <c r="AZ145" i="3"/>
  <c r="AY148" i="3"/>
  <c r="AX151" i="3"/>
  <c r="AY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12" i="3"/>
  <c r="BD28" i="3"/>
  <c r="BD44" i="3"/>
  <c r="BD60" i="3"/>
  <c r="BD76" i="3"/>
  <c r="AX91" i="3"/>
  <c r="AX95" i="3"/>
  <c r="AX99" i="3"/>
  <c r="AX103" i="3"/>
  <c r="AX107" i="3"/>
  <c r="AX111" i="3"/>
  <c r="AX115" i="3"/>
  <c r="AX119" i="3"/>
  <c r="AX123" i="3"/>
  <c r="AX127" i="3"/>
  <c r="AX130" i="3"/>
  <c r="AZ132" i="3"/>
  <c r="AY135" i="3"/>
  <c r="AX138" i="3"/>
  <c r="AZ140" i="3"/>
  <c r="AY143" i="3"/>
  <c r="AX146" i="3"/>
  <c r="AZ148" i="3"/>
  <c r="AY151" i="3"/>
  <c r="AZ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204" i="3"/>
  <c r="BE205" i="3"/>
  <c r="BE206" i="3"/>
  <c r="BE207" i="3"/>
  <c r="BE208" i="3"/>
  <c r="BE209" i="3"/>
  <c r="BE210" i="3"/>
  <c r="BE211" i="3"/>
  <c r="BE212" i="3"/>
  <c r="BE213" i="3"/>
  <c r="BC13" i="3"/>
  <c r="BC29" i="3"/>
  <c r="BC45" i="3"/>
  <c r="BC61" i="3"/>
  <c r="BC77" i="3"/>
  <c r="AY91" i="3"/>
  <c r="AY95" i="3"/>
  <c r="AY99" i="3"/>
  <c r="AY103" i="3"/>
  <c r="AY107" i="3"/>
  <c r="AY111" i="3"/>
  <c r="AY115" i="3"/>
  <c r="AY119" i="3"/>
  <c r="AY123" i="3"/>
  <c r="AY127" i="3"/>
  <c r="AY130" i="3"/>
  <c r="AX133" i="3"/>
  <c r="AZ135" i="3"/>
  <c r="AY138" i="3"/>
  <c r="AX141" i="3"/>
  <c r="AZ143" i="3"/>
  <c r="AY146" i="3"/>
  <c r="AX149" i="3"/>
  <c r="AZ151" i="3"/>
  <c r="BE153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BD16" i="3"/>
  <c r="BD32" i="3"/>
  <c r="BD48" i="3"/>
  <c r="BD64" i="3"/>
  <c r="BD80" i="3"/>
  <c r="AX92" i="3"/>
  <c r="AX96" i="3"/>
  <c r="AX100" i="3"/>
  <c r="AX104" i="3"/>
  <c r="AX108" i="3"/>
  <c r="AX112" i="3"/>
  <c r="AX116" i="3"/>
  <c r="AX120" i="3"/>
  <c r="AX124" i="3"/>
  <c r="AX128" i="3"/>
  <c r="AZ130" i="3"/>
  <c r="AY133" i="3"/>
  <c r="AX136" i="3"/>
  <c r="AZ138" i="3"/>
  <c r="AY141" i="3"/>
  <c r="AX144" i="3"/>
  <c r="AZ146" i="3"/>
  <c r="AY149" i="3"/>
  <c r="AX152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BC21" i="3"/>
  <c r="BC37" i="3"/>
  <c r="BC53" i="3"/>
  <c r="BC69" i="3"/>
  <c r="BC85" i="3"/>
  <c r="AY93" i="3"/>
  <c r="AY97" i="3"/>
  <c r="AY101" i="3"/>
  <c r="AY105" i="3"/>
  <c r="AY109" i="3"/>
  <c r="AY113" i="3"/>
  <c r="AY117" i="3"/>
  <c r="AY121" i="3"/>
  <c r="AY125" i="3"/>
  <c r="AX129" i="3"/>
  <c r="AZ131" i="3"/>
  <c r="AY134" i="3"/>
  <c r="AX137" i="3"/>
  <c r="AZ139" i="3"/>
  <c r="AY142" i="3"/>
  <c r="AX145" i="3"/>
  <c r="AZ147" i="3"/>
  <c r="AY150" i="3"/>
  <c r="BE152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81" i="3"/>
  <c r="BB182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205" i="3"/>
  <c r="BB206" i="3"/>
  <c r="BB207" i="3"/>
  <c r="BB208" i="3"/>
  <c r="BB209" i="3"/>
  <c r="BB210" i="3"/>
  <c r="BB211" i="3"/>
  <c r="BB212" i="3"/>
  <c r="BB213" i="3"/>
  <c r="BB214" i="3"/>
  <c r="BC17" i="3"/>
  <c r="BC81" i="3"/>
  <c r="AY104" i="3"/>
  <c r="AY120" i="3"/>
  <c r="AZ133" i="3"/>
  <c r="AY144" i="3"/>
  <c r="AY154" i="3"/>
  <c r="AY158" i="3"/>
  <c r="AY162" i="3"/>
  <c r="AY166" i="3"/>
  <c r="AY170" i="3"/>
  <c r="AY174" i="3"/>
  <c r="AY178" i="3"/>
  <c r="AY182" i="3"/>
  <c r="AY186" i="3"/>
  <c r="AY190" i="3"/>
  <c r="AY194" i="3"/>
  <c r="AY198" i="3"/>
  <c r="AY202" i="3"/>
  <c r="AY206" i="3"/>
  <c r="AY210" i="3"/>
  <c r="AY214" i="3"/>
  <c r="BC215" i="3"/>
  <c r="BC216" i="3"/>
  <c r="BC217" i="3"/>
  <c r="BC218" i="3"/>
  <c r="BC219" i="3"/>
  <c r="BC220" i="3"/>
  <c r="BC221" i="3"/>
  <c r="BC222" i="3"/>
  <c r="BC223" i="3"/>
  <c r="BC224" i="3"/>
  <c r="BC225" i="3"/>
  <c r="BC226" i="3"/>
  <c r="BC227" i="3"/>
  <c r="BC228" i="3"/>
  <c r="BC229" i="3"/>
  <c r="BC230" i="3"/>
  <c r="BC231" i="3"/>
  <c r="BC232" i="3"/>
  <c r="BC233" i="3"/>
  <c r="BC234" i="3"/>
  <c r="BC235" i="3"/>
  <c r="BC236" i="3"/>
  <c r="BC237" i="3"/>
  <c r="BC238" i="3"/>
  <c r="BC239" i="3"/>
  <c r="BC240" i="3"/>
  <c r="BC241" i="3"/>
  <c r="BC242" i="3"/>
  <c r="BC243" i="3"/>
  <c r="BC244" i="3"/>
  <c r="BC245" i="3"/>
  <c r="BC246" i="3"/>
  <c r="BC247" i="3"/>
  <c r="BC248" i="3"/>
  <c r="BC249" i="3"/>
  <c r="BC250" i="3"/>
  <c r="BC251" i="3"/>
  <c r="BC252" i="3"/>
  <c r="BC253" i="3"/>
  <c r="BC254" i="3"/>
  <c r="BC255" i="3"/>
  <c r="BC256" i="3"/>
  <c r="BC257" i="3"/>
  <c r="BC258" i="3"/>
  <c r="BC259" i="3"/>
  <c r="BC260" i="3"/>
  <c r="BC261" i="3"/>
  <c r="BC262" i="3"/>
  <c r="BC263" i="3"/>
  <c r="BC264" i="3"/>
  <c r="BC265" i="3"/>
  <c r="BC266" i="3"/>
  <c r="BC267" i="3"/>
  <c r="BC268" i="3"/>
  <c r="BC269" i="3"/>
  <c r="BC270" i="3"/>
  <c r="BC271" i="3"/>
  <c r="BC272" i="3"/>
  <c r="BC273" i="3"/>
  <c r="BC274" i="3"/>
  <c r="BC275" i="3"/>
  <c r="BC276" i="3"/>
  <c r="BC277" i="3"/>
  <c r="BC278" i="3"/>
  <c r="BD20" i="3"/>
  <c r="BD84" i="3"/>
  <c r="AX105" i="3"/>
  <c r="AX121" i="3"/>
  <c r="AX134" i="3"/>
  <c r="AZ144" i="3"/>
  <c r="AZ154" i="3"/>
  <c r="AZ158" i="3"/>
  <c r="AZ162" i="3"/>
  <c r="AZ166" i="3"/>
  <c r="AZ170" i="3"/>
  <c r="AZ174" i="3"/>
  <c r="AZ178" i="3"/>
  <c r="AZ182" i="3"/>
  <c r="AZ186" i="3"/>
  <c r="AZ190" i="3"/>
  <c r="AZ194" i="3"/>
  <c r="AZ198" i="3"/>
  <c r="AZ202" i="3"/>
  <c r="AZ206" i="3"/>
  <c r="AZ210" i="3"/>
  <c r="AZ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BD247" i="3"/>
  <c r="BD248" i="3"/>
  <c r="BD249" i="3"/>
  <c r="BD250" i="3"/>
  <c r="BD251" i="3"/>
  <c r="BD252" i="3"/>
  <c r="BD253" i="3"/>
  <c r="BD254" i="3"/>
  <c r="BD255" i="3"/>
  <c r="BD256" i="3"/>
  <c r="BD257" i="3"/>
  <c r="BD258" i="3"/>
  <c r="BD259" i="3"/>
  <c r="BD260" i="3"/>
  <c r="BD261" i="3"/>
  <c r="BD262" i="3"/>
  <c r="BD263" i="3"/>
  <c r="BD264" i="3"/>
  <c r="BD265" i="3"/>
  <c r="BD266" i="3"/>
  <c r="BD267" i="3"/>
  <c r="BD268" i="3"/>
  <c r="BD269" i="3"/>
  <c r="BD270" i="3"/>
  <c r="BD271" i="3"/>
  <c r="BD272" i="3"/>
  <c r="BD273" i="3"/>
  <c r="BD274" i="3"/>
  <c r="BD275" i="3"/>
  <c r="BD276" i="3"/>
  <c r="BD277" i="3"/>
  <c r="BC33" i="3"/>
  <c r="AY92" i="3"/>
  <c r="AY108" i="3"/>
  <c r="AY124" i="3"/>
  <c r="AY136" i="3"/>
  <c r="AX147" i="3"/>
  <c r="AY155" i="3"/>
  <c r="AY159" i="3"/>
  <c r="AY163" i="3"/>
  <c r="AY167" i="3"/>
  <c r="AY171" i="3"/>
  <c r="AY175" i="3"/>
  <c r="AY179" i="3"/>
  <c r="AY183" i="3"/>
  <c r="AY187" i="3"/>
  <c r="AY191" i="3"/>
  <c r="AY195" i="3"/>
  <c r="AY199" i="3"/>
  <c r="AY203" i="3"/>
  <c r="AY207" i="3"/>
  <c r="AY211" i="3"/>
  <c r="BE214" i="3"/>
  <c r="BE215" i="3"/>
  <c r="BE216" i="3"/>
  <c r="BE217" i="3"/>
  <c r="BE218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D36" i="3"/>
  <c r="AX93" i="3"/>
  <c r="AX109" i="3"/>
  <c r="AX125" i="3"/>
  <c r="AZ136" i="3"/>
  <c r="AY147" i="3"/>
  <c r="AZ155" i="3"/>
  <c r="AZ159" i="3"/>
  <c r="AZ163" i="3"/>
  <c r="AZ167" i="3"/>
  <c r="AZ171" i="3"/>
  <c r="AZ175" i="3"/>
  <c r="AZ179" i="3"/>
  <c r="AZ183" i="3"/>
  <c r="AZ187" i="3"/>
  <c r="AZ191" i="3"/>
  <c r="AZ195" i="3"/>
  <c r="AZ199" i="3"/>
  <c r="AZ203" i="3"/>
  <c r="AZ207" i="3"/>
  <c r="AZ211" i="3"/>
  <c r="AW215" i="3"/>
  <c r="AW216" i="3"/>
  <c r="AW217" i="3"/>
  <c r="AW218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BC49" i="3"/>
  <c r="AY96" i="3"/>
  <c r="AY112" i="3"/>
  <c r="AY128" i="3"/>
  <c r="AX139" i="3"/>
  <c r="AZ149" i="3"/>
  <c r="AY156" i="3"/>
  <c r="AY160" i="3"/>
  <c r="AY164" i="3"/>
  <c r="AY168" i="3"/>
  <c r="AY172" i="3"/>
  <c r="AY176" i="3"/>
  <c r="AY180" i="3"/>
  <c r="AY184" i="3"/>
  <c r="AY188" i="3"/>
  <c r="AY192" i="3"/>
  <c r="AY196" i="3"/>
  <c r="AY200" i="3"/>
  <c r="AY204" i="3"/>
  <c r="AY208" i="3"/>
  <c r="AY212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BD68" i="3"/>
  <c r="AX101" i="3"/>
  <c r="AX117" i="3"/>
  <c r="AY131" i="3"/>
  <c r="AX142" i="3"/>
  <c r="AZ152" i="3"/>
  <c r="AZ157" i="3"/>
  <c r="AZ161" i="3"/>
  <c r="AZ165" i="3"/>
  <c r="AZ169" i="3"/>
  <c r="AZ173" i="3"/>
  <c r="AZ177" i="3"/>
  <c r="AZ181" i="3"/>
  <c r="AZ185" i="3"/>
  <c r="AZ189" i="3"/>
  <c r="AZ193" i="3"/>
  <c r="AZ197" i="3"/>
  <c r="AZ201" i="3"/>
  <c r="AZ205" i="3"/>
  <c r="AZ209" i="3"/>
  <c r="AZ213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D52" i="3"/>
  <c r="AY139" i="3"/>
  <c r="AZ164" i="3"/>
  <c r="AZ180" i="3"/>
  <c r="AZ196" i="3"/>
  <c r="AZ212" i="3"/>
  <c r="AY218" i="3"/>
  <c r="AY222" i="3"/>
  <c r="AY226" i="3"/>
  <c r="AY230" i="3"/>
  <c r="AY234" i="3"/>
  <c r="AY238" i="3"/>
  <c r="AY242" i="3"/>
  <c r="AY246" i="3"/>
  <c r="AY250" i="3"/>
  <c r="AY254" i="3"/>
  <c r="AY258" i="3"/>
  <c r="AY262" i="3"/>
  <c r="AY266" i="3"/>
  <c r="AY270" i="3"/>
  <c r="AY274" i="3"/>
  <c r="AY278" i="3"/>
  <c r="BC279" i="3"/>
  <c r="BC280" i="3"/>
  <c r="BC281" i="3"/>
  <c r="BC282" i="3"/>
  <c r="BC283" i="3"/>
  <c r="BC284" i="3"/>
  <c r="BC285" i="3"/>
  <c r="BC286" i="3"/>
  <c r="BC287" i="3"/>
  <c r="BC288" i="3"/>
  <c r="BC289" i="3"/>
  <c r="BC290" i="3"/>
  <c r="BC291" i="3"/>
  <c r="BC292" i="3"/>
  <c r="BC293" i="3"/>
  <c r="BC294" i="3"/>
  <c r="BC295" i="3"/>
  <c r="BC296" i="3"/>
  <c r="BC297" i="3"/>
  <c r="BC298" i="3"/>
  <c r="BC299" i="3"/>
  <c r="BC300" i="3"/>
  <c r="BC301" i="3"/>
  <c r="AZ128" i="3"/>
  <c r="AY221" i="3"/>
  <c r="AY233" i="3"/>
  <c r="AY241" i="3"/>
  <c r="AY249" i="3"/>
  <c r="AY261" i="3"/>
  <c r="AY273" i="3"/>
  <c r="AZ280" i="3"/>
  <c r="AZ286" i="3"/>
  <c r="AZ291" i="3"/>
  <c r="AZ296" i="3"/>
  <c r="AZ301" i="3"/>
  <c r="BC65" i="3"/>
  <c r="AZ141" i="3"/>
  <c r="AY165" i="3"/>
  <c r="AY181" i="3"/>
  <c r="AY197" i="3"/>
  <c r="AY213" i="3"/>
  <c r="AZ218" i="3"/>
  <c r="AZ222" i="3"/>
  <c r="AZ226" i="3"/>
  <c r="AZ230" i="3"/>
  <c r="AZ234" i="3"/>
  <c r="AZ238" i="3"/>
  <c r="AZ242" i="3"/>
  <c r="AZ246" i="3"/>
  <c r="AZ250" i="3"/>
  <c r="AZ254" i="3"/>
  <c r="AZ258" i="3"/>
  <c r="AZ262" i="3"/>
  <c r="AZ266" i="3"/>
  <c r="AZ270" i="3"/>
  <c r="AZ274" i="3"/>
  <c r="AZ278" i="3"/>
  <c r="BD279" i="3"/>
  <c r="BD280" i="3"/>
  <c r="BD281" i="3"/>
  <c r="BD282" i="3"/>
  <c r="BD283" i="3"/>
  <c r="BD284" i="3"/>
  <c r="BD285" i="3"/>
  <c r="BD286" i="3"/>
  <c r="BD287" i="3"/>
  <c r="BD288" i="3"/>
  <c r="BD289" i="3"/>
  <c r="BD290" i="3"/>
  <c r="BD291" i="3"/>
  <c r="BD292" i="3"/>
  <c r="BD293" i="3"/>
  <c r="BD294" i="3"/>
  <c r="BD295" i="3"/>
  <c r="BD296" i="3"/>
  <c r="BD297" i="3"/>
  <c r="BD298" i="3"/>
  <c r="BD299" i="3"/>
  <c r="BD300" i="3"/>
  <c r="BD301" i="3"/>
  <c r="C2" i="2"/>
  <c r="BC2" i="3"/>
  <c r="AX97" i="3"/>
  <c r="AX150" i="3"/>
  <c r="AZ168" i="3"/>
  <c r="AZ184" i="3"/>
  <c r="AZ200" i="3"/>
  <c r="AY215" i="3"/>
  <c r="AY219" i="3"/>
  <c r="AY223" i="3"/>
  <c r="AY227" i="3"/>
  <c r="AY231" i="3"/>
  <c r="AY235" i="3"/>
  <c r="AY239" i="3"/>
  <c r="AY243" i="3"/>
  <c r="AY247" i="3"/>
  <c r="AY251" i="3"/>
  <c r="AY255" i="3"/>
  <c r="AY259" i="3"/>
  <c r="AY263" i="3"/>
  <c r="AY267" i="3"/>
  <c r="AY271" i="3"/>
  <c r="AY275" i="3"/>
  <c r="BD278" i="3"/>
  <c r="BE279" i="3"/>
  <c r="BE280" i="3"/>
  <c r="BE281" i="3"/>
  <c r="BE282" i="3"/>
  <c r="BE283" i="3"/>
  <c r="BE284" i="3"/>
  <c r="BE285" i="3"/>
  <c r="BE286" i="3"/>
  <c r="BE287" i="3"/>
  <c r="BE288" i="3"/>
  <c r="BE289" i="3"/>
  <c r="BE290" i="3"/>
  <c r="BE291" i="3"/>
  <c r="BE292" i="3"/>
  <c r="BE293" i="3"/>
  <c r="BE294" i="3"/>
  <c r="BE295" i="3"/>
  <c r="BE296" i="3"/>
  <c r="BE297" i="3"/>
  <c r="BE298" i="3"/>
  <c r="BE299" i="3"/>
  <c r="BE300" i="3"/>
  <c r="BE301" i="3"/>
  <c r="BD2" i="3"/>
  <c r="AZ176" i="3"/>
  <c r="AY253" i="3"/>
  <c r="AZ279" i="3"/>
  <c r="AZ284" i="3"/>
  <c r="AZ289" i="3"/>
  <c r="AZ295" i="3"/>
  <c r="AZ300" i="3"/>
  <c r="AY2" i="3"/>
  <c r="AY100" i="3"/>
  <c r="AY152" i="3"/>
  <c r="AY169" i="3"/>
  <c r="AY185" i="3"/>
  <c r="AY201" i="3"/>
  <c r="AZ215" i="3"/>
  <c r="AZ219" i="3"/>
  <c r="AZ223" i="3"/>
  <c r="AZ227" i="3"/>
  <c r="AZ231" i="3"/>
  <c r="AZ235" i="3"/>
  <c r="AZ239" i="3"/>
  <c r="AZ243" i="3"/>
  <c r="AZ247" i="3"/>
  <c r="AZ251" i="3"/>
  <c r="AZ255" i="3"/>
  <c r="AZ259" i="3"/>
  <c r="AZ263" i="3"/>
  <c r="AZ267" i="3"/>
  <c r="AZ271" i="3"/>
  <c r="AZ275" i="3"/>
  <c r="AW279" i="3"/>
  <c r="AW280" i="3"/>
  <c r="AW281" i="3"/>
  <c r="AW282" i="3"/>
  <c r="AW283" i="3"/>
  <c r="AW284" i="3"/>
  <c r="AW285" i="3"/>
  <c r="AW286" i="3"/>
  <c r="AW287" i="3"/>
  <c r="AW288" i="3"/>
  <c r="AW289" i="3"/>
  <c r="AW290" i="3"/>
  <c r="AW291" i="3"/>
  <c r="AW292" i="3"/>
  <c r="AW293" i="3"/>
  <c r="AW294" i="3"/>
  <c r="AW295" i="3"/>
  <c r="AW296" i="3"/>
  <c r="AW297" i="3"/>
  <c r="AW298" i="3"/>
  <c r="AW299" i="3"/>
  <c r="AW300" i="3"/>
  <c r="AW301" i="3"/>
  <c r="BE2" i="3"/>
  <c r="AY217" i="3"/>
  <c r="AY265" i="3"/>
  <c r="AZ282" i="3"/>
  <c r="AZ287" i="3"/>
  <c r="AZ293" i="3"/>
  <c r="AZ299" i="3"/>
  <c r="AX113" i="3"/>
  <c r="AZ156" i="3"/>
  <c r="AZ172" i="3"/>
  <c r="AZ188" i="3"/>
  <c r="AZ204" i="3"/>
  <c r="AY216" i="3"/>
  <c r="AY220" i="3"/>
  <c r="AY224" i="3"/>
  <c r="AY228" i="3"/>
  <c r="AY232" i="3"/>
  <c r="AY236" i="3"/>
  <c r="AY240" i="3"/>
  <c r="AY244" i="3"/>
  <c r="AY248" i="3"/>
  <c r="AY252" i="3"/>
  <c r="AY256" i="3"/>
  <c r="AY260" i="3"/>
  <c r="AY264" i="3"/>
  <c r="AY268" i="3"/>
  <c r="AY272" i="3"/>
  <c r="AY276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BB2" i="3"/>
  <c r="AZ160" i="3"/>
  <c r="AY225" i="3"/>
  <c r="AY229" i="3"/>
  <c r="AY237" i="3"/>
  <c r="AY245" i="3"/>
  <c r="AY257" i="3"/>
  <c r="AY277" i="3"/>
  <c r="AZ281" i="3"/>
  <c r="AZ285" i="3"/>
  <c r="AZ292" i="3"/>
  <c r="AZ297" i="3"/>
  <c r="AY116" i="3"/>
  <c r="AY157" i="3"/>
  <c r="AY173" i="3"/>
  <c r="AY189" i="3"/>
  <c r="AY205" i="3"/>
  <c r="AZ216" i="3"/>
  <c r="AZ220" i="3"/>
  <c r="AZ224" i="3"/>
  <c r="AZ228" i="3"/>
  <c r="AZ232" i="3"/>
  <c r="AZ236" i="3"/>
  <c r="AZ240" i="3"/>
  <c r="AZ244" i="3"/>
  <c r="AZ248" i="3"/>
  <c r="AZ252" i="3"/>
  <c r="AZ256" i="3"/>
  <c r="AZ260" i="3"/>
  <c r="AZ264" i="3"/>
  <c r="AZ268" i="3"/>
  <c r="AZ272" i="3"/>
  <c r="AZ276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1" i="3"/>
  <c r="AY292" i="3"/>
  <c r="AY293" i="3"/>
  <c r="AY294" i="3"/>
  <c r="AY295" i="3"/>
  <c r="AY296" i="3"/>
  <c r="AY297" i="3"/>
  <c r="AY298" i="3"/>
  <c r="AY299" i="3"/>
  <c r="AY300" i="3"/>
  <c r="AY301" i="3"/>
  <c r="AX2" i="3"/>
  <c r="AZ192" i="3"/>
  <c r="AZ290" i="3"/>
  <c r="AX131" i="3"/>
  <c r="AY161" i="3"/>
  <c r="AY177" i="3"/>
  <c r="AY193" i="3"/>
  <c r="AY209" i="3"/>
  <c r="AZ217" i="3"/>
  <c r="AZ221" i="3"/>
  <c r="AZ225" i="3"/>
  <c r="AZ229" i="3"/>
  <c r="AZ233" i="3"/>
  <c r="AZ237" i="3"/>
  <c r="AZ241" i="3"/>
  <c r="AZ245" i="3"/>
  <c r="AZ249" i="3"/>
  <c r="AZ253" i="3"/>
  <c r="AZ257" i="3"/>
  <c r="AZ261" i="3"/>
  <c r="AZ265" i="3"/>
  <c r="AZ269" i="3"/>
  <c r="AZ273" i="3"/>
  <c r="AZ277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95" i="3"/>
  <c r="BB296" i="3"/>
  <c r="BB297" i="3"/>
  <c r="BB298" i="3"/>
  <c r="BB299" i="3"/>
  <c r="BB300" i="3"/>
  <c r="BB301" i="3"/>
  <c r="AZ2" i="3"/>
  <c r="AZ208" i="3"/>
  <c r="AY269" i="3"/>
  <c r="AZ283" i="3"/>
  <c r="AZ288" i="3"/>
  <c r="AZ294" i="3"/>
  <c r="AZ298" i="3"/>
  <c r="AX4" i="3"/>
  <c r="BE4" i="3"/>
  <c r="AY4" i="3"/>
  <c r="AZ4" i="3"/>
  <c r="BB4" i="3"/>
  <c r="BC4" i="3"/>
  <c r="BD4" i="3"/>
  <c r="S5" i="3"/>
  <c r="AQ5" i="3"/>
  <c r="X25" i="1"/>
  <c r="BB5" i="3"/>
  <c r="BD5" i="3"/>
  <c r="AY5" i="3"/>
  <c r="BC5" i="3"/>
  <c r="AX5" i="3"/>
  <c r="BE5" i="3"/>
  <c r="AZ5" i="3"/>
  <c r="T5" i="3"/>
  <c r="R5" i="3"/>
  <c r="AM6" i="3"/>
  <c r="AK136" i="3"/>
  <c r="AK120" i="3"/>
  <c r="AK104" i="3"/>
  <c r="AK88" i="3"/>
  <c r="AK72" i="3"/>
  <c r="AK56" i="3"/>
  <c r="AK40" i="3"/>
  <c r="AK24" i="3"/>
  <c r="AK8" i="3"/>
  <c r="AM10" i="3"/>
  <c r="AJ142" i="3"/>
  <c r="AJ126" i="3"/>
  <c r="AJ110" i="3"/>
  <c r="AJ94" i="3"/>
  <c r="AJ78" i="3"/>
  <c r="AJ62" i="3"/>
  <c r="AJ46" i="3"/>
  <c r="AJ30" i="3"/>
  <c r="AJ14" i="3"/>
  <c r="AM275" i="3"/>
  <c r="AM133" i="3"/>
  <c r="AM117" i="3"/>
  <c r="AM101" i="3"/>
  <c r="AM85" i="3"/>
  <c r="AM69" i="3"/>
  <c r="AM53" i="3"/>
  <c r="AM37" i="3"/>
  <c r="AM21" i="3"/>
  <c r="AM5" i="3"/>
  <c r="AL147" i="3"/>
  <c r="AL131" i="3"/>
  <c r="AL115" i="3"/>
  <c r="AL99" i="3"/>
  <c r="AL83" i="3"/>
  <c r="AL67" i="3"/>
  <c r="AL51" i="3"/>
  <c r="AL35" i="3"/>
  <c r="AL19" i="3"/>
  <c r="AR147" i="3"/>
  <c r="AR127" i="3"/>
  <c r="AR107" i="3"/>
  <c r="AR301" i="3"/>
  <c r="AR101" i="3"/>
  <c r="AR17" i="3"/>
  <c r="AQ141" i="3"/>
  <c r="AQ125" i="3"/>
  <c r="AQ109" i="3"/>
  <c r="AQ93" i="3"/>
  <c r="AQ77" i="3"/>
  <c r="AQ61" i="3"/>
  <c r="AQ45" i="3"/>
  <c r="AQ29" i="3"/>
  <c r="AQ13" i="3"/>
  <c r="AP147" i="3"/>
  <c r="AP131" i="3"/>
  <c r="AP115" i="3"/>
  <c r="AP95" i="3"/>
  <c r="AP63" i="3"/>
  <c r="AP17" i="3"/>
  <c r="AO127" i="3"/>
  <c r="AO63" i="3"/>
  <c r="AR49" i="3"/>
  <c r="AR92" i="3"/>
  <c r="AR28" i="3"/>
  <c r="AQ118" i="3"/>
  <c r="AQ54" i="3"/>
  <c r="AR274" i="3"/>
  <c r="AP88" i="3"/>
  <c r="AP24" i="3"/>
  <c r="AO110" i="3"/>
  <c r="AO30" i="3"/>
  <c r="AP145" i="3"/>
  <c r="AP129" i="3"/>
  <c r="AP113" i="3"/>
  <c r="AP89" i="3"/>
  <c r="AP55" i="3"/>
  <c r="AP15" i="3"/>
  <c r="AO119" i="3"/>
  <c r="AO55" i="3"/>
  <c r="AR300" i="3"/>
  <c r="AR84" i="3"/>
  <c r="AR20" i="3"/>
  <c r="AQ110" i="3"/>
  <c r="AQ46" i="3"/>
  <c r="AP144" i="3"/>
  <c r="AP80" i="3"/>
  <c r="AP16" i="3"/>
  <c r="AO94" i="3"/>
  <c r="AO22" i="3"/>
  <c r="AL8" i="3"/>
  <c r="AK274" i="3"/>
  <c r="AK132" i="3"/>
  <c r="AK116" i="3"/>
  <c r="AK100" i="3"/>
  <c r="AK84" i="3"/>
  <c r="AK68" i="3"/>
  <c r="AK52" i="3"/>
  <c r="AK36" i="3"/>
  <c r="AK20" i="3"/>
  <c r="AK4" i="3"/>
  <c r="AL2" i="3"/>
  <c r="AL304" i="3" s="1"/>
  <c r="AJ138" i="3"/>
  <c r="AJ122" i="3"/>
  <c r="AJ106" i="3"/>
  <c r="AJ90" i="3"/>
  <c r="AJ74" i="3"/>
  <c r="AJ58" i="3"/>
  <c r="AJ42" i="3"/>
  <c r="AJ26" i="3"/>
  <c r="AJ10" i="3"/>
  <c r="AM145" i="3"/>
  <c r="AM129" i="3"/>
  <c r="AM113" i="3"/>
  <c r="AM97" i="3"/>
  <c r="AM81" i="3"/>
  <c r="AM65" i="3"/>
  <c r="AM49" i="3"/>
  <c r="AM33" i="3"/>
  <c r="AM17" i="3"/>
  <c r="AM24" i="3"/>
  <c r="AL143" i="3"/>
  <c r="AL127" i="3"/>
  <c r="AL111" i="3"/>
  <c r="AL95" i="3"/>
  <c r="AL79" i="3"/>
  <c r="AL63" i="3"/>
  <c r="AL47" i="3"/>
  <c r="AL31" i="3"/>
  <c r="AL15" i="3"/>
  <c r="AR145" i="3"/>
  <c r="AR95" i="3"/>
  <c r="AR125" i="3"/>
  <c r="AR119" i="3"/>
  <c r="AR71" i="3"/>
  <c r="AR5" i="3"/>
  <c r="AQ137" i="3"/>
  <c r="AQ121" i="3"/>
  <c r="AQ105" i="3"/>
  <c r="AQ89" i="3"/>
  <c r="AQ73" i="3"/>
  <c r="AQ57" i="3"/>
  <c r="AQ41" i="3"/>
  <c r="AQ25" i="3"/>
  <c r="AQ9" i="3"/>
  <c r="AP143" i="3"/>
  <c r="AP127" i="3"/>
  <c r="AP111" i="3"/>
  <c r="AP87" i="3"/>
  <c r="AP49" i="3"/>
  <c r="AP7" i="3"/>
  <c r="AO111" i="3"/>
  <c r="AO47" i="3"/>
  <c r="AR140" i="3"/>
  <c r="AR76" i="3"/>
  <c r="AR12" i="3"/>
  <c r="AQ102" i="3"/>
  <c r="AQ38" i="3"/>
  <c r="AP136" i="3"/>
  <c r="AP72" i="3"/>
  <c r="AR63" i="3"/>
  <c r="AO86" i="3"/>
  <c r="AO14" i="3"/>
  <c r="AL6" i="3"/>
  <c r="AK146" i="3"/>
  <c r="AK130" i="3"/>
  <c r="AK114" i="3"/>
  <c r="AK98" i="3"/>
  <c r="AK82" i="3"/>
  <c r="AK66" i="3"/>
  <c r="AK50" i="3"/>
  <c r="AK34" i="3"/>
  <c r="AK18" i="3"/>
  <c r="AM30" i="3"/>
  <c r="AM2" i="3"/>
  <c r="AJ136" i="3"/>
  <c r="AJ120" i="3"/>
  <c r="AJ104" i="3"/>
  <c r="AJ88" i="3"/>
  <c r="AJ72" i="3"/>
  <c r="AJ56" i="3"/>
  <c r="AJ40" i="3"/>
  <c r="AJ24" i="3"/>
  <c r="AJ8" i="3"/>
  <c r="AM143" i="3"/>
  <c r="AM127" i="3"/>
  <c r="AM111" i="3"/>
  <c r="AM95" i="3"/>
  <c r="AM79" i="3"/>
  <c r="AM63" i="3"/>
  <c r="AM47" i="3"/>
  <c r="AM31" i="3"/>
  <c r="AM15" i="3"/>
  <c r="AM18" i="3"/>
  <c r="AL141" i="3"/>
  <c r="AL125" i="3"/>
  <c r="AL109" i="3"/>
  <c r="AL93" i="3"/>
  <c r="AL77" i="3"/>
  <c r="AL61" i="3"/>
  <c r="AL45" i="3"/>
  <c r="AL29" i="3"/>
  <c r="AL13" i="3"/>
  <c r="AR129" i="3"/>
  <c r="AR109" i="3"/>
  <c r="AR137" i="3"/>
  <c r="AR103" i="3"/>
  <c r="AR57" i="3"/>
  <c r="AQ301" i="3"/>
  <c r="AQ135" i="3"/>
  <c r="AQ119" i="3"/>
  <c r="AQ103" i="3"/>
  <c r="AQ87" i="3"/>
  <c r="AQ71" i="3"/>
  <c r="AQ55" i="3"/>
  <c r="AQ39" i="3"/>
  <c r="AQ23" i="3"/>
  <c r="AQ7" i="3"/>
  <c r="AP141" i="3"/>
  <c r="AP125" i="3"/>
  <c r="AP109" i="3"/>
  <c r="AP81" i="3"/>
  <c r="AP47" i="3"/>
  <c r="AR59" i="3"/>
  <c r="AO103" i="3"/>
  <c r="AO39" i="3"/>
  <c r="AR132" i="3"/>
  <c r="AR68" i="3"/>
  <c r="AR53" i="3"/>
  <c r="AQ94" i="3"/>
  <c r="AQ30" i="3"/>
  <c r="AP128" i="3"/>
  <c r="AP64" i="3"/>
  <c r="AO300" i="3"/>
  <c r="AO78" i="3"/>
  <c r="AO6" i="3"/>
  <c r="P304" i="3"/>
  <c r="AM38" i="3"/>
  <c r="AK142" i="3"/>
  <c r="AK126" i="3"/>
  <c r="AK110" i="3"/>
  <c r="AK94" i="3"/>
  <c r="AK78" i="3"/>
  <c r="AK62" i="3"/>
  <c r="AK46" i="3"/>
  <c r="AK30" i="3"/>
  <c r="AK14" i="3"/>
  <c r="AM20" i="3"/>
  <c r="AJ274" i="3"/>
  <c r="AJ132" i="3"/>
  <c r="AJ116" i="3"/>
  <c r="AJ100" i="3"/>
  <c r="AJ84" i="3"/>
  <c r="AJ68" i="3"/>
  <c r="AJ52" i="3"/>
  <c r="AJ36" i="3"/>
  <c r="AJ20" i="3"/>
  <c r="AJ4" i="3"/>
  <c r="AM139" i="3"/>
  <c r="AM123" i="3"/>
  <c r="AM107" i="3"/>
  <c r="AM91" i="3"/>
  <c r="AM75" i="3"/>
  <c r="AM59" i="3"/>
  <c r="AM43" i="3"/>
  <c r="AM27" i="3"/>
  <c r="AM11" i="3"/>
  <c r="AM4" i="3"/>
  <c r="AL137" i="3"/>
  <c r="AL121" i="3"/>
  <c r="AL105" i="3"/>
  <c r="AL89" i="3"/>
  <c r="AL73" i="3"/>
  <c r="AL57" i="3"/>
  <c r="AL41" i="3"/>
  <c r="AL25" i="3"/>
  <c r="AL9" i="3"/>
  <c r="AR97" i="3"/>
  <c r="AR141" i="3"/>
  <c r="AR105" i="3"/>
  <c r="AR275" i="3"/>
  <c r="AR39" i="3"/>
  <c r="AQ147" i="3"/>
  <c r="AQ131" i="3"/>
  <c r="AQ115" i="3"/>
  <c r="AQ99" i="3"/>
  <c r="AQ83" i="3"/>
  <c r="AQ67" i="3"/>
  <c r="AQ51" i="3"/>
  <c r="AQ35" i="3"/>
  <c r="AQ19" i="3"/>
  <c r="AR67" i="3"/>
  <c r="AP137" i="3"/>
  <c r="AP121" i="3"/>
  <c r="AP105" i="3"/>
  <c r="AP73" i="3"/>
  <c r="AP33" i="3"/>
  <c r="AO301" i="3"/>
  <c r="AO87" i="3"/>
  <c r="AO23" i="3"/>
  <c r="AR116" i="3"/>
  <c r="AR52" i="3"/>
  <c r="AQ142" i="3"/>
  <c r="AQ78" i="3"/>
  <c r="AQ14" i="3"/>
  <c r="AP112" i="3"/>
  <c r="AP48" i="3"/>
  <c r="AO134" i="3"/>
  <c r="AW4" i="3"/>
  <c r="AW5" i="3"/>
  <c r="AW2" i="3"/>
  <c r="AW304" i="3" s="1"/>
  <c r="U26" i="1"/>
  <c r="Z3" i="1"/>
  <c r="AA23" i="1"/>
  <c r="J8" i="1"/>
  <c r="E20" i="1"/>
  <c r="Q8" i="1"/>
  <c r="U12" i="1"/>
  <c r="B4" i="1"/>
  <c r="K26" i="1"/>
  <c r="L9" i="1"/>
  <c r="AU11" i="3"/>
  <c r="M34" i="4"/>
  <c r="U9" i="1"/>
  <c r="U5" i="1"/>
  <c r="S23" i="1"/>
  <c r="I17" i="1"/>
  <c r="Q135" i="3"/>
  <c r="S25" i="1"/>
  <c r="Z24" i="1"/>
  <c r="X21" i="1"/>
  <c r="AA19" i="1"/>
  <c r="R19" i="1"/>
  <c r="J20" i="1"/>
  <c r="Q84" i="3"/>
  <c r="Z18" i="1"/>
  <c r="L25" i="1"/>
  <c r="AT33" i="3"/>
  <c r="AN4" i="3"/>
  <c r="U22" i="1"/>
  <c r="C4" i="1"/>
  <c r="I22" i="1"/>
  <c r="Y12" i="1"/>
  <c r="Q20" i="1"/>
  <c r="D26" i="1"/>
  <c r="Q30" i="3"/>
  <c r="U18" i="1"/>
  <c r="Z9" i="1"/>
  <c r="AA9" i="1"/>
  <c r="C18" i="1"/>
  <c r="S26" i="1"/>
  <c r="P19" i="1"/>
  <c r="H22" i="1"/>
  <c r="F24" i="1"/>
  <c r="X145" i="3"/>
  <c r="R4" i="3"/>
  <c r="V3" i="1"/>
  <c r="P10" i="1"/>
  <c r="AN8" i="3"/>
  <c r="Z12" i="1"/>
  <c r="H26" i="1"/>
  <c r="W3" i="3"/>
  <c r="Y3" i="1"/>
  <c r="AN18" i="3"/>
  <c r="P20" i="1"/>
  <c r="U4" i="1"/>
  <c r="B23" i="1"/>
  <c r="G5" i="1"/>
  <c r="K18" i="1"/>
  <c r="W86" i="3"/>
  <c r="P18" i="1"/>
  <c r="U17" i="1"/>
  <c r="Q5" i="3"/>
  <c r="AA24" i="1"/>
  <c r="U19" i="1"/>
  <c r="G9" i="1"/>
  <c r="K11" i="1"/>
  <c r="E12" i="1"/>
  <c r="AN20" i="3"/>
  <c r="AU75" i="3"/>
  <c r="B8" i="1"/>
  <c r="K9" i="1"/>
  <c r="G10" i="1"/>
  <c r="P14" i="4"/>
  <c r="S4" i="3"/>
  <c r="AR4" i="3"/>
  <c r="T4" i="3"/>
  <c r="S4" i="1"/>
  <c r="X5" i="1"/>
  <c r="Y18" i="1"/>
  <c r="P26" i="1"/>
  <c r="AI26" i="1" s="1"/>
  <c r="AI46" i="8" s="1"/>
  <c r="K17" i="1"/>
  <c r="C24" i="1"/>
  <c r="F22" i="1"/>
  <c r="D12" i="1"/>
  <c r="F25" i="1"/>
  <c r="Q40" i="3"/>
  <c r="X6" i="3"/>
  <c r="U3" i="1"/>
  <c r="S3" i="1"/>
  <c r="T4" i="1"/>
  <c r="AA4" i="1"/>
  <c r="U10" i="1"/>
  <c r="S19" i="1"/>
  <c r="G12" i="1"/>
  <c r="L11" i="1"/>
  <c r="D10" i="1"/>
  <c r="H5" i="1"/>
  <c r="G8" i="1"/>
  <c r="K20" i="1"/>
  <c r="B5" i="1"/>
  <c r="AN84" i="3"/>
  <c r="X82" i="3"/>
  <c r="X22" i="1"/>
  <c r="AA22" i="1"/>
  <c r="AA12" i="1"/>
  <c r="X11" i="1"/>
  <c r="V17" i="1"/>
  <c r="Y10" i="1"/>
  <c r="G11" i="1"/>
  <c r="I10" i="1"/>
  <c r="L10" i="1"/>
  <c r="C21" i="1"/>
  <c r="C17" i="1"/>
  <c r="E5" i="1"/>
  <c r="AN7" i="3"/>
  <c r="Q50" i="3"/>
  <c r="AT95" i="3"/>
  <c r="V8" i="1"/>
  <c r="U11" i="1"/>
  <c r="AA26" i="1"/>
  <c r="Z26" i="1"/>
  <c r="V4" i="1"/>
  <c r="W17" i="1"/>
  <c r="T19" i="1"/>
  <c r="I24" i="1"/>
  <c r="J12" i="1"/>
  <c r="E21" i="1"/>
  <c r="D5" i="1"/>
  <c r="L22" i="1"/>
  <c r="D20" i="1"/>
  <c r="G23" i="1"/>
  <c r="AN33" i="3"/>
  <c r="Q131" i="3"/>
  <c r="X118" i="3"/>
  <c r="P25" i="1"/>
  <c r="AN6" i="3"/>
  <c r="Z17" i="1"/>
  <c r="V10" i="1"/>
  <c r="F21" i="1"/>
  <c r="E9" i="1"/>
  <c r="AN91" i="3"/>
  <c r="T26" i="1"/>
  <c r="W18" i="1"/>
  <c r="Y20" i="1"/>
  <c r="AA17" i="1"/>
  <c r="X8" i="1"/>
  <c r="Z8" i="1"/>
  <c r="U24" i="1"/>
  <c r="U23" i="1"/>
  <c r="P24" i="1"/>
  <c r="G19" i="1"/>
  <c r="G24" i="1"/>
  <c r="G20" i="1"/>
  <c r="B10" i="1"/>
  <c r="C10" i="1"/>
  <c r="I23" i="1"/>
  <c r="G17" i="1"/>
  <c r="C11" i="1"/>
  <c r="H8" i="1"/>
  <c r="Q35" i="3"/>
  <c r="AN111" i="3"/>
  <c r="W88" i="3"/>
  <c r="AT23" i="3"/>
  <c r="P12" i="1"/>
  <c r="X17" i="1"/>
  <c r="R21" i="1"/>
  <c r="W26" i="1"/>
  <c r="P22" i="1"/>
  <c r="X12" i="1"/>
  <c r="U8" i="1"/>
  <c r="R3" i="1"/>
  <c r="P8" i="1"/>
  <c r="W23" i="1"/>
  <c r="V19" i="1"/>
  <c r="Q24" i="1"/>
  <c r="H20" i="1"/>
  <c r="C8" i="1"/>
  <c r="D19" i="1"/>
  <c r="L17" i="1"/>
  <c r="C26" i="1"/>
  <c r="H12" i="1"/>
  <c r="C25" i="1"/>
  <c r="K25" i="1"/>
  <c r="F12" i="1"/>
  <c r="AN42" i="3"/>
  <c r="Q132" i="3"/>
  <c r="Q52" i="3"/>
  <c r="AT37" i="3"/>
  <c r="W5" i="1"/>
  <c r="Q18" i="1"/>
  <c r="V21" i="1"/>
  <c r="R25" i="1"/>
  <c r="Y21" i="1"/>
  <c r="S21" i="1"/>
  <c r="Q4" i="3"/>
  <c r="AA20" i="1"/>
  <c r="T8" i="1"/>
  <c r="T11" i="1"/>
  <c r="T3" i="1"/>
  <c r="T20" i="1"/>
  <c r="R8" i="1"/>
  <c r="Q17" i="1"/>
  <c r="V18" i="1"/>
  <c r="S18" i="1"/>
  <c r="W3" i="1"/>
  <c r="P11" i="1"/>
  <c r="AA10" i="1"/>
  <c r="Q22" i="1"/>
  <c r="Z23" i="1"/>
  <c r="X24" i="1"/>
  <c r="Y23" i="1"/>
  <c r="V24" i="1"/>
  <c r="T24" i="1"/>
  <c r="S24" i="1"/>
  <c r="R23" i="1"/>
  <c r="W4" i="1"/>
  <c r="C19" i="1"/>
  <c r="H19" i="1"/>
  <c r="C3" i="1"/>
  <c r="B18" i="1"/>
  <c r="I12" i="1"/>
  <c r="G4" i="1"/>
  <c r="D18" i="1"/>
  <c r="B12" i="1"/>
  <c r="AH12" i="1" s="1"/>
  <c r="AK12" i="1" s="1"/>
  <c r="H25" i="1"/>
  <c r="L18" i="1"/>
  <c r="M4" i="1"/>
  <c r="D21" i="1"/>
  <c r="I9" i="1"/>
  <c r="I18" i="1"/>
  <c r="F18" i="1"/>
  <c r="B9" i="1"/>
  <c r="J24" i="1"/>
  <c r="E11" i="1"/>
  <c r="F5" i="1"/>
  <c r="L20" i="1"/>
  <c r="G25" i="1"/>
  <c r="H9" i="1"/>
  <c r="Q43" i="3"/>
  <c r="AN40" i="3"/>
  <c r="AN24" i="3"/>
  <c r="P37" i="4"/>
  <c r="AN147" i="3"/>
  <c r="AN106" i="3"/>
  <c r="AN79" i="3"/>
  <c r="W7" i="3"/>
  <c r="W68" i="3"/>
  <c r="AT26" i="3"/>
  <c r="W6" i="3"/>
  <c r="Q26" i="1"/>
  <c r="Y5" i="1"/>
  <c r="S22" i="1"/>
  <c r="S12" i="1"/>
  <c r="T12" i="1"/>
  <c r="R18" i="1"/>
  <c r="R22" i="1"/>
  <c r="Q6" i="3"/>
  <c r="U21" i="1"/>
  <c r="S5" i="1"/>
  <c r="V5" i="1"/>
  <c r="AE11" i="1"/>
  <c r="U7" i="8" s="1"/>
  <c r="Z21" i="1"/>
  <c r="AN5" i="3"/>
  <c r="AA5" i="1"/>
  <c r="S17" i="1"/>
  <c r="T5" i="1"/>
  <c r="Z25" i="1"/>
  <c r="Z19" i="1"/>
  <c r="Y19" i="1"/>
  <c r="W10" i="1"/>
  <c r="V9" i="1"/>
  <c r="Q9" i="1"/>
  <c r="Q19" i="1"/>
  <c r="W9" i="1"/>
  <c r="H4" i="1"/>
  <c r="E8" i="1"/>
  <c r="J22" i="1"/>
  <c r="F19" i="1"/>
  <c r="G21" i="1"/>
  <c r="E25" i="1"/>
  <c r="J19" i="1"/>
  <c r="I4" i="1"/>
  <c r="K4" i="1"/>
  <c r="I11" i="1"/>
  <c r="L5" i="1"/>
  <c r="B25" i="1"/>
  <c r="AH25" i="1"/>
  <c r="K19" i="1"/>
  <c r="K5" i="1"/>
  <c r="C12" i="1"/>
  <c r="M3" i="1"/>
  <c r="D8" i="1"/>
  <c r="B22" i="1"/>
  <c r="F26" i="1"/>
  <c r="I5" i="1"/>
  <c r="L8" i="1"/>
  <c r="C20" i="1"/>
  <c r="M5" i="1"/>
  <c r="E23" i="1"/>
  <c r="E24" i="1"/>
  <c r="Q24" i="3"/>
  <c r="AN10" i="3"/>
  <c r="M8" i="4"/>
  <c r="Q96" i="3"/>
  <c r="AN44" i="3"/>
  <c r="AN47" i="3"/>
  <c r="Q125" i="3"/>
  <c r="W57" i="3"/>
  <c r="W112" i="3"/>
  <c r="X44" i="3"/>
  <c r="AU145" i="3"/>
  <c r="W8" i="1"/>
  <c r="AA21" i="1"/>
  <c r="CA21" i="1" s="1"/>
  <c r="Q11" i="1"/>
  <c r="R12" i="1"/>
  <c r="Z22" i="1"/>
  <c r="V26" i="1"/>
  <c r="R17" i="1"/>
  <c r="Z20" i="1"/>
  <c r="Y26" i="1"/>
  <c r="P17" i="1"/>
  <c r="AI17" i="1" s="1"/>
  <c r="S8" i="1"/>
  <c r="R5" i="1"/>
  <c r="P21" i="1"/>
  <c r="AI21" i="1" s="1"/>
  <c r="W11" i="1"/>
  <c r="S11" i="1"/>
  <c r="W21" i="1"/>
  <c r="Z10" i="1"/>
  <c r="X18" i="1"/>
  <c r="Y4" i="1"/>
  <c r="X3" i="1"/>
  <c r="BZ3" i="1" s="1"/>
  <c r="Y9" i="1"/>
  <c r="X23" i="1"/>
  <c r="V23" i="1"/>
  <c r="R24" i="1"/>
  <c r="S9" i="1"/>
  <c r="R10" i="1"/>
  <c r="R9" i="1"/>
  <c r="W19" i="1"/>
  <c r="F11" i="1"/>
  <c r="J17" i="1"/>
  <c r="J3" i="1"/>
  <c r="D4" i="1"/>
  <c r="G18" i="1"/>
  <c r="H23" i="1"/>
  <c r="H17" i="1"/>
  <c r="H18" i="1"/>
  <c r="H21" i="1"/>
  <c r="H24" i="1"/>
  <c r="E10" i="1"/>
  <c r="K21" i="1"/>
  <c r="E4" i="1"/>
  <c r="F4" i="1"/>
  <c r="C23" i="1"/>
  <c r="C9" i="1"/>
  <c r="B26" i="1"/>
  <c r="BK26" i="1" s="1"/>
  <c r="D17" i="1"/>
  <c r="D24" i="1"/>
  <c r="F20" i="1"/>
  <c r="E17" i="1"/>
  <c r="I19" i="1"/>
  <c r="J10" i="1"/>
  <c r="J25" i="1"/>
  <c r="J26" i="1"/>
  <c r="Q29" i="3"/>
  <c r="Q25" i="3"/>
  <c r="B3" i="1"/>
  <c r="AN71" i="3"/>
  <c r="AN274" i="3"/>
  <c r="Q49" i="3"/>
  <c r="W5" i="3"/>
  <c r="AT44" i="3"/>
  <c r="AU52" i="3"/>
  <c r="W61" i="3"/>
  <c r="V20" i="1"/>
  <c r="V25" i="1"/>
  <c r="Y22" i="1"/>
  <c r="AA25" i="1"/>
  <c r="P5" i="1"/>
  <c r="AA18" i="1"/>
  <c r="CA18" i="1" s="1"/>
  <c r="U20" i="1"/>
  <c r="T21" i="1"/>
  <c r="X26" i="1"/>
  <c r="Z11" i="1"/>
  <c r="P4" i="1"/>
  <c r="Z5" i="1"/>
  <c r="R11" i="1"/>
  <c r="BX11" i="1"/>
  <c r="CE11" i="1" s="1"/>
  <c r="AA11" i="1"/>
  <c r="U25" i="1"/>
  <c r="Y11" i="1"/>
  <c r="S20" i="1"/>
  <c r="Y25" i="1"/>
  <c r="AA3" i="1"/>
  <c r="CA3" i="1" s="1"/>
  <c r="W22" i="1"/>
  <c r="V12" i="1"/>
  <c r="P3" i="1"/>
  <c r="Y17" i="1"/>
  <c r="CA17" i="1" s="1"/>
  <c r="X19" i="1"/>
  <c r="W24" i="1"/>
  <c r="T23" i="1"/>
  <c r="BY23" i="1" s="1"/>
  <c r="S10" i="1"/>
  <c r="P9" i="1"/>
  <c r="G22" i="1"/>
  <c r="C22" i="1"/>
  <c r="E3" i="1"/>
  <c r="H10" i="1"/>
  <c r="F10" i="1"/>
  <c r="L26" i="1"/>
  <c r="F3" i="1"/>
  <c r="E18" i="1"/>
  <c r="BL18" i="1" s="1"/>
  <c r="I20" i="1"/>
  <c r="B11" i="1"/>
  <c r="AH11" i="1" s="1"/>
  <c r="K10" i="1"/>
  <c r="K3" i="1"/>
  <c r="D22" i="1"/>
  <c r="E19" i="1"/>
  <c r="L21" i="1"/>
  <c r="K22" i="1"/>
  <c r="D25" i="1"/>
  <c r="G26" i="1"/>
  <c r="F17" i="1"/>
  <c r="D11" i="1"/>
  <c r="K23" i="1"/>
  <c r="I25" i="1"/>
  <c r="J9" i="1"/>
  <c r="AN30" i="3"/>
  <c r="AN9" i="3"/>
  <c r="AN22" i="3"/>
  <c r="M27" i="4"/>
  <c r="Q81" i="3"/>
  <c r="AN128" i="3"/>
  <c r="Q58" i="3"/>
  <c r="AU119" i="3"/>
  <c r="AT106" i="3"/>
  <c r="AT144" i="3"/>
  <c r="X130" i="3"/>
  <c r="L35" i="1"/>
  <c r="L19" i="1"/>
  <c r="L23" i="1"/>
  <c r="V11" i="1"/>
  <c r="X20" i="1"/>
  <c r="Q12" i="1"/>
  <c r="BX12" i="1" s="1"/>
  <c r="W25" i="1"/>
  <c r="Z4" i="1"/>
  <c r="Q21" i="1"/>
  <c r="Q4" i="1"/>
  <c r="V22" i="1"/>
  <c r="AA8" i="1"/>
  <c r="Y8" i="1"/>
  <c r="R4" i="1"/>
  <c r="R6" i="1" s="1"/>
  <c r="Q25" i="1"/>
  <c r="T17" i="1"/>
  <c r="T18" i="1"/>
  <c r="W12" i="1"/>
  <c r="W20" i="1"/>
  <c r="T22" i="1"/>
  <c r="BY22" i="1" s="1"/>
  <c r="Q3" i="1"/>
  <c r="R26" i="1"/>
  <c r="T25" i="1"/>
  <c r="Q5" i="1"/>
  <c r="Y24" i="1"/>
  <c r="CA24" i="1" s="1"/>
  <c r="T10" i="1"/>
  <c r="T9" i="1"/>
  <c r="Q23" i="1"/>
  <c r="Q10" i="1"/>
  <c r="P23" i="1"/>
  <c r="BX23" i="1" s="1"/>
  <c r="K8" i="1"/>
  <c r="F8" i="1"/>
  <c r="B24" i="1"/>
  <c r="BK24" i="1" s="1"/>
  <c r="C5" i="1"/>
  <c r="E22" i="1"/>
  <c r="H11" i="1"/>
  <c r="BM11" i="1" s="1"/>
  <c r="D3" i="1"/>
  <c r="D23" i="1"/>
  <c r="B17" i="1"/>
  <c r="AH17" i="1" s="1"/>
  <c r="B21" i="1"/>
  <c r="BM24" i="1"/>
  <c r="J21" i="1"/>
  <c r="BM21" i="1" s="1"/>
  <c r="I26" i="1"/>
  <c r="I3" i="1"/>
  <c r="I21" i="1"/>
  <c r="E26" i="1"/>
  <c r="G3" i="1"/>
  <c r="J23" i="1"/>
  <c r="H3" i="1"/>
  <c r="J5" i="1"/>
  <c r="F23" i="1"/>
  <c r="BL23" i="1"/>
  <c r="J11" i="1"/>
  <c r="J4" i="1"/>
  <c r="BM4" i="1" s="1"/>
  <c r="AN41" i="3"/>
  <c r="AN39" i="3"/>
  <c r="AN34" i="3"/>
  <c r="M20" i="4"/>
  <c r="AN45" i="3"/>
  <c r="Q97" i="3"/>
  <c r="Q70" i="3"/>
  <c r="AT88" i="3"/>
  <c r="W300" i="3"/>
  <c r="AU106" i="3"/>
  <c r="Q22" i="3"/>
  <c r="AN14" i="3"/>
  <c r="AN13" i="3"/>
  <c r="Q10" i="3"/>
  <c r="Q17" i="3"/>
  <c r="Q26" i="3"/>
  <c r="AN17" i="3"/>
  <c r="F9" i="1"/>
  <c r="BL9" i="1" s="1"/>
  <c r="M7" i="4"/>
  <c r="M12" i="4" s="1"/>
  <c r="M15" i="4" s="1"/>
  <c r="P10" i="4"/>
  <c r="M22" i="4"/>
  <c r="P27" i="4"/>
  <c r="P24" i="4"/>
  <c r="P25" i="4"/>
  <c r="Q121" i="3"/>
  <c r="AN73" i="3"/>
  <c r="Q112" i="3"/>
  <c r="AN143" i="3"/>
  <c r="Q75" i="3"/>
  <c r="Q137" i="3"/>
  <c r="Q108" i="3"/>
  <c r="AN119" i="3"/>
  <c r="AN77" i="3"/>
  <c r="Q88" i="3"/>
  <c r="Q145" i="3"/>
  <c r="AN112" i="3"/>
  <c r="AN135" i="3"/>
  <c r="Q134" i="3"/>
  <c r="Q83" i="3"/>
  <c r="Q94" i="3"/>
  <c r="AN62" i="3"/>
  <c r="AN90" i="3"/>
  <c r="Q120" i="3"/>
  <c r="AN133" i="3"/>
  <c r="AN100" i="3"/>
  <c r="Q275" i="3"/>
  <c r="AN80" i="3"/>
  <c r="AN140" i="3"/>
  <c r="AN74" i="3"/>
  <c r="X3" i="3"/>
  <c r="X303" i="3" s="1"/>
  <c r="X5" i="3"/>
  <c r="W114" i="3"/>
  <c r="AU50" i="3"/>
  <c r="AT118" i="3"/>
  <c r="AU17" i="3"/>
  <c r="W64" i="3"/>
  <c r="AT110" i="3"/>
  <c r="AU21" i="3"/>
  <c r="W78" i="3"/>
  <c r="AT73" i="3"/>
  <c r="W143" i="3"/>
  <c r="W90" i="3"/>
  <c r="AU31" i="3"/>
  <c r="AT69" i="3"/>
  <c r="X139" i="3"/>
  <c r="X136" i="3"/>
  <c r="X47" i="3"/>
  <c r="AU9" i="3"/>
  <c r="W105" i="3"/>
  <c r="X100" i="3"/>
  <c r="X95" i="3"/>
  <c r="W52" i="3"/>
  <c r="X61" i="3"/>
  <c r="AT13" i="3"/>
  <c r="W19" i="3"/>
  <c r="X50" i="3"/>
  <c r="W20" i="3"/>
  <c r="AU139" i="3"/>
  <c r="X15" i="3"/>
  <c r="F35" i="1"/>
  <c r="BY4" i="1"/>
  <c r="I8" i="1"/>
  <c r="I13" i="1" s="1"/>
  <c r="I29" i="7" s="1"/>
  <c r="Q23" i="3"/>
  <c r="Q16" i="3"/>
  <c r="AN12" i="3"/>
  <c r="Q31" i="3"/>
  <c r="AN37" i="3"/>
  <c r="Q32" i="3"/>
  <c r="AN38" i="3"/>
  <c r="AN29" i="3"/>
  <c r="Q13" i="3"/>
  <c r="X10" i="1"/>
  <c r="BZ10" i="1" s="1"/>
  <c r="D9" i="1"/>
  <c r="X9" i="1"/>
  <c r="P9" i="4"/>
  <c r="P7" i="4"/>
  <c r="P12" i="4" s="1"/>
  <c r="P15" i="4" s="1"/>
  <c r="P11" i="4"/>
  <c r="P29" i="4"/>
  <c r="P23" i="4"/>
  <c r="Q78" i="3"/>
  <c r="Q63" i="3"/>
  <c r="Q44" i="3"/>
  <c r="Q79" i="3"/>
  <c r="Q133" i="3"/>
  <c r="Q53" i="3"/>
  <c r="Q89" i="3"/>
  <c r="Q128" i="3"/>
  <c r="AN53" i="3"/>
  <c r="AN115" i="3"/>
  <c r="Q127" i="3"/>
  <c r="AN55" i="3"/>
  <c r="AN99" i="3"/>
  <c r="Q62" i="3"/>
  <c r="Q59" i="3"/>
  <c r="Q105" i="3"/>
  <c r="AN78" i="3"/>
  <c r="Q60" i="3"/>
  <c r="AN125" i="3"/>
  <c r="AN63" i="3"/>
  <c r="Q123" i="3"/>
  <c r="AN127" i="3"/>
  <c r="AN50" i="3"/>
  <c r="Q126" i="3"/>
  <c r="Q76" i="3"/>
  <c r="AU4" i="3"/>
  <c r="X4" i="3"/>
  <c r="W45" i="3"/>
  <c r="X112" i="3"/>
  <c r="W115" i="3"/>
  <c r="W49" i="3"/>
  <c r="AU111" i="3"/>
  <c r="AU6" i="3"/>
  <c r="X133" i="3"/>
  <c r="W95" i="3"/>
  <c r="X39" i="3"/>
  <c r="W37" i="3"/>
  <c r="AU63" i="3"/>
  <c r="X25" i="3"/>
  <c r="W101" i="3"/>
  <c r="AU22" i="3"/>
  <c r="W48" i="3"/>
  <c r="X28" i="3"/>
  <c r="X125" i="3"/>
  <c r="X26" i="3"/>
  <c r="AU301" i="3"/>
  <c r="W41" i="3"/>
  <c r="X69" i="3"/>
  <c r="AU136" i="3"/>
  <c r="W145" i="3"/>
  <c r="AT96" i="3"/>
  <c r="AU43" i="3"/>
  <c r="AU143" i="3"/>
  <c r="AU78" i="3"/>
  <c r="AU275" i="3"/>
  <c r="H35" i="1"/>
  <c r="U34" i="1"/>
  <c r="C4" i="2"/>
  <c r="U35" i="1"/>
  <c r="W34" i="1"/>
  <c r="AN124" i="3"/>
  <c r="Q14" i="3"/>
  <c r="AN23" i="3"/>
  <c r="Q7" i="3"/>
  <c r="AN43" i="3"/>
  <c r="L3" i="1"/>
  <c r="M9" i="4"/>
  <c r="M28" i="4"/>
  <c r="M30" i="4"/>
  <c r="P33" i="4"/>
  <c r="M37" i="4"/>
  <c r="M31" i="4"/>
  <c r="AN117" i="3"/>
  <c r="AN141" i="3"/>
  <c r="Q91" i="3"/>
  <c r="Q111" i="3"/>
  <c r="Q77" i="3"/>
  <c r="Q129" i="3"/>
  <c r="Q107" i="3"/>
  <c r="Q122" i="3"/>
  <c r="AN101" i="3"/>
  <c r="Q47" i="3"/>
  <c r="AN118" i="3"/>
  <c r="AN145" i="3"/>
  <c r="Q146" i="3"/>
  <c r="AN64" i="3"/>
  <c r="AN68" i="3"/>
  <c r="Q144" i="3"/>
  <c r="AN86" i="3"/>
  <c r="Q102" i="3"/>
  <c r="AN144" i="3"/>
  <c r="Q74" i="3"/>
  <c r="AN93" i="3"/>
  <c r="AN75" i="3"/>
  <c r="Q147" i="3"/>
  <c r="Q73" i="3"/>
  <c r="AN275" i="3"/>
  <c r="AU3" i="3"/>
  <c r="AT2" i="3"/>
  <c r="AT304" i="3" s="1"/>
  <c r="AT93" i="3"/>
  <c r="W79" i="3"/>
  <c r="W97" i="3"/>
  <c r="AU117" i="3"/>
  <c r="W81" i="3"/>
  <c r="AU59" i="3"/>
  <c r="X36" i="3"/>
  <c r="W54" i="3"/>
  <c r="AU114" i="3"/>
  <c r="AU110" i="3"/>
  <c r="AT136" i="3"/>
  <c r="AU90" i="3"/>
  <c r="AU14" i="3"/>
  <c r="AT39" i="3"/>
  <c r="AT275" i="3"/>
  <c r="X91" i="3"/>
  <c r="AT46" i="3"/>
  <c r="AT140" i="3"/>
  <c r="AT77" i="3"/>
  <c r="AU61" i="3"/>
  <c r="AT17" i="3"/>
  <c r="X34" i="3"/>
  <c r="AT122" i="3"/>
  <c r="AU48" i="3"/>
  <c r="W132" i="3"/>
  <c r="AU129" i="3"/>
  <c r="W85" i="3"/>
  <c r="AU38" i="3"/>
  <c r="X137" i="3"/>
  <c r="AN26" i="3"/>
  <c r="Q11" i="3"/>
  <c r="AN25" i="3"/>
  <c r="AN19" i="3"/>
  <c r="Q42" i="3"/>
  <c r="AN32" i="3"/>
  <c r="Q41" i="3"/>
  <c r="L4" i="1"/>
  <c r="P32" i="4"/>
  <c r="M14" i="4"/>
  <c r="M24" i="4"/>
  <c r="M26" i="4"/>
  <c r="P21" i="4"/>
  <c r="AN129" i="3"/>
  <c r="AN57" i="3"/>
  <c r="AN59" i="3"/>
  <c r="Q82" i="3"/>
  <c r="Q300" i="3"/>
  <c r="AN60" i="3"/>
  <c r="AN70" i="3"/>
  <c r="Q56" i="3"/>
  <c r="AN92" i="3"/>
  <c r="AN104" i="3"/>
  <c r="Q100" i="3"/>
  <c r="AN130" i="3"/>
  <c r="Q90" i="3"/>
  <c r="Q72" i="3"/>
  <c r="AN89" i="3"/>
  <c r="AN142" i="3"/>
  <c r="Q114" i="3"/>
  <c r="AN146" i="3"/>
  <c r="Q301" i="3"/>
  <c r="AN132" i="3"/>
  <c r="Q113" i="3"/>
  <c r="Q66" i="3"/>
  <c r="AN102" i="3"/>
  <c r="AN301" i="3"/>
  <c r="AN88" i="3"/>
  <c r="Q104" i="3"/>
  <c r="AU5" i="3"/>
  <c r="AT3" i="3"/>
  <c r="W62" i="3"/>
  <c r="X67" i="3"/>
  <c r="AT134" i="3"/>
  <c r="W17" i="3"/>
  <c r="W130" i="3"/>
  <c r="X116" i="3"/>
  <c r="W76" i="3"/>
  <c r="AU134" i="3"/>
  <c r="AT10" i="3"/>
  <c r="X117" i="3"/>
  <c r="X138" i="3"/>
  <c r="W80" i="3"/>
  <c r="X10" i="3"/>
  <c r="X121" i="3"/>
  <c r="AT84" i="3"/>
  <c r="W109" i="3"/>
  <c r="AU69" i="3"/>
  <c r="AU82" i="3"/>
  <c r="X24" i="3"/>
  <c r="W51" i="3"/>
  <c r="X46" i="3"/>
  <c r="AU72" i="3"/>
  <c r="W46" i="3"/>
  <c r="AU89" i="3"/>
  <c r="AU20" i="3"/>
  <c r="W137" i="3"/>
  <c r="X8" i="3"/>
  <c r="AT30" i="3"/>
  <c r="V34" i="1"/>
  <c r="Q18" i="3"/>
  <c r="Q38" i="3"/>
  <c r="Q28" i="3"/>
  <c r="AN11" i="3"/>
  <c r="Q36" i="3"/>
  <c r="Q19" i="3"/>
  <c r="Q15" i="3"/>
  <c r="AN31" i="3"/>
  <c r="M33" i="4"/>
  <c r="M29" i="4"/>
  <c r="P31" i="4"/>
  <c r="P28" i="4"/>
  <c r="Q61" i="3"/>
  <c r="AN105" i="3"/>
  <c r="AN113" i="3"/>
  <c r="AN137" i="3"/>
  <c r="Q143" i="3"/>
  <c r="AN67" i="3"/>
  <c r="Q142" i="3"/>
  <c r="AN107" i="3"/>
  <c r="Q71" i="3"/>
  <c r="AN126" i="3"/>
  <c r="Q99" i="3"/>
  <c r="Q98" i="3"/>
  <c r="AN85" i="3"/>
  <c r="Q136" i="3"/>
  <c r="AN120" i="3"/>
  <c r="Q64" i="3"/>
  <c r="Q95" i="3"/>
  <c r="Q274" i="3"/>
  <c r="AN66" i="3"/>
  <c r="AN300" i="3"/>
  <c r="AN121" i="3"/>
  <c r="AN69" i="3"/>
  <c r="Q67" i="3"/>
  <c r="AN98" i="3"/>
  <c r="AN49" i="3"/>
  <c r="Q51" i="3"/>
  <c r="AT4" i="3"/>
  <c r="W40" i="3"/>
  <c r="X13" i="3"/>
  <c r="W23" i="3"/>
  <c r="AU91" i="3"/>
  <c r="AU68" i="3"/>
  <c r="W119" i="3"/>
  <c r="X58" i="3"/>
  <c r="W44" i="3"/>
  <c r="AT9" i="3"/>
  <c r="W106" i="3"/>
  <c r="X143" i="3"/>
  <c r="X115" i="3"/>
  <c r="AT31" i="3"/>
  <c r="AT45" i="3"/>
  <c r="X99" i="3"/>
  <c r="X63" i="3"/>
  <c r="AT83" i="3"/>
  <c r="X89" i="3"/>
  <c r="AT129" i="3"/>
  <c r="AU34" i="3"/>
  <c r="W66" i="3"/>
  <c r="AT138" i="3"/>
  <c r="AT128" i="3"/>
  <c r="AU124" i="3"/>
  <c r="X106" i="3"/>
  <c r="AT70" i="3"/>
  <c r="AT15" i="3"/>
  <c r="X142" i="3"/>
  <c r="AT135" i="3"/>
  <c r="AU107" i="3"/>
  <c r="AT50" i="3"/>
  <c r="AT49" i="3"/>
  <c r="W10" i="3"/>
  <c r="W83" i="3"/>
  <c r="AU140" i="3"/>
  <c r="AT20" i="3"/>
  <c r="X43" i="3"/>
  <c r="X79" i="3"/>
  <c r="AT146" i="3"/>
  <c r="AU131" i="3"/>
  <c r="W111" i="3"/>
  <c r="W70" i="3"/>
  <c r="AT48" i="3"/>
  <c r="X2" i="3"/>
  <c r="X304" i="3" s="1"/>
  <c r="AU40" i="3"/>
  <c r="W141" i="3"/>
  <c r="AT27" i="3"/>
  <c r="W35" i="3"/>
  <c r="W60" i="3"/>
  <c r="X119" i="3"/>
  <c r="X146" i="3"/>
  <c r="AU97" i="3"/>
  <c r="X300" i="3"/>
  <c r="X128" i="3"/>
  <c r="AT12" i="3"/>
  <c r="AT111" i="3"/>
  <c r="AU130" i="3"/>
  <c r="X35" i="3"/>
  <c r="W98" i="3"/>
  <c r="X94" i="3"/>
  <c r="AT112" i="3"/>
  <c r="X14" i="3"/>
  <c r="AT301" i="3"/>
  <c r="AU57" i="3"/>
  <c r="AT87" i="3"/>
  <c r="AU64" i="3"/>
  <c r="AT40" i="3"/>
  <c r="AT82" i="3"/>
  <c r="W39" i="3"/>
  <c r="W126" i="3"/>
  <c r="AU26" i="3"/>
  <c r="AT98" i="3"/>
  <c r="X76" i="3"/>
  <c r="X97" i="3"/>
  <c r="W128" i="3"/>
  <c r="AT28" i="3"/>
  <c r="W69" i="3"/>
  <c r="AU127" i="3"/>
  <c r="W123" i="3"/>
  <c r="AT64" i="3"/>
  <c r="AT42" i="3"/>
  <c r="AU74" i="3"/>
  <c r="AT79" i="3"/>
  <c r="AT274" i="3"/>
  <c r="AU44" i="3"/>
  <c r="W122" i="3"/>
  <c r="X274" i="3"/>
  <c r="AU138" i="3"/>
  <c r="W32" i="3"/>
  <c r="X55" i="3"/>
  <c r="AU13" i="3"/>
  <c r="X111" i="3"/>
  <c r="H34" i="1"/>
  <c r="X60" i="3"/>
  <c r="W131" i="3"/>
  <c r="W50" i="3"/>
  <c r="X144" i="3"/>
  <c r="AT126" i="3"/>
  <c r="W27" i="3"/>
  <c r="AT51" i="3"/>
  <c r="AT120" i="3"/>
  <c r="AT143" i="3"/>
  <c r="W71" i="3"/>
  <c r="Q33" i="3"/>
  <c r="Q34" i="3"/>
  <c r="Q8" i="3"/>
  <c r="AN27" i="3"/>
  <c r="AN16" i="3"/>
  <c r="Q39" i="3"/>
  <c r="AN28" i="3"/>
  <c r="Q20" i="3"/>
  <c r="M11" i="4"/>
  <c r="M10" i="4"/>
  <c r="M23" i="4"/>
  <c r="P8" i="4"/>
  <c r="P26" i="4"/>
  <c r="P22" i="4"/>
  <c r="P30" i="4"/>
  <c r="AN83" i="3"/>
  <c r="AN138" i="3"/>
  <c r="AN81" i="3"/>
  <c r="AN109" i="3"/>
  <c r="Q46" i="3"/>
  <c r="AN122" i="3"/>
  <c r="Q101" i="3"/>
  <c r="AN87" i="3"/>
  <c r="AN51" i="3"/>
  <c r="Q80" i="3"/>
  <c r="AN72" i="3"/>
  <c r="Q138" i="3"/>
  <c r="Q115" i="3"/>
  <c r="AN56" i="3"/>
  <c r="AN103" i="3"/>
  <c r="Q69" i="3"/>
  <c r="Q140" i="3"/>
  <c r="AN54" i="3"/>
  <c r="Q85" i="3"/>
  <c r="AN108" i="3"/>
  <c r="Q117" i="3"/>
  <c r="Q65" i="3"/>
  <c r="Q48" i="3"/>
  <c r="AN48" i="3"/>
  <c r="Q119" i="3"/>
  <c r="Q55" i="3"/>
  <c r="AU2" i="3"/>
  <c r="AT123" i="3"/>
  <c r="W12" i="3"/>
  <c r="AU76" i="3"/>
  <c r="W136" i="3"/>
  <c r="W91" i="3"/>
  <c r="X92" i="3"/>
  <c r="AU147" i="3"/>
  <c r="AU104" i="3"/>
  <c r="AT132" i="3"/>
  <c r="X123" i="3"/>
  <c r="AT130" i="3"/>
  <c r="AU29" i="3"/>
  <c r="AT133" i="3"/>
  <c r="X52" i="3"/>
  <c r="AT119" i="3"/>
  <c r="X49" i="3"/>
  <c r="W63" i="3"/>
  <c r="AU47" i="3"/>
  <c r="X30" i="3"/>
  <c r="W30" i="3"/>
  <c r="X41" i="3"/>
  <c r="X103" i="3"/>
  <c r="AT52" i="3"/>
  <c r="X40" i="3"/>
  <c r="X135" i="3"/>
  <c r="X53" i="3"/>
  <c r="W144" i="3"/>
  <c r="AU132" i="3"/>
  <c r="AT109" i="3"/>
  <c r="AN114" i="3"/>
  <c r="AN36" i="3"/>
  <c r="AN15" i="3"/>
  <c r="Q12" i="3"/>
  <c r="AN21" i="3"/>
  <c r="Q21" i="3"/>
  <c r="Q9" i="3"/>
  <c r="Q37" i="3"/>
  <c r="Q27" i="3"/>
  <c r="AN35" i="3"/>
  <c r="X4" i="1"/>
  <c r="BZ4" i="1" s="1"/>
  <c r="M25" i="4"/>
  <c r="P34" i="4"/>
  <c r="P20" i="4"/>
  <c r="M32" i="4"/>
  <c r="M21" i="4"/>
  <c r="AN76" i="3"/>
  <c r="AN46" i="3"/>
  <c r="Q93" i="3"/>
  <c r="AN52" i="3"/>
  <c r="AN123" i="3"/>
  <c r="AN95" i="3"/>
  <c r="Q124" i="3"/>
  <c r="Q92" i="3"/>
  <c r="Q106" i="3"/>
  <c r="Q57" i="3"/>
  <c r="AN136" i="3"/>
  <c r="Q118" i="3"/>
  <c r="Q103" i="3"/>
  <c r="Q54" i="3"/>
  <c r="Q116" i="3"/>
  <c r="Q130" i="3"/>
  <c r="Q109" i="3"/>
  <c r="Q141" i="3"/>
  <c r="Q139" i="3"/>
  <c r="AN97" i="3"/>
  <c r="AN131" i="3"/>
  <c r="AN82" i="3"/>
  <c r="Q87" i="3"/>
  <c r="AN134" i="3"/>
  <c r="AN61" i="3"/>
  <c r="Q45" i="3"/>
  <c r="W4" i="3"/>
  <c r="W11" i="3"/>
  <c r="X301" i="3"/>
  <c r="AT114" i="3"/>
  <c r="W93" i="3"/>
  <c r="W275" i="3"/>
  <c r="W18" i="3"/>
  <c r="AU300" i="3"/>
  <c r="AT107" i="3"/>
  <c r="AU71" i="3"/>
  <c r="AU37" i="3"/>
  <c r="AU105" i="3"/>
  <c r="AU10" i="3"/>
  <c r="W116" i="3"/>
  <c r="AU73" i="3"/>
  <c r="AU51" i="3"/>
  <c r="AU35" i="3"/>
  <c r="AT142" i="3"/>
  <c r="W56" i="3"/>
  <c r="W89" i="3"/>
  <c r="X134" i="3"/>
  <c r="X90" i="3"/>
  <c r="AT11" i="3"/>
  <c r="W25" i="3"/>
  <c r="AT14" i="3"/>
  <c r="AT100" i="3"/>
  <c r="W301" i="3"/>
  <c r="AU109" i="3"/>
  <c r="AT7" i="3"/>
  <c r="X74" i="3"/>
  <c r="AT139" i="3"/>
  <c r="X108" i="3"/>
  <c r="AU99" i="3"/>
  <c r="X109" i="3"/>
  <c r="AT41" i="3"/>
  <c r="AT47" i="3"/>
  <c r="W134" i="3"/>
  <c r="AU45" i="3"/>
  <c r="W21" i="3"/>
  <c r="AT21" i="3"/>
  <c r="X9" i="3"/>
  <c r="AU56" i="3"/>
  <c r="AT78" i="3"/>
  <c r="AT65" i="3"/>
  <c r="X45" i="3"/>
  <c r="X110" i="3"/>
  <c r="W117" i="3"/>
  <c r="X141" i="3"/>
  <c r="AT55" i="3"/>
  <c r="X87" i="3"/>
  <c r="AT147" i="3"/>
  <c r="AU15" i="3"/>
  <c r="AU137" i="3"/>
  <c r="X105" i="3"/>
  <c r="AT63" i="3"/>
  <c r="AT116" i="3"/>
  <c r="AU55" i="3"/>
  <c r="AT32" i="3"/>
  <c r="W58" i="3"/>
  <c r="W118" i="3"/>
  <c r="AT34" i="3"/>
  <c r="W36" i="3"/>
  <c r="X120" i="3"/>
  <c r="AT145" i="3"/>
  <c r="W33" i="3"/>
  <c r="W53" i="3"/>
  <c r="AU58" i="3"/>
  <c r="W108" i="3"/>
  <c r="W29" i="3"/>
  <c r="X86" i="3"/>
  <c r="W107" i="3"/>
  <c r="W99" i="3"/>
  <c r="AU92" i="3"/>
  <c r="X54" i="3"/>
  <c r="J35" i="1"/>
  <c r="AU103" i="3"/>
  <c r="AT85" i="3"/>
  <c r="X80" i="3"/>
  <c r="W15" i="3"/>
  <c r="W133" i="3"/>
  <c r="X68" i="3"/>
  <c r="X66" i="3"/>
  <c r="X17" i="3"/>
  <c r="X131" i="3"/>
  <c r="AU84" i="3"/>
  <c r="AT8" i="3"/>
  <c r="AU53" i="3"/>
  <c r="W74" i="3"/>
  <c r="AU115" i="3"/>
  <c r="X129" i="3"/>
  <c r="AT141" i="3"/>
  <c r="AU93" i="3"/>
  <c r="W9" i="3"/>
  <c r="AU112" i="3"/>
  <c r="X12" i="3"/>
  <c r="X62" i="3"/>
  <c r="AU66" i="3"/>
  <c r="AU141" i="3"/>
  <c r="X37" i="3"/>
  <c r="X140" i="3"/>
  <c r="W274" i="3"/>
  <c r="W104" i="3"/>
  <c r="X127" i="3"/>
  <c r="AU135" i="3"/>
  <c r="X23" i="3"/>
  <c r="X132" i="3"/>
  <c r="AU142" i="3"/>
  <c r="AU118" i="3"/>
  <c r="AT121" i="3"/>
  <c r="X85" i="3"/>
  <c r="AU125" i="3"/>
  <c r="X126" i="3"/>
  <c r="AU30" i="3"/>
  <c r="AU70" i="3"/>
  <c r="AU62" i="3"/>
  <c r="AT71" i="3"/>
  <c r="AT6" i="3"/>
  <c r="C35" i="1"/>
  <c r="AN110" i="3"/>
  <c r="AN65" i="3"/>
  <c r="X34" i="1"/>
  <c r="I34" i="1"/>
  <c r="E35" i="1"/>
  <c r="AU19" i="3"/>
  <c r="AU96" i="3"/>
  <c r="AU98" i="3"/>
  <c r="AT19" i="3"/>
  <c r="W94" i="3"/>
  <c r="AT131" i="3"/>
  <c r="AU46" i="3"/>
  <c r="AT105" i="3"/>
  <c r="AT58" i="3"/>
  <c r="W26" i="3"/>
  <c r="W120" i="3"/>
  <c r="AT57" i="3"/>
  <c r="W96" i="3"/>
  <c r="X21" i="3"/>
  <c r="AU36" i="3"/>
  <c r="AT102" i="3"/>
  <c r="AU49" i="3"/>
  <c r="AT18" i="3"/>
  <c r="AT68" i="3"/>
  <c r="AU32" i="3"/>
  <c r="AU108" i="3"/>
  <c r="AT35" i="3"/>
  <c r="W73" i="3"/>
  <c r="X88" i="3"/>
  <c r="W140" i="3"/>
  <c r="AU274" i="3"/>
  <c r="X113" i="3"/>
  <c r="W75" i="3"/>
  <c r="AU39" i="3"/>
  <c r="AT60" i="3"/>
  <c r="W142" i="3"/>
  <c r="W31" i="3"/>
  <c r="W92" i="3"/>
  <c r="AU113" i="3"/>
  <c r="X65" i="3"/>
  <c r="X73" i="3"/>
  <c r="W22" i="3"/>
  <c r="W59" i="3"/>
  <c r="AT74" i="3"/>
  <c r="AT91" i="3"/>
  <c r="I35" i="1"/>
  <c r="L34" i="1"/>
  <c r="AN139" i="3"/>
  <c r="X18" i="3"/>
  <c r="AT66" i="3"/>
  <c r="AU77" i="3"/>
  <c r="AT75" i="3"/>
  <c r="X96" i="3"/>
  <c r="AU86" i="3"/>
  <c r="X19" i="3"/>
  <c r="AU24" i="3"/>
  <c r="AT59" i="3"/>
  <c r="AU144" i="3"/>
  <c r="W87" i="3"/>
  <c r="W135" i="3"/>
  <c r="W16" i="3"/>
  <c r="X38" i="3"/>
  <c r="AU122" i="3"/>
  <c r="W139" i="3"/>
  <c r="AU116" i="3"/>
  <c r="X98" i="3"/>
  <c r="X59" i="3"/>
  <c r="AT92" i="3"/>
  <c r="AT62" i="3"/>
  <c r="AU16" i="3"/>
  <c r="W147" i="3"/>
  <c r="AT108" i="3"/>
  <c r="AT81" i="3"/>
  <c r="W125" i="3"/>
  <c r="AT94" i="3"/>
  <c r="AT90" i="3"/>
  <c r="X71" i="3"/>
  <c r="X20" i="3"/>
  <c r="X33" i="3"/>
  <c r="W65" i="3"/>
  <c r="W77" i="3"/>
  <c r="AU60" i="3"/>
  <c r="X84" i="3"/>
  <c r="AT117" i="3"/>
  <c r="AU67" i="3"/>
  <c r="AU80" i="3"/>
  <c r="X275" i="3"/>
  <c r="W113" i="3"/>
  <c r="AU54" i="3"/>
  <c r="W38" i="3"/>
  <c r="AU25" i="3"/>
  <c r="W43" i="3"/>
  <c r="X29" i="3"/>
  <c r="J34" i="1"/>
  <c r="F34" i="1"/>
  <c r="Q86" i="3"/>
  <c r="AA35" i="1"/>
  <c r="G34" i="1"/>
  <c r="K34" i="1"/>
  <c r="C34" i="1"/>
  <c r="G35" i="1"/>
  <c r="B34" i="1"/>
  <c r="AT43" i="3"/>
  <c r="AU12" i="3"/>
  <c r="W121" i="3"/>
  <c r="X81" i="3"/>
  <c r="X70" i="3"/>
  <c r="AT125" i="3"/>
  <c r="AU121" i="3"/>
  <c r="AU128" i="3"/>
  <c r="AU33" i="3"/>
  <c r="X104" i="3"/>
  <c r="AU65" i="3"/>
  <c r="X147" i="3"/>
  <c r="AT54" i="3"/>
  <c r="AU42" i="3"/>
  <c r="X31" i="3"/>
  <c r="X83" i="3"/>
  <c r="AU88" i="3"/>
  <c r="AU23" i="3"/>
  <c r="AU7" i="3"/>
  <c r="W100" i="3"/>
  <c r="AT16" i="3"/>
  <c r="AT22" i="3"/>
  <c r="AU123" i="3"/>
  <c r="W13" i="3"/>
  <c r="AU41" i="3"/>
  <c r="W127" i="3"/>
  <c r="X77" i="3"/>
  <c r="X16" i="3"/>
  <c r="X107" i="3"/>
  <c r="AT127" i="3"/>
  <c r="W55" i="3"/>
  <c r="X93" i="3"/>
  <c r="AT124" i="3"/>
  <c r="AT86" i="3"/>
  <c r="X102" i="3"/>
  <c r="W124" i="3"/>
  <c r="X51" i="3"/>
  <c r="X122" i="3"/>
  <c r="AT103" i="3"/>
  <c r="W82" i="3"/>
  <c r="W67" i="3"/>
  <c r="AT137" i="3"/>
  <c r="X72" i="3"/>
  <c r="X48" i="3"/>
  <c r="AU101" i="3"/>
  <c r="AT56" i="3"/>
  <c r="AU133" i="3"/>
  <c r="AT25" i="3"/>
  <c r="X27" i="3"/>
  <c r="W8" i="3"/>
  <c r="AT24" i="3"/>
  <c r="AT113" i="3"/>
  <c r="X22" i="3"/>
  <c r="X78" i="3"/>
  <c r="W47" i="3"/>
  <c r="X56" i="3"/>
  <c r="AT80" i="3"/>
  <c r="W103" i="3"/>
  <c r="AU18" i="3"/>
  <c r="W146" i="3"/>
  <c r="AT300" i="3"/>
  <c r="X11" i="3"/>
  <c r="AT67" i="3"/>
  <c r="X42" i="3"/>
  <c r="AT53" i="3"/>
  <c r="AT115" i="3"/>
  <c r="AU146" i="3"/>
  <c r="W102" i="3"/>
  <c r="W129" i="3"/>
  <c r="AT76" i="3"/>
  <c r="AU94" i="3"/>
  <c r="AT36" i="3"/>
  <c r="W84" i="3"/>
  <c r="W2" i="3"/>
  <c r="W304" i="3" s="1"/>
  <c r="AT5" i="3"/>
  <c r="AN116" i="3"/>
  <c r="Q68" i="3"/>
  <c r="AN58" i="3"/>
  <c r="AN96" i="3"/>
  <c r="Q110" i="3"/>
  <c r="AN94" i="3"/>
  <c r="T35" i="1"/>
  <c r="AU79" i="3"/>
  <c r="W14" i="3"/>
  <c r="AT97" i="3"/>
  <c r="X101" i="3"/>
  <c r="W138" i="3"/>
  <c r="AU85" i="3"/>
  <c r="X7" i="3"/>
  <c r="AU8" i="3"/>
  <c r="AU120" i="3"/>
  <c r="X32" i="3"/>
  <c r="W110" i="3"/>
  <c r="X64" i="3"/>
  <c r="X75" i="3"/>
  <c r="AU100" i="3"/>
  <c r="AT101" i="3"/>
  <c r="AU102" i="3"/>
  <c r="W42" i="3"/>
  <c r="AT72" i="3"/>
  <c r="W24" i="3"/>
  <c r="W72" i="3"/>
  <c r="AU83" i="3"/>
  <c r="B19" i="1"/>
  <c r="D34" i="1"/>
  <c r="E34" i="1"/>
  <c r="B35" i="1"/>
  <c r="AT29" i="3"/>
  <c r="X57" i="3"/>
  <c r="AU126" i="3"/>
  <c r="AU27" i="3"/>
  <c r="X114" i="3"/>
  <c r="X124" i="3"/>
  <c r="AT104" i="3"/>
  <c r="AT61" i="3"/>
  <c r="AT99" i="3"/>
  <c r="AU81" i="3"/>
  <c r="W34" i="3"/>
  <c r="AU28" i="3"/>
  <c r="W28" i="3"/>
  <c r="AT38" i="3"/>
  <c r="AU95" i="3"/>
  <c r="AT89" i="3"/>
  <c r="AU87" i="3"/>
  <c r="B20" i="1"/>
  <c r="BK20" i="1" s="1"/>
  <c r="D35" i="1"/>
  <c r="K35" i="1"/>
  <c r="CA12" i="1"/>
  <c r="S6" i="1"/>
  <c r="E5" i="7" s="1"/>
  <c r="Z34" i="1"/>
  <c r="W35" i="1"/>
  <c r="S34" i="1"/>
  <c r="Z35" i="1"/>
  <c r="AA34" i="1"/>
  <c r="Q35" i="1"/>
  <c r="R34" i="1"/>
  <c r="S35" i="1"/>
  <c r="R35" i="1"/>
  <c r="R20" i="1"/>
  <c r="BX20" i="1" s="1"/>
  <c r="Q34" i="1"/>
  <c r="T34" i="1"/>
  <c r="P35" i="1"/>
  <c r="V35" i="1"/>
  <c r="X35" i="1"/>
  <c r="P34" i="1"/>
  <c r="Y35" i="1"/>
  <c r="Y34" i="1"/>
  <c r="R298" i="3"/>
  <c r="P297" i="3"/>
  <c r="N298" i="3"/>
  <c r="S298" i="3"/>
  <c r="Q298" i="3"/>
  <c r="X297" i="3"/>
  <c r="O297" i="3"/>
  <c r="P298" i="3"/>
  <c r="W297" i="3"/>
  <c r="N297" i="3"/>
  <c r="T297" i="3"/>
  <c r="X298" i="3"/>
  <c r="O298" i="3"/>
  <c r="U297" i="3"/>
  <c r="M297" i="3"/>
  <c r="W298" i="3"/>
  <c r="U298" i="3"/>
  <c r="M298" i="3"/>
  <c r="S297" i="3"/>
  <c r="T298" i="3"/>
  <c r="R297" i="3"/>
  <c r="Q297" i="3"/>
  <c r="AU298" i="3"/>
  <c r="AL298" i="3"/>
  <c r="AR297" i="3"/>
  <c r="AJ297" i="3"/>
  <c r="AT298" i="3"/>
  <c r="AK298" i="3"/>
  <c r="AQ297" i="3"/>
  <c r="AN297" i="3"/>
  <c r="AM298" i="3"/>
  <c r="AR298" i="3"/>
  <c r="AJ298" i="3"/>
  <c r="AP297" i="3"/>
  <c r="AP298" i="3"/>
  <c r="AT297" i="3"/>
  <c r="AQ298" i="3"/>
  <c r="AO297" i="3"/>
  <c r="AO298" i="3"/>
  <c r="AM297" i="3"/>
  <c r="AK297" i="3"/>
  <c r="AN298" i="3"/>
  <c r="AU297" i="3"/>
  <c r="AL297" i="3"/>
  <c r="AP8" i="3"/>
  <c r="AO102" i="3"/>
  <c r="AO38" i="3"/>
  <c r="R299" i="3"/>
  <c r="P296" i="3"/>
  <c r="W295" i="3"/>
  <c r="N295" i="3"/>
  <c r="T294" i="3"/>
  <c r="R293" i="3"/>
  <c r="P292" i="3"/>
  <c r="W291" i="3"/>
  <c r="N291" i="3"/>
  <c r="T290" i="3"/>
  <c r="Q299" i="3"/>
  <c r="X296" i="3"/>
  <c r="O296" i="3"/>
  <c r="U295" i="3"/>
  <c r="M295" i="3"/>
  <c r="S294" i="3"/>
  <c r="Q293" i="3"/>
  <c r="X292" i="3"/>
  <c r="O292" i="3"/>
  <c r="U291" i="3"/>
  <c r="M291" i="3"/>
  <c r="S290" i="3"/>
  <c r="P299" i="3"/>
  <c r="W296" i="3"/>
  <c r="N296" i="3"/>
  <c r="T295" i="3"/>
  <c r="R294" i="3"/>
  <c r="P293" i="3"/>
  <c r="W292" i="3"/>
  <c r="N292" i="3"/>
  <c r="T291" i="3"/>
  <c r="R290" i="3"/>
  <c r="X299" i="3"/>
  <c r="O299" i="3"/>
  <c r="U296" i="3"/>
  <c r="M296" i="3"/>
  <c r="S295" i="3"/>
  <c r="Q294" i="3"/>
  <c r="X293" i="3"/>
  <c r="O293" i="3"/>
  <c r="U292" i="3"/>
  <c r="M292" i="3"/>
  <c r="S291" i="3"/>
  <c r="Q290" i="3"/>
  <c r="W299" i="3"/>
  <c r="N299" i="3"/>
  <c r="T296" i="3"/>
  <c r="R295" i="3"/>
  <c r="P294" i="3"/>
  <c r="W293" i="3"/>
  <c r="N293" i="3"/>
  <c r="T292" i="3"/>
  <c r="R291" i="3"/>
  <c r="P290" i="3"/>
  <c r="U299" i="3"/>
  <c r="M299" i="3"/>
  <c r="S296" i="3"/>
  <c r="Q295" i="3"/>
  <c r="X294" i="3"/>
  <c r="O294" i="3"/>
  <c r="U293" i="3"/>
  <c r="M293" i="3"/>
  <c r="S292" i="3"/>
  <c r="Q291" i="3"/>
  <c r="X290" i="3"/>
  <c r="O290" i="3"/>
  <c r="T299" i="3"/>
  <c r="R296" i="3"/>
  <c r="P295" i="3"/>
  <c r="W294" i="3"/>
  <c r="N294" i="3"/>
  <c r="T293" i="3"/>
  <c r="R292" i="3"/>
  <c r="P291" i="3"/>
  <c r="W290" i="3"/>
  <c r="N290" i="3"/>
  <c r="S299" i="3"/>
  <c r="Q296" i="3"/>
  <c r="X295" i="3"/>
  <c r="O295" i="3"/>
  <c r="U294" i="3"/>
  <c r="M294" i="3"/>
  <c r="S293" i="3"/>
  <c r="Q292" i="3"/>
  <c r="X291" i="3"/>
  <c r="O291" i="3"/>
  <c r="U290" i="3"/>
  <c r="M290" i="3"/>
  <c r="AO16" i="3"/>
  <c r="AU299" i="3"/>
  <c r="AL299" i="3"/>
  <c r="AR296" i="3"/>
  <c r="AJ296" i="3"/>
  <c r="AP295" i="3"/>
  <c r="AN294" i="3"/>
  <c r="AU293" i="3"/>
  <c r="AL293" i="3"/>
  <c r="AR292" i="3"/>
  <c r="AJ292" i="3"/>
  <c r="AP291" i="3"/>
  <c r="AN290" i="3"/>
  <c r="AT299" i="3"/>
  <c r="AK299" i="3"/>
  <c r="AQ296" i="3"/>
  <c r="AO295" i="3"/>
  <c r="AM294" i="3"/>
  <c r="AT293" i="3"/>
  <c r="AK293" i="3"/>
  <c r="AQ292" i="3"/>
  <c r="AO291" i="3"/>
  <c r="AM290" i="3"/>
  <c r="AR299" i="3"/>
  <c r="AJ299" i="3"/>
  <c r="AP296" i="3"/>
  <c r="AN295" i="3"/>
  <c r="AU294" i="3"/>
  <c r="AL294" i="3"/>
  <c r="AR293" i="3"/>
  <c r="AJ293" i="3"/>
  <c r="AP292" i="3"/>
  <c r="AN291" i="3"/>
  <c r="AU290" i="3"/>
  <c r="AL290" i="3"/>
  <c r="AQ299" i="3"/>
  <c r="AO296" i="3"/>
  <c r="AM295" i="3"/>
  <c r="AT294" i="3"/>
  <c r="AK294" i="3"/>
  <c r="AQ293" i="3"/>
  <c r="AO292" i="3"/>
  <c r="AM291" i="3"/>
  <c r="AT290" i="3"/>
  <c r="AK290" i="3"/>
  <c r="AP299" i="3"/>
  <c r="AN296" i="3"/>
  <c r="AU295" i="3"/>
  <c r="AL295" i="3"/>
  <c r="AR294" i="3"/>
  <c r="AJ294" i="3"/>
  <c r="AP293" i="3"/>
  <c r="AN292" i="3"/>
  <c r="AU291" i="3"/>
  <c r="AL291" i="3"/>
  <c r="AR290" i="3"/>
  <c r="AJ290" i="3"/>
  <c r="AO299" i="3"/>
  <c r="AM296" i="3"/>
  <c r="AT295" i="3"/>
  <c r="AK295" i="3"/>
  <c r="AQ294" i="3"/>
  <c r="AO293" i="3"/>
  <c r="AM292" i="3"/>
  <c r="AT291" i="3"/>
  <c r="AK291" i="3"/>
  <c r="AQ290" i="3"/>
  <c r="AN299" i="3"/>
  <c r="AU296" i="3"/>
  <c r="AL296" i="3"/>
  <c r="AR295" i="3"/>
  <c r="AJ295" i="3"/>
  <c r="AP294" i="3"/>
  <c r="AN293" i="3"/>
  <c r="AU292" i="3"/>
  <c r="AL292" i="3"/>
  <c r="AR291" i="3"/>
  <c r="AJ291" i="3"/>
  <c r="AP290" i="3"/>
  <c r="AM299" i="3"/>
  <c r="AT296" i="3"/>
  <c r="AK296" i="3"/>
  <c r="AQ295" i="3"/>
  <c r="AO294" i="3"/>
  <c r="AM293" i="3"/>
  <c r="AT292" i="3"/>
  <c r="AK292" i="3"/>
  <c r="AQ291" i="3"/>
  <c r="AO290" i="3"/>
  <c r="AP101" i="3"/>
  <c r="AP85" i="3"/>
  <c r="AP69" i="3"/>
  <c r="AP53" i="3"/>
  <c r="AP37" i="3"/>
  <c r="AP21" i="3"/>
  <c r="AP5" i="3"/>
  <c r="AO275" i="3"/>
  <c r="AO133" i="3"/>
  <c r="AO117" i="3"/>
  <c r="AO101" i="3"/>
  <c r="AO85" i="3"/>
  <c r="AO69" i="3"/>
  <c r="AO53" i="3"/>
  <c r="AO37" i="3"/>
  <c r="AO21" i="3"/>
  <c r="AO5" i="3"/>
  <c r="AR146" i="3"/>
  <c r="AR130" i="3"/>
  <c r="AR114" i="3"/>
  <c r="AR98" i="3"/>
  <c r="AR82" i="3"/>
  <c r="AR66" i="3"/>
  <c r="AR50" i="3"/>
  <c r="AR34" i="3"/>
  <c r="AR18" i="3"/>
  <c r="AR85" i="3"/>
  <c r="AQ274" i="3"/>
  <c r="AQ132" i="3"/>
  <c r="AQ116" i="3"/>
  <c r="AQ100" i="3"/>
  <c r="AQ84" i="3"/>
  <c r="AQ68" i="3"/>
  <c r="AQ52" i="3"/>
  <c r="AQ36" i="3"/>
  <c r="AQ20" i="3"/>
  <c r="AQ4" i="3"/>
  <c r="AP300" i="3"/>
  <c r="AP134" i="3"/>
  <c r="AP118" i="3"/>
  <c r="AP102" i="3"/>
  <c r="AP86" i="3"/>
  <c r="AP70" i="3"/>
  <c r="AP54" i="3"/>
  <c r="AP38" i="3"/>
  <c r="AP22" i="3"/>
  <c r="AP6" i="3"/>
  <c r="AO274" i="3"/>
  <c r="AO132" i="3"/>
  <c r="AO116" i="3"/>
  <c r="AO100" i="3"/>
  <c r="AO84" i="3"/>
  <c r="AO68" i="3"/>
  <c r="AO52" i="3"/>
  <c r="AO36" i="3"/>
  <c r="AO20" i="3"/>
  <c r="AO4" i="3"/>
  <c r="AP99" i="3"/>
  <c r="AP83" i="3"/>
  <c r="AP67" i="3"/>
  <c r="AP51" i="3"/>
  <c r="AP35" i="3"/>
  <c r="AP19" i="3"/>
  <c r="AR79" i="3"/>
  <c r="AO147" i="3"/>
  <c r="AO131" i="3"/>
  <c r="AO115" i="3"/>
  <c r="AO99" i="3"/>
  <c r="AO83" i="3"/>
  <c r="AO67" i="3"/>
  <c r="AO51" i="3"/>
  <c r="AO35" i="3"/>
  <c r="AO19" i="3"/>
  <c r="AR77" i="3"/>
  <c r="AR144" i="3"/>
  <c r="AR128" i="3"/>
  <c r="AR112" i="3"/>
  <c r="AR96" i="3"/>
  <c r="AR80" i="3"/>
  <c r="AR64" i="3"/>
  <c r="AR48" i="3"/>
  <c r="AR32" i="3"/>
  <c r="AR16" i="3"/>
  <c r="AR73" i="3"/>
  <c r="AQ146" i="3"/>
  <c r="AQ130" i="3"/>
  <c r="AQ114" i="3"/>
  <c r="AQ98" i="3"/>
  <c r="AQ82" i="3"/>
  <c r="AQ66" i="3"/>
  <c r="AQ50" i="3"/>
  <c r="AQ34" i="3"/>
  <c r="AQ18" i="3"/>
  <c r="AR81" i="3"/>
  <c r="AP274" i="3"/>
  <c r="AP132" i="3"/>
  <c r="AP116" i="3"/>
  <c r="AP100" i="3"/>
  <c r="AP84" i="3"/>
  <c r="AP68" i="3"/>
  <c r="AP52" i="3"/>
  <c r="AP36" i="3"/>
  <c r="AP20" i="3"/>
  <c r="AP4" i="3"/>
  <c r="AO146" i="3"/>
  <c r="AO130" i="3"/>
  <c r="AO114" i="3"/>
  <c r="AO98" i="3"/>
  <c r="AO82" i="3"/>
  <c r="AO66" i="3"/>
  <c r="AO50" i="3"/>
  <c r="AO34" i="3"/>
  <c r="AO18" i="3"/>
  <c r="AO145" i="3"/>
  <c r="AO129" i="3"/>
  <c r="AO113" i="3"/>
  <c r="AO97" i="3"/>
  <c r="AO81" i="3"/>
  <c r="AO65" i="3"/>
  <c r="AO49" i="3"/>
  <c r="AO33" i="3"/>
  <c r="AO17" i="3"/>
  <c r="AR65" i="3"/>
  <c r="AR142" i="3"/>
  <c r="AR126" i="3"/>
  <c r="AR110" i="3"/>
  <c r="AR94" i="3"/>
  <c r="AR78" i="3"/>
  <c r="AR62" i="3"/>
  <c r="AR46" i="3"/>
  <c r="AR30" i="3"/>
  <c r="AR14" i="3"/>
  <c r="AR61" i="3"/>
  <c r="AQ144" i="3"/>
  <c r="AQ128" i="3"/>
  <c r="AQ112" i="3"/>
  <c r="AQ96" i="3"/>
  <c r="AQ80" i="3"/>
  <c r="AQ64" i="3"/>
  <c r="AQ48" i="3"/>
  <c r="AQ32" i="3"/>
  <c r="AQ16" i="3"/>
  <c r="AR69" i="3"/>
  <c r="AP146" i="3"/>
  <c r="AP130" i="3"/>
  <c r="AP114" i="3"/>
  <c r="AP98" i="3"/>
  <c r="AP82" i="3"/>
  <c r="AP66" i="3"/>
  <c r="AP50" i="3"/>
  <c r="AP34" i="3"/>
  <c r="AP18" i="3"/>
  <c r="AR75" i="3"/>
  <c r="AO144" i="3"/>
  <c r="AO128" i="3"/>
  <c r="AO112" i="3"/>
  <c r="AO96" i="3"/>
  <c r="AO80" i="3"/>
  <c r="AO64" i="3"/>
  <c r="AO48" i="3"/>
  <c r="AO32" i="3"/>
  <c r="R289" i="3"/>
  <c r="P288" i="3"/>
  <c r="W287" i="3"/>
  <c r="N287" i="3"/>
  <c r="T286" i="3"/>
  <c r="R285" i="3"/>
  <c r="P284" i="3"/>
  <c r="W283" i="3"/>
  <c r="N283" i="3"/>
  <c r="T282" i="3"/>
  <c r="R281" i="3"/>
  <c r="P280" i="3"/>
  <c r="W279" i="3"/>
  <c r="N279" i="3"/>
  <c r="T278" i="3"/>
  <c r="R277" i="3"/>
  <c r="P276" i="3"/>
  <c r="Q289" i="3"/>
  <c r="X288" i="3"/>
  <c r="O288" i="3"/>
  <c r="U287" i="3"/>
  <c r="M287" i="3"/>
  <c r="S286" i="3"/>
  <c r="Q285" i="3"/>
  <c r="X284" i="3"/>
  <c r="O284" i="3"/>
  <c r="U283" i="3"/>
  <c r="M283" i="3"/>
  <c r="S282" i="3"/>
  <c r="Q281" i="3"/>
  <c r="X280" i="3"/>
  <c r="O280" i="3"/>
  <c r="U279" i="3"/>
  <c r="M279" i="3"/>
  <c r="S278" i="3"/>
  <c r="Q277" i="3"/>
  <c r="X276" i="3"/>
  <c r="O276" i="3"/>
  <c r="W289" i="3"/>
  <c r="P278" i="3"/>
  <c r="T276" i="3"/>
  <c r="P289" i="3"/>
  <c r="W288" i="3"/>
  <c r="N288" i="3"/>
  <c r="T287" i="3"/>
  <c r="R286" i="3"/>
  <c r="P285" i="3"/>
  <c r="W284" i="3"/>
  <c r="N284" i="3"/>
  <c r="T283" i="3"/>
  <c r="R282" i="3"/>
  <c r="P281" i="3"/>
  <c r="W280" i="3"/>
  <c r="N280" i="3"/>
  <c r="T279" i="3"/>
  <c r="R278" i="3"/>
  <c r="P277" i="3"/>
  <c r="W276" i="3"/>
  <c r="N276" i="3"/>
  <c r="N289" i="3"/>
  <c r="X289" i="3"/>
  <c r="O289" i="3"/>
  <c r="U288" i="3"/>
  <c r="M288" i="3"/>
  <c r="S287" i="3"/>
  <c r="Q286" i="3"/>
  <c r="X285" i="3"/>
  <c r="O285" i="3"/>
  <c r="U284" i="3"/>
  <c r="M284" i="3"/>
  <c r="S283" i="3"/>
  <c r="Q282" i="3"/>
  <c r="X281" i="3"/>
  <c r="O281" i="3"/>
  <c r="U280" i="3"/>
  <c r="M280" i="3"/>
  <c r="S279" i="3"/>
  <c r="Q278" i="3"/>
  <c r="X277" i="3"/>
  <c r="O277" i="3"/>
  <c r="U276" i="3"/>
  <c r="M276" i="3"/>
  <c r="T288" i="3"/>
  <c r="R287" i="3"/>
  <c r="P286" i="3"/>
  <c r="W285" i="3"/>
  <c r="N285" i="3"/>
  <c r="T284" i="3"/>
  <c r="R283" i="3"/>
  <c r="P282" i="3"/>
  <c r="W281" i="3"/>
  <c r="N281" i="3"/>
  <c r="T280" i="3"/>
  <c r="R279" i="3"/>
  <c r="W277" i="3"/>
  <c r="N277" i="3"/>
  <c r="U289" i="3"/>
  <c r="M289" i="3"/>
  <c r="S288" i="3"/>
  <c r="Q287" i="3"/>
  <c r="X286" i="3"/>
  <c r="O286" i="3"/>
  <c r="U285" i="3"/>
  <c r="M285" i="3"/>
  <c r="S284" i="3"/>
  <c r="Q283" i="3"/>
  <c r="X282" i="3"/>
  <c r="O282" i="3"/>
  <c r="U281" i="3"/>
  <c r="M281" i="3"/>
  <c r="S280" i="3"/>
  <c r="Q279" i="3"/>
  <c r="X278" i="3"/>
  <c r="O278" i="3"/>
  <c r="U277" i="3"/>
  <c r="M277" i="3"/>
  <c r="S276" i="3"/>
  <c r="S289" i="3"/>
  <c r="S277" i="3"/>
  <c r="T289" i="3"/>
  <c r="R288" i="3"/>
  <c r="P287" i="3"/>
  <c r="W286" i="3"/>
  <c r="N286" i="3"/>
  <c r="T285" i="3"/>
  <c r="R284" i="3"/>
  <c r="P283" i="3"/>
  <c r="W282" i="3"/>
  <c r="N282" i="3"/>
  <c r="T281" i="3"/>
  <c r="R280" i="3"/>
  <c r="P279" i="3"/>
  <c r="W278" i="3"/>
  <c r="N278" i="3"/>
  <c r="T277" i="3"/>
  <c r="R276" i="3"/>
  <c r="Q288" i="3"/>
  <c r="X287" i="3"/>
  <c r="O287" i="3"/>
  <c r="U286" i="3"/>
  <c r="M286" i="3"/>
  <c r="S285" i="3"/>
  <c r="Q284" i="3"/>
  <c r="X283" i="3"/>
  <c r="O283" i="3"/>
  <c r="U282" i="3"/>
  <c r="M282" i="3"/>
  <c r="S281" i="3"/>
  <c r="Q280" i="3"/>
  <c r="X279" i="3"/>
  <c r="O279" i="3"/>
  <c r="U278" i="3"/>
  <c r="M278" i="3"/>
  <c r="Q276" i="3"/>
  <c r="AU289" i="3"/>
  <c r="AL289" i="3"/>
  <c r="AR288" i="3"/>
  <c r="AJ288" i="3"/>
  <c r="AP287" i="3"/>
  <c r="AN286" i="3"/>
  <c r="AU285" i="3"/>
  <c r="AL285" i="3"/>
  <c r="AR284" i="3"/>
  <c r="AJ284" i="3"/>
  <c r="AP283" i="3"/>
  <c r="AN282" i="3"/>
  <c r="AU281" i="3"/>
  <c r="AL281" i="3"/>
  <c r="AR280" i="3"/>
  <c r="AJ280" i="3"/>
  <c r="AP279" i="3"/>
  <c r="AN278" i="3"/>
  <c r="AU277" i="3"/>
  <c r="AL277" i="3"/>
  <c r="AR276" i="3"/>
  <c r="AJ276" i="3"/>
  <c r="AN280" i="3"/>
  <c r="AT289" i="3"/>
  <c r="AK289" i="3"/>
  <c r="AQ288" i="3"/>
  <c r="AO287" i="3"/>
  <c r="AM286" i="3"/>
  <c r="AT285" i="3"/>
  <c r="AK285" i="3"/>
  <c r="AQ284" i="3"/>
  <c r="AO283" i="3"/>
  <c r="AM282" i="3"/>
  <c r="AT281" i="3"/>
  <c r="AK281" i="3"/>
  <c r="AQ280" i="3"/>
  <c r="AO279" i="3"/>
  <c r="AM278" i="3"/>
  <c r="AT277" i="3"/>
  <c r="AK277" i="3"/>
  <c r="AQ276" i="3"/>
  <c r="AR289" i="3"/>
  <c r="AJ289" i="3"/>
  <c r="AP288" i="3"/>
  <c r="AN287" i="3"/>
  <c r="AU286" i="3"/>
  <c r="AL286" i="3"/>
  <c r="AR285" i="3"/>
  <c r="AJ285" i="3"/>
  <c r="AP284" i="3"/>
  <c r="AN283" i="3"/>
  <c r="AU282" i="3"/>
  <c r="AL282" i="3"/>
  <c r="AR281" i="3"/>
  <c r="AJ281" i="3"/>
  <c r="AP280" i="3"/>
  <c r="AN279" i="3"/>
  <c r="AU278" i="3"/>
  <c r="AL278" i="3"/>
  <c r="AR277" i="3"/>
  <c r="AJ277" i="3"/>
  <c r="AP276" i="3"/>
  <c r="AQ289" i="3"/>
  <c r="AO288" i="3"/>
  <c r="AM287" i="3"/>
  <c r="AT286" i="3"/>
  <c r="AK286" i="3"/>
  <c r="AQ285" i="3"/>
  <c r="AO284" i="3"/>
  <c r="AM283" i="3"/>
  <c r="AT282" i="3"/>
  <c r="AK282" i="3"/>
  <c r="AQ281" i="3"/>
  <c r="AO280" i="3"/>
  <c r="AM279" i="3"/>
  <c r="AT278" i="3"/>
  <c r="AK278" i="3"/>
  <c r="AQ277" i="3"/>
  <c r="AO276" i="3"/>
  <c r="AP289" i="3"/>
  <c r="AN288" i="3"/>
  <c r="AU287" i="3"/>
  <c r="AL287" i="3"/>
  <c r="AR286" i="3"/>
  <c r="AJ286" i="3"/>
  <c r="AP285" i="3"/>
  <c r="AN284" i="3"/>
  <c r="AU283" i="3"/>
  <c r="AL283" i="3"/>
  <c r="AR282" i="3"/>
  <c r="AJ282" i="3"/>
  <c r="AP281" i="3"/>
  <c r="AU279" i="3"/>
  <c r="AL279" i="3"/>
  <c r="AR278" i="3"/>
  <c r="AJ278" i="3"/>
  <c r="AP277" i="3"/>
  <c r="AN276" i="3"/>
  <c r="AO289" i="3"/>
  <c r="AM288" i="3"/>
  <c r="AT287" i="3"/>
  <c r="AK287" i="3"/>
  <c r="AQ286" i="3"/>
  <c r="AO285" i="3"/>
  <c r="AM284" i="3"/>
  <c r="AT283" i="3"/>
  <c r="AK283" i="3"/>
  <c r="AQ282" i="3"/>
  <c r="AO281" i="3"/>
  <c r="AM280" i="3"/>
  <c r="AT279" i="3"/>
  <c r="AK279" i="3"/>
  <c r="AQ278" i="3"/>
  <c r="AO277" i="3"/>
  <c r="AM276" i="3"/>
  <c r="AN289" i="3"/>
  <c r="AU288" i="3"/>
  <c r="AL288" i="3"/>
  <c r="AR287" i="3"/>
  <c r="AJ287" i="3"/>
  <c r="AP286" i="3"/>
  <c r="AN285" i="3"/>
  <c r="AU284" i="3"/>
  <c r="AL284" i="3"/>
  <c r="AR283" i="3"/>
  <c r="AJ283" i="3"/>
  <c r="AP282" i="3"/>
  <c r="AN281" i="3"/>
  <c r="AU280" i="3"/>
  <c r="AL280" i="3"/>
  <c r="AR279" i="3"/>
  <c r="AJ279" i="3"/>
  <c r="AP278" i="3"/>
  <c r="AN277" i="3"/>
  <c r="AU276" i="3"/>
  <c r="AL276" i="3"/>
  <c r="AM289" i="3"/>
  <c r="AT288" i="3"/>
  <c r="AK288" i="3"/>
  <c r="AQ287" i="3"/>
  <c r="AO286" i="3"/>
  <c r="AM285" i="3"/>
  <c r="AT284" i="3"/>
  <c r="AK284" i="3"/>
  <c r="AQ283" i="3"/>
  <c r="AO282" i="3"/>
  <c r="AM281" i="3"/>
  <c r="AT280" i="3"/>
  <c r="AK280" i="3"/>
  <c r="AQ279" i="3"/>
  <c r="AO278" i="3"/>
  <c r="AM277" i="3"/>
  <c r="AT276" i="3"/>
  <c r="AK276" i="3"/>
  <c r="AP93" i="3"/>
  <c r="AP77" i="3"/>
  <c r="AP61" i="3"/>
  <c r="AP45" i="3"/>
  <c r="AP29" i="3"/>
  <c r="AP13" i="3"/>
  <c r="AR33" i="3"/>
  <c r="AO141" i="3"/>
  <c r="AO125" i="3"/>
  <c r="AO109" i="3"/>
  <c r="AO93" i="3"/>
  <c r="AO77" i="3"/>
  <c r="AO61" i="3"/>
  <c r="AO45" i="3"/>
  <c r="AO29" i="3"/>
  <c r="AO13" i="3"/>
  <c r="AR37" i="3"/>
  <c r="AR138" i="3"/>
  <c r="AR122" i="3"/>
  <c r="AR106" i="3"/>
  <c r="AR90" i="3"/>
  <c r="AR74" i="3"/>
  <c r="AR58" i="3"/>
  <c r="AR42" i="3"/>
  <c r="AR26" i="3"/>
  <c r="AR10" i="3"/>
  <c r="AR41" i="3"/>
  <c r="AQ140" i="3"/>
  <c r="AQ124" i="3"/>
  <c r="AQ108" i="3"/>
  <c r="AQ92" i="3"/>
  <c r="AQ76" i="3"/>
  <c r="AQ60" i="3"/>
  <c r="AQ44" i="3"/>
  <c r="AQ28" i="3"/>
  <c r="AQ12" i="3"/>
  <c r="AR43" i="3"/>
  <c r="AP142" i="3"/>
  <c r="AP126" i="3"/>
  <c r="AP110" i="3"/>
  <c r="AP94" i="3"/>
  <c r="AP78" i="3"/>
  <c r="AP62" i="3"/>
  <c r="AP46" i="3"/>
  <c r="AP30" i="3"/>
  <c r="AP14" i="3"/>
  <c r="AR51" i="3"/>
  <c r="AO140" i="3"/>
  <c r="AO124" i="3"/>
  <c r="AO108" i="3"/>
  <c r="AO92" i="3"/>
  <c r="AO76" i="3"/>
  <c r="AO60" i="3"/>
  <c r="AO44" i="3"/>
  <c r="AO28" i="3"/>
  <c r="AO12" i="3"/>
  <c r="AP91" i="3"/>
  <c r="AP75" i="3"/>
  <c r="AP59" i="3"/>
  <c r="AP43" i="3"/>
  <c r="AP27" i="3"/>
  <c r="AP11" i="3"/>
  <c r="AR23" i="3"/>
  <c r="AO139" i="3"/>
  <c r="AO123" i="3"/>
  <c r="AO107" i="3"/>
  <c r="AO91" i="3"/>
  <c r="AO75" i="3"/>
  <c r="AO59" i="3"/>
  <c r="AO43" i="3"/>
  <c r="AO27" i="3"/>
  <c r="AO11" i="3"/>
  <c r="AR25" i="3"/>
  <c r="AR136" i="3"/>
  <c r="AR120" i="3"/>
  <c r="AR104" i="3"/>
  <c r="AR88" i="3"/>
  <c r="AR72" i="3"/>
  <c r="AR56" i="3"/>
  <c r="AR40" i="3"/>
  <c r="AR24" i="3"/>
  <c r="AR8" i="3"/>
  <c r="AR27" i="3"/>
  <c r="AQ138" i="3"/>
  <c r="AQ122" i="3"/>
  <c r="AQ106" i="3"/>
  <c r="AQ90" i="3"/>
  <c r="AQ74" i="3"/>
  <c r="AQ58" i="3"/>
  <c r="AQ42" i="3"/>
  <c r="AQ26" i="3"/>
  <c r="AQ10" i="3"/>
  <c r="AR31" i="3"/>
  <c r="AP140" i="3"/>
  <c r="AP124" i="3"/>
  <c r="AP108" i="3"/>
  <c r="AP92" i="3"/>
  <c r="AP76" i="3"/>
  <c r="AP60" i="3"/>
  <c r="AP44" i="3"/>
  <c r="AP28" i="3"/>
  <c r="AP12" i="3"/>
  <c r="AR35" i="3"/>
  <c r="AO138" i="3"/>
  <c r="AO122" i="3"/>
  <c r="AO106" i="3"/>
  <c r="AO90" i="3"/>
  <c r="AO74" i="3"/>
  <c r="AO58" i="3"/>
  <c r="AO42" i="3"/>
  <c r="AO26" i="3"/>
  <c r="AO10" i="3"/>
  <c r="AP57" i="3"/>
  <c r="AP41" i="3"/>
  <c r="AP25" i="3"/>
  <c r="AP9" i="3"/>
  <c r="AR19" i="3"/>
  <c r="AO137" i="3"/>
  <c r="AO121" i="3"/>
  <c r="AO105" i="3"/>
  <c r="AO89" i="3"/>
  <c r="AO73" i="3"/>
  <c r="AO57" i="3"/>
  <c r="AO41" i="3"/>
  <c r="AO25" i="3"/>
  <c r="AO9" i="3"/>
  <c r="AR11" i="3"/>
  <c r="AR134" i="3"/>
  <c r="AR118" i="3"/>
  <c r="AR102" i="3"/>
  <c r="AR86" i="3"/>
  <c r="AR70" i="3"/>
  <c r="AR54" i="3"/>
  <c r="AR38" i="3"/>
  <c r="AR22" i="3"/>
  <c r="AR6" i="3"/>
  <c r="AR9" i="3"/>
  <c r="AQ136" i="3"/>
  <c r="AQ120" i="3"/>
  <c r="AQ104" i="3"/>
  <c r="AQ88" i="3"/>
  <c r="AQ72" i="3"/>
  <c r="AQ56" i="3"/>
  <c r="AQ40" i="3"/>
  <c r="AQ24" i="3"/>
  <c r="AQ8" i="3"/>
  <c r="AR7" i="3"/>
  <c r="AP138" i="3"/>
  <c r="AP122" i="3"/>
  <c r="AP106" i="3"/>
  <c r="AP90" i="3"/>
  <c r="AP74" i="3"/>
  <c r="AP58" i="3"/>
  <c r="AP42" i="3"/>
  <c r="AP26" i="3"/>
  <c r="AP10" i="3"/>
  <c r="AR15" i="3"/>
  <c r="AO136" i="3"/>
  <c r="AO120" i="3"/>
  <c r="AO104" i="3"/>
  <c r="AO88" i="3"/>
  <c r="AO72" i="3"/>
  <c r="AO56" i="3"/>
  <c r="AO40" i="3"/>
  <c r="AO24" i="3"/>
  <c r="AO8" i="3"/>
  <c r="R273" i="3"/>
  <c r="P272" i="3"/>
  <c r="W271" i="3"/>
  <c r="N271" i="3"/>
  <c r="T270" i="3"/>
  <c r="R269" i="3"/>
  <c r="P268" i="3"/>
  <c r="W267" i="3"/>
  <c r="N267" i="3"/>
  <c r="T266" i="3"/>
  <c r="R265" i="3"/>
  <c r="P264" i="3"/>
  <c r="W263" i="3"/>
  <c r="N263" i="3"/>
  <c r="T262" i="3"/>
  <c r="R261" i="3"/>
  <c r="P260" i="3"/>
  <c r="W259" i="3"/>
  <c r="N259" i="3"/>
  <c r="T258" i="3"/>
  <c r="R257" i="3"/>
  <c r="P256" i="3"/>
  <c r="W255" i="3"/>
  <c r="N255" i="3"/>
  <c r="T254" i="3"/>
  <c r="R253" i="3"/>
  <c r="P252" i="3"/>
  <c r="W251" i="3"/>
  <c r="N251" i="3"/>
  <c r="T250" i="3"/>
  <c r="R249" i="3"/>
  <c r="P248" i="3"/>
  <c r="W247" i="3"/>
  <c r="N247" i="3"/>
  <c r="T246" i="3"/>
  <c r="R245" i="3"/>
  <c r="P244" i="3"/>
  <c r="Q273" i="3"/>
  <c r="X272" i="3"/>
  <c r="O272" i="3"/>
  <c r="U271" i="3"/>
  <c r="M271" i="3"/>
  <c r="S270" i="3"/>
  <c r="Q269" i="3"/>
  <c r="X268" i="3"/>
  <c r="O268" i="3"/>
  <c r="U267" i="3"/>
  <c r="M267" i="3"/>
  <c r="S266" i="3"/>
  <c r="Q265" i="3"/>
  <c r="X264" i="3"/>
  <c r="O264" i="3"/>
  <c r="U263" i="3"/>
  <c r="M263" i="3"/>
  <c r="S262" i="3"/>
  <c r="Q261" i="3"/>
  <c r="X260" i="3"/>
  <c r="O260" i="3"/>
  <c r="U259" i="3"/>
  <c r="M259" i="3"/>
  <c r="S258" i="3"/>
  <c r="Q257" i="3"/>
  <c r="X256" i="3"/>
  <c r="O256" i="3"/>
  <c r="U255" i="3"/>
  <c r="M255" i="3"/>
  <c r="S254" i="3"/>
  <c r="Q253" i="3"/>
  <c r="X252" i="3"/>
  <c r="O252" i="3"/>
  <c r="U251" i="3"/>
  <c r="M251" i="3"/>
  <c r="S250" i="3"/>
  <c r="Q249" i="3"/>
  <c r="X248" i="3"/>
  <c r="O248" i="3"/>
  <c r="U247" i="3"/>
  <c r="M247" i="3"/>
  <c r="S246" i="3"/>
  <c r="Q245" i="3"/>
  <c r="X244" i="3"/>
  <c r="O244" i="3"/>
  <c r="P273" i="3"/>
  <c r="W272" i="3"/>
  <c r="N272" i="3"/>
  <c r="T271" i="3"/>
  <c r="R270" i="3"/>
  <c r="P269" i="3"/>
  <c r="W268" i="3"/>
  <c r="N268" i="3"/>
  <c r="T267" i="3"/>
  <c r="R266" i="3"/>
  <c r="P265" i="3"/>
  <c r="W264" i="3"/>
  <c r="N264" i="3"/>
  <c r="T263" i="3"/>
  <c r="R262" i="3"/>
  <c r="P261" i="3"/>
  <c r="W260" i="3"/>
  <c r="N260" i="3"/>
  <c r="T259" i="3"/>
  <c r="R258" i="3"/>
  <c r="P257" i="3"/>
  <c r="W256" i="3"/>
  <c r="N256" i="3"/>
  <c r="T255" i="3"/>
  <c r="R254" i="3"/>
  <c r="P253" i="3"/>
  <c r="W252" i="3"/>
  <c r="N252" i="3"/>
  <c r="T251" i="3"/>
  <c r="R250" i="3"/>
  <c r="P249" i="3"/>
  <c r="W248" i="3"/>
  <c r="N248" i="3"/>
  <c r="T247" i="3"/>
  <c r="R246" i="3"/>
  <c r="P245" i="3"/>
  <c r="W244" i="3"/>
  <c r="N244" i="3"/>
  <c r="T243" i="3"/>
  <c r="X273" i="3"/>
  <c r="O273" i="3"/>
  <c r="U272" i="3"/>
  <c r="M272" i="3"/>
  <c r="S271" i="3"/>
  <c r="Q270" i="3"/>
  <c r="X269" i="3"/>
  <c r="O269" i="3"/>
  <c r="U268" i="3"/>
  <c r="M268" i="3"/>
  <c r="S267" i="3"/>
  <c r="Q266" i="3"/>
  <c r="X265" i="3"/>
  <c r="O265" i="3"/>
  <c r="U264" i="3"/>
  <c r="M264" i="3"/>
  <c r="S263" i="3"/>
  <c r="Q262" i="3"/>
  <c r="X261" i="3"/>
  <c r="O261" i="3"/>
  <c r="U260" i="3"/>
  <c r="M260" i="3"/>
  <c r="S259" i="3"/>
  <c r="Q258" i="3"/>
  <c r="X257" i="3"/>
  <c r="O257" i="3"/>
  <c r="U256" i="3"/>
  <c r="M256" i="3"/>
  <c r="S255" i="3"/>
  <c r="Q254" i="3"/>
  <c r="X253" i="3"/>
  <c r="O253" i="3"/>
  <c r="U252" i="3"/>
  <c r="M252" i="3"/>
  <c r="S251" i="3"/>
  <c r="Q250" i="3"/>
  <c r="X249" i="3"/>
  <c r="O249" i="3"/>
  <c r="U248" i="3"/>
  <c r="M248" i="3"/>
  <c r="S247" i="3"/>
  <c r="Q246" i="3"/>
  <c r="X245" i="3"/>
  <c r="O245" i="3"/>
  <c r="U244" i="3"/>
  <c r="T273" i="3"/>
  <c r="R272" i="3"/>
  <c r="P271" i="3"/>
  <c r="W270" i="3"/>
  <c r="N270" i="3"/>
  <c r="T269" i="3"/>
  <c r="R268" i="3"/>
  <c r="P267" i="3"/>
  <c r="W266" i="3"/>
  <c r="N266" i="3"/>
  <c r="T265" i="3"/>
  <c r="R264" i="3"/>
  <c r="P263" i="3"/>
  <c r="W262" i="3"/>
  <c r="N262" i="3"/>
  <c r="T261" i="3"/>
  <c r="R260" i="3"/>
  <c r="P259" i="3"/>
  <c r="W258" i="3"/>
  <c r="N258" i="3"/>
  <c r="T257" i="3"/>
  <c r="R256" i="3"/>
  <c r="P255" i="3"/>
  <c r="W254" i="3"/>
  <c r="N254" i="3"/>
  <c r="T253" i="3"/>
  <c r="R252" i="3"/>
  <c r="P251" i="3"/>
  <c r="W250" i="3"/>
  <c r="N250" i="3"/>
  <c r="T249" i="3"/>
  <c r="R248" i="3"/>
  <c r="P247" i="3"/>
  <c r="W246" i="3"/>
  <c r="N246" i="3"/>
  <c r="T245" i="3"/>
  <c r="R244" i="3"/>
  <c r="P243" i="3"/>
  <c r="S273" i="3"/>
  <c r="Q272" i="3"/>
  <c r="X271" i="3"/>
  <c r="O271" i="3"/>
  <c r="U270" i="3"/>
  <c r="M270" i="3"/>
  <c r="S269" i="3"/>
  <c r="Q268" i="3"/>
  <c r="X267" i="3"/>
  <c r="O267" i="3"/>
  <c r="U266" i="3"/>
  <c r="M266" i="3"/>
  <c r="S265" i="3"/>
  <c r="Q264" i="3"/>
  <c r="X263" i="3"/>
  <c r="O263" i="3"/>
  <c r="U262" i="3"/>
  <c r="M262" i="3"/>
  <c r="S261" i="3"/>
  <c r="Q260" i="3"/>
  <c r="X259" i="3"/>
  <c r="O259" i="3"/>
  <c r="U258" i="3"/>
  <c r="M258" i="3"/>
  <c r="S257" i="3"/>
  <c r="Q256" i="3"/>
  <c r="X255" i="3"/>
  <c r="O255" i="3"/>
  <c r="T272" i="3"/>
  <c r="W269" i="3"/>
  <c r="N265" i="3"/>
  <c r="P262" i="3"/>
  <c r="R259" i="3"/>
  <c r="T256" i="3"/>
  <c r="M254" i="3"/>
  <c r="M253" i="3"/>
  <c r="O251" i="3"/>
  <c r="O250" i="3"/>
  <c r="N249" i="3"/>
  <c r="Q248" i="3"/>
  <c r="Q247" i="3"/>
  <c r="P246" i="3"/>
  <c r="S245" i="3"/>
  <c r="S244" i="3"/>
  <c r="N243" i="3"/>
  <c r="T242" i="3"/>
  <c r="R241" i="3"/>
  <c r="P240" i="3"/>
  <c r="W239" i="3"/>
  <c r="N239" i="3"/>
  <c r="T238" i="3"/>
  <c r="R237" i="3"/>
  <c r="P236" i="3"/>
  <c r="W235" i="3"/>
  <c r="N235" i="3"/>
  <c r="T234" i="3"/>
  <c r="R233" i="3"/>
  <c r="P232" i="3"/>
  <c r="W231" i="3"/>
  <c r="N231" i="3"/>
  <c r="T230" i="3"/>
  <c r="R229" i="3"/>
  <c r="P228" i="3"/>
  <c r="W227" i="3"/>
  <c r="N227" i="3"/>
  <c r="T226" i="3"/>
  <c r="R225" i="3"/>
  <c r="P224" i="3"/>
  <c r="W223" i="3"/>
  <c r="N223" i="3"/>
  <c r="T222" i="3"/>
  <c r="S272" i="3"/>
  <c r="W273" i="3"/>
  <c r="N269" i="3"/>
  <c r="P266" i="3"/>
  <c r="U273" i="3"/>
  <c r="X270" i="3"/>
  <c r="M269" i="3"/>
  <c r="N273" i="3"/>
  <c r="P270" i="3"/>
  <c r="M273" i="3"/>
  <c r="O270" i="3"/>
  <c r="R271" i="3"/>
  <c r="T268" i="3"/>
  <c r="Q267" i="3"/>
  <c r="U265" i="3"/>
  <c r="S260" i="3"/>
  <c r="M257" i="3"/>
  <c r="R255" i="3"/>
  <c r="O254" i="3"/>
  <c r="X247" i="3"/>
  <c r="U246" i="3"/>
  <c r="N245" i="3"/>
  <c r="M244" i="3"/>
  <c r="U243" i="3"/>
  <c r="X242" i="3"/>
  <c r="N242" i="3"/>
  <c r="Q241" i="3"/>
  <c r="U240" i="3"/>
  <c r="P239" i="3"/>
  <c r="S238" i="3"/>
  <c r="X237" i="3"/>
  <c r="N237" i="3"/>
  <c r="R236" i="3"/>
  <c r="U235" i="3"/>
  <c r="P234" i="3"/>
  <c r="T233" i="3"/>
  <c r="X232" i="3"/>
  <c r="N232" i="3"/>
  <c r="R231" i="3"/>
  <c r="W230" i="3"/>
  <c r="M230" i="3"/>
  <c r="P229" i="3"/>
  <c r="T228" i="3"/>
  <c r="O227" i="3"/>
  <c r="R226" i="3"/>
  <c r="W225" i="3"/>
  <c r="M225" i="3"/>
  <c r="Q224" i="3"/>
  <c r="T223" i="3"/>
  <c r="O222" i="3"/>
  <c r="T221" i="3"/>
  <c r="R220" i="3"/>
  <c r="P219" i="3"/>
  <c r="W218" i="3"/>
  <c r="N218" i="3"/>
  <c r="T217" i="3"/>
  <c r="R216" i="3"/>
  <c r="P215" i="3"/>
  <c r="W214" i="3"/>
  <c r="N214" i="3"/>
  <c r="T213" i="3"/>
  <c r="R212" i="3"/>
  <c r="P211" i="3"/>
  <c r="W210" i="3"/>
  <c r="N210" i="3"/>
  <c r="T209" i="3"/>
  <c r="R208" i="3"/>
  <c r="P207" i="3"/>
  <c r="W206" i="3"/>
  <c r="N206" i="3"/>
  <c r="T205" i="3"/>
  <c r="R204" i="3"/>
  <c r="P203" i="3"/>
  <c r="W202" i="3"/>
  <c r="N202" i="3"/>
  <c r="T201" i="3"/>
  <c r="R200" i="3"/>
  <c r="P199" i="3"/>
  <c r="W198" i="3"/>
  <c r="N198" i="3"/>
  <c r="T197" i="3"/>
  <c r="R196" i="3"/>
  <c r="P195" i="3"/>
  <c r="W194" i="3"/>
  <c r="N194" i="3"/>
  <c r="T193" i="3"/>
  <c r="R192" i="3"/>
  <c r="P191" i="3"/>
  <c r="W190" i="3"/>
  <c r="N190" i="3"/>
  <c r="Q271" i="3"/>
  <c r="M265" i="3"/>
  <c r="R263" i="3"/>
  <c r="X258" i="3"/>
  <c r="Q255" i="3"/>
  <c r="W249" i="3"/>
  <c r="T248" i="3"/>
  <c r="R247" i="3"/>
  <c r="O246" i="3"/>
  <c r="M245" i="3"/>
  <c r="S243" i="3"/>
  <c r="W242" i="3"/>
  <c r="M242" i="3"/>
  <c r="P241" i="3"/>
  <c r="T240" i="3"/>
  <c r="O239" i="3"/>
  <c r="R238" i="3"/>
  <c r="W237" i="3"/>
  <c r="M237" i="3"/>
  <c r="Q236" i="3"/>
  <c r="T235" i="3"/>
  <c r="O234" i="3"/>
  <c r="S233" i="3"/>
  <c r="W232" i="3"/>
  <c r="M232" i="3"/>
  <c r="Q231" i="3"/>
  <c r="U230" i="3"/>
  <c r="O229" i="3"/>
  <c r="S228" i="3"/>
  <c r="X227" i="3"/>
  <c r="M227" i="3"/>
  <c r="Q226" i="3"/>
  <c r="U225" i="3"/>
  <c r="O224" i="3"/>
  <c r="S223" i="3"/>
  <c r="X222" i="3"/>
  <c r="N222" i="3"/>
  <c r="S221" i="3"/>
  <c r="Q220" i="3"/>
  <c r="X219" i="3"/>
  <c r="O219" i="3"/>
  <c r="U218" i="3"/>
  <c r="M218" i="3"/>
  <c r="Q263" i="3"/>
  <c r="W261" i="3"/>
  <c r="P258" i="3"/>
  <c r="X250" i="3"/>
  <c r="U249" i="3"/>
  <c r="S248" i="3"/>
  <c r="O247" i="3"/>
  <c r="M246" i="3"/>
  <c r="R243" i="3"/>
  <c r="U242" i="3"/>
  <c r="O241" i="3"/>
  <c r="S240" i="3"/>
  <c r="X239" i="3"/>
  <c r="M239" i="3"/>
  <c r="Q238" i="3"/>
  <c r="U237" i="3"/>
  <c r="O236" i="3"/>
  <c r="S235" i="3"/>
  <c r="X234" i="3"/>
  <c r="N234" i="3"/>
  <c r="Q233" i="3"/>
  <c r="U232" i="3"/>
  <c r="P231" i="3"/>
  <c r="S230" i="3"/>
  <c r="X229" i="3"/>
  <c r="N229" i="3"/>
  <c r="R228" i="3"/>
  <c r="U227" i="3"/>
  <c r="P226" i="3"/>
  <c r="T225" i="3"/>
  <c r="X224" i="3"/>
  <c r="N224" i="3"/>
  <c r="R223" i="3"/>
  <c r="W222" i="3"/>
  <c r="M222" i="3"/>
  <c r="R221" i="3"/>
  <c r="P220" i="3"/>
  <c r="W219" i="3"/>
  <c r="N219" i="3"/>
  <c r="U269" i="3"/>
  <c r="X266" i="3"/>
  <c r="U261" i="3"/>
  <c r="O258" i="3"/>
  <c r="S256" i="3"/>
  <c r="X251" i="3"/>
  <c r="U250" i="3"/>
  <c r="S249" i="3"/>
  <c r="Q243" i="3"/>
  <c r="S242" i="3"/>
  <c r="X241" i="3"/>
  <c r="N241" i="3"/>
  <c r="R240" i="3"/>
  <c r="U239" i="3"/>
  <c r="P238" i="3"/>
  <c r="T237" i="3"/>
  <c r="X236" i="3"/>
  <c r="N236" i="3"/>
  <c r="R235" i="3"/>
  <c r="W234" i="3"/>
  <c r="M234" i="3"/>
  <c r="P233" i="3"/>
  <c r="T232" i="3"/>
  <c r="O231" i="3"/>
  <c r="R230" i="3"/>
  <c r="W229" i="3"/>
  <c r="M229" i="3"/>
  <c r="Q228" i="3"/>
  <c r="T227" i="3"/>
  <c r="O226" i="3"/>
  <c r="S225" i="3"/>
  <c r="W224" i="3"/>
  <c r="M224" i="3"/>
  <c r="Q223" i="3"/>
  <c r="U222" i="3"/>
  <c r="Q221" i="3"/>
  <c r="X220" i="3"/>
  <c r="O220" i="3"/>
  <c r="U219" i="3"/>
  <c r="M219" i="3"/>
  <c r="S218" i="3"/>
  <c r="Q217" i="3"/>
  <c r="S268" i="3"/>
  <c r="O266" i="3"/>
  <c r="T264" i="3"/>
  <c r="N261" i="3"/>
  <c r="W253" i="3"/>
  <c r="T252" i="3"/>
  <c r="R251" i="3"/>
  <c r="P250" i="3"/>
  <c r="M249" i="3"/>
  <c r="O243" i="3"/>
  <c r="R242" i="3"/>
  <c r="W241" i="3"/>
  <c r="M241" i="3"/>
  <c r="Q240" i="3"/>
  <c r="T239" i="3"/>
  <c r="O238" i="3"/>
  <c r="S237" i="3"/>
  <c r="W236" i="3"/>
  <c r="M236" i="3"/>
  <c r="Q235" i="3"/>
  <c r="U234" i="3"/>
  <c r="O233" i="3"/>
  <c r="S232" i="3"/>
  <c r="X231" i="3"/>
  <c r="M231" i="3"/>
  <c r="Q230" i="3"/>
  <c r="U229" i="3"/>
  <c r="O228" i="3"/>
  <c r="S227" i="3"/>
  <c r="X226" i="3"/>
  <c r="N226" i="3"/>
  <c r="Q225" i="3"/>
  <c r="U224" i="3"/>
  <c r="P223" i="3"/>
  <c r="S222" i="3"/>
  <c r="P221" i="3"/>
  <c r="W220" i="3"/>
  <c r="N220" i="3"/>
  <c r="T219" i="3"/>
  <c r="R218" i="3"/>
  <c r="P217" i="3"/>
  <c r="S264" i="3"/>
  <c r="M261" i="3"/>
  <c r="Q259" i="3"/>
  <c r="W257" i="3"/>
  <c r="X254" i="3"/>
  <c r="U253" i="3"/>
  <c r="S252" i="3"/>
  <c r="Q251" i="3"/>
  <c r="M250" i="3"/>
  <c r="M243" i="3"/>
  <c r="Q242" i="3"/>
  <c r="U241" i="3"/>
  <c r="O240" i="3"/>
  <c r="S239" i="3"/>
  <c r="X238" i="3"/>
  <c r="N238" i="3"/>
  <c r="Q237" i="3"/>
  <c r="U236" i="3"/>
  <c r="P235" i="3"/>
  <c r="S234" i="3"/>
  <c r="X233" i="3"/>
  <c r="N233" i="3"/>
  <c r="R232" i="3"/>
  <c r="U231" i="3"/>
  <c r="P230" i="3"/>
  <c r="T229" i="3"/>
  <c r="X228" i="3"/>
  <c r="N228" i="3"/>
  <c r="R227" i="3"/>
  <c r="W226" i="3"/>
  <c r="M226" i="3"/>
  <c r="P225" i="3"/>
  <c r="T224" i="3"/>
  <c r="O223" i="3"/>
  <c r="R222" i="3"/>
  <c r="X221" i="3"/>
  <c r="O221" i="3"/>
  <c r="U220" i="3"/>
  <c r="M220" i="3"/>
  <c r="S219" i="3"/>
  <c r="Q218" i="3"/>
  <c r="X262" i="3"/>
  <c r="U257" i="3"/>
  <c r="U254" i="3"/>
  <c r="S253" i="3"/>
  <c r="Q252" i="3"/>
  <c r="W245" i="3"/>
  <c r="T244" i="3"/>
  <c r="X243" i="3"/>
  <c r="P242" i="3"/>
  <c r="T241" i="3"/>
  <c r="X240" i="3"/>
  <c r="N240" i="3"/>
  <c r="R239" i="3"/>
  <c r="W238" i="3"/>
  <c r="M238" i="3"/>
  <c r="P237" i="3"/>
  <c r="T236" i="3"/>
  <c r="O235" i="3"/>
  <c r="R234" i="3"/>
  <c r="W233" i="3"/>
  <c r="M233" i="3"/>
  <c r="Q232" i="3"/>
  <c r="T231" i="3"/>
  <c r="O230" i="3"/>
  <c r="S229" i="3"/>
  <c r="W228" i="3"/>
  <c r="M228" i="3"/>
  <c r="Q227" i="3"/>
  <c r="U226" i="3"/>
  <c r="O225" i="3"/>
  <c r="S224" i="3"/>
  <c r="X223" i="3"/>
  <c r="M223" i="3"/>
  <c r="Q222" i="3"/>
  <c r="W221" i="3"/>
  <c r="N221" i="3"/>
  <c r="T220" i="3"/>
  <c r="R219" i="3"/>
  <c r="P218" i="3"/>
  <c r="W217" i="3"/>
  <c r="N217" i="3"/>
  <c r="R267" i="3"/>
  <c r="P254" i="3"/>
  <c r="U245" i="3"/>
  <c r="Q234" i="3"/>
  <c r="R224" i="3"/>
  <c r="M221" i="3"/>
  <c r="T218" i="3"/>
  <c r="R217" i="3"/>
  <c r="P216" i="3"/>
  <c r="T215" i="3"/>
  <c r="O214" i="3"/>
  <c r="R213" i="3"/>
  <c r="W212" i="3"/>
  <c r="M212" i="3"/>
  <c r="Q211" i="3"/>
  <c r="T210" i="3"/>
  <c r="O209" i="3"/>
  <c r="S208" i="3"/>
  <c r="W207" i="3"/>
  <c r="M207" i="3"/>
  <c r="Q206" i="3"/>
  <c r="U205" i="3"/>
  <c r="O204" i="3"/>
  <c r="S203" i="3"/>
  <c r="X202" i="3"/>
  <c r="M202" i="3"/>
  <c r="Q201" i="3"/>
  <c r="U200" i="3"/>
  <c r="O199" i="3"/>
  <c r="S198" i="3"/>
  <c r="X197" i="3"/>
  <c r="N197" i="3"/>
  <c r="Q196" i="3"/>
  <c r="U195" i="3"/>
  <c r="P194" i="3"/>
  <c r="S193" i="3"/>
  <c r="X192" i="3"/>
  <c r="N192" i="3"/>
  <c r="R191" i="3"/>
  <c r="U190" i="3"/>
  <c r="R189" i="3"/>
  <c r="P188" i="3"/>
  <c r="W187" i="3"/>
  <c r="N187" i="3"/>
  <c r="T186" i="3"/>
  <c r="R185" i="3"/>
  <c r="P184" i="3"/>
  <c r="W183" i="3"/>
  <c r="N183" i="3"/>
  <c r="T182" i="3"/>
  <c r="R181" i="3"/>
  <c r="P180" i="3"/>
  <c r="W179" i="3"/>
  <c r="N179" i="3"/>
  <c r="T178" i="3"/>
  <c r="R177" i="3"/>
  <c r="P176" i="3"/>
  <c r="W175" i="3"/>
  <c r="N175" i="3"/>
  <c r="T174" i="3"/>
  <c r="R173" i="3"/>
  <c r="P172" i="3"/>
  <c r="W171" i="3"/>
  <c r="N171" i="3"/>
  <c r="T170" i="3"/>
  <c r="R169" i="3"/>
  <c r="P168" i="3"/>
  <c r="W167" i="3"/>
  <c r="N167" i="3"/>
  <c r="T166" i="3"/>
  <c r="R165" i="3"/>
  <c r="P164" i="3"/>
  <c r="W163" i="3"/>
  <c r="N163" i="3"/>
  <c r="T162" i="3"/>
  <c r="R161" i="3"/>
  <c r="P160" i="3"/>
  <c r="W159" i="3"/>
  <c r="N159" i="3"/>
  <c r="T158" i="3"/>
  <c r="R157" i="3"/>
  <c r="P156" i="3"/>
  <c r="W265" i="3"/>
  <c r="N253" i="3"/>
  <c r="Q244" i="3"/>
  <c r="W240" i="3"/>
  <c r="O237" i="3"/>
  <c r="X230" i="3"/>
  <c r="P227" i="3"/>
  <c r="O218" i="3"/>
  <c r="O217" i="3"/>
  <c r="O216" i="3"/>
  <c r="S215" i="3"/>
  <c r="X214" i="3"/>
  <c r="M214" i="3"/>
  <c r="Q213" i="3"/>
  <c r="U212" i="3"/>
  <c r="O211" i="3"/>
  <c r="S210" i="3"/>
  <c r="X209" i="3"/>
  <c r="N209" i="3"/>
  <c r="Q208" i="3"/>
  <c r="U207" i="3"/>
  <c r="P206" i="3"/>
  <c r="S205" i="3"/>
  <c r="X204" i="3"/>
  <c r="N204" i="3"/>
  <c r="R203" i="3"/>
  <c r="U202" i="3"/>
  <c r="P201" i="3"/>
  <c r="T200" i="3"/>
  <c r="X199" i="3"/>
  <c r="N199" i="3"/>
  <c r="R198" i="3"/>
  <c r="W197" i="3"/>
  <c r="M197" i="3"/>
  <c r="P196" i="3"/>
  <c r="T195" i="3"/>
  <c r="O194" i="3"/>
  <c r="R193" i="3"/>
  <c r="W192" i="3"/>
  <c r="M192" i="3"/>
  <c r="Q191" i="3"/>
  <c r="W243" i="3"/>
  <c r="M240" i="3"/>
  <c r="U233" i="3"/>
  <c r="N230" i="3"/>
  <c r="U223" i="3"/>
  <c r="S220" i="3"/>
  <c r="M217" i="3"/>
  <c r="X216" i="3"/>
  <c r="N216" i="3"/>
  <c r="R215" i="3"/>
  <c r="U214" i="3"/>
  <c r="P213" i="3"/>
  <c r="T212" i="3"/>
  <c r="X211" i="3"/>
  <c r="N211" i="3"/>
  <c r="R210" i="3"/>
  <c r="W209" i="3"/>
  <c r="M209" i="3"/>
  <c r="P208" i="3"/>
  <c r="T207" i="3"/>
  <c r="O206" i="3"/>
  <c r="R205" i="3"/>
  <c r="W204" i="3"/>
  <c r="M204" i="3"/>
  <c r="Q203" i="3"/>
  <c r="T202" i="3"/>
  <c r="O201" i="3"/>
  <c r="S200" i="3"/>
  <c r="W199" i="3"/>
  <c r="M199" i="3"/>
  <c r="Q198" i="3"/>
  <c r="U197" i="3"/>
  <c r="O196" i="3"/>
  <c r="S195" i="3"/>
  <c r="X194" i="3"/>
  <c r="M194" i="3"/>
  <c r="Q193" i="3"/>
  <c r="U192" i="3"/>
  <c r="O262" i="3"/>
  <c r="S236" i="3"/>
  <c r="S226" i="3"/>
  <c r="W216" i="3"/>
  <c r="M216" i="3"/>
  <c r="Q215" i="3"/>
  <c r="T214" i="3"/>
  <c r="O213" i="3"/>
  <c r="S212" i="3"/>
  <c r="W211" i="3"/>
  <c r="M211" i="3"/>
  <c r="Q210" i="3"/>
  <c r="U209" i="3"/>
  <c r="O208" i="3"/>
  <c r="S207" i="3"/>
  <c r="X206" i="3"/>
  <c r="M206" i="3"/>
  <c r="Q205" i="3"/>
  <c r="U204" i="3"/>
  <c r="O203" i="3"/>
  <c r="S202" i="3"/>
  <c r="X201" i="3"/>
  <c r="N201" i="3"/>
  <c r="Q200" i="3"/>
  <c r="U199" i="3"/>
  <c r="P198" i="3"/>
  <c r="S197" i="3"/>
  <c r="X196" i="3"/>
  <c r="N196" i="3"/>
  <c r="R195" i="3"/>
  <c r="U194" i="3"/>
  <c r="P193" i="3"/>
  <c r="T192" i="3"/>
  <c r="X191" i="3"/>
  <c r="N191" i="3"/>
  <c r="T260" i="3"/>
  <c r="Q239" i="3"/>
  <c r="Q229" i="3"/>
  <c r="U216" i="3"/>
  <c r="O215" i="3"/>
  <c r="S214" i="3"/>
  <c r="X213" i="3"/>
  <c r="N213" i="3"/>
  <c r="Q212" i="3"/>
  <c r="U211" i="3"/>
  <c r="P210" i="3"/>
  <c r="S209" i="3"/>
  <c r="X208" i="3"/>
  <c r="N208" i="3"/>
  <c r="R207" i="3"/>
  <c r="U206" i="3"/>
  <c r="P205" i="3"/>
  <c r="T204" i="3"/>
  <c r="X203" i="3"/>
  <c r="N203" i="3"/>
  <c r="R202" i="3"/>
  <c r="W201" i="3"/>
  <c r="M201" i="3"/>
  <c r="P200" i="3"/>
  <c r="T199" i="3"/>
  <c r="O198" i="3"/>
  <c r="R197" i="3"/>
  <c r="W196" i="3"/>
  <c r="M196" i="3"/>
  <c r="Q195" i="3"/>
  <c r="T194" i="3"/>
  <c r="O193" i="3"/>
  <c r="S192" i="3"/>
  <c r="W191" i="3"/>
  <c r="M191" i="3"/>
  <c r="Q190" i="3"/>
  <c r="O242" i="3"/>
  <c r="X235" i="3"/>
  <c r="O232" i="3"/>
  <c r="X225" i="3"/>
  <c r="P222" i="3"/>
  <c r="Q219" i="3"/>
  <c r="X217" i="3"/>
  <c r="T216" i="3"/>
  <c r="X215" i="3"/>
  <c r="N215" i="3"/>
  <c r="R214" i="3"/>
  <c r="W213" i="3"/>
  <c r="M213" i="3"/>
  <c r="P212" i="3"/>
  <c r="T211" i="3"/>
  <c r="O210" i="3"/>
  <c r="R209" i="3"/>
  <c r="W208" i="3"/>
  <c r="M208" i="3"/>
  <c r="Q207" i="3"/>
  <c r="T206" i="3"/>
  <c r="O205" i="3"/>
  <c r="S204" i="3"/>
  <c r="W203" i="3"/>
  <c r="M203" i="3"/>
  <c r="Q202" i="3"/>
  <c r="U201" i="3"/>
  <c r="O200" i="3"/>
  <c r="S199" i="3"/>
  <c r="X198" i="3"/>
  <c r="M198" i="3"/>
  <c r="Q197" i="3"/>
  <c r="U196" i="3"/>
  <c r="O195" i="3"/>
  <c r="S194" i="3"/>
  <c r="X193" i="3"/>
  <c r="N193" i="3"/>
  <c r="Q192" i="3"/>
  <c r="U191" i="3"/>
  <c r="N257" i="3"/>
  <c r="U238" i="3"/>
  <c r="M235" i="3"/>
  <c r="U228" i="3"/>
  <c r="N225" i="3"/>
  <c r="U217" i="3"/>
  <c r="S216" i="3"/>
  <c r="W215" i="3"/>
  <c r="M215" i="3"/>
  <c r="Q214" i="3"/>
  <c r="U213" i="3"/>
  <c r="O212" i="3"/>
  <c r="S211" i="3"/>
  <c r="X210" i="3"/>
  <c r="M210" i="3"/>
  <c r="Q209" i="3"/>
  <c r="U208" i="3"/>
  <c r="O207" i="3"/>
  <c r="S206" i="3"/>
  <c r="X205" i="3"/>
  <c r="N205" i="3"/>
  <c r="Q204" i="3"/>
  <c r="U203" i="3"/>
  <c r="P202" i="3"/>
  <c r="S201" i="3"/>
  <c r="X200" i="3"/>
  <c r="N200" i="3"/>
  <c r="R199" i="3"/>
  <c r="U198" i="3"/>
  <c r="P197" i="3"/>
  <c r="T196" i="3"/>
  <c r="X195" i="3"/>
  <c r="N195" i="3"/>
  <c r="R194" i="3"/>
  <c r="W193" i="3"/>
  <c r="M193" i="3"/>
  <c r="P192" i="3"/>
  <c r="T191" i="3"/>
  <c r="U221" i="3"/>
  <c r="R211" i="3"/>
  <c r="R201" i="3"/>
  <c r="S190" i="3"/>
  <c r="T189" i="3"/>
  <c r="X188" i="3"/>
  <c r="N188" i="3"/>
  <c r="R187" i="3"/>
  <c r="W186" i="3"/>
  <c r="M186" i="3"/>
  <c r="P185" i="3"/>
  <c r="T184" i="3"/>
  <c r="O183" i="3"/>
  <c r="R182" i="3"/>
  <c r="W181" i="3"/>
  <c r="M181" i="3"/>
  <c r="Q180" i="3"/>
  <c r="T179" i="3"/>
  <c r="O178" i="3"/>
  <c r="S177" i="3"/>
  <c r="W176" i="3"/>
  <c r="M176" i="3"/>
  <c r="Q175" i="3"/>
  <c r="U174" i="3"/>
  <c r="O173" i="3"/>
  <c r="S172" i="3"/>
  <c r="X171" i="3"/>
  <c r="M171" i="3"/>
  <c r="Q170" i="3"/>
  <c r="U169" i="3"/>
  <c r="O168" i="3"/>
  <c r="S167" i="3"/>
  <c r="X166" i="3"/>
  <c r="N166" i="3"/>
  <c r="Q165" i="3"/>
  <c r="U164" i="3"/>
  <c r="P163" i="3"/>
  <c r="S162" i="3"/>
  <c r="X161" i="3"/>
  <c r="N161" i="3"/>
  <c r="R160" i="3"/>
  <c r="U159" i="3"/>
  <c r="P158" i="3"/>
  <c r="T157" i="3"/>
  <c r="X156" i="3"/>
  <c r="N156" i="3"/>
  <c r="T155" i="3"/>
  <c r="R154" i="3"/>
  <c r="P153" i="3"/>
  <c r="W152" i="3"/>
  <c r="N152" i="3"/>
  <c r="T151" i="3"/>
  <c r="R150" i="3"/>
  <c r="P149" i="3"/>
  <c r="W148" i="3"/>
  <c r="N148" i="3"/>
  <c r="X246" i="3"/>
  <c r="X218" i="3"/>
  <c r="P214" i="3"/>
  <c r="X207" i="3"/>
  <c r="P204" i="3"/>
  <c r="Q194" i="3"/>
  <c r="S191" i="3"/>
  <c r="R190" i="3"/>
  <c r="S189" i="3"/>
  <c r="W188" i="3"/>
  <c r="M188" i="3"/>
  <c r="Q187" i="3"/>
  <c r="U186" i="3"/>
  <c r="O185" i="3"/>
  <c r="S184" i="3"/>
  <c r="X183" i="3"/>
  <c r="M183" i="3"/>
  <c r="Q182" i="3"/>
  <c r="U181" i="3"/>
  <c r="O180" i="3"/>
  <c r="S179" i="3"/>
  <c r="X178" i="3"/>
  <c r="N178" i="3"/>
  <c r="Q177" i="3"/>
  <c r="U176" i="3"/>
  <c r="P175" i="3"/>
  <c r="S174" i="3"/>
  <c r="X173" i="3"/>
  <c r="N173" i="3"/>
  <c r="R172" i="3"/>
  <c r="U171" i="3"/>
  <c r="P170" i="3"/>
  <c r="T169" i="3"/>
  <c r="X168" i="3"/>
  <c r="N168" i="3"/>
  <c r="R167" i="3"/>
  <c r="W166" i="3"/>
  <c r="M166" i="3"/>
  <c r="P165" i="3"/>
  <c r="T164" i="3"/>
  <c r="O163" i="3"/>
  <c r="S241" i="3"/>
  <c r="S217" i="3"/>
  <c r="U210" i="3"/>
  <c r="N207" i="3"/>
  <c r="W200" i="3"/>
  <c r="O197" i="3"/>
  <c r="O191" i="3"/>
  <c r="P190" i="3"/>
  <c r="Q189" i="3"/>
  <c r="U188" i="3"/>
  <c r="P187" i="3"/>
  <c r="S186" i="3"/>
  <c r="X185" i="3"/>
  <c r="N185" i="3"/>
  <c r="R184" i="3"/>
  <c r="U183" i="3"/>
  <c r="P182" i="3"/>
  <c r="T181" i="3"/>
  <c r="X180" i="3"/>
  <c r="N180" i="3"/>
  <c r="R179" i="3"/>
  <c r="W178" i="3"/>
  <c r="M178" i="3"/>
  <c r="P177" i="3"/>
  <c r="T176" i="3"/>
  <c r="O175" i="3"/>
  <c r="R174" i="3"/>
  <c r="W173" i="3"/>
  <c r="M173" i="3"/>
  <c r="Q172" i="3"/>
  <c r="T171" i="3"/>
  <c r="O170" i="3"/>
  <c r="S169" i="3"/>
  <c r="W168" i="3"/>
  <c r="M168" i="3"/>
  <c r="Q167" i="3"/>
  <c r="U166" i="3"/>
  <c r="O165" i="3"/>
  <c r="S164" i="3"/>
  <c r="X163" i="3"/>
  <c r="M163" i="3"/>
  <c r="Q162" i="3"/>
  <c r="U161" i="3"/>
  <c r="S213" i="3"/>
  <c r="T203" i="3"/>
  <c r="M200" i="3"/>
  <c r="U193" i="3"/>
  <c r="O190" i="3"/>
  <c r="P189" i="3"/>
  <c r="T188" i="3"/>
  <c r="O187" i="3"/>
  <c r="R186" i="3"/>
  <c r="W185" i="3"/>
  <c r="M185" i="3"/>
  <c r="Q184" i="3"/>
  <c r="T183" i="3"/>
  <c r="O182" i="3"/>
  <c r="S181" i="3"/>
  <c r="W180" i="3"/>
  <c r="M180" i="3"/>
  <c r="Q179" i="3"/>
  <c r="U178" i="3"/>
  <c r="O177" i="3"/>
  <c r="S176" i="3"/>
  <c r="X175" i="3"/>
  <c r="M175" i="3"/>
  <c r="Q174" i="3"/>
  <c r="U173" i="3"/>
  <c r="O172" i="3"/>
  <c r="S171" i="3"/>
  <c r="X170" i="3"/>
  <c r="N170" i="3"/>
  <c r="Q169" i="3"/>
  <c r="U168" i="3"/>
  <c r="P167" i="3"/>
  <c r="S166" i="3"/>
  <c r="X165" i="3"/>
  <c r="N165" i="3"/>
  <c r="R164" i="3"/>
  <c r="U163" i="3"/>
  <c r="P162" i="3"/>
  <c r="T161" i="3"/>
  <c r="X160" i="3"/>
  <c r="Q216" i="3"/>
  <c r="R206" i="3"/>
  <c r="S196" i="3"/>
  <c r="M190" i="3"/>
  <c r="O189" i="3"/>
  <c r="S188" i="3"/>
  <c r="X187" i="3"/>
  <c r="M187" i="3"/>
  <c r="Q186" i="3"/>
  <c r="U185" i="3"/>
  <c r="O184" i="3"/>
  <c r="S183" i="3"/>
  <c r="X182" i="3"/>
  <c r="N182" i="3"/>
  <c r="Q181" i="3"/>
  <c r="U180" i="3"/>
  <c r="P179" i="3"/>
  <c r="S178" i="3"/>
  <c r="X177" i="3"/>
  <c r="N177" i="3"/>
  <c r="R176" i="3"/>
  <c r="U175" i="3"/>
  <c r="P174" i="3"/>
  <c r="T173" i="3"/>
  <c r="X172" i="3"/>
  <c r="N172" i="3"/>
  <c r="R171" i="3"/>
  <c r="W170" i="3"/>
  <c r="M170" i="3"/>
  <c r="P169" i="3"/>
  <c r="T168" i="3"/>
  <c r="O167" i="3"/>
  <c r="R166" i="3"/>
  <c r="W165" i="3"/>
  <c r="M165" i="3"/>
  <c r="Q164" i="3"/>
  <c r="T163" i="3"/>
  <c r="O162" i="3"/>
  <c r="S161" i="3"/>
  <c r="W160" i="3"/>
  <c r="M160" i="3"/>
  <c r="Q159" i="3"/>
  <c r="S231" i="3"/>
  <c r="X212" i="3"/>
  <c r="P209" i="3"/>
  <c r="Q199" i="3"/>
  <c r="X189" i="3"/>
  <c r="N189" i="3"/>
  <c r="R188" i="3"/>
  <c r="U187" i="3"/>
  <c r="P186" i="3"/>
  <c r="T185" i="3"/>
  <c r="X184" i="3"/>
  <c r="N184" i="3"/>
  <c r="R183" i="3"/>
  <c r="W182" i="3"/>
  <c r="M182" i="3"/>
  <c r="P181" i="3"/>
  <c r="T180" i="3"/>
  <c r="O179" i="3"/>
  <c r="R178" i="3"/>
  <c r="W177" i="3"/>
  <c r="M177" i="3"/>
  <c r="Q176" i="3"/>
  <c r="T175" i="3"/>
  <c r="O174" i="3"/>
  <c r="S173" i="3"/>
  <c r="W172" i="3"/>
  <c r="M172" i="3"/>
  <c r="Q171" i="3"/>
  <c r="U170" i="3"/>
  <c r="O169" i="3"/>
  <c r="S168" i="3"/>
  <c r="X167" i="3"/>
  <c r="M167" i="3"/>
  <c r="Q166" i="3"/>
  <c r="U165" i="3"/>
  <c r="O164" i="3"/>
  <c r="S163" i="3"/>
  <c r="U215" i="3"/>
  <c r="N212" i="3"/>
  <c r="W205" i="3"/>
  <c r="O202" i="3"/>
  <c r="W195" i="3"/>
  <c r="O192" i="3"/>
  <c r="X190" i="3"/>
  <c r="W189" i="3"/>
  <c r="M189" i="3"/>
  <c r="Q188" i="3"/>
  <c r="T187" i="3"/>
  <c r="O186" i="3"/>
  <c r="S185" i="3"/>
  <c r="W184" i="3"/>
  <c r="M184" i="3"/>
  <c r="Q183" i="3"/>
  <c r="U182" i="3"/>
  <c r="O181" i="3"/>
  <c r="S180" i="3"/>
  <c r="X179" i="3"/>
  <c r="M179" i="3"/>
  <c r="Q178" i="3"/>
  <c r="U177" i="3"/>
  <c r="O176" i="3"/>
  <c r="S175" i="3"/>
  <c r="X174" i="3"/>
  <c r="N174" i="3"/>
  <c r="Q173" i="3"/>
  <c r="U172" i="3"/>
  <c r="P171" i="3"/>
  <c r="S170" i="3"/>
  <c r="X169" i="3"/>
  <c r="N169" i="3"/>
  <c r="R168" i="3"/>
  <c r="U167" i="3"/>
  <c r="P166" i="3"/>
  <c r="T165" i="3"/>
  <c r="X164" i="3"/>
  <c r="N164" i="3"/>
  <c r="R163" i="3"/>
  <c r="W162" i="3"/>
  <c r="M162" i="3"/>
  <c r="P161" i="3"/>
  <c r="S187" i="3"/>
  <c r="T177" i="3"/>
  <c r="M174" i="3"/>
  <c r="T167" i="3"/>
  <c r="M164" i="3"/>
  <c r="N162" i="3"/>
  <c r="M161" i="3"/>
  <c r="Q160" i="3"/>
  <c r="O159" i="3"/>
  <c r="O158" i="3"/>
  <c r="P157" i="3"/>
  <c r="R156" i="3"/>
  <c r="U155" i="3"/>
  <c r="O154" i="3"/>
  <c r="S153" i="3"/>
  <c r="X152" i="3"/>
  <c r="M152" i="3"/>
  <c r="Q151" i="3"/>
  <c r="U150" i="3"/>
  <c r="O149" i="3"/>
  <c r="S148" i="3"/>
  <c r="T190" i="3"/>
  <c r="R180" i="3"/>
  <c r="R170" i="3"/>
  <c r="O160" i="3"/>
  <c r="M159" i="3"/>
  <c r="N158" i="3"/>
  <c r="O157" i="3"/>
  <c r="Q156" i="3"/>
  <c r="S155" i="3"/>
  <c r="X154" i="3"/>
  <c r="N154" i="3"/>
  <c r="R153" i="3"/>
  <c r="U152" i="3"/>
  <c r="P151" i="3"/>
  <c r="T150" i="3"/>
  <c r="X149" i="3"/>
  <c r="N149" i="3"/>
  <c r="R148" i="3"/>
  <c r="X186" i="3"/>
  <c r="P183" i="3"/>
  <c r="X176" i="3"/>
  <c r="P173" i="3"/>
  <c r="Q163" i="3"/>
  <c r="N160" i="3"/>
  <c r="X158" i="3"/>
  <c r="M158" i="3"/>
  <c r="N157" i="3"/>
  <c r="O156" i="3"/>
  <c r="R155" i="3"/>
  <c r="W154" i="3"/>
  <c r="M154" i="3"/>
  <c r="Q153" i="3"/>
  <c r="T152" i="3"/>
  <c r="O151" i="3"/>
  <c r="S150" i="3"/>
  <c r="W149" i="3"/>
  <c r="M149" i="3"/>
  <c r="Q148" i="3"/>
  <c r="U184" i="3"/>
  <c r="T208" i="3"/>
  <c r="U189" i="3"/>
  <c r="N186" i="3"/>
  <c r="U179" i="3"/>
  <c r="N176" i="3"/>
  <c r="W169" i="3"/>
  <c r="O166" i="3"/>
  <c r="X159" i="3"/>
  <c r="W158" i="3"/>
  <c r="X157" i="3"/>
  <c r="M157" i="3"/>
  <c r="M156" i="3"/>
  <c r="Q155" i="3"/>
  <c r="U154" i="3"/>
  <c r="O153" i="3"/>
  <c r="S152" i="3"/>
  <c r="X151" i="3"/>
  <c r="N151" i="3"/>
  <c r="Q150" i="3"/>
  <c r="U149" i="3"/>
  <c r="P148" i="3"/>
  <c r="N181" i="3"/>
  <c r="M205" i="3"/>
  <c r="S182" i="3"/>
  <c r="T172" i="3"/>
  <c r="M169" i="3"/>
  <c r="T159" i="3"/>
  <c r="U158" i="3"/>
  <c r="W157" i="3"/>
  <c r="W156" i="3"/>
  <c r="P155" i="3"/>
  <c r="T154" i="3"/>
  <c r="X153" i="3"/>
  <c r="N153" i="3"/>
  <c r="R152" i="3"/>
  <c r="W151" i="3"/>
  <c r="M151" i="3"/>
  <c r="P150" i="3"/>
  <c r="T149" i="3"/>
  <c r="O148" i="3"/>
  <c r="Q185" i="3"/>
  <c r="R175" i="3"/>
  <c r="S165" i="3"/>
  <c r="X162" i="3"/>
  <c r="W161" i="3"/>
  <c r="U160" i="3"/>
  <c r="S159" i="3"/>
  <c r="S158" i="3"/>
  <c r="U157" i="3"/>
  <c r="U156" i="3"/>
  <c r="O155" i="3"/>
  <c r="S154" i="3"/>
  <c r="W153" i="3"/>
  <c r="M153" i="3"/>
  <c r="Q152" i="3"/>
  <c r="U151" i="3"/>
  <c r="O150" i="3"/>
  <c r="S149" i="3"/>
  <c r="X148" i="3"/>
  <c r="M148" i="3"/>
  <c r="T198" i="3"/>
  <c r="O188" i="3"/>
  <c r="X181" i="3"/>
  <c r="P178" i="3"/>
  <c r="Q168" i="3"/>
  <c r="U162" i="3"/>
  <c r="Q161" i="3"/>
  <c r="T160" i="3"/>
  <c r="R159" i="3"/>
  <c r="R158" i="3"/>
  <c r="S157" i="3"/>
  <c r="T156" i="3"/>
  <c r="X155" i="3"/>
  <c r="N155" i="3"/>
  <c r="Q154" i="3"/>
  <c r="U153" i="3"/>
  <c r="P152" i="3"/>
  <c r="S151" i="3"/>
  <c r="X150" i="3"/>
  <c r="N150" i="3"/>
  <c r="R149" i="3"/>
  <c r="U148" i="3"/>
  <c r="M195" i="3"/>
  <c r="W174" i="3"/>
  <c r="O171" i="3"/>
  <c r="W164" i="3"/>
  <c r="R162" i="3"/>
  <c r="O161" i="3"/>
  <c r="S160" i="3"/>
  <c r="P159" i="3"/>
  <c r="Q158" i="3"/>
  <c r="Q157" i="3"/>
  <c r="S156" i="3"/>
  <c r="W155" i="3"/>
  <c r="M155" i="3"/>
  <c r="P154" i="3"/>
  <c r="T153" i="3"/>
  <c r="O152" i="3"/>
  <c r="R151" i="3"/>
  <c r="W150" i="3"/>
  <c r="M150" i="3"/>
  <c r="Q149" i="3"/>
  <c r="T148" i="3"/>
  <c r="AU273" i="3"/>
  <c r="AL273" i="3"/>
  <c r="AR272" i="3"/>
  <c r="AJ272" i="3"/>
  <c r="AP271" i="3"/>
  <c r="AN270" i="3"/>
  <c r="AU269" i="3"/>
  <c r="AL269" i="3"/>
  <c r="AR268" i="3"/>
  <c r="AJ268" i="3"/>
  <c r="AP267" i="3"/>
  <c r="AN266" i="3"/>
  <c r="AU265" i="3"/>
  <c r="AL265" i="3"/>
  <c r="AR264" i="3"/>
  <c r="AJ264" i="3"/>
  <c r="AP263" i="3"/>
  <c r="AN262" i="3"/>
  <c r="AU261" i="3"/>
  <c r="AL261" i="3"/>
  <c r="AR260" i="3"/>
  <c r="AJ260" i="3"/>
  <c r="AP259" i="3"/>
  <c r="AN258" i="3"/>
  <c r="AU257" i="3"/>
  <c r="AL257" i="3"/>
  <c r="AR256" i="3"/>
  <c r="AJ256" i="3"/>
  <c r="AP255" i="3"/>
  <c r="AN254" i="3"/>
  <c r="AU253" i="3"/>
  <c r="AL253" i="3"/>
  <c r="AR252" i="3"/>
  <c r="AJ252" i="3"/>
  <c r="AP251" i="3"/>
  <c r="AN250" i="3"/>
  <c r="AU249" i="3"/>
  <c r="AL249" i="3"/>
  <c r="AR248" i="3"/>
  <c r="AJ248" i="3"/>
  <c r="AP247" i="3"/>
  <c r="AN246" i="3"/>
  <c r="AU245" i="3"/>
  <c r="AL245" i="3"/>
  <c r="AR244" i="3"/>
  <c r="AJ244" i="3"/>
  <c r="AP243" i="3"/>
  <c r="AT273" i="3"/>
  <c r="AK273" i="3"/>
  <c r="AQ272" i="3"/>
  <c r="AO271" i="3"/>
  <c r="AM270" i="3"/>
  <c r="AT269" i="3"/>
  <c r="AK269" i="3"/>
  <c r="AQ268" i="3"/>
  <c r="AO267" i="3"/>
  <c r="AM266" i="3"/>
  <c r="AT265" i="3"/>
  <c r="AK265" i="3"/>
  <c r="AQ264" i="3"/>
  <c r="AO263" i="3"/>
  <c r="AM262" i="3"/>
  <c r="AT261" i="3"/>
  <c r="AK261" i="3"/>
  <c r="AQ260" i="3"/>
  <c r="AO259" i="3"/>
  <c r="AM258" i="3"/>
  <c r="AT257" i="3"/>
  <c r="AK257" i="3"/>
  <c r="AQ256" i="3"/>
  <c r="AO255" i="3"/>
  <c r="AM254" i="3"/>
  <c r="AT253" i="3"/>
  <c r="AK253" i="3"/>
  <c r="AQ252" i="3"/>
  <c r="AO251" i="3"/>
  <c r="AM250" i="3"/>
  <c r="AT249" i="3"/>
  <c r="AK249" i="3"/>
  <c r="AQ248" i="3"/>
  <c r="AO247" i="3"/>
  <c r="AM246" i="3"/>
  <c r="AT245" i="3"/>
  <c r="AK245" i="3"/>
  <c r="AQ244" i="3"/>
  <c r="AO243" i="3"/>
  <c r="AR273" i="3"/>
  <c r="AJ273" i="3"/>
  <c r="AP272" i="3"/>
  <c r="AN271" i="3"/>
  <c r="AU270" i="3"/>
  <c r="AL270" i="3"/>
  <c r="AR269" i="3"/>
  <c r="AJ269" i="3"/>
  <c r="AP268" i="3"/>
  <c r="AN267" i="3"/>
  <c r="AU266" i="3"/>
  <c r="AL266" i="3"/>
  <c r="AR265" i="3"/>
  <c r="AJ265" i="3"/>
  <c r="AP264" i="3"/>
  <c r="AN263" i="3"/>
  <c r="AU262" i="3"/>
  <c r="AL262" i="3"/>
  <c r="AR261" i="3"/>
  <c r="AJ261" i="3"/>
  <c r="AP260" i="3"/>
  <c r="AN259" i="3"/>
  <c r="AU258" i="3"/>
  <c r="AL258" i="3"/>
  <c r="AR257" i="3"/>
  <c r="AJ257" i="3"/>
  <c r="AP256" i="3"/>
  <c r="AN255" i="3"/>
  <c r="AU254" i="3"/>
  <c r="AL254" i="3"/>
  <c r="AR253" i="3"/>
  <c r="AJ253" i="3"/>
  <c r="AP252" i="3"/>
  <c r="AN251" i="3"/>
  <c r="AU250" i="3"/>
  <c r="AL250" i="3"/>
  <c r="AR249" i="3"/>
  <c r="AJ249" i="3"/>
  <c r="AP248" i="3"/>
  <c r="AN247" i="3"/>
  <c r="AU246" i="3"/>
  <c r="AL246" i="3"/>
  <c r="AR245" i="3"/>
  <c r="AJ245" i="3"/>
  <c r="AP244" i="3"/>
  <c r="AN243" i="3"/>
  <c r="AQ273" i="3"/>
  <c r="AO272" i="3"/>
  <c r="AM271" i="3"/>
  <c r="AT270" i="3"/>
  <c r="AK270" i="3"/>
  <c r="AQ269" i="3"/>
  <c r="AO268" i="3"/>
  <c r="AM267" i="3"/>
  <c r="AT266" i="3"/>
  <c r="AK266" i="3"/>
  <c r="AQ265" i="3"/>
  <c r="AO264" i="3"/>
  <c r="AM263" i="3"/>
  <c r="AT262" i="3"/>
  <c r="AK262" i="3"/>
  <c r="AQ261" i="3"/>
  <c r="AO260" i="3"/>
  <c r="AM259" i="3"/>
  <c r="AT258" i="3"/>
  <c r="AK258" i="3"/>
  <c r="AQ257" i="3"/>
  <c r="AO256" i="3"/>
  <c r="AM255" i="3"/>
  <c r="AT254" i="3"/>
  <c r="AK254" i="3"/>
  <c r="AQ253" i="3"/>
  <c r="AO252" i="3"/>
  <c r="AM251" i="3"/>
  <c r="AT250" i="3"/>
  <c r="AK250" i="3"/>
  <c r="AQ249" i="3"/>
  <c r="AO248" i="3"/>
  <c r="AM247" i="3"/>
  <c r="AT246" i="3"/>
  <c r="AK246" i="3"/>
  <c r="AQ245" i="3"/>
  <c r="AO244" i="3"/>
  <c r="AN273" i="3"/>
  <c r="AU272" i="3"/>
  <c r="AL272" i="3"/>
  <c r="AR271" i="3"/>
  <c r="AJ271" i="3"/>
  <c r="AP270" i="3"/>
  <c r="AN269" i="3"/>
  <c r="AU268" i="3"/>
  <c r="AL268" i="3"/>
  <c r="AR267" i="3"/>
  <c r="AJ267" i="3"/>
  <c r="AP266" i="3"/>
  <c r="AN265" i="3"/>
  <c r="AU264" i="3"/>
  <c r="AL264" i="3"/>
  <c r="AR263" i="3"/>
  <c r="AJ263" i="3"/>
  <c r="AP262" i="3"/>
  <c r="AN261" i="3"/>
  <c r="AU260" i="3"/>
  <c r="AL260" i="3"/>
  <c r="AR259" i="3"/>
  <c r="AJ259" i="3"/>
  <c r="AP258" i="3"/>
  <c r="AN257" i="3"/>
  <c r="AU256" i="3"/>
  <c r="AL256" i="3"/>
  <c r="AR255" i="3"/>
  <c r="AJ255" i="3"/>
  <c r="AP254" i="3"/>
  <c r="AN253" i="3"/>
  <c r="AU252" i="3"/>
  <c r="AL252" i="3"/>
  <c r="AR251" i="3"/>
  <c r="AJ251" i="3"/>
  <c r="AP250" i="3"/>
  <c r="AN249" i="3"/>
  <c r="AU248" i="3"/>
  <c r="AL248" i="3"/>
  <c r="AR247" i="3"/>
  <c r="AJ247" i="3"/>
  <c r="AP246" i="3"/>
  <c r="AN245" i="3"/>
  <c r="AU244" i="3"/>
  <c r="AL244" i="3"/>
  <c r="AR243" i="3"/>
  <c r="AJ243" i="3"/>
  <c r="AM273" i="3"/>
  <c r="AT272" i="3"/>
  <c r="AK272" i="3"/>
  <c r="AQ271" i="3"/>
  <c r="AO270" i="3"/>
  <c r="AM269" i="3"/>
  <c r="AT268" i="3"/>
  <c r="AK268" i="3"/>
  <c r="AQ267" i="3"/>
  <c r="AO266" i="3"/>
  <c r="AM265" i="3"/>
  <c r="AT264" i="3"/>
  <c r="AK264" i="3"/>
  <c r="AQ263" i="3"/>
  <c r="AO262" i="3"/>
  <c r="AM261" i="3"/>
  <c r="AT260" i="3"/>
  <c r="AK260" i="3"/>
  <c r="AQ259" i="3"/>
  <c r="AO258" i="3"/>
  <c r="AM257" i="3"/>
  <c r="AT256" i="3"/>
  <c r="AK256" i="3"/>
  <c r="AQ255" i="3"/>
  <c r="AP273" i="3"/>
  <c r="AR270" i="3"/>
  <c r="AU267" i="3"/>
  <c r="AJ266" i="3"/>
  <c r="AL263" i="3"/>
  <c r="AN260" i="3"/>
  <c r="AP257" i="3"/>
  <c r="AR254" i="3"/>
  <c r="AU251" i="3"/>
  <c r="AK243" i="3"/>
  <c r="AN242" i="3"/>
  <c r="AU241" i="3"/>
  <c r="AL241" i="3"/>
  <c r="AR240" i="3"/>
  <c r="AJ240" i="3"/>
  <c r="AP239" i="3"/>
  <c r="AN238" i="3"/>
  <c r="AU237" i="3"/>
  <c r="AL237" i="3"/>
  <c r="AR236" i="3"/>
  <c r="AJ236" i="3"/>
  <c r="AP235" i="3"/>
  <c r="AN234" i="3"/>
  <c r="AU233" i="3"/>
  <c r="AL233" i="3"/>
  <c r="AR232" i="3"/>
  <c r="AJ232" i="3"/>
  <c r="AP231" i="3"/>
  <c r="AN230" i="3"/>
  <c r="AU229" i="3"/>
  <c r="AL229" i="3"/>
  <c r="AR228" i="3"/>
  <c r="AJ228" i="3"/>
  <c r="AP227" i="3"/>
  <c r="AN226" i="3"/>
  <c r="AU225" i="3"/>
  <c r="AL225" i="3"/>
  <c r="AR224" i="3"/>
  <c r="AJ224" i="3"/>
  <c r="AP223" i="3"/>
  <c r="AN222" i="3"/>
  <c r="AU221" i="3"/>
  <c r="AO273" i="3"/>
  <c r="AQ270" i="3"/>
  <c r="AU271" i="3"/>
  <c r="AJ270" i="3"/>
  <c r="AL267" i="3"/>
  <c r="AT271" i="3"/>
  <c r="AL271" i="3"/>
  <c r="AN268" i="3"/>
  <c r="AK271" i="3"/>
  <c r="AM268" i="3"/>
  <c r="AN272" i="3"/>
  <c r="AP269" i="3"/>
  <c r="AM272" i="3"/>
  <c r="AK263" i="3"/>
  <c r="AP261" i="3"/>
  <c r="AJ258" i="3"/>
  <c r="AT252" i="3"/>
  <c r="AQ251" i="3"/>
  <c r="AO250" i="3"/>
  <c r="AM249" i="3"/>
  <c r="AK248" i="3"/>
  <c r="AR242" i="3"/>
  <c r="AM241" i="3"/>
  <c r="AP240" i="3"/>
  <c r="AU239" i="3"/>
  <c r="AK239" i="3"/>
  <c r="AO238" i="3"/>
  <c r="AR237" i="3"/>
  <c r="AM236" i="3"/>
  <c r="AQ235" i="3"/>
  <c r="AU234" i="3"/>
  <c r="AK234" i="3"/>
  <c r="AO233" i="3"/>
  <c r="AT232" i="3"/>
  <c r="AM231" i="3"/>
  <c r="AQ230" i="3"/>
  <c r="AK229" i="3"/>
  <c r="AO228" i="3"/>
  <c r="AT227" i="3"/>
  <c r="AJ227" i="3"/>
  <c r="AM226" i="3"/>
  <c r="AQ225" i="3"/>
  <c r="AL224" i="3"/>
  <c r="AO223" i="3"/>
  <c r="AT222" i="3"/>
  <c r="AJ222" i="3"/>
  <c r="AN221" i="3"/>
  <c r="AU220" i="3"/>
  <c r="AL220" i="3"/>
  <c r="AR219" i="3"/>
  <c r="AJ219" i="3"/>
  <c r="AP218" i="3"/>
  <c r="AN217" i="3"/>
  <c r="AU216" i="3"/>
  <c r="AL216" i="3"/>
  <c r="AR215" i="3"/>
  <c r="AJ215" i="3"/>
  <c r="AP214" i="3"/>
  <c r="AN213" i="3"/>
  <c r="AU212" i="3"/>
  <c r="AL212" i="3"/>
  <c r="AR211" i="3"/>
  <c r="AJ211" i="3"/>
  <c r="AP210" i="3"/>
  <c r="AN209" i="3"/>
  <c r="AU208" i="3"/>
  <c r="AL208" i="3"/>
  <c r="AR207" i="3"/>
  <c r="AJ207" i="3"/>
  <c r="AP206" i="3"/>
  <c r="AN205" i="3"/>
  <c r="AU204" i="3"/>
  <c r="AL204" i="3"/>
  <c r="AR203" i="3"/>
  <c r="AJ203" i="3"/>
  <c r="AP202" i="3"/>
  <c r="AN201" i="3"/>
  <c r="AU200" i="3"/>
  <c r="AL200" i="3"/>
  <c r="AR199" i="3"/>
  <c r="AJ199" i="3"/>
  <c r="AP198" i="3"/>
  <c r="AN197" i="3"/>
  <c r="AU196" i="3"/>
  <c r="AL196" i="3"/>
  <c r="AR195" i="3"/>
  <c r="AJ195" i="3"/>
  <c r="AP194" i="3"/>
  <c r="AN193" i="3"/>
  <c r="AU192" i="3"/>
  <c r="AL192" i="3"/>
  <c r="AR191" i="3"/>
  <c r="AJ191" i="3"/>
  <c r="AP190" i="3"/>
  <c r="AR266" i="3"/>
  <c r="AO261" i="3"/>
  <c r="AU259" i="3"/>
  <c r="AN256" i="3"/>
  <c r="AP253" i="3"/>
  <c r="AN252" i="3"/>
  <c r="AL251" i="3"/>
  <c r="AJ250" i="3"/>
  <c r="AU243" i="3"/>
  <c r="AQ242" i="3"/>
  <c r="AK241" i="3"/>
  <c r="AO240" i="3"/>
  <c r="AT239" i="3"/>
  <c r="AJ239" i="3"/>
  <c r="AM238" i="3"/>
  <c r="AQ237" i="3"/>
  <c r="AL236" i="3"/>
  <c r="AO235" i="3"/>
  <c r="AT234" i="3"/>
  <c r="AJ234" i="3"/>
  <c r="AN233" i="3"/>
  <c r="AQ232" i="3"/>
  <c r="AL231" i="3"/>
  <c r="AP230" i="3"/>
  <c r="AT229" i="3"/>
  <c r="AJ229" i="3"/>
  <c r="AN228" i="3"/>
  <c r="AR227" i="3"/>
  <c r="AL226" i="3"/>
  <c r="AP225" i="3"/>
  <c r="AU224" i="3"/>
  <c r="AK224" i="3"/>
  <c r="AN223" i="3"/>
  <c r="AR222" i="3"/>
  <c r="AM221" i="3"/>
  <c r="AT220" i="3"/>
  <c r="AK220" i="3"/>
  <c r="AQ219" i="3"/>
  <c r="AO218" i="3"/>
  <c r="AM217" i="3"/>
  <c r="AO269" i="3"/>
  <c r="AQ266" i="3"/>
  <c r="AN264" i="3"/>
  <c r="AT259" i="3"/>
  <c r="AM256" i="3"/>
  <c r="AQ254" i="3"/>
  <c r="AO253" i="3"/>
  <c r="AM252" i="3"/>
  <c r="AK251" i="3"/>
  <c r="AT244" i="3"/>
  <c r="AT243" i="3"/>
  <c r="AP242" i="3"/>
  <c r="AT241" i="3"/>
  <c r="AJ241" i="3"/>
  <c r="AN240" i="3"/>
  <c r="AR239" i="3"/>
  <c r="AL238" i="3"/>
  <c r="AP237" i="3"/>
  <c r="AU236" i="3"/>
  <c r="AK236" i="3"/>
  <c r="AN235" i="3"/>
  <c r="AR234" i="3"/>
  <c r="AM233" i="3"/>
  <c r="AP232" i="3"/>
  <c r="AU231" i="3"/>
  <c r="AK231" i="3"/>
  <c r="AO230" i="3"/>
  <c r="AR229" i="3"/>
  <c r="AM228" i="3"/>
  <c r="AQ227" i="3"/>
  <c r="AU226" i="3"/>
  <c r="AK226" i="3"/>
  <c r="AO225" i="3"/>
  <c r="AT224" i="3"/>
  <c r="AM223" i="3"/>
  <c r="AQ222" i="3"/>
  <c r="AL221" i="3"/>
  <c r="AR220" i="3"/>
  <c r="AJ220" i="3"/>
  <c r="AP219" i="3"/>
  <c r="AN218" i="3"/>
  <c r="AM264" i="3"/>
  <c r="AR262" i="3"/>
  <c r="AL259" i="3"/>
  <c r="AO254" i="3"/>
  <c r="AM253" i="3"/>
  <c r="AK252" i="3"/>
  <c r="AU247" i="3"/>
  <c r="AR246" i="3"/>
  <c r="AP245" i="3"/>
  <c r="AN244" i="3"/>
  <c r="AQ243" i="3"/>
  <c r="AO242" i="3"/>
  <c r="AR241" i="3"/>
  <c r="AM240" i="3"/>
  <c r="AQ239" i="3"/>
  <c r="AU238" i="3"/>
  <c r="AK238" i="3"/>
  <c r="AO237" i="3"/>
  <c r="AT236" i="3"/>
  <c r="AM235" i="3"/>
  <c r="AQ234" i="3"/>
  <c r="AK233" i="3"/>
  <c r="AO232" i="3"/>
  <c r="AT231" i="3"/>
  <c r="AJ231" i="3"/>
  <c r="AM230" i="3"/>
  <c r="AQ229" i="3"/>
  <c r="AL228" i="3"/>
  <c r="AO227" i="3"/>
  <c r="AT226" i="3"/>
  <c r="AJ226" i="3"/>
  <c r="AN225" i="3"/>
  <c r="AQ224" i="3"/>
  <c r="AL223" i="3"/>
  <c r="AP222" i="3"/>
  <c r="AT221" i="3"/>
  <c r="AK221" i="3"/>
  <c r="AQ220" i="3"/>
  <c r="AO219" i="3"/>
  <c r="AM218" i="3"/>
  <c r="AT217" i="3"/>
  <c r="AK217" i="3"/>
  <c r="AQ216" i="3"/>
  <c r="AQ262" i="3"/>
  <c r="AK259" i="3"/>
  <c r="AO257" i="3"/>
  <c r="AU255" i="3"/>
  <c r="AJ254" i="3"/>
  <c r="AT247" i="3"/>
  <c r="AQ246" i="3"/>
  <c r="AO245" i="3"/>
  <c r="AM244" i="3"/>
  <c r="AM243" i="3"/>
  <c r="AM242" i="3"/>
  <c r="AQ241" i="3"/>
  <c r="AL240" i="3"/>
  <c r="AO239" i="3"/>
  <c r="AT238" i="3"/>
  <c r="AJ238" i="3"/>
  <c r="AN237" i="3"/>
  <c r="AQ236" i="3"/>
  <c r="AL235" i="3"/>
  <c r="AP234" i="3"/>
  <c r="AT233" i="3"/>
  <c r="AJ233" i="3"/>
  <c r="AN232" i="3"/>
  <c r="AR231" i="3"/>
  <c r="AL230" i="3"/>
  <c r="AP229" i="3"/>
  <c r="AU228" i="3"/>
  <c r="AK228" i="3"/>
  <c r="AN227" i="3"/>
  <c r="AR226" i="3"/>
  <c r="AM225" i="3"/>
  <c r="AP224" i="3"/>
  <c r="AU223" i="3"/>
  <c r="AK223" i="3"/>
  <c r="AO222" i="3"/>
  <c r="AR221" i="3"/>
  <c r="AJ221" i="3"/>
  <c r="AP220" i="3"/>
  <c r="AN219" i="3"/>
  <c r="AU218" i="3"/>
  <c r="AL218" i="3"/>
  <c r="AR217" i="3"/>
  <c r="AJ217" i="3"/>
  <c r="AT267" i="3"/>
  <c r="AP265" i="3"/>
  <c r="AJ262" i="3"/>
  <c r="AT255" i="3"/>
  <c r="AT248" i="3"/>
  <c r="AQ247" i="3"/>
  <c r="AO246" i="3"/>
  <c r="AM245" i="3"/>
  <c r="AK244" i="3"/>
  <c r="AL243" i="3"/>
  <c r="AL242" i="3"/>
  <c r="AP241" i="3"/>
  <c r="AU240" i="3"/>
  <c r="AK240" i="3"/>
  <c r="AN239" i="3"/>
  <c r="AR238" i="3"/>
  <c r="AM237" i="3"/>
  <c r="AP236" i="3"/>
  <c r="AU235" i="3"/>
  <c r="AK235" i="3"/>
  <c r="AO234" i="3"/>
  <c r="AR233" i="3"/>
  <c r="AM232" i="3"/>
  <c r="AQ231" i="3"/>
  <c r="AU230" i="3"/>
  <c r="AK230" i="3"/>
  <c r="AO229" i="3"/>
  <c r="AT228" i="3"/>
  <c r="AM227" i="3"/>
  <c r="AQ226" i="3"/>
  <c r="AK225" i="3"/>
  <c r="AO224" i="3"/>
  <c r="AT223" i="3"/>
  <c r="AJ223" i="3"/>
  <c r="AM222" i="3"/>
  <c r="AQ221" i="3"/>
  <c r="AO220" i="3"/>
  <c r="AM219" i="3"/>
  <c r="AT218" i="3"/>
  <c r="AK218" i="3"/>
  <c r="AQ217" i="3"/>
  <c r="AK267" i="3"/>
  <c r="AO265" i="3"/>
  <c r="AU263" i="3"/>
  <c r="AM260" i="3"/>
  <c r="AR258" i="3"/>
  <c r="AL255" i="3"/>
  <c r="AR250" i="3"/>
  <c r="AP249" i="3"/>
  <c r="AN248" i="3"/>
  <c r="AL247" i="3"/>
  <c r="AJ246" i="3"/>
  <c r="AU242" i="3"/>
  <c r="AK242" i="3"/>
  <c r="AO241" i="3"/>
  <c r="AT240" i="3"/>
  <c r="AM239" i="3"/>
  <c r="AQ238" i="3"/>
  <c r="AK237" i="3"/>
  <c r="AO236" i="3"/>
  <c r="AT235" i="3"/>
  <c r="AJ235" i="3"/>
  <c r="AM234" i="3"/>
  <c r="AQ233" i="3"/>
  <c r="AL232" i="3"/>
  <c r="AO231" i="3"/>
  <c r="AT230" i="3"/>
  <c r="AJ230" i="3"/>
  <c r="AN229" i="3"/>
  <c r="AQ228" i="3"/>
  <c r="AL227" i="3"/>
  <c r="AP226" i="3"/>
  <c r="AT225" i="3"/>
  <c r="AJ225" i="3"/>
  <c r="AN224" i="3"/>
  <c r="AR223" i="3"/>
  <c r="AL222" i="3"/>
  <c r="AP221" i="3"/>
  <c r="AN220" i="3"/>
  <c r="AU219" i="3"/>
  <c r="AL219" i="3"/>
  <c r="AR218" i="3"/>
  <c r="AJ218" i="3"/>
  <c r="AP217" i="3"/>
  <c r="AN216" i="3"/>
  <c r="AQ240" i="3"/>
  <c r="AJ237" i="3"/>
  <c r="AR230" i="3"/>
  <c r="AK227" i="3"/>
  <c r="AK216" i="3"/>
  <c r="AO215" i="3"/>
  <c r="AT214" i="3"/>
  <c r="AJ214" i="3"/>
  <c r="AM213" i="3"/>
  <c r="AQ212" i="3"/>
  <c r="AL211" i="3"/>
  <c r="AO210" i="3"/>
  <c r="AT209" i="3"/>
  <c r="AJ209" i="3"/>
  <c r="AN208" i="3"/>
  <c r="AQ207" i="3"/>
  <c r="AL206" i="3"/>
  <c r="AP205" i="3"/>
  <c r="AT204" i="3"/>
  <c r="AJ204" i="3"/>
  <c r="AN203" i="3"/>
  <c r="AR202" i="3"/>
  <c r="AL201" i="3"/>
  <c r="AP200" i="3"/>
  <c r="AU199" i="3"/>
  <c r="AK199" i="3"/>
  <c r="AN198" i="3"/>
  <c r="AR197" i="3"/>
  <c r="AM196" i="3"/>
  <c r="AP195" i="3"/>
  <c r="AU194" i="3"/>
  <c r="AK194" i="3"/>
  <c r="AO193" i="3"/>
  <c r="AR192" i="3"/>
  <c r="AM191" i="3"/>
  <c r="AQ190" i="3"/>
  <c r="AU189" i="3"/>
  <c r="AL189" i="3"/>
  <c r="AR188" i="3"/>
  <c r="AJ188" i="3"/>
  <c r="AP187" i="3"/>
  <c r="AN186" i="3"/>
  <c r="AU185" i="3"/>
  <c r="AL185" i="3"/>
  <c r="AR184" i="3"/>
  <c r="AJ184" i="3"/>
  <c r="AP183" i="3"/>
  <c r="AN182" i="3"/>
  <c r="AU181" i="3"/>
  <c r="AL181" i="3"/>
  <c r="AR180" i="3"/>
  <c r="AJ180" i="3"/>
  <c r="AP179" i="3"/>
  <c r="AN178" i="3"/>
  <c r="AU177" i="3"/>
  <c r="AL177" i="3"/>
  <c r="AR176" i="3"/>
  <c r="AJ176" i="3"/>
  <c r="AP175" i="3"/>
  <c r="AN174" i="3"/>
  <c r="AU173" i="3"/>
  <c r="AL173" i="3"/>
  <c r="AR172" i="3"/>
  <c r="AJ172" i="3"/>
  <c r="AP171" i="3"/>
  <c r="AN170" i="3"/>
  <c r="AU169" i="3"/>
  <c r="AL169" i="3"/>
  <c r="AR168" i="3"/>
  <c r="AJ168" i="3"/>
  <c r="AP167" i="3"/>
  <c r="AN166" i="3"/>
  <c r="AU165" i="3"/>
  <c r="AL165" i="3"/>
  <c r="AR164" i="3"/>
  <c r="AJ164" i="3"/>
  <c r="AP163" i="3"/>
  <c r="AN162" i="3"/>
  <c r="AU161" i="3"/>
  <c r="AL161" i="3"/>
  <c r="AR160" i="3"/>
  <c r="AJ160" i="3"/>
  <c r="AP159" i="3"/>
  <c r="AN158" i="3"/>
  <c r="AU157" i="3"/>
  <c r="AL157" i="3"/>
  <c r="AR156" i="3"/>
  <c r="AJ156" i="3"/>
  <c r="AP233" i="3"/>
  <c r="AQ223" i="3"/>
  <c r="AM220" i="3"/>
  <c r="AJ216" i="3"/>
  <c r="AN215" i="3"/>
  <c r="AR214" i="3"/>
  <c r="AL213" i="3"/>
  <c r="AP212" i="3"/>
  <c r="AU211" i="3"/>
  <c r="AK211" i="3"/>
  <c r="AN210" i="3"/>
  <c r="AR209" i="3"/>
  <c r="AM208" i="3"/>
  <c r="AP207" i="3"/>
  <c r="AU206" i="3"/>
  <c r="AK206" i="3"/>
  <c r="AO205" i="3"/>
  <c r="AR204" i="3"/>
  <c r="AM203" i="3"/>
  <c r="AQ202" i="3"/>
  <c r="AU201" i="3"/>
  <c r="AK201" i="3"/>
  <c r="AO200" i="3"/>
  <c r="AT199" i="3"/>
  <c r="AM198" i="3"/>
  <c r="AQ197" i="3"/>
  <c r="AK196" i="3"/>
  <c r="AO195" i="3"/>
  <c r="AT194" i="3"/>
  <c r="AJ194" i="3"/>
  <c r="AM193" i="3"/>
  <c r="AQ192" i="3"/>
  <c r="AL191" i="3"/>
  <c r="AT263" i="3"/>
  <c r="AT251" i="3"/>
  <c r="AN236" i="3"/>
  <c r="AO226" i="3"/>
  <c r="AU217" i="3"/>
  <c r="AM215" i="3"/>
  <c r="AQ214" i="3"/>
  <c r="AU213" i="3"/>
  <c r="AK213" i="3"/>
  <c r="AO212" i="3"/>
  <c r="AT211" i="3"/>
  <c r="AM210" i="3"/>
  <c r="AQ209" i="3"/>
  <c r="AK208" i="3"/>
  <c r="AO207" i="3"/>
  <c r="AT206" i="3"/>
  <c r="AJ206" i="3"/>
  <c r="AM205" i="3"/>
  <c r="AQ204" i="3"/>
  <c r="AL203" i="3"/>
  <c r="AO202" i="3"/>
  <c r="AT201" i="3"/>
  <c r="AJ201" i="3"/>
  <c r="AN200" i="3"/>
  <c r="AQ199" i="3"/>
  <c r="AL198" i="3"/>
  <c r="AP197" i="3"/>
  <c r="AT196" i="3"/>
  <c r="AJ196" i="3"/>
  <c r="AN195" i="3"/>
  <c r="AR194" i="3"/>
  <c r="AL193" i="3"/>
  <c r="AP192" i="3"/>
  <c r="AU191" i="3"/>
  <c r="AQ250" i="3"/>
  <c r="AT242" i="3"/>
  <c r="AL239" i="3"/>
  <c r="AU232" i="3"/>
  <c r="AM229" i="3"/>
  <c r="AU222" i="3"/>
  <c r="AT219" i="3"/>
  <c r="AO217" i="3"/>
  <c r="AT216" i="3"/>
  <c r="AL215" i="3"/>
  <c r="AO214" i="3"/>
  <c r="AT213" i="3"/>
  <c r="AJ213" i="3"/>
  <c r="AN212" i="3"/>
  <c r="AQ211" i="3"/>
  <c r="AL210" i="3"/>
  <c r="AP209" i="3"/>
  <c r="AT208" i="3"/>
  <c r="AJ208" i="3"/>
  <c r="AN207" i="3"/>
  <c r="AR206" i="3"/>
  <c r="AL205" i="3"/>
  <c r="AP204" i="3"/>
  <c r="AU203" i="3"/>
  <c r="AK203" i="3"/>
  <c r="AN202" i="3"/>
  <c r="AR201" i="3"/>
  <c r="AM200" i="3"/>
  <c r="AP199" i="3"/>
  <c r="AU198" i="3"/>
  <c r="AK198" i="3"/>
  <c r="AO197" i="3"/>
  <c r="AR196" i="3"/>
  <c r="AM195" i="3"/>
  <c r="AQ194" i="3"/>
  <c r="AU193" i="3"/>
  <c r="AK193" i="3"/>
  <c r="AO192" i="3"/>
  <c r="AT191" i="3"/>
  <c r="AM190" i="3"/>
  <c r="AO249" i="3"/>
  <c r="AJ242" i="3"/>
  <c r="AR235" i="3"/>
  <c r="AK232" i="3"/>
  <c r="AR225" i="3"/>
  <c r="AK222" i="3"/>
  <c r="AK219" i="3"/>
  <c r="AL217" i="3"/>
  <c r="AR216" i="3"/>
  <c r="AU215" i="3"/>
  <c r="AK215" i="3"/>
  <c r="AN214" i="3"/>
  <c r="AR213" i="3"/>
  <c r="AM212" i="3"/>
  <c r="AP211" i="3"/>
  <c r="AU210" i="3"/>
  <c r="AK210" i="3"/>
  <c r="AO209" i="3"/>
  <c r="AR208" i="3"/>
  <c r="AM207" i="3"/>
  <c r="AQ206" i="3"/>
  <c r="AU205" i="3"/>
  <c r="AK205" i="3"/>
  <c r="AO204" i="3"/>
  <c r="AT203" i="3"/>
  <c r="AM202" i="3"/>
  <c r="AQ201" i="3"/>
  <c r="AK200" i="3"/>
  <c r="AO199" i="3"/>
  <c r="AT198" i="3"/>
  <c r="AJ198" i="3"/>
  <c r="AM197" i="3"/>
  <c r="AQ196" i="3"/>
  <c r="AL195" i="3"/>
  <c r="AO194" i="3"/>
  <c r="AT193" i="3"/>
  <c r="AJ193" i="3"/>
  <c r="AN192" i="3"/>
  <c r="AQ191" i="3"/>
  <c r="AL190" i="3"/>
  <c r="AP189" i="3"/>
  <c r="AQ258" i="3"/>
  <c r="AM248" i="3"/>
  <c r="AP238" i="3"/>
  <c r="AP228" i="3"/>
  <c r="AP216" i="3"/>
  <c r="AT215" i="3"/>
  <c r="AM214" i="3"/>
  <c r="AQ213" i="3"/>
  <c r="AK212" i="3"/>
  <c r="AO211" i="3"/>
  <c r="AT210" i="3"/>
  <c r="AJ210" i="3"/>
  <c r="AM209" i="3"/>
  <c r="AQ208" i="3"/>
  <c r="AL207" i="3"/>
  <c r="AO206" i="3"/>
  <c r="AT205" i="3"/>
  <c r="AJ205" i="3"/>
  <c r="AN204" i="3"/>
  <c r="AQ203" i="3"/>
  <c r="AL202" i="3"/>
  <c r="AP201" i="3"/>
  <c r="AT200" i="3"/>
  <c r="AJ200" i="3"/>
  <c r="AN199" i="3"/>
  <c r="AR198" i="3"/>
  <c r="AL197" i="3"/>
  <c r="AP196" i="3"/>
  <c r="AU195" i="3"/>
  <c r="AK195" i="3"/>
  <c r="AN194" i="3"/>
  <c r="AR193" i="3"/>
  <c r="AM192" i="3"/>
  <c r="AP191" i="3"/>
  <c r="AU190" i="3"/>
  <c r="AK190" i="3"/>
  <c r="AK247" i="3"/>
  <c r="AN241" i="3"/>
  <c r="AN231" i="3"/>
  <c r="AO221" i="3"/>
  <c r="AQ218" i="3"/>
  <c r="AO216" i="3"/>
  <c r="AQ215" i="3"/>
  <c r="AL214" i="3"/>
  <c r="AP213" i="3"/>
  <c r="AT212" i="3"/>
  <c r="AJ212" i="3"/>
  <c r="AN211" i="3"/>
  <c r="AR210" i="3"/>
  <c r="AL209" i="3"/>
  <c r="AP208" i="3"/>
  <c r="AU207" i="3"/>
  <c r="AK207" i="3"/>
  <c r="AN206" i="3"/>
  <c r="AR205" i="3"/>
  <c r="AM204" i="3"/>
  <c r="AP203" i="3"/>
  <c r="AU202" i="3"/>
  <c r="AK202" i="3"/>
  <c r="AO201" i="3"/>
  <c r="AR200" i="3"/>
  <c r="AM199" i="3"/>
  <c r="AQ198" i="3"/>
  <c r="AU197" i="3"/>
  <c r="AK197" i="3"/>
  <c r="AO196" i="3"/>
  <c r="AT195" i="3"/>
  <c r="AM194" i="3"/>
  <c r="AQ193" i="3"/>
  <c r="AK192" i="3"/>
  <c r="AO191" i="3"/>
  <c r="AT190" i="3"/>
  <c r="AJ190" i="3"/>
  <c r="AK255" i="3"/>
  <c r="AK214" i="3"/>
  <c r="AT207" i="3"/>
  <c r="AK204" i="3"/>
  <c r="AT197" i="3"/>
  <c r="AL194" i="3"/>
  <c r="AK191" i="3"/>
  <c r="AO189" i="3"/>
  <c r="AT188" i="3"/>
  <c r="AM187" i="3"/>
  <c r="AQ186" i="3"/>
  <c r="AK185" i="3"/>
  <c r="AO184" i="3"/>
  <c r="AT183" i="3"/>
  <c r="AJ183" i="3"/>
  <c r="AM182" i="3"/>
  <c r="AQ181" i="3"/>
  <c r="AL180" i="3"/>
  <c r="AO179" i="3"/>
  <c r="AT178" i="3"/>
  <c r="AJ178" i="3"/>
  <c r="AN177" i="3"/>
  <c r="AQ176" i="3"/>
  <c r="AL175" i="3"/>
  <c r="AP174" i="3"/>
  <c r="AT173" i="3"/>
  <c r="AJ173" i="3"/>
  <c r="AN172" i="3"/>
  <c r="AR171" i="3"/>
  <c r="AL170" i="3"/>
  <c r="AP169" i="3"/>
  <c r="AU168" i="3"/>
  <c r="AK168" i="3"/>
  <c r="AN167" i="3"/>
  <c r="AR166" i="3"/>
  <c r="AM165" i="3"/>
  <c r="AP164" i="3"/>
  <c r="AU163" i="3"/>
  <c r="AK163" i="3"/>
  <c r="AO162" i="3"/>
  <c r="AR161" i="3"/>
  <c r="AM160" i="3"/>
  <c r="AQ159" i="3"/>
  <c r="AU158" i="3"/>
  <c r="AK158" i="3"/>
  <c r="AO157" i="3"/>
  <c r="AT156" i="3"/>
  <c r="AN155" i="3"/>
  <c r="AU154" i="3"/>
  <c r="AL154" i="3"/>
  <c r="AR153" i="3"/>
  <c r="AJ153" i="3"/>
  <c r="AP152" i="3"/>
  <c r="AN151" i="3"/>
  <c r="AU150" i="3"/>
  <c r="AL150" i="3"/>
  <c r="AR149" i="3"/>
  <c r="AJ149" i="3"/>
  <c r="AP148" i="3"/>
  <c r="AQ210" i="3"/>
  <c r="AQ200" i="3"/>
  <c r="AJ197" i="3"/>
  <c r="AN189" i="3"/>
  <c r="AQ188" i="3"/>
  <c r="AL187" i="3"/>
  <c r="AP186" i="3"/>
  <c r="AT185" i="3"/>
  <c r="AJ185" i="3"/>
  <c r="AN184" i="3"/>
  <c r="AR183" i="3"/>
  <c r="AL182" i="3"/>
  <c r="AP181" i="3"/>
  <c r="AU180" i="3"/>
  <c r="AK180" i="3"/>
  <c r="AN179" i="3"/>
  <c r="AR178" i="3"/>
  <c r="AM177" i="3"/>
  <c r="AP176" i="3"/>
  <c r="AU175" i="3"/>
  <c r="AK175" i="3"/>
  <c r="AO174" i="3"/>
  <c r="AR173" i="3"/>
  <c r="AM172" i="3"/>
  <c r="AQ171" i="3"/>
  <c r="AU170" i="3"/>
  <c r="AK170" i="3"/>
  <c r="AO169" i="3"/>
  <c r="AT168" i="3"/>
  <c r="AM167" i="3"/>
  <c r="AQ166" i="3"/>
  <c r="AK165" i="3"/>
  <c r="AO164" i="3"/>
  <c r="AT163" i="3"/>
  <c r="AJ163" i="3"/>
  <c r="AO213" i="3"/>
  <c r="AO203" i="3"/>
  <c r="AP193" i="3"/>
  <c r="AM189" i="3"/>
  <c r="AP188" i="3"/>
  <c r="AU187" i="3"/>
  <c r="AK187" i="3"/>
  <c r="AO186" i="3"/>
  <c r="AR185" i="3"/>
  <c r="AM184" i="3"/>
  <c r="AQ183" i="3"/>
  <c r="AU182" i="3"/>
  <c r="AK182" i="3"/>
  <c r="AO181" i="3"/>
  <c r="AT180" i="3"/>
  <c r="AM179" i="3"/>
  <c r="AQ178" i="3"/>
  <c r="AK177" i="3"/>
  <c r="AO176" i="3"/>
  <c r="AT175" i="3"/>
  <c r="AJ175" i="3"/>
  <c r="AM174" i="3"/>
  <c r="AQ173" i="3"/>
  <c r="AL172" i="3"/>
  <c r="AO171" i="3"/>
  <c r="AT170" i="3"/>
  <c r="AJ170" i="3"/>
  <c r="AN169" i="3"/>
  <c r="AQ168" i="3"/>
  <c r="AL167" i="3"/>
  <c r="AP166" i="3"/>
  <c r="AT165" i="3"/>
  <c r="AJ165" i="3"/>
  <c r="AN164" i="3"/>
  <c r="AR163" i="3"/>
  <c r="AL162" i="3"/>
  <c r="AP161" i="3"/>
  <c r="AU160" i="3"/>
  <c r="AT237" i="3"/>
  <c r="AM216" i="3"/>
  <c r="AU209" i="3"/>
  <c r="AM206" i="3"/>
  <c r="AN196" i="3"/>
  <c r="AR190" i="3"/>
  <c r="AK189" i="3"/>
  <c r="AO188" i="3"/>
  <c r="AT187" i="3"/>
  <c r="AJ187" i="3"/>
  <c r="AM186" i="3"/>
  <c r="AQ185" i="3"/>
  <c r="AL184" i="3"/>
  <c r="AO183" i="3"/>
  <c r="AT182" i="3"/>
  <c r="AJ182" i="3"/>
  <c r="AN181" i="3"/>
  <c r="AQ180" i="3"/>
  <c r="AL179" i="3"/>
  <c r="AP178" i="3"/>
  <c r="AT177" i="3"/>
  <c r="AJ177" i="3"/>
  <c r="AN176" i="3"/>
  <c r="AR175" i="3"/>
  <c r="AL174" i="3"/>
  <c r="AP173" i="3"/>
  <c r="AU172" i="3"/>
  <c r="AK172" i="3"/>
  <c r="AN171" i="3"/>
  <c r="AR170" i="3"/>
  <c r="AM169" i="3"/>
  <c r="AP168" i="3"/>
  <c r="AU167" i="3"/>
  <c r="AK167" i="3"/>
  <c r="AO166" i="3"/>
  <c r="AR165" i="3"/>
  <c r="AM164" i="3"/>
  <c r="AQ163" i="3"/>
  <c r="AU162" i="3"/>
  <c r="AK162" i="3"/>
  <c r="AO161" i="3"/>
  <c r="AT160" i="3"/>
  <c r="AL234" i="3"/>
  <c r="AR212" i="3"/>
  <c r="AK209" i="3"/>
  <c r="AT202" i="3"/>
  <c r="AL199" i="3"/>
  <c r="AT192" i="3"/>
  <c r="AO190" i="3"/>
  <c r="AJ189" i="3"/>
  <c r="AN188" i="3"/>
  <c r="AR187" i="3"/>
  <c r="AL186" i="3"/>
  <c r="AP185" i="3"/>
  <c r="AU184" i="3"/>
  <c r="AK184" i="3"/>
  <c r="AN183" i="3"/>
  <c r="AR182" i="3"/>
  <c r="AM181" i="3"/>
  <c r="AP180" i="3"/>
  <c r="AU179" i="3"/>
  <c r="AK179" i="3"/>
  <c r="AO178" i="3"/>
  <c r="AR177" i="3"/>
  <c r="AM176" i="3"/>
  <c r="AQ175" i="3"/>
  <c r="AU174" i="3"/>
  <c r="AK174" i="3"/>
  <c r="AO173" i="3"/>
  <c r="AT172" i="3"/>
  <c r="AM171" i="3"/>
  <c r="AQ170" i="3"/>
  <c r="AK169" i="3"/>
  <c r="AO168" i="3"/>
  <c r="AT167" i="3"/>
  <c r="AJ167" i="3"/>
  <c r="AM166" i="3"/>
  <c r="AQ165" i="3"/>
  <c r="AL164" i="3"/>
  <c r="AO163" i="3"/>
  <c r="AT162" i="3"/>
  <c r="AJ162" i="3"/>
  <c r="AN161" i="3"/>
  <c r="AQ160" i="3"/>
  <c r="AL159" i="3"/>
  <c r="AP215" i="3"/>
  <c r="AQ205" i="3"/>
  <c r="AJ202" i="3"/>
  <c r="AQ195" i="3"/>
  <c r="AJ192" i="3"/>
  <c r="AN190" i="3"/>
  <c r="AT189" i="3"/>
  <c r="AM188" i="3"/>
  <c r="AQ187" i="3"/>
  <c r="AU186" i="3"/>
  <c r="AK186" i="3"/>
  <c r="AO185" i="3"/>
  <c r="AT184" i="3"/>
  <c r="AM183" i="3"/>
  <c r="AQ182" i="3"/>
  <c r="AK181" i="3"/>
  <c r="AO180" i="3"/>
  <c r="AT179" i="3"/>
  <c r="AJ179" i="3"/>
  <c r="AM178" i="3"/>
  <c r="AQ177" i="3"/>
  <c r="AL176" i="3"/>
  <c r="AO175" i="3"/>
  <c r="AT174" i="3"/>
  <c r="AJ174" i="3"/>
  <c r="AN173" i="3"/>
  <c r="AQ172" i="3"/>
  <c r="AL171" i="3"/>
  <c r="AP170" i="3"/>
  <c r="AT169" i="3"/>
  <c r="AJ169" i="3"/>
  <c r="AN168" i="3"/>
  <c r="AR167" i="3"/>
  <c r="AL166" i="3"/>
  <c r="AP165" i="3"/>
  <c r="AU164" i="3"/>
  <c r="AK164" i="3"/>
  <c r="AN163" i="3"/>
  <c r="AR162" i="3"/>
  <c r="AU227" i="3"/>
  <c r="AO208" i="3"/>
  <c r="AO198" i="3"/>
  <c r="AR189" i="3"/>
  <c r="AL188" i="3"/>
  <c r="AO187" i="3"/>
  <c r="AT186" i="3"/>
  <c r="AJ186" i="3"/>
  <c r="AN185" i="3"/>
  <c r="AQ184" i="3"/>
  <c r="AL183" i="3"/>
  <c r="AP182" i="3"/>
  <c r="AT181" i="3"/>
  <c r="AJ181" i="3"/>
  <c r="AN180" i="3"/>
  <c r="AR179" i="3"/>
  <c r="AL178" i="3"/>
  <c r="AP177" i="3"/>
  <c r="AU176" i="3"/>
  <c r="AK176" i="3"/>
  <c r="AN175" i="3"/>
  <c r="AR174" i="3"/>
  <c r="AM173" i="3"/>
  <c r="AP172" i="3"/>
  <c r="AU171" i="3"/>
  <c r="AK171" i="3"/>
  <c r="AO170" i="3"/>
  <c r="AR169" i="3"/>
  <c r="AM168" i="3"/>
  <c r="AQ167" i="3"/>
  <c r="AU166" i="3"/>
  <c r="AK166" i="3"/>
  <c r="AO165" i="3"/>
  <c r="AT164" i="3"/>
  <c r="AM163" i="3"/>
  <c r="AQ162" i="3"/>
  <c r="AK161" i="3"/>
  <c r="AO160" i="3"/>
  <c r="AM224" i="3"/>
  <c r="AN191" i="3"/>
  <c r="AU183" i="3"/>
  <c r="AM180" i="3"/>
  <c r="AM170" i="3"/>
  <c r="AM159" i="3"/>
  <c r="AL158" i="3"/>
  <c r="AM157" i="3"/>
  <c r="AN156" i="3"/>
  <c r="AP155" i="3"/>
  <c r="AT154" i="3"/>
  <c r="AJ154" i="3"/>
  <c r="AN153" i="3"/>
  <c r="AR152" i="3"/>
  <c r="AL151" i="3"/>
  <c r="AP150" i="3"/>
  <c r="AU149" i="3"/>
  <c r="AK149" i="3"/>
  <c r="AN148" i="3"/>
  <c r="AU214" i="3"/>
  <c r="AR186" i="3"/>
  <c r="AK183" i="3"/>
  <c r="AT176" i="3"/>
  <c r="AK173" i="3"/>
  <c r="AT166" i="3"/>
  <c r="AL163" i="3"/>
  <c r="AT161" i="3"/>
  <c r="AP160" i="3"/>
  <c r="AK159" i="3"/>
  <c r="AJ158" i="3"/>
  <c r="AK157" i="3"/>
  <c r="AM156" i="3"/>
  <c r="AO155" i="3"/>
  <c r="AR154" i="3"/>
  <c r="AM153" i="3"/>
  <c r="AQ152" i="3"/>
  <c r="AU151" i="3"/>
  <c r="AK151" i="3"/>
  <c r="AO150" i="3"/>
  <c r="AT149" i="3"/>
  <c r="AM148" i="3"/>
  <c r="AM211" i="3"/>
  <c r="AQ189" i="3"/>
  <c r="AQ179" i="3"/>
  <c r="AQ169" i="3"/>
  <c r="AJ166" i="3"/>
  <c r="AQ161" i="3"/>
  <c r="AN160" i="3"/>
  <c r="AJ159" i="3"/>
  <c r="AT158" i="3"/>
  <c r="AJ157" i="3"/>
  <c r="AL156" i="3"/>
  <c r="AM155" i="3"/>
  <c r="AQ154" i="3"/>
  <c r="AL153" i="3"/>
  <c r="AO152" i="3"/>
  <c r="AT151" i="3"/>
  <c r="AJ151" i="3"/>
  <c r="AN150" i="3"/>
  <c r="AQ149" i="3"/>
  <c r="AL148" i="3"/>
  <c r="AO182" i="3"/>
  <c r="AO172" i="3"/>
  <c r="AP162" i="3"/>
  <c r="AM161" i="3"/>
  <c r="AL160" i="3"/>
  <c r="AU159" i="3"/>
  <c r="AR158" i="3"/>
  <c r="AT157" i="3"/>
  <c r="AK156" i="3"/>
  <c r="AL155" i="3"/>
  <c r="AP154" i="3"/>
  <c r="AU153" i="3"/>
  <c r="AK153" i="3"/>
  <c r="AN152" i="3"/>
  <c r="AR151" i="3"/>
  <c r="AM150" i="3"/>
  <c r="AP149" i="3"/>
  <c r="AU148" i="3"/>
  <c r="AK148" i="3"/>
  <c r="AU188" i="3"/>
  <c r="AM185" i="3"/>
  <c r="AU178" i="3"/>
  <c r="AM175" i="3"/>
  <c r="AN165" i="3"/>
  <c r="AM162" i="3"/>
  <c r="AJ161" i="3"/>
  <c r="AK160" i="3"/>
  <c r="AT159" i="3"/>
  <c r="AQ158" i="3"/>
  <c r="AR157" i="3"/>
  <c r="AU156" i="3"/>
  <c r="AU155" i="3"/>
  <c r="AK155" i="3"/>
  <c r="AO154" i="3"/>
  <c r="AT153" i="3"/>
  <c r="AM152" i="3"/>
  <c r="AQ151" i="3"/>
  <c r="AK150" i="3"/>
  <c r="AO149" i="3"/>
  <c r="AT148" i="3"/>
  <c r="AJ148" i="3"/>
  <c r="AO177" i="3"/>
  <c r="AM201" i="3"/>
  <c r="AK188" i="3"/>
  <c r="AR181" i="3"/>
  <c r="AK178" i="3"/>
  <c r="AT171" i="3"/>
  <c r="AL168" i="3"/>
  <c r="AR159" i="3"/>
  <c r="AP158" i="3"/>
  <c r="AQ157" i="3"/>
  <c r="AQ156" i="3"/>
  <c r="AT155" i="3"/>
  <c r="AJ155" i="3"/>
  <c r="AN154" i="3"/>
  <c r="AQ153" i="3"/>
  <c r="AL152" i="3"/>
  <c r="AP151" i="3"/>
  <c r="AT150" i="3"/>
  <c r="AJ150" i="3"/>
  <c r="AN149" i="3"/>
  <c r="AR148" i="3"/>
  <c r="AN187" i="3"/>
  <c r="AP184" i="3"/>
  <c r="AQ174" i="3"/>
  <c r="AJ171" i="3"/>
  <c r="AQ164" i="3"/>
  <c r="AO159" i="3"/>
  <c r="AO158" i="3"/>
  <c r="AP157" i="3"/>
  <c r="AP156" i="3"/>
  <c r="AR155" i="3"/>
  <c r="AM154" i="3"/>
  <c r="AP153" i="3"/>
  <c r="AU152" i="3"/>
  <c r="AK152" i="3"/>
  <c r="AO151" i="3"/>
  <c r="AR150" i="3"/>
  <c r="AM149" i="3"/>
  <c r="AQ148" i="3"/>
  <c r="AO167" i="3"/>
  <c r="AN159" i="3"/>
  <c r="AM158" i="3"/>
  <c r="AN157" i="3"/>
  <c r="AO156" i="3"/>
  <c r="AQ155" i="3"/>
  <c r="AK154" i="3"/>
  <c r="AO153" i="3"/>
  <c r="AT152" i="3"/>
  <c r="AJ152" i="3"/>
  <c r="AM151" i="3"/>
  <c r="AQ150" i="3"/>
  <c r="AL149" i="3"/>
  <c r="AO148" i="3"/>
  <c r="U13" i="1"/>
  <c r="G30" i="7" s="1"/>
  <c r="AJ304" i="3"/>
  <c r="P303" i="3"/>
  <c r="AK303" i="3"/>
  <c r="BZ26" i="1"/>
  <c r="BZ24" i="1"/>
  <c r="AU304" i="3"/>
  <c r="AL303" i="3"/>
  <c r="AM304" i="3"/>
  <c r="AZ304" i="3"/>
  <c r="BC304" i="3"/>
  <c r="BB304" i="3"/>
  <c r="AY304" i="3"/>
  <c r="BD304" i="3"/>
  <c r="AU303" i="3"/>
  <c r="BE304" i="3"/>
  <c r="AX304" i="3"/>
  <c r="BX19" i="1"/>
  <c r="CE19" i="1"/>
  <c r="BZ17" i="1"/>
  <c r="AT303" i="3"/>
  <c r="W303" i="3"/>
  <c r="BY19" i="1"/>
  <c r="BL4" i="1"/>
  <c r="CA19" i="1"/>
  <c r="BY8" i="1"/>
  <c r="AE12" i="1"/>
  <c r="AE21" i="1"/>
  <c r="BC21" i="1" s="1"/>
  <c r="AE5" i="1"/>
  <c r="BC5" i="1" s="1"/>
  <c r="AI19" i="1"/>
  <c r="BG19" i="1" s="1"/>
  <c r="BF19" i="1"/>
  <c r="BI19" i="1" s="1"/>
  <c r="AI25" i="1"/>
  <c r="AJ25" i="1" s="1"/>
  <c r="AI22" i="1"/>
  <c r="AI42" i="8" s="1"/>
  <c r="BF22" i="1"/>
  <c r="BI22" i="1" s="1"/>
  <c r="Y6" i="1"/>
  <c r="K5" i="7" s="1"/>
  <c r="AB3" i="3"/>
  <c r="AB303" i="3" s="1"/>
  <c r="AH3" i="3"/>
  <c r="AH303" i="3"/>
  <c r="AE3" i="3"/>
  <c r="AE303" i="3" s="1"/>
  <c r="AA3" i="3"/>
  <c r="AA303" i="3" s="1"/>
  <c r="AG3" i="3"/>
  <c r="AG303" i="3" s="1"/>
  <c r="AC3" i="3"/>
  <c r="AC303" i="3" s="1"/>
  <c r="Z3" i="3"/>
  <c r="Z303" i="3"/>
  <c r="AF3" i="3"/>
  <c r="AF303" i="3"/>
  <c r="BY11" i="1"/>
  <c r="BM22" i="1"/>
  <c r="BZ23" i="1"/>
  <c r="AF2" i="3"/>
  <c r="AF304" i="3" s="1"/>
  <c r="AQ2" i="3"/>
  <c r="AQ304" i="3" s="1"/>
  <c r="R2" i="3"/>
  <c r="R304" i="3" s="1"/>
  <c r="AG2" i="3"/>
  <c r="AG304" i="3" s="1"/>
  <c r="AP2" i="3"/>
  <c r="AP304" i="3" s="1"/>
  <c r="AH2" i="3"/>
  <c r="AH304" i="3" s="1"/>
  <c r="T2" i="3"/>
  <c r="T304" i="3" s="1"/>
  <c r="AE2" i="3"/>
  <c r="AE304" i="3" s="1"/>
  <c r="AB2" i="3"/>
  <c r="AB304" i="3" s="1"/>
  <c r="AA2" i="3"/>
  <c r="AA304" i="3" s="1"/>
  <c r="AC2" i="3"/>
  <c r="AC304" i="3" s="1"/>
  <c r="S2" i="3"/>
  <c r="S304" i="3" s="1"/>
  <c r="Z2" i="3"/>
  <c r="Z304" i="3" s="1"/>
  <c r="AO2" i="3"/>
  <c r="AO304" i="3" s="1"/>
  <c r="S5" i="2"/>
  <c r="Q3" i="3"/>
  <c r="Q303" i="3" s="1"/>
  <c r="BK22" i="1"/>
  <c r="BR22" i="1" s="1"/>
  <c r="BM12" i="1"/>
  <c r="U2" i="3"/>
  <c r="U304" i="3" s="1"/>
  <c r="Q2" i="3"/>
  <c r="Q304" i="3" s="1"/>
  <c r="N64" i="3"/>
  <c r="S108" i="3"/>
  <c r="N300" i="3"/>
  <c r="N124" i="3"/>
  <c r="R107" i="3"/>
  <c r="S119" i="3"/>
  <c r="T95" i="3"/>
  <c r="U71" i="3"/>
  <c r="R48" i="3"/>
  <c r="S14" i="3"/>
  <c r="S142" i="3"/>
  <c r="T118" i="3"/>
  <c r="P60" i="3"/>
  <c r="M67" i="3"/>
  <c r="S57" i="3"/>
  <c r="T33" i="3"/>
  <c r="U9" i="3"/>
  <c r="S43" i="3"/>
  <c r="T19" i="3"/>
  <c r="T147" i="3"/>
  <c r="U123" i="3"/>
  <c r="R100" i="3"/>
  <c r="S66" i="3"/>
  <c r="T42" i="3"/>
  <c r="R57" i="3"/>
  <c r="U82" i="3"/>
  <c r="M119" i="3"/>
  <c r="N85" i="3"/>
  <c r="S109" i="3"/>
  <c r="T85" i="3"/>
  <c r="U61" i="3"/>
  <c r="R38" i="3"/>
  <c r="P19" i="3"/>
  <c r="S132" i="3"/>
  <c r="T108" i="3"/>
  <c r="P50" i="3"/>
  <c r="M57" i="3"/>
  <c r="N23" i="3"/>
  <c r="S49" i="3"/>
  <c r="T25" i="3"/>
  <c r="N3" i="3"/>
  <c r="N303" i="3" s="1"/>
  <c r="U129" i="3"/>
  <c r="R106" i="3"/>
  <c r="S72" i="3"/>
  <c r="T48" i="3"/>
  <c r="R81" i="3"/>
  <c r="U106" i="3"/>
  <c r="M125" i="3"/>
  <c r="N91" i="3"/>
  <c r="T139" i="3"/>
  <c r="R120" i="3"/>
  <c r="T62" i="3"/>
  <c r="O9" i="3"/>
  <c r="N79" i="3"/>
  <c r="O51" i="3"/>
  <c r="M15" i="3"/>
  <c r="M36" i="3"/>
  <c r="N68" i="3"/>
  <c r="O147" i="3"/>
  <c r="M33" i="3"/>
  <c r="M48" i="3"/>
  <c r="T84" i="3"/>
  <c r="N98" i="3"/>
  <c r="U56" i="3"/>
  <c r="N97" i="3"/>
  <c r="S39" i="3"/>
  <c r="T15" i="3"/>
  <c r="T143" i="3"/>
  <c r="U119" i="3"/>
  <c r="R96" i="3"/>
  <c r="S62" i="3"/>
  <c r="T38" i="3"/>
  <c r="R41" i="3"/>
  <c r="U66" i="3"/>
  <c r="M115" i="3"/>
  <c r="S105" i="3"/>
  <c r="T81" i="3"/>
  <c r="U57" i="3"/>
  <c r="S91" i="3"/>
  <c r="T67" i="3"/>
  <c r="U43" i="3"/>
  <c r="R20" i="3"/>
  <c r="R274" i="3"/>
  <c r="S114" i="3"/>
  <c r="T90" i="3"/>
  <c r="P32" i="3"/>
  <c r="M39" i="3"/>
  <c r="R139" i="3"/>
  <c r="S29" i="3"/>
  <c r="M7" i="3"/>
  <c r="T133" i="3"/>
  <c r="U109" i="3"/>
  <c r="R86" i="3"/>
  <c r="S52" i="3"/>
  <c r="T28" i="3"/>
  <c r="N8" i="3"/>
  <c r="U26" i="3"/>
  <c r="M105" i="3"/>
  <c r="N71" i="3"/>
  <c r="S97" i="3"/>
  <c r="T73" i="3"/>
  <c r="U49" i="3"/>
  <c r="R26" i="3"/>
  <c r="P7" i="3"/>
  <c r="S120" i="3"/>
  <c r="T96" i="3"/>
  <c r="P38" i="3"/>
  <c r="M45" i="3"/>
  <c r="M10" i="3"/>
  <c r="S79" i="3"/>
  <c r="U111" i="3"/>
  <c r="S54" i="3"/>
  <c r="R9" i="3"/>
  <c r="M107" i="3"/>
  <c r="N139" i="3"/>
  <c r="O99" i="3"/>
  <c r="P63" i="3"/>
  <c r="M84" i="3"/>
  <c r="P91" i="3"/>
  <c r="R143" i="3"/>
  <c r="T103" i="3"/>
  <c r="R92" i="3"/>
  <c r="T34" i="3"/>
  <c r="U50" i="3"/>
  <c r="N57" i="3"/>
  <c r="O37" i="3"/>
  <c r="R125" i="3"/>
  <c r="M22" i="3"/>
  <c r="M11" i="3"/>
  <c r="P129" i="3"/>
  <c r="S85" i="3"/>
  <c r="U117" i="3"/>
  <c r="S60" i="3"/>
  <c r="R33" i="3"/>
  <c r="M113" i="3"/>
  <c r="U20" i="3"/>
  <c r="O103" i="3"/>
  <c r="P67" i="3"/>
  <c r="M88" i="3"/>
  <c r="P140" i="3"/>
  <c r="N22" i="3"/>
  <c r="T109" i="3"/>
  <c r="P106" i="3"/>
  <c r="R119" i="3"/>
  <c r="R142" i="3"/>
  <c r="O20" i="3"/>
  <c r="P137" i="3"/>
  <c r="S71" i="3"/>
  <c r="T47" i="3"/>
  <c r="U23" i="3"/>
  <c r="U301" i="3"/>
  <c r="R128" i="3"/>
  <c r="S94" i="3"/>
  <c r="T70" i="3"/>
  <c r="O11" i="3"/>
  <c r="P18" i="3"/>
  <c r="S9" i="3"/>
  <c r="S137" i="3"/>
  <c r="T113" i="3"/>
  <c r="U89" i="3"/>
  <c r="S123" i="3"/>
  <c r="T99" i="3"/>
  <c r="U75" i="3"/>
  <c r="R52" i="3"/>
  <c r="S18" i="3"/>
  <c r="S146" i="3"/>
  <c r="T122" i="3"/>
  <c r="P64" i="3"/>
  <c r="M71" i="3"/>
  <c r="N37" i="3"/>
  <c r="S61" i="3"/>
  <c r="T37" i="3"/>
  <c r="U13" i="3"/>
  <c r="U141" i="3"/>
  <c r="R118" i="3"/>
  <c r="S84" i="3"/>
  <c r="T60" i="3"/>
  <c r="R129" i="3"/>
  <c r="O4" i="3"/>
  <c r="R19" i="3"/>
  <c r="N103" i="3"/>
  <c r="S129" i="3"/>
  <c r="T105" i="3"/>
  <c r="U81" i="3"/>
  <c r="R58" i="3"/>
  <c r="S24" i="3"/>
  <c r="M4" i="3"/>
  <c r="T128" i="3"/>
  <c r="P70" i="3"/>
  <c r="M77" i="3"/>
  <c r="N43" i="3"/>
  <c r="T11" i="3"/>
  <c r="R24" i="3"/>
  <c r="S118" i="3"/>
  <c r="P36" i="3"/>
  <c r="R123" i="3"/>
  <c r="U132" i="3"/>
  <c r="O131" i="3"/>
  <c r="U70" i="3"/>
  <c r="M116" i="3"/>
  <c r="O36" i="3"/>
  <c r="N110" i="3"/>
  <c r="U35" i="3"/>
  <c r="P9" i="3"/>
  <c r="T98" i="3"/>
  <c r="M47" i="3"/>
  <c r="N109" i="3"/>
  <c r="O69" i="3"/>
  <c r="P33" i="3"/>
  <c r="M54" i="3"/>
  <c r="P112" i="3"/>
  <c r="N42" i="3"/>
  <c r="T23" i="3"/>
  <c r="R30" i="3"/>
  <c r="S124" i="3"/>
  <c r="P42" i="3"/>
  <c r="P4" i="3"/>
  <c r="U274" i="3"/>
  <c r="N301" i="3"/>
  <c r="P143" i="3"/>
  <c r="O56" i="3"/>
  <c r="U116" i="3"/>
  <c r="O30" i="3"/>
  <c r="S87" i="3"/>
  <c r="T63" i="3"/>
  <c r="U39" i="3"/>
  <c r="R16" i="3"/>
  <c r="R144" i="3"/>
  <c r="S110" i="3"/>
  <c r="T86" i="3"/>
  <c r="P28" i="3"/>
  <c r="M35" i="3"/>
  <c r="S25" i="3"/>
  <c r="M3" i="3"/>
  <c r="M303" i="3" s="1"/>
  <c r="T129" i="3"/>
  <c r="S11" i="3"/>
  <c r="S139" i="3"/>
  <c r="T115" i="3"/>
  <c r="U91" i="3"/>
  <c r="R68" i="3"/>
  <c r="S34" i="3"/>
  <c r="T10" i="3"/>
  <c r="T138" i="3"/>
  <c r="P80" i="3"/>
  <c r="M87" i="3"/>
  <c r="N53" i="3"/>
  <c r="S77" i="3"/>
  <c r="T53" i="3"/>
  <c r="U29" i="3"/>
  <c r="R6" i="3"/>
  <c r="R134" i="3"/>
  <c r="S100" i="3"/>
  <c r="T76" i="3"/>
  <c r="O18" i="3"/>
  <c r="M25" i="3"/>
  <c r="R83" i="3"/>
  <c r="S17" i="3"/>
  <c r="S145" i="3"/>
  <c r="T121" i="3"/>
  <c r="U97" i="3"/>
  <c r="R74" i="3"/>
  <c r="S40" i="3"/>
  <c r="T16" i="3"/>
  <c r="T144" i="3"/>
  <c r="P86" i="3"/>
  <c r="M93" i="3"/>
  <c r="N59" i="3"/>
  <c r="T55" i="3"/>
  <c r="R56" i="3"/>
  <c r="S300" i="3"/>
  <c r="P68" i="3"/>
  <c r="N29" i="3"/>
  <c r="N19" i="3"/>
  <c r="R53" i="3"/>
  <c r="U134" i="3"/>
  <c r="M132" i="3"/>
  <c r="P93" i="3"/>
  <c r="S37" i="3"/>
  <c r="U79" i="3"/>
  <c r="S26" i="3"/>
  <c r="T130" i="3"/>
  <c r="M79" i="3"/>
  <c r="N125" i="3"/>
  <c r="O85" i="3"/>
  <c r="P49" i="3"/>
  <c r="M70" i="3"/>
  <c r="N141" i="3"/>
  <c r="O112" i="3"/>
  <c r="T61" i="3"/>
  <c r="R62" i="3"/>
  <c r="M8" i="3"/>
  <c r="P74" i="3"/>
  <c r="N33" i="3"/>
  <c r="O23" i="3"/>
  <c r="R69" i="3"/>
  <c r="U300" i="3"/>
  <c r="M136" i="3"/>
  <c r="P101" i="3"/>
  <c r="S51" i="3"/>
  <c r="U85" i="3"/>
  <c r="AE2" i="1"/>
  <c r="G4" i="8"/>
  <c r="AI2" i="1"/>
  <c r="G36" i="8"/>
  <c r="CB2" i="1"/>
  <c r="CH1" i="1"/>
  <c r="AG3" i="8"/>
  <c r="A54" i="7"/>
  <c r="P54" i="7" s="1"/>
  <c r="E4" i="8"/>
  <c r="A29" i="7"/>
  <c r="P29" i="7"/>
  <c r="AD20" i="1"/>
  <c r="AG7" i="8"/>
  <c r="S3" i="8"/>
  <c r="AD26" i="1"/>
  <c r="AG26" i="1" s="1"/>
  <c r="A4" i="7"/>
  <c r="P4" i="7"/>
  <c r="AZ13" i="1"/>
  <c r="AN2" i="3"/>
  <c r="AN304" i="3" s="1"/>
  <c r="AR2" i="3"/>
  <c r="AR304" i="3" s="1"/>
  <c r="AZ3" i="3"/>
  <c r="AZ303" i="3"/>
  <c r="T3" i="3"/>
  <c r="T303" i="3" s="1"/>
  <c r="AY3" i="3"/>
  <c r="AY303" i="3" s="1"/>
  <c r="BB3" i="3"/>
  <c r="BB303" i="3" s="1"/>
  <c r="H52" i="4" s="1"/>
  <c r="BD3" i="3"/>
  <c r="BD303" i="3" s="1"/>
  <c r="AP3" i="3"/>
  <c r="AP303" i="3" s="1"/>
  <c r="AR3" i="3"/>
  <c r="AR303" i="3" s="1"/>
  <c r="AW3" i="3"/>
  <c r="AW303" i="3" s="1"/>
  <c r="S3" i="3"/>
  <c r="S303" i="3" s="1"/>
  <c r="BC3" i="3"/>
  <c r="BC303" i="3" s="1"/>
  <c r="U3" i="3"/>
  <c r="U303" i="3" s="1"/>
  <c r="BE3" i="3"/>
  <c r="BE303" i="3" s="1"/>
  <c r="AX3" i="3"/>
  <c r="AX303" i="3" s="1"/>
  <c r="AQ3" i="3"/>
  <c r="AQ303" i="3" s="1"/>
  <c r="U36" i="8"/>
  <c r="AI36" i="8"/>
  <c r="O10" i="4"/>
  <c r="N7" i="4"/>
  <c r="N12" i="4" s="1"/>
  <c r="N15" i="4" s="1"/>
  <c r="N9" i="4"/>
  <c r="O8" i="4"/>
  <c r="O11" i="4"/>
  <c r="O22" i="4"/>
  <c r="N37" i="4"/>
  <c r="G38" i="4" s="1"/>
  <c r="O24" i="4"/>
  <c r="N20" i="4"/>
  <c r="O33" i="4"/>
  <c r="O25" i="4"/>
  <c r="O23" i="4"/>
  <c r="N24" i="4"/>
  <c r="N25" i="4"/>
  <c r="O30" i="4"/>
  <c r="O7" i="4"/>
  <c r="O29" i="4"/>
  <c r="N23" i="4"/>
  <c r="O27" i="4"/>
  <c r="O34" i="4"/>
  <c r="N28" i="4"/>
  <c r="N26" i="4"/>
  <c r="N32" i="4"/>
  <c r="O31" i="4"/>
  <c r="O32" i="4"/>
  <c r="N34" i="4"/>
  <c r="N27" i="4"/>
  <c r="N21" i="4"/>
  <c r="O21" i="4"/>
  <c r="N30" i="4"/>
  <c r="O20" i="4"/>
  <c r="N11" i="4"/>
  <c r="O26" i="4"/>
  <c r="N14" i="4"/>
  <c r="G33" i="4" s="1"/>
  <c r="N29" i="4"/>
  <c r="N8" i="4"/>
  <c r="O28" i="4"/>
  <c r="N22" i="4"/>
  <c r="N10" i="4"/>
  <c r="O37" i="4"/>
  <c r="H38" i="4" s="1"/>
  <c r="N33" i="4"/>
  <c r="N31" i="4"/>
  <c r="O14" i="4"/>
  <c r="H33" i="4" s="1"/>
  <c r="O9" i="4"/>
  <c r="AD4" i="1"/>
  <c r="E6" i="8" s="1"/>
  <c r="AD5" i="1"/>
  <c r="AG5" i="1" s="1"/>
  <c r="AD8" i="1"/>
  <c r="S4" i="8" s="1"/>
  <c r="AH3" i="1"/>
  <c r="AI24" i="1"/>
  <c r="BG24" i="1" s="1"/>
  <c r="AI44" i="8"/>
  <c r="AI8" i="1"/>
  <c r="U37" i="8" s="1"/>
  <c r="AH8" i="1"/>
  <c r="AK8" i="1" s="1"/>
  <c r="AH10" i="1"/>
  <c r="AH5" i="1"/>
  <c r="AK5" i="1" s="1"/>
  <c r="BF12" i="1"/>
  <c r="BI12" i="1" s="1"/>
  <c r="AE18" i="1"/>
  <c r="AI5" i="8" s="1"/>
  <c r="BF26" i="1"/>
  <c r="BI26" i="1" s="1"/>
  <c r="AE17" i="1"/>
  <c r="BC17" i="1" s="1"/>
  <c r="AE19" i="1"/>
  <c r="AI6" i="8" s="1"/>
  <c r="BF10" i="1"/>
  <c r="BI10" i="1" s="1"/>
  <c r="BF17" i="1"/>
  <c r="BI17" i="1" s="1"/>
  <c r="BF21" i="1"/>
  <c r="BI21" i="1" s="1"/>
  <c r="AE22" i="1"/>
  <c r="BC22" i="1" s="1"/>
  <c r="BF3" i="1"/>
  <c r="BI3" i="1"/>
  <c r="AE3" i="1"/>
  <c r="G5" i="8" s="1"/>
  <c r="BF11" i="1"/>
  <c r="BI11" i="1" s="1"/>
  <c r="AE4" i="1"/>
  <c r="G6" i="8" s="1"/>
  <c r="BF18" i="1"/>
  <c r="BI18" i="1" s="1"/>
  <c r="AE9" i="1"/>
  <c r="BC9" i="1" s="1"/>
  <c r="AE25" i="1"/>
  <c r="AI12" i="8" s="1"/>
  <c r="AI3" i="1"/>
  <c r="G37" i="8" s="1"/>
  <c r="AH4" i="1"/>
  <c r="E38" i="8" s="1"/>
  <c r="AI10" i="1"/>
  <c r="U39" i="8" s="1"/>
  <c r="BF25" i="1"/>
  <c r="BI25" i="1" s="1"/>
  <c r="AD11" i="1"/>
  <c r="AG11" i="1"/>
  <c r="AD19" i="1"/>
  <c r="AG19" i="1" s="1"/>
  <c r="AD12" i="1"/>
  <c r="S8" i="8" s="1"/>
  <c r="AD3" i="1"/>
  <c r="AD25" i="1"/>
  <c r="AG12" i="8" s="1"/>
  <c r="AD10" i="1"/>
  <c r="S6" i="8" s="1"/>
  <c r="AD22" i="1"/>
  <c r="AG22" i="1" s="1"/>
  <c r="AD23" i="1"/>
  <c r="AG10" i="8" s="1"/>
  <c r="AI20" i="1"/>
  <c r="BG20" i="1" s="1"/>
  <c r="BF20" i="1"/>
  <c r="AH22" i="1"/>
  <c r="AK22" i="1" s="1"/>
  <c r="M34" i="1"/>
  <c r="CA23" i="1"/>
  <c r="BM18" i="1"/>
  <c r="M26" i="1"/>
  <c r="BN26" i="1"/>
  <c r="CA11" i="1"/>
  <c r="S27" i="1"/>
  <c r="S13" i="1"/>
  <c r="BX8" i="1"/>
  <c r="CE8" i="1" s="1"/>
  <c r="CF8" i="1" s="1"/>
  <c r="BY21" i="1"/>
  <c r="BZ18" i="1"/>
  <c r="R3" i="3"/>
  <c r="R303" i="3" s="1"/>
  <c r="E13" i="1"/>
  <c r="E29" i="7" s="1"/>
  <c r="BY24" i="1"/>
  <c r="G13" i="1"/>
  <c r="G29" i="7" s="1"/>
  <c r="BZ5" i="1"/>
  <c r="V6" i="1"/>
  <c r="H5" i="7" s="1"/>
  <c r="Z13" i="1"/>
  <c r="BM17" i="1"/>
  <c r="CA9" i="1"/>
  <c r="Z27" i="1"/>
  <c r="BY12" i="1"/>
  <c r="BK18" i="1"/>
  <c r="BL11" i="1"/>
  <c r="C13" i="1"/>
  <c r="C29" i="7" s="1"/>
  <c r="BZ8" i="1"/>
  <c r="BK4" i="1"/>
  <c r="BR4" i="1" s="1"/>
  <c r="C6" i="1"/>
  <c r="BY9" i="1"/>
  <c r="BZ22" i="1"/>
  <c r="CA20" i="1"/>
  <c r="CA10" i="1"/>
  <c r="V27" i="1"/>
  <c r="BX24" i="1"/>
  <c r="CE24" i="1" s="1"/>
  <c r="AA13" i="1"/>
  <c r="M30" i="7" s="1"/>
  <c r="T13" i="1"/>
  <c r="F30" i="7" s="1"/>
  <c r="BZ21" i="1"/>
  <c r="T6" i="1"/>
  <c r="F5" i="7" s="1"/>
  <c r="M19" i="1"/>
  <c r="BN19" i="1" s="1"/>
  <c r="BL17" i="1"/>
  <c r="M18" i="1"/>
  <c r="BN18" i="1"/>
  <c r="BR24" i="1"/>
  <c r="BX21" i="1"/>
  <c r="CE21" i="1" s="1"/>
  <c r="M25" i="1"/>
  <c r="BN25" i="1" s="1"/>
  <c r="M17" i="1"/>
  <c r="BN17" i="1" s="1"/>
  <c r="M23" i="1"/>
  <c r="BN23" i="1" s="1"/>
  <c r="M11" i="1"/>
  <c r="BN11" i="1" s="1"/>
  <c r="M35" i="1"/>
  <c r="M22" i="1"/>
  <c r="N22" i="1" s="1"/>
  <c r="M10" i="1"/>
  <c r="N10" i="1" s="1"/>
  <c r="M21" i="1"/>
  <c r="M9" i="1"/>
  <c r="F6" i="1"/>
  <c r="F4" i="7" s="1"/>
  <c r="M20" i="1"/>
  <c r="BN20" i="1" s="1"/>
  <c r="M8" i="1"/>
  <c r="BN8" i="1" s="1"/>
  <c r="F23" i="4"/>
  <c r="G23" i="4" s="1"/>
  <c r="F13" i="4"/>
  <c r="V23" i="4"/>
  <c r="W23" i="4" s="1"/>
  <c r="X13" i="4"/>
  <c r="H23" i="4"/>
  <c r="X12" i="4"/>
  <c r="X11" i="4"/>
  <c r="X18" i="4"/>
  <c r="F18" i="4"/>
  <c r="G18" i="4" s="1"/>
  <c r="H18" i="4"/>
  <c r="F12" i="4"/>
  <c r="F22" i="4"/>
  <c r="G22" i="4" s="1"/>
  <c r="H20" i="4"/>
  <c r="V21" i="4"/>
  <c r="W21" i="4" s="1"/>
  <c r="X20" i="4"/>
  <c r="V20" i="4"/>
  <c r="W20" i="4" s="1"/>
  <c r="X19" i="4"/>
  <c r="V19" i="4"/>
  <c r="W19" i="4" s="1"/>
  <c r="X23" i="4"/>
  <c r="V12" i="4"/>
  <c r="X22" i="4"/>
  <c r="X14" i="4" s="1"/>
  <c r="F19" i="4"/>
  <c r="G19" i="4" s="1"/>
  <c r="V18" i="4"/>
  <c r="W18" i="4" s="1"/>
  <c r="V13" i="4"/>
  <c r="F20" i="4"/>
  <c r="G20" i="4" s="1"/>
  <c r="H22" i="4"/>
  <c r="X21" i="4"/>
  <c r="F21" i="4"/>
  <c r="G21" i="4" s="1"/>
  <c r="H12" i="4"/>
  <c r="F11" i="4"/>
  <c r="V22" i="4"/>
  <c r="V11" i="4"/>
  <c r="H19" i="4"/>
  <c r="H11" i="4"/>
  <c r="H13" i="4"/>
  <c r="H21" i="4"/>
  <c r="J13" i="1"/>
  <c r="J29" i="7"/>
  <c r="BM10" i="1"/>
  <c r="BY10" i="1"/>
  <c r="H13" i="1"/>
  <c r="H29" i="7" s="1"/>
  <c r="Y27" i="1"/>
  <c r="Y13" i="1"/>
  <c r="CA25" i="1"/>
  <c r="BZ11" i="1"/>
  <c r="BN4" i="1"/>
  <c r="BZ25" i="1"/>
  <c r="W13" i="1"/>
  <c r="I30" i="7" s="1"/>
  <c r="BM5" i="1"/>
  <c r="AB24" i="1"/>
  <c r="BK25" i="1"/>
  <c r="BR25" i="1" s="1"/>
  <c r="I8" i="10"/>
  <c r="J10" i="10"/>
  <c r="J9" i="10"/>
  <c r="K9" i="10"/>
  <c r="K8" i="10"/>
  <c r="BL8" i="1"/>
  <c r="BK8" i="1"/>
  <c r="BR8" i="1" s="1"/>
  <c r="BY18" i="1"/>
  <c r="R84" i="3"/>
  <c r="M29" i="3"/>
  <c r="N81" i="3"/>
  <c r="U86" i="3"/>
  <c r="N12" i="3"/>
  <c r="S99" i="3"/>
  <c r="M76" i="3"/>
  <c r="M31" i="3"/>
  <c r="P113" i="3"/>
  <c r="P75" i="3"/>
  <c r="R87" i="3"/>
  <c r="T24" i="3"/>
  <c r="M145" i="3"/>
  <c r="N47" i="3"/>
  <c r="P115" i="3"/>
  <c r="N130" i="3"/>
  <c r="S16" i="3"/>
  <c r="O72" i="3"/>
  <c r="U64" i="3"/>
  <c r="R46" i="3"/>
  <c r="P123" i="3"/>
  <c r="M101" i="3"/>
  <c r="O300" i="3"/>
  <c r="O129" i="3"/>
  <c r="AH7" i="3"/>
  <c r="AH19" i="3"/>
  <c r="AH34" i="3"/>
  <c r="AH48" i="3"/>
  <c r="AH59" i="3"/>
  <c r="AH72" i="3"/>
  <c r="AH84" i="3"/>
  <c r="Z13" i="3"/>
  <c r="Z25" i="3"/>
  <c r="Z38" i="3"/>
  <c r="Z49" i="3"/>
  <c r="Z62" i="3"/>
  <c r="Z75" i="3"/>
  <c r="Z86" i="3"/>
  <c r="AA15" i="3"/>
  <c r="AA27" i="3"/>
  <c r="AA39" i="3"/>
  <c r="AA51" i="3"/>
  <c r="AA64" i="3"/>
  <c r="AA75" i="3"/>
  <c r="AA88" i="3"/>
  <c r="AB16" i="3"/>
  <c r="AB28" i="3"/>
  <c r="AB40" i="3"/>
  <c r="AB53" i="3"/>
  <c r="AB64" i="3"/>
  <c r="AB77" i="3"/>
  <c r="AC4" i="3"/>
  <c r="AC17" i="3"/>
  <c r="AC29" i="3"/>
  <c r="AC42" i="3"/>
  <c r="AC52" i="3"/>
  <c r="AC61" i="3"/>
  <c r="AC71" i="3"/>
  <c r="AC80" i="3"/>
  <c r="AE4" i="3"/>
  <c r="AE14" i="3"/>
  <c r="AE23" i="3"/>
  <c r="AE32" i="3"/>
  <c r="AE41" i="3"/>
  <c r="AE51" i="3"/>
  <c r="AE60" i="3"/>
  <c r="AE69" i="3"/>
  <c r="AE78" i="3"/>
  <c r="AE87" i="3"/>
  <c r="AF36" i="3"/>
  <c r="AF72" i="3"/>
  <c r="AF94" i="3"/>
  <c r="AF103" i="3"/>
  <c r="AF112" i="3"/>
  <c r="AF121" i="3"/>
  <c r="AF130" i="3"/>
  <c r="AF139" i="3"/>
  <c r="AF148" i="3"/>
  <c r="AF41" i="3"/>
  <c r="AF77" i="3"/>
  <c r="AH94" i="3"/>
  <c r="AH103" i="3"/>
  <c r="AH112" i="3"/>
  <c r="AH121" i="3"/>
  <c r="AH130" i="3"/>
  <c r="AI3" i="8"/>
  <c r="A30" i="7"/>
  <c r="P30" i="7"/>
  <c r="A55" i="7"/>
  <c r="P55" i="7" s="1"/>
  <c r="A5" i="7"/>
  <c r="P5" i="7" s="1"/>
  <c r="U96" i="3"/>
  <c r="N18" i="3"/>
  <c r="P100" i="3"/>
  <c r="S301" i="3"/>
  <c r="U103" i="3"/>
  <c r="S46" i="3"/>
  <c r="T300" i="3"/>
  <c r="M99" i="3"/>
  <c r="T65" i="3"/>
  <c r="S75" i="3"/>
  <c r="U27" i="3"/>
  <c r="R132" i="3"/>
  <c r="T74" i="3"/>
  <c r="M23" i="3"/>
  <c r="S13" i="3"/>
  <c r="T117" i="3"/>
  <c r="R70" i="3"/>
  <c r="T12" i="3"/>
  <c r="P82" i="3"/>
  <c r="N55" i="3"/>
  <c r="T57" i="3"/>
  <c r="R10" i="3"/>
  <c r="S104" i="3"/>
  <c r="P22" i="3"/>
  <c r="R99" i="3"/>
  <c r="U69" i="3"/>
  <c r="T126" i="3"/>
  <c r="N123" i="3"/>
  <c r="P47" i="3"/>
  <c r="M139" i="3"/>
  <c r="T13" i="3"/>
  <c r="S58" i="3"/>
  <c r="P72" i="3"/>
  <c r="U76" i="3"/>
  <c r="N17" i="3"/>
  <c r="M118" i="3"/>
  <c r="N13" i="3"/>
  <c r="U83" i="3"/>
  <c r="T68" i="3"/>
  <c r="R51" i="3"/>
  <c r="O71" i="3"/>
  <c r="U22" i="3"/>
  <c r="N20" i="3"/>
  <c r="N74" i="3"/>
  <c r="N5" i="3"/>
  <c r="P15" i="3"/>
  <c r="T104" i="3"/>
  <c r="M53" i="3"/>
  <c r="N113" i="3"/>
  <c r="O73" i="3"/>
  <c r="P37" i="3"/>
  <c r="M58" i="3"/>
  <c r="P120" i="3"/>
  <c r="N104" i="3"/>
  <c r="S143" i="3"/>
  <c r="R8" i="3"/>
  <c r="S102" i="3"/>
  <c r="P20" i="3"/>
  <c r="R67" i="3"/>
  <c r="U100" i="3"/>
  <c r="O123" i="3"/>
  <c r="U38" i="3"/>
  <c r="M108" i="3"/>
  <c r="U136" i="3"/>
  <c r="N94" i="3"/>
  <c r="T123" i="3"/>
  <c r="R108" i="3"/>
  <c r="T50" i="3"/>
  <c r="U114" i="3"/>
  <c r="N67" i="3"/>
  <c r="O45" i="3"/>
  <c r="P6" i="3"/>
  <c r="M30" i="3"/>
  <c r="N44" i="3"/>
  <c r="O141" i="3"/>
  <c r="P135" i="3"/>
  <c r="P98" i="3"/>
  <c r="O116" i="3"/>
  <c r="M32" i="3"/>
  <c r="U122" i="3"/>
  <c r="P300" i="3"/>
  <c r="U138" i="3"/>
  <c r="N62" i="3"/>
  <c r="O120" i="3"/>
  <c r="P26" i="3"/>
  <c r="O127" i="3"/>
  <c r="S275" i="3"/>
  <c r="T31" i="3"/>
  <c r="U135" i="3"/>
  <c r="S78" i="3"/>
  <c r="R105" i="3"/>
  <c r="M131" i="3"/>
  <c r="T97" i="3"/>
  <c r="S107" i="3"/>
  <c r="U59" i="3"/>
  <c r="P17" i="3"/>
  <c r="T106" i="3"/>
  <c r="M55" i="3"/>
  <c r="S45" i="3"/>
  <c r="T275" i="3"/>
  <c r="R102" i="3"/>
  <c r="T44" i="3"/>
  <c r="U90" i="3"/>
  <c r="N128" i="3"/>
  <c r="O63" i="3"/>
  <c r="S7" i="3"/>
  <c r="T111" i="3"/>
  <c r="R64" i="3"/>
  <c r="T6" i="3"/>
  <c r="P76" i="3"/>
  <c r="S73" i="3"/>
  <c r="U25" i="3"/>
  <c r="T35" i="3"/>
  <c r="U139" i="3"/>
  <c r="S82" i="3"/>
  <c r="R121" i="3"/>
  <c r="R11" i="3"/>
  <c r="S125" i="3"/>
  <c r="U77" i="3"/>
  <c r="S20" i="3"/>
  <c r="T124" i="3"/>
  <c r="M73" i="3"/>
  <c r="S65" i="3"/>
  <c r="U17" i="3"/>
  <c r="R122" i="3"/>
  <c r="T64" i="3"/>
  <c r="M12" i="3"/>
  <c r="N107" i="3"/>
  <c r="P5" i="3"/>
  <c r="M43" i="3"/>
  <c r="O67" i="3"/>
  <c r="M52" i="3"/>
  <c r="M18" i="3"/>
  <c r="U115" i="3"/>
  <c r="M6" i="3"/>
  <c r="R43" i="3"/>
  <c r="O53" i="3"/>
  <c r="U78" i="3"/>
  <c r="N116" i="3"/>
  <c r="S47" i="3"/>
  <c r="R126" i="3"/>
  <c r="N9" i="3"/>
  <c r="N111" i="3"/>
  <c r="O135" i="3"/>
  <c r="M40" i="3"/>
  <c r="N143" i="3"/>
  <c r="N118" i="3"/>
  <c r="O5" i="3"/>
  <c r="S96" i="3"/>
  <c r="M14" i="3"/>
  <c r="R59" i="3"/>
  <c r="U92" i="3"/>
  <c r="O121" i="3"/>
  <c r="U30" i="3"/>
  <c r="M106" i="3"/>
  <c r="U104" i="3"/>
  <c r="O88" i="3"/>
  <c r="T119" i="3"/>
  <c r="R104" i="3"/>
  <c r="T46" i="3"/>
  <c r="U98" i="3"/>
  <c r="N65" i="3"/>
  <c r="O43" i="3"/>
  <c r="R275" i="3"/>
  <c r="M28" i="3"/>
  <c r="N36" i="3"/>
  <c r="O139" i="3"/>
  <c r="S63" i="3"/>
  <c r="U99" i="3"/>
  <c r="S42" i="3"/>
  <c r="T146" i="3"/>
  <c r="M95" i="3"/>
  <c r="N133" i="3"/>
  <c r="O93" i="3"/>
  <c r="P57" i="3"/>
  <c r="M78" i="3"/>
  <c r="M135" i="3"/>
  <c r="O122" i="3"/>
  <c r="S55" i="3"/>
  <c r="U7" i="3"/>
  <c r="R112" i="3"/>
  <c r="T54" i="3"/>
  <c r="U130" i="3"/>
  <c r="S121" i="3"/>
  <c r="U73" i="3"/>
  <c r="T83" i="3"/>
  <c r="R36" i="3"/>
  <c r="S130" i="3"/>
  <c r="P48" i="3"/>
  <c r="N21" i="3"/>
  <c r="T21" i="3"/>
  <c r="U125" i="3"/>
  <c r="S68" i="3"/>
  <c r="R65" i="3"/>
  <c r="M121" i="3"/>
  <c r="S113" i="3"/>
  <c r="U65" i="3"/>
  <c r="S8" i="3"/>
  <c r="T112" i="3"/>
  <c r="M61" i="3"/>
  <c r="S117" i="3"/>
  <c r="S86" i="3"/>
  <c r="R27" i="3"/>
  <c r="O115" i="3"/>
  <c r="M100" i="3"/>
  <c r="N70" i="3"/>
  <c r="R28" i="3"/>
  <c r="R25" i="3"/>
  <c r="N31" i="3"/>
  <c r="O117" i="3"/>
  <c r="M38" i="3"/>
  <c r="O44" i="3"/>
  <c r="T107" i="3"/>
  <c r="S28" i="3"/>
  <c r="O16" i="3"/>
  <c r="U84" i="3"/>
  <c r="O19" i="3"/>
  <c r="M72" i="3"/>
  <c r="O52" i="3"/>
  <c r="S133" i="3"/>
  <c r="R66" i="3"/>
  <c r="T8" i="3"/>
  <c r="P78" i="3"/>
  <c r="N35" i="3"/>
  <c r="O25" i="3"/>
  <c r="R77" i="3"/>
  <c r="O8" i="3"/>
  <c r="M138" i="3"/>
  <c r="P105" i="3"/>
  <c r="S15" i="3"/>
  <c r="U51" i="3"/>
  <c r="S6" i="3"/>
  <c r="T110" i="3"/>
  <c r="M59" i="3"/>
  <c r="N115" i="3"/>
  <c r="O75" i="3"/>
  <c r="P39" i="3"/>
  <c r="M60" i="3"/>
  <c r="P124" i="3"/>
  <c r="N132" i="3"/>
  <c r="S147" i="3"/>
  <c r="R12" i="3"/>
  <c r="S106" i="3"/>
  <c r="P24" i="3"/>
  <c r="R91" i="3"/>
  <c r="U108" i="3"/>
  <c r="O125" i="3"/>
  <c r="U46" i="3"/>
  <c r="M110" i="3"/>
  <c r="N11" i="3"/>
  <c r="N96" i="3"/>
  <c r="M141" i="3"/>
  <c r="O114" i="3"/>
  <c r="O124" i="3"/>
  <c r="U52" i="3"/>
  <c r="U133" i="3"/>
  <c r="M143" i="3"/>
  <c r="O48" i="3"/>
  <c r="N2" i="3"/>
  <c r="N304" i="3" s="1"/>
  <c r="O100" i="3"/>
  <c r="P103" i="3"/>
  <c r="S135" i="3"/>
  <c r="S30" i="3"/>
  <c r="M83" i="3"/>
  <c r="S59" i="3"/>
  <c r="R116" i="3"/>
  <c r="U146" i="3"/>
  <c r="T101" i="3"/>
  <c r="S274" i="3"/>
  <c r="N39" i="3"/>
  <c r="U33" i="3"/>
  <c r="S136" i="3"/>
  <c r="M109" i="3"/>
  <c r="R88" i="3"/>
  <c r="N105" i="3"/>
  <c r="M68" i="3"/>
  <c r="T59" i="3"/>
  <c r="M300" i="3"/>
  <c r="O21" i="3"/>
  <c r="M102" i="3"/>
  <c r="S131" i="3"/>
  <c r="T100" i="3"/>
  <c r="O39" i="3"/>
  <c r="M24" i="3"/>
  <c r="P301" i="3"/>
  <c r="R34" i="3"/>
  <c r="T136" i="3"/>
  <c r="N63" i="3"/>
  <c r="O105" i="3"/>
  <c r="M42" i="3"/>
  <c r="O60" i="3"/>
  <c r="T29" i="3"/>
  <c r="S38" i="3"/>
  <c r="P84" i="3"/>
  <c r="U36" i="3"/>
  <c r="P23" i="3"/>
  <c r="M124" i="3"/>
  <c r="R15" i="3"/>
  <c r="U53" i="3"/>
  <c r="T18" i="3"/>
  <c r="M127" i="3"/>
  <c r="O61" i="3"/>
  <c r="U110" i="3"/>
  <c r="P128" i="3"/>
  <c r="N46" i="3"/>
  <c r="P130" i="3"/>
  <c r="P139" i="3"/>
  <c r="O47" i="3"/>
  <c r="S111" i="3"/>
  <c r="T135" i="3"/>
  <c r="R114" i="3"/>
  <c r="P121" i="3"/>
  <c r="S48" i="3"/>
  <c r="P85" i="3"/>
  <c r="N100" i="3"/>
  <c r="R79" i="3"/>
  <c r="O95" i="3"/>
  <c r="S44" i="3"/>
  <c r="U105" i="3"/>
  <c r="N144" i="3"/>
  <c r="O54" i="3"/>
  <c r="M130" i="3"/>
  <c r="N25" i="3"/>
  <c r="T45" i="3"/>
  <c r="O110" i="3"/>
  <c r="M9" i="3"/>
  <c r="O98" i="3"/>
  <c r="P132" i="3"/>
  <c r="N119" i="3"/>
  <c r="U63" i="3"/>
  <c r="P12" i="3"/>
  <c r="N274" i="3"/>
  <c r="M82" i="3"/>
  <c r="O34" i="3"/>
  <c r="P110" i="3"/>
  <c r="U16" i="3"/>
  <c r="M50" i="3"/>
  <c r="M37" i="3"/>
  <c r="AH4" i="3"/>
  <c r="AH13" i="3"/>
  <c r="AH21" i="3"/>
  <c r="AH29" i="3"/>
  <c r="AH37" i="3"/>
  <c r="AH45" i="3"/>
  <c r="AH53" i="3"/>
  <c r="AH61" i="3"/>
  <c r="AH69" i="3"/>
  <c r="AH77" i="3"/>
  <c r="AH85" i="3"/>
  <c r="Z10" i="3"/>
  <c r="Z18" i="3"/>
  <c r="Z26" i="3"/>
  <c r="Z34" i="3"/>
  <c r="Z42" i="3"/>
  <c r="Z50" i="3"/>
  <c r="Z58" i="3"/>
  <c r="Z66" i="3"/>
  <c r="Z74" i="3"/>
  <c r="Z82" i="3"/>
  <c r="AA6" i="3"/>
  <c r="AA14" i="3"/>
  <c r="AA22" i="3"/>
  <c r="AA30" i="3"/>
  <c r="AA38" i="3"/>
  <c r="AA46" i="3"/>
  <c r="AA54" i="3"/>
  <c r="AA62" i="3"/>
  <c r="AA70" i="3"/>
  <c r="AA78" i="3"/>
  <c r="AA86" i="3"/>
  <c r="AB10" i="3"/>
  <c r="AB18" i="3"/>
  <c r="AB26" i="3"/>
  <c r="AB34" i="3"/>
  <c r="AB42" i="3"/>
  <c r="AB50" i="3"/>
  <c r="AB58" i="3"/>
  <c r="AB66" i="3"/>
  <c r="AB74" i="3"/>
  <c r="AB82" i="3"/>
  <c r="AC6" i="3"/>
  <c r="AC14" i="3"/>
  <c r="AC22" i="3"/>
  <c r="AC30" i="3"/>
  <c r="AC38" i="3"/>
  <c r="AC46" i="3"/>
  <c r="AC54" i="3"/>
  <c r="AC62" i="3"/>
  <c r="AC70" i="3"/>
  <c r="AC78" i="3"/>
  <c r="AC86" i="3"/>
  <c r="AE10" i="3"/>
  <c r="AE18" i="3"/>
  <c r="AE26" i="3"/>
  <c r="AE34" i="3"/>
  <c r="AE42" i="3"/>
  <c r="AE50" i="3"/>
  <c r="AE58" i="3"/>
  <c r="AE66" i="3"/>
  <c r="AE74" i="3"/>
  <c r="AE82" i="3"/>
  <c r="AF12" i="3"/>
  <c r="AF44" i="3"/>
  <c r="AF76" i="3"/>
  <c r="AF93" i="3"/>
  <c r="AF101" i="3"/>
  <c r="AF109" i="3"/>
  <c r="AF117" i="3"/>
  <c r="AF125" i="3"/>
  <c r="AF133" i="3"/>
  <c r="AF141" i="3"/>
  <c r="AF4" i="3"/>
  <c r="AF37" i="3"/>
  <c r="AF69" i="3"/>
  <c r="AH91" i="3"/>
  <c r="AH99" i="3"/>
  <c r="AH107" i="3"/>
  <c r="AH115" i="3"/>
  <c r="AH123" i="3"/>
  <c r="AH131" i="3"/>
  <c r="AH139" i="3"/>
  <c r="AG4" i="3"/>
  <c r="AG37" i="3"/>
  <c r="AG69" i="3"/>
  <c r="Z92" i="3"/>
  <c r="Z100" i="3"/>
  <c r="Z108" i="3"/>
  <c r="Z116" i="3"/>
  <c r="Z124" i="3"/>
  <c r="Z132" i="3"/>
  <c r="M274" i="3"/>
  <c r="T79" i="3"/>
  <c r="S126" i="3"/>
  <c r="S41" i="3"/>
  <c r="M5" i="3"/>
  <c r="S50" i="3"/>
  <c r="M103" i="3"/>
  <c r="U45" i="3"/>
  <c r="T92" i="3"/>
  <c r="N87" i="3"/>
  <c r="U113" i="3"/>
  <c r="T32" i="3"/>
  <c r="R35" i="3"/>
  <c r="S22" i="3"/>
  <c r="U68" i="3"/>
  <c r="R135" i="3"/>
  <c r="T141" i="3"/>
  <c r="P40" i="3"/>
  <c r="O101" i="3"/>
  <c r="M134" i="3"/>
  <c r="T301" i="3"/>
  <c r="T132" i="3"/>
  <c r="O55" i="3"/>
  <c r="M56" i="3"/>
  <c r="N136" i="3"/>
  <c r="R98" i="3"/>
  <c r="R49" i="3"/>
  <c r="N89" i="3"/>
  <c r="R13" i="3"/>
  <c r="M74" i="3"/>
  <c r="P136" i="3"/>
  <c r="T75" i="3"/>
  <c r="S70" i="3"/>
  <c r="M27" i="3"/>
  <c r="N10" i="3"/>
  <c r="P55" i="3"/>
  <c r="R7" i="3"/>
  <c r="N38" i="3"/>
  <c r="U131" i="3"/>
  <c r="T82" i="3"/>
  <c r="P16" i="3"/>
  <c r="O77" i="3"/>
  <c r="M13" i="3"/>
  <c r="N275" i="3"/>
  <c r="N112" i="3"/>
  <c r="N48" i="3"/>
  <c r="N54" i="3"/>
  <c r="N73" i="3"/>
  <c r="U24" i="3"/>
  <c r="O3" i="3"/>
  <c r="O303" i="3" s="1"/>
  <c r="O146" i="3"/>
  <c r="R103" i="3"/>
  <c r="R82" i="3"/>
  <c r="O24" i="3"/>
  <c r="O137" i="3"/>
  <c r="P117" i="3"/>
  <c r="O31" i="3"/>
  <c r="R78" i="3"/>
  <c r="O108" i="3"/>
  <c r="P118" i="3"/>
  <c r="U80" i="3"/>
  <c r="M66" i="3"/>
  <c r="M69" i="3"/>
  <c r="S31" i="3"/>
  <c r="U4" i="3"/>
  <c r="N142" i="3"/>
  <c r="O46" i="3"/>
  <c r="M128" i="3"/>
  <c r="M19" i="3"/>
  <c r="T43" i="3"/>
  <c r="N77" i="3"/>
  <c r="P94" i="3"/>
  <c r="P61" i="3"/>
  <c r="R31" i="3"/>
  <c r="N72" i="3"/>
  <c r="P144" i="3"/>
  <c r="U62" i="3"/>
  <c r="P30" i="3"/>
  <c r="AH6" i="3"/>
  <c r="AH14" i="3"/>
  <c r="AH22" i="3"/>
  <c r="AH30" i="3"/>
  <c r="AH38" i="3"/>
  <c r="R14" i="3"/>
  <c r="T127" i="3"/>
  <c r="T22" i="3"/>
  <c r="S89" i="3"/>
  <c r="T51" i="3"/>
  <c r="S98" i="3"/>
  <c r="R75" i="3"/>
  <c r="U93" i="3"/>
  <c r="T140" i="3"/>
  <c r="S33" i="3"/>
  <c r="U145" i="3"/>
  <c r="T80" i="3"/>
  <c r="N27" i="3"/>
  <c r="T30" i="3"/>
  <c r="O35" i="3"/>
  <c r="P108" i="3"/>
  <c r="U147" i="3"/>
  <c r="N14" i="3"/>
  <c r="O133" i="3"/>
  <c r="N76" i="3"/>
  <c r="U37" i="3"/>
  <c r="U58" i="3"/>
  <c r="O87" i="3"/>
  <c r="M104" i="3"/>
  <c r="P83" i="3"/>
  <c r="R130" i="3"/>
  <c r="P46" i="3"/>
  <c r="N129" i="3"/>
  <c r="R141" i="3"/>
  <c r="M90" i="3"/>
  <c r="P145" i="3"/>
  <c r="N7" i="3"/>
  <c r="S134" i="3"/>
  <c r="M91" i="3"/>
  <c r="O27" i="3"/>
  <c r="P71" i="3"/>
  <c r="O92" i="3"/>
  <c r="N126" i="3"/>
  <c r="R44" i="3"/>
  <c r="T114" i="3"/>
  <c r="N45" i="3"/>
  <c r="O109" i="3"/>
  <c r="M46" i="3"/>
  <c r="N92" i="3"/>
  <c r="U60" i="3"/>
  <c r="R55" i="3"/>
  <c r="O143" i="3"/>
  <c r="M129" i="3"/>
  <c r="M301" i="3"/>
  <c r="O90" i="3"/>
  <c r="O17" i="3"/>
  <c r="S69" i="3"/>
  <c r="O96" i="3"/>
  <c r="O106" i="3"/>
  <c r="O301" i="3"/>
  <c r="N135" i="3"/>
  <c r="U101" i="3"/>
  <c r="N50" i="3"/>
  <c r="O84" i="3"/>
  <c r="O26" i="3"/>
  <c r="U126" i="3"/>
  <c r="P62" i="3"/>
  <c r="P274" i="3"/>
  <c r="P81" i="3"/>
  <c r="P114" i="3"/>
  <c r="U48" i="3"/>
  <c r="M64" i="3"/>
  <c r="M65" i="3"/>
  <c r="P89" i="3"/>
  <c r="U87" i="3"/>
  <c r="T134" i="3"/>
  <c r="T49" i="3"/>
  <c r="U11" i="3"/>
  <c r="T58" i="3"/>
  <c r="N101" i="3"/>
  <c r="R54" i="3"/>
  <c r="P66" i="3"/>
  <c r="T9" i="3"/>
  <c r="R90" i="3"/>
  <c r="R145" i="3"/>
  <c r="S35" i="3"/>
  <c r="R137" i="3"/>
  <c r="R117" i="3"/>
  <c r="P125" i="3"/>
  <c r="R124" i="3"/>
  <c r="R131" i="3"/>
  <c r="P65" i="3"/>
  <c r="P97" i="3"/>
  <c r="R94" i="3"/>
  <c r="M81" i="3"/>
  <c r="R133" i="3"/>
  <c r="N82" i="3"/>
  <c r="T27" i="3"/>
  <c r="S64" i="3"/>
  <c r="M21" i="3"/>
  <c r="O6" i="3"/>
  <c r="P53" i="3"/>
  <c r="N28" i="3"/>
  <c r="N30" i="3"/>
  <c r="U127" i="3"/>
  <c r="T78" i="3"/>
  <c r="O14" i="3"/>
  <c r="O91" i="3"/>
  <c r="P10" i="3"/>
  <c r="O50" i="3"/>
  <c r="S101" i="3"/>
  <c r="R140" i="3"/>
  <c r="P56" i="3"/>
  <c r="N117" i="3"/>
  <c r="R93" i="3"/>
  <c r="U19" i="3"/>
  <c r="T102" i="3"/>
  <c r="T131" i="3"/>
  <c r="N69" i="3"/>
  <c r="P34" i="3"/>
  <c r="R42" i="3"/>
  <c r="N75" i="3"/>
  <c r="O83" i="3"/>
  <c r="R60" i="3"/>
  <c r="R61" i="3"/>
  <c r="U275" i="3"/>
  <c r="O119" i="3"/>
  <c r="S95" i="3"/>
  <c r="U74" i="3"/>
  <c r="P21" i="3"/>
  <c r="M275" i="3"/>
  <c r="T14" i="3"/>
  <c r="O59" i="3"/>
  <c r="N147" i="3"/>
  <c r="R76" i="3"/>
  <c r="N95" i="3"/>
  <c r="M62" i="3"/>
  <c r="P146" i="3"/>
  <c r="M142" i="3"/>
  <c r="O111" i="3"/>
  <c r="M34" i="3"/>
  <c r="P126" i="3"/>
  <c r="U10" i="3"/>
  <c r="P122" i="3"/>
  <c r="N134" i="3"/>
  <c r="P90" i="3"/>
  <c r="O142" i="3"/>
  <c r="O134" i="3"/>
  <c r="R45" i="3"/>
  <c r="U67" i="3"/>
  <c r="P111" i="3"/>
  <c r="U32" i="3"/>
  <c r="O79" i="3"/>
  <c r="P99" i="3"/>
  <c r="M147" i="3"/>
  <c r="N34" i="3"/>
  <c r="P107" i="3"/>
  <c r="O126" i="3"/>
  <c r="M114" i="3"/>
  <c r="S112" i="3"/>
  <c r="AH10" i="3"/>
  <c r="AH20" i="3"/>
  <c r="AH32" i="3"/>
  <c r="AH42" i="3"/>
  <c r="AH51" i="3"/>
  <c r="AH60" i="3"/>
  <c r="AH70" i="3"/>
  <c r="AH79" i="3"/>
  <c r="Z4" i="3"/>
  <c r="Z14" i="3"/>
  <c r="Z23" i="3"/>
  <c r="Z32" i="3"/>
  <c r="Z41" i="3"/>
  <c r="Z51" i="3"/>
  <c r="Z60" i="3"/>
  <c r="Z69" i="3"/>
  <c r="Z78" i="3"/>
  <c r="Z87" i="3"/>
  <c r="AA12" i="3"/>
  <c r="AA21" i="3"/>
  <c r="AA31" i="3"/>
  <c r="AA40" i="3"/>
  <c r="AA49" i="3"/>
  <c r="AA58" i="3"/>
  <c r="AA67" i="3"/>
  <c r="AA76" i="3"/>
  <c r="AA85" i="3"/>
  <c r="AB11" i="3"/>
  <c r="AB20" i="3"/>
  <c r="AB29" i="3"/>
  <c r="AB38" i="3"/>
  <c r="AB47" i="3"/>
  <c r="AB56" i="3"/>
  <c r="AB65" i="3"/>
  <c r="AB75" i="3"/>
  <c r="AB84" i="3"/>
  <c r="AC9" i="3"/>
  <c r="AC18" i="3"/>
  <c r="AC27" i="3"/>
  <c r="AC36" i="3"/>
  <c r="AC45" i="3"/>
  <c r="M112" i="3"/>
  <c r="P44" i="3"/>
  <c r="U107" i="3"/>
  <c r="S93" i="3"/>
  <c r="M41" i="3"/>
  <c r="R138" i="3"/>
  <c r="T93" i="3"/>
  <c r="P31" i="3"/>
  <c r="S90" i="3"/>
  <c r="U14" i="3"/>
  <c r="P11" i="3"/>
  <c r="P35" i="3"/>
  <c r="T71" i="3"/>
  <c r="M85" i="3"/>
  <c r="P69" i="3"/>
  <c r="N122" i="3"/>
  <c r="T142" i="3"/>
  <c r="O107" i="3"/>
  <c r="O68" i="3"/>
  <c r="S10" i="3"/>
  <c r="U44" i="3"/>
  <c r="M94" i="3"/>
  <c r="U55" i="3"/>
  <c r="T17" i="3"/>
  <c r="T26" i="3"/>
  <c r="R22" i="3"/>
  <c r="S81" i="3"/>
  <c r="R17" i="3"/>
  <c r="T94" i="3"/>
  <c r="U8" i="3"/>
  <c r="M111" i="3"/>
  <c r="U40" i="3"/>
  <c r="M49" i="3"/>
  <c r="M120" i="3"/>
  <c r="S32" i="3"/>
  <c r="U28" i="3"/>
  <c r="M122" i="3"/>
  <c r="U95" i="3"/>
  <c r="M123" i="3"/>
  <c r="U102" i="3"/>
  <c r="S19" i="3"/>
  <c r="R89" i="3"/>
  <c r="R29" i="3"/>
  <c r="P96" i="3"/>
  <c r="P95" i="3"/>
  <c r="N52" i="3"/>
  <c r="R110" i="3"/>
  <c r="N84" i="3"/>
  <c r="M137" i="3"/>
  <c r="O80" i="3"/>
  <c r="O62" i="3"/>
  <c r="P59" i="3"/>
  <c r="S67" i="3"/>
  <c r="O58" i="3"/>
  <c r="O42" i="3"/>
  <c r="T120" i="3"/>
  <c r="S80" i="3"/>
  <c r="O15" i="3"/>
  <c r="O82" i="3"/>
  <c r="S140" i="3"/>
  <c r="N60" i="3"/>
  <c r="M140" i="3"/>
  <c r="N4" i="3"/>
  <c r="N140" i="3"/>
  <c r="N102" i="3"/>
  <c r="U124" i="3"/>
  <c r="T7" i="3"/>
  <c r="AH16" i="3"/>
  <c r="AH26" i="3"/>
  <c r="AH36" i="3"/>
  <c r="AH47" i="3"/>
  <c r="AH56" i="3"/>
  <c r="AH65" i="3"/>
  <c r="AH74" i="3"/>
  <c r="AH83" i="3"/>
  <c r="Z9" i="3"/>
  <c r="Z19" i="3"/>
  <c r="Z28" i="3"/>
  <c r="Z37" i="3"/>
  <c r="Z46" i="3"/>
  <c r="Z55" i="3"/>
  <c r="Z64" i="3"/>
  <c r="Z73" i="3"/>
  <c r="Z83" i="3"/>
  <c r="AA8" i="3"/>
  <c r="AA17" i="3"/>
  <c r="AA26" i="3"/>
  <c r="AA35" i="3"/>
  <c r="AA44" i="3"/>
  <c r="AA53" i="3"/>
  <c r="AA63" i="3"/>
  <c r="AA72" i="3"/>
  <c r="AA81" i="3"/>
  <c r="AB6" i="3"/>
  <c r="AB15" i="3"/>
  <c r="AB24" i="3"/>
  <c r="AB33" i="3"/>
  <c r="AB43" i="3"/>
  <c r="AB52" i="3"/>
  <c r="AB61" i="3"/>
  <c r="AB70" i="3"/>
  <c r="AB79" i="3"/>
  <c r="AB88" i="3"/>
  <c r="AC13" i="3"/>
  <c r="AC23" i="3"/>
  <c r="AC32" i="3"/>
  <c r="AC41" i="3"/>
  <c r="M2" i="3"/>
  <c r="M304" i="3" s="1"/>
  <c r="R32" i="3"/>
  <c r="T145" i="3"/>
  <c r="N6" i="3"/>
  <c r="R300" i="3"/>
  <c r="T41" i="3"/>
  <c r="P54" i="3"/>
  <c r="U34" i="3"/>
  <c r="O86" i="3"/>
  <c r="U3" i="8"/>
  <c r="N40" i="3"/>
  <c r="M144" i="3"/>
  <c r="N86" i="3"/>
  <c r="R47" i="3"/>
  <c r="P25" i="3"/>
  <c r="U15" i="3"/>
  <c r="R85" i="3"/>
  <c r="R72" i="3"/>
  <c r="U94" i="3"/>
  <c r="S128" i="3"/>
  <c r="N127" i="3"/>
  <c r="M86" i="3"/>
  <c r="S83" i="3"/>
  <c r="U42" i="3"/>
  <c r="S36" i="3"/>
  <c r="U41" i="3"/>
  <c r="U54" i="3"/>
  <c r="M133" i="3"/>
  <c r="T125" i="3"/>
  <c r="O13" i="3"/>
  <c r="M146" i="3"/>
  <c r="O29" i="3"/>
  <c r="T77" i="3"/>
  <c r="R21" i="3"/>
  <c r="R40" i="3"/>
  <c r="O89" i="3"/>
  <c r="U121" i="3"/>
  <c r="N83" i="3"/>
  <c r="U142" i="3"/>
  <c r="M20" i="3"/>
  <c r="S88" i="3"/>
  <c r="T69" i="3"/>
  <c r="M51" i="3"/>
  <c r="T36" i="3"/>
  <c r="U12" i="3"/>
  <c r="N51" i="3"/>
  <c r="T137" i="3"/>
  <c r="U18" i="3"/>
  <c r="P13" i="3"/>
  <c r="AI8" i="8"/>
  <c r="BB3" i="1"/>
  <c r="AI9" i="1"/>
  <c r="U38" i="8" s="1"/>
  <c r="BF9" i="1"/>
  <c r="BI9" i="1" s="1"/>
  <c r="BI20" i="1"/>
  <c r="AE23" i="1"/>
  <c r="BC23" i="1" s="1"/>
  <c r="G7" i="8"/>
  <c r="G8" i="8" s="1"/>
  <c r="H6" i="8" s="1"/>
  <c r="AE26" i="1"/>
  <c r="BC26" i="1" s="1"/>
  <c r="AI13" i="8"/>
  <c r="AI11" i="1"/>
  <c r="U40" i="8" s="1"/>
  <c r="AD17" i="1"/>
  <c r="AD24" i="1"/>
  <c r="AG24" i="1" s="1"/>
  <c r="AD18" i="1"/>
  <c r="AG18" i="1" s="1"/>
  <c r="AI12" i="1"/>
  <c r="BG12" i="1" s="1"/>
  <c r="AH18" i="1"/>
  <c r="AK18" i="1" s="1"/>
  <c r="AE10" i="1"/>
  <c r="BC10" i="1" s="1"/>
  <c r="BF23" i="1"/>
  <c r="BI23" i="1"/>
  <c r="BC11" i="1"/>
  <c r="BF24" i="1"/>
  <c r="BI24" i="1" s="1"/>
  <c r="BB5" i="1"/>
  <c r="AD21" i="1"/>
  <c r="AG21" i="1" s="1"/>
  <c r="AE8" i="1"/>
  <c r="AE20" i="1"/>
  <c r="AI7" i="8" s="1"/>
  <c r="BF8" i="1"/>
  <c r="AI18" i="1"/>
  <c r="AI4" i="1"/>
  <c r="BG4" i="1" s="1"/>
  <c r="AH24" i="1"/>
  <c r="AG44" i="8" s="1"/>
  <c r="AD9" i="1"/>
  <c r="BF5" i="1"/>
  <c r="BI5" i="1"/>
  <c r="AE24" i="1"/>
  <c r="AF24" i="1" s="1"/>
  <c r="AG9" i="8"/>
  <c r="AI4" i="8"/>
  <c r="K10" i="10"/>
  <c r="BE3" i="1"/>
  <c r="AB5" i="1"/>
  <c r="BL3" i="1"/>
  <c r="AB20" i="1"/>
  <c r="BK17" i="1"/>
  <c r="BR17" i="1" s="1"/>
  <c r="BZ19" i="1"/>
  <c r="CB19" i="1" s="1"/>
  <c r="CC19" i="1" s="1"/>
  <c r="M6" i="1"/>
  <c r="M4" i="7" s="1"/>
  <c r="BY5" i="1"/>
  <c r="AB22" i="1"/>
  <c r="BN3" i="1"/>
  <c r="E6" i="1"/>
  <c r="AB19" i="1"/>
  <c r="AF11" i="1"/>
  <c r="W27" i="1"/>
  <c r="W39" i="1" s="1"/>
  <c r="L6" i="1"/>
  <c r="L4" i="7" s="1"/>
  <c r="AI9" i="8"/>
  <c r="BK11" i="1"/>
  <c r="BZ9" i="1"/>
  <c r="AF22" i="1"/>
  <c r="BY25" i="1"/>
  <c r="CB25" i="1" s="1"/>
  <c r="CC25" i="1" s="1"/>
  <c r="CF11" i="1"/>
  <c r="BL26" i="1"/>
  <c r="BL22" i="1"/>
  <c r="AB11" i="1"/>
  <c r="AB8" i="1"/>
  <c r="AB13" i="1" s="1"/>
  <c r="AB9" i="1"/>
  <c r="AB10" i="1"/>
  <c r="AB12" i="1"/>
  <c r="BN5" i="1"/>
  <c r="BL25" i="1"/>
  <c r="BM9" i="1"/>
  <c r="CG8" i="1"/>
  <c r="CA8" i="1"/>
  <c r="CA13" i="1" s="1"/>
  <c r="CH8" i="1"/>
  <c r="M35" i="4"/>
  <c r="M38" i="4"/>
  <c r="BX5" i="1"/>
  <c r="CE5" i="1"/>
  <c r="CF5" i="1"/>
  <c r="CG5" i="1" s="1"/>
  <c r="CA5" i="1"/>
  <c r="AG23" i="1"/>
  <c r="U5" i="8"/>
  <c r="BX10" i="1"/>
  <c r="CE10" i="1"/>
  <c r="CF10" i="1" s="1"/>
  <c r="CG10" i="1" s="1"/>
  <c r="CH10" i="1" s="1"/>
  <c r="CF19" i="1"/>
  <c r="BL5" i="1"/>
  <c r="P35" i="4"/>
  <c r="P38" i="4"/>
  <c r="BX4" i="1"/>
  <c r="CE4" i="1" s="1"/>
  <c r="BN22" i="1"/>
  <c r="E27" i="1"/>
  <c r="J27" i="1"/>
  <c r="R13" i="1"/>
  <c r="D30" i="7"/>
  <c r="AB18" i="1"/>
  <c r="AB21" i="1"/>
  <c r="B13" i="1"/>
  <c r="B29" i="7" s="1"/>
  <c r="Q29" i="7" s="1"/>
  <c r="Q27" i="1"/>
  <c r="BY20" i="1"/>
  <c r="BX25" i="1"/>
  <c r="CE25" i="1" s="1"/>
  <c r="F13" i="1"/>
  <c r="F15" i="1" s="1"/>
  <c r="BM20" i="1"/>
  <c r="BX22" i="1"/>
  <c r="CE22" i="1"/>
  <c r="CF22" i="1" s="1"/>
  <c r="CG22" i="1" s="1"/>
  <c r="CH22" i="1" s="1"/>
  <c r="BL24" i="1"/>
  <c r="BS24" i="1" s="1"/>
  <c r="BT24" i="1" s="1"/>
  <c r="BK5" i="1"/>
  <c r="CA26" i="1"/>
  <c r="BK10" i="1"/>
  <c r="U6" i="1"/>
  <c r="G5" i="7" s="1"/>
  <c r="BY26" i="1"/>
  <c r="N4" i="1"/>
  <c r="C15" i="1"/>
  <c r="BM19" i="1"/>
  <c r="Y15" i="1"/>
  <c r="Y29" i="1"/>
  <c r="Y36" i="1" s="1"/>
  <c r="Y37" i="1" s="1"/>
  <c r="N5" i="1"/>
  <c r="C27" i="1"/>
  <c r="J6" i="1"/>
  <c r="J15" i="1" s="1"/>
  <c r="S39" i="1"/>
  <c r="BX17" i="1"/>
  <c r="CE17" i="1" s="1"/>
  <c r="BL12" i="1"/>
  <c r="BL10" i="1"/>
  <c r="BL13" i="1" s="1"/>
  <c r="K27" i="1"/>
  <c r="AH9" i="1"/>
  <c r="AK9" i="1" s="1"/>
  <c r="S38" i="8"/>
  <c r="BX18" i="1"/>
  <c r="CE18" i="1" s="1"/>
  <c r="CF18" i="1" s="1"/>
  <c r="CG18" i="1" s="1"/>
  <c r="CH18" i="1" s="1"/>
  <c r="AH26" i="1"/>
  <c r="AF19" i="1"/>
  <c r="Y38" i="1"/>
  <c r="W6" i="1"/>
  <c r="S7" i="8"/>
  <c r="AB3" i="1"/>
  <c r="G27" i="1"/>
  <c r="Q6" i="1"/>
  <c r="X27" i="1"/>
  <c r="CB11" i="1"/>
  <c r="AA27" i="1"/>
  <c r="AA39" i="1" s="1"/>
  <c r="AG13" i="8"/>
  <c r="BK12" i="1"/>
  <c r="AI5" i="1"/>
  <c r="B6" i="1"/>
  <c r="BX9" i="1"/>
  <c r="BX13" i="1" s="1"/>
  <c r="CE9" i="1"/>
  <c r="CF9" i="1" s="1"/>
  <c r="P6" i="1"/>
  <c r="B5" i="7" s="1"/>
  <c r="Q5" i="7" s="1"/>
  <c r="N9" i="1"/>
  <c r="BN21" i="1"/>
  <c r="AA6" i="1"/>
  <c r="AI40" i="8"/>
  <c r="AG4" i="1"/>
  <c r="AG20" i="1"/>
  <c r="C4" i="7"/>
  <c r="S38" i="1"/>
  <c r="BK9" i="1"/>
  <c r="BM23" i="1"/>
  <c r="Z6" i="1"/>
  <c r="L5" i="7" s="1"/>
  <c r="CE20" i="1"/>
  <c r="BC3" i="1"/>
  <c r="BD3" i="1" s="1"/>
  <c r="F38" i="1"/>
  <c r="BM25" i="1"/>
  <c r="BL19" i="1"/>
  <c r="BY3" i="1"/>
  <c r="BL21" i="1"/>
  <c r="AF5" i="1"/>
  <c r="CA22" i="1"/>
  <c r="G6" i="1"/>
  <c r="G15" i="1" s="1"/>
  <c r="G38" i="1"/>
  <c r="E30" i="7"/>
  <c r="BN9" i="1"/>
  <c r="S15" i="1"/>
  <c r="S29" i="1" s="1"/>
  <c r="E55" i="7" s="1"/>
  <c r="H6" i="1"/>
  <c r="H4" i="7" s="1"/>
  <c r="H15" i="1"/>
  <c r="BL20" i="1"/>
  <c r="S2" i="2"/>
  <c r="AO3" i="3"/>
  <c r="AO303" i="3" s="1"/>
  <c r="BC19" i="1"/>
  <c r="E7" i="8"/>
  <c r="U27" i="1"/>
  <c r="U39" i="1"/>
  <c r="BZ12" i="1"/>
  <c r="P13" i="1"/>
  <c r="B30" i="7" s="1"/>
  <c r="Q30" i="7" s="1"/>
  <c r="AG12" i="1"/>
  <c r="AG6" i="8"/>
  <c r="CB24" i="1"/>
  <c r="CC24" i="1"/>
  <c r="BY13" i="1"/>
  <c r="AF12" i="1"/>
  <c r="X13" i="1"/>
  <c r="T27" i="1"/>
  <c r="T39" i="1" s="1"/>
  <c r="N17" i="1"/>
  <c r="N18" i="1"/>
  <c r="AD6" i="1"/>
  <c r="AG6" i="1" s="1"/>
  <c r="AG25" i="1"/>
  <c r="D27" i="1"/>
  <c r="CA4" i="1"/>
  <c r="CF24" i="1"/>
  <c r="CG24" i="1" s="1"/>
  <c r="CH24" i="1" s="1"/>
  <c r="BN10" i="1"/>
  <c r="E5" i="8"/>
  <c r="AF3" i="1"/>
  <c r="AG3" i="1"/>
  <c r="V13" i="1"/>
  <c r="H30" i="7" s="1"/>
  <c r="AB17" i="1"/>
  <c r="K6" i="1"/>
  <c r="AB25" i="1"/>
  <c r="BC12" i="1"/>
  <c r="BC25" i="1"/>
  <c r="U8" i="8"/>
  <c r="BY17" i="1"/>
  <c r="F38" i="4"/>
  <c r="BR12" i="1"/>
  <c r="BS12" i="1" s="1"/>
  <c r="BT12" i="1" s="1"/>
  <c r="AG11" i="8"/>
  <c r="N35" i="4"/>
  <c r="N38" i="4" s="1"/>
  <c r="AI10" i="8"/>
  <c r="J39" i="1"/>
  <c r="AK11" i="1"/>
  <c r="AJ22" i="1"/>
  <c r="F14" i="4"/>
  <c r="G14" i="4" s="1"/>
  <c r="W14" i="4" s="1"/>
  <c r="BS8" i="1"/>
  <c r="S37" i="8"/>
  <c r="AZ27" i="1"/>
  <c r="BR18" i="1"/>
  <c r="AJ8" i="1"/>
  <c r="BG10" i="1"/>
  <c r="AH19" i="1"/>
  <c r="AG39" i="8" s="1"/>
  <c r="AI39" i="8"/>
  <c r="G4" i="7"/>
  <c r="AN3" i="3"/>
  <c r="AN303" i="3" s="1"/>
  <c r="J30" i="7"/>
  <c r="O12" i="4" l="1"/>
  <c r="O15" i="4" s="1"/>
  <c r="AH6" i="1"/>
  <c r="S41" i="8"/>
  <c r="BG3" i="1"/>
  <c r="BG26" i="1"/>
  <c r="BH26" i="1" s="1"/>
  <c r="K39" i="4"/>
  <c r="I38" i="4"/>
  <c r="AI41" i="8"/>
  <c r="BG21" i="1"/>
  <c r="BH21" i="1" s="1"/>
  <c r="C38" i="1"/>
  <c r="CB21" i="1"/>
  <c r="H14" i="4"/>
  <c r="BZ6" i="1"/>
  <c r="BC20" i="1"/>
  <c r="CH5" i="1"/>
  <c r="AG38" i="8"/>
  <c r="O7" i="3"/>
  <c r="U31" i="3"/>
  <c r="O275" i="3"/>
  <c r="P133" i="3"/>
  <c r="P87" i="3"/>
  <c r="N93" i="3"/>
  <c r="S138" i="3"/>
  <c r="O76" i="3"/>
  <c r="O10" i="3"/>
  <c r="O113" i="3"/>
  <c r="O144" i="3"/>
  <c r="R71" i="3"/>
  <c r="P131" i="3"/>
  <c r="O102" i="3"/>
  <c r="S144" i="3"/>
  <c r="U120" i="3"/>
  <c r="P43" i="3"/>
  <c r="O118" i="3"/>
  <c r="N58" i="3"/>
  <c r="P142" i="3"/>
  <c r="P104" i="3"/>
  <c r="U21" i="3"/>
  <c r="AH23" i="3"/>
  <c r="AH39" i="3"/>
  <c r="AH52" i="3"/>
  <c r="AH66" i="3"/>
  <c r="AH80" i="3"/>
  <c r="Z11" i="3"/>
  <c r="Z24" i="3"/>
  <c r="Z39" i="3"/>
  <c r="Z53" i="3"/>
  <c r="Z67" i="3"/>
  <c r="Z80" i="3"/>
  <c r="AA10" i="3"/>
  <c r="AA24" i="3"/>
  <c r="AA37" i="3"/>
  <c r="AA52" i="3"/>
  <c r="AA66" i="3"/>
  <c r="AA80" i="3"/>
  <c r="AB9" i="3"/>
  <c r="AB23" i="3"/>
  <c r="AB37" i="3"/>
  <c r="AB51" i="3"/>
  <c r="AB67" i="3"/>
  <c r="AB80" i="3"/>
  <c r="AC10" i="3"/>
  <c r="AC24" i="3"/>
  <c r="AC37" i="3"/>
  <c r="AC50" i="3"/>
  <c r="AC60" i="3"/>
  <c r="AC72" i="3"/>
  <c r="AC82" i="3"/>
  <c r="AE8" i="3"/>
  <c r="AE19" i="3"/>
  <c r="AE29" i="3"/>
  <c r="AE39" i="3"/>
  <c r="AE49" i="3"/>
  <c r="AE61" i="3"/>
  <c r="AE71" i="3"/>
  <c r="AE81" i="3"/>
  <c r="AF20" i="3"/>
  <c r="AF60" i="3"/>
  <c r="AF91" i="3"/>
  <c r="AF102" i="3"/>
  <c r="AF113" i="3"/>
  <c r="AF123" i="3"/>
  <c r="AF134" i="3"/>
  <c r="AF144" i="3"/>
  <c r="AF25" i="3"/>
  <c r="AF65" i="3"/>
  <c r="AH93" i="3"/>
  <c r="AH104" i="3"/>
  <c r="AH114" i="3"/>
  <c r="AH125" i="3"/>
  <c r="AH135" i="3"/>
  <c r="AH144" i="3"/>
  <c r="AG29" i="3"/>
  <c r="AG65" i="3"/>
  <c r="Z93" i="3"/>
  <c r="Z102" i="3"/>
  <c r="Z111" i="3"/>
  <c r="N16" i="3"/>
  <c r="U143" i="3"/>
  <c r="N78" i="3"/>
  <c r="U47" i="3"/>
  <c r="N145" i="3"/>
  <c r="N131" i="3"/>
  <c r="P88" i="3"/>
  <c r="O274" i="3"/>
  <c r="R97" i="3"/>
  <c r="N120" i="3"/>
  <c r="P119" i="3"/>
  <c r="M80" i="3"/>
  <c r="P102" i="3"/>
  <c r="O2" i="3"/>
  <c r="O304" i="3" s="1"/>
  <c r="R50" i="3"/>
  <c r="P79" i="3"/>
  <c r="R37" i="3"/>
  <c r="P141" i="3"/>
  <c r="R111" i="3"/>
  <c r="R301" i="3"/>
  <c r="P29" i="3"/>
  <c r="AH8" i="3"/>
  <c r="AH24" i="3"/>
  <c r="AH40" i="3"/>
  <c r="AH54" i="3"/>
  <c r="AH67" i="3"/>
  <c r="AH81" i="3"/>
  <c r="Z12" i="3"/>
  <c r="Z27" i="3"/>
  <c r="Z40" i="3"/>
  <c r="Z54" i="3"/>
  <c r="Z68" i="3"/>
  <c r="Z81" i="3"/>
  <c r="AA11" i="3"/>
  <c r="AA25" i="3"/>
  <c r="AA41" i="3"/>
  <c r="AA55" i="3"/>
  <c r="AA68" i="3"/>
  <c r="AA82" i="3"/>
  <c r="AB12" i="3"/>
  <c r="AB25" i="3"/>
  <c r="AB39" i="3"/>
  <c r="AB54" i="3"/>
  <c r="AB68" i="3"/>
  <c r="AB81" i="3"/>
  <c r="AC11" i="3"/>
  <c r="S23" i="3"/>
  <c r="S116" i="3"/>
  <c r="U6" i="3"/>
  <c r="S92" i="3"/>
  <c r="T72" i="3"/>
  <c r="S53" i="3"/>
  <c r="M92" i="3"/>
  <c r="O12" i="3"/>
  <c r="O40" i="3"/>
  <c r="S76" i="3"/>
  <c r="R109" i="3"/>
  <c r="N90" i="3"/>
  <c r="R101" i="3"/>
  <c r="N80" i="3"/>
  <c r="O136" i="3"/>
  <c r="O22" i="3"/>
  <c r="P8" i="3"/>
  <c r="P58" i="3"/>
  <c r="U137" i="3"/>
  <c r="N137" i="3"/>
  <c r="O94" i="3"/>
  <c r="N99" i="3"/>
  <c r="AH11" i="3"/>
  <c r="AH27" i="3"/>
  <c r="AH43" i="3"/>
  <c r="AH57" i="3"/>
  <c r="AH71" i="3"/>
  <c r="AH86" i="3"/>
  <c r="Z16" i="3"/>
  <c r="Z30" i="3"/>
  <c r="Z44" i="3"/>
  <c r="Z57" i="3"/>
  <c r="Z71" i="3"/>
  <c r="Z85" i="3"/>
  <c r="AA16" i="3"/>
  <c r="AA29" i="3"/>
  <c r="AA43" i="3"/>
  <c r="AA57" i="3"/>
  <c r="AA71" i="3"/>
  <c r="AA84" i="3"/>
  <c r="AB14" i="3"/>
  <c r="AB30" i="3"/>
  <c r="AB44" i="3"/>
  <c r="AB57" i="3"/>
  <c r="AB71" i="3"/>
  <c r="AB85" i="3"/>
  <c r="AC15" i="3"/>
  <c r="AC28" i="3"/>
  <c r="AC43" i="3"/>
  <c r="AC55" i="3"/>
  <c r="AC65" i="3"/>
  <c r="AC75" i="3"/>
  <c r="AC85" i="3"/>
  <c r="AE12" i="3"/>
  <c r="AE22" i="3"/>
  <c r="AE33" i="3"/>
  <c r="AE44" i="3"/>
  <c r="AE54" i="3"/>
  <c r="AE64" i="3"/>
  <c r="AE75" i="3"/>
  <c r="AE85" i="3"/>
  <c r="AF32" i="3"/>
  <c r="AF80" i="3"/>
  <c r="AF96" i="3"/>
  <c r="AF106" i="3"/>
  <c r="AF116" i="3"/>
  <c r="AF127" i="3"/>
  <c r="AF137" i="3"/>
  <c r="AF147" i="3"/>
  <c r="AF45" i="3"/>
  <c r="AF85" i="3"/>
  <c r="AH97" i="3"/>
  <c r="AH108" i="3"/>
  <c r="AH118" i="3"/>
  <c r="AH128" i="3"/>
  <c r="AH138" i="3"/>
  <c r="AG9" i="3"/>
  <c r="AG45" i="3"/>
  <c r="AG81" i="3"/>
  <c r="Z96" i="3"/>
  <c r="Z105" i="3"/>
  <c r="P92" i="3"/>
  <c r="S127" i="3"/>
  <c r="U72" i="3"/>
  <c r="R73" i="3"/>
  <c r="M63" i="3"/>
  <c r="O78" i="3"/>
  <c r="O132" i="3"/>
  <c r="T274" i="3"/>
  <c r="N88" i="3"/>
  <c r="N26" i="3"/>
  <c r="T116" i="3"/>
  <c r="U144" i="3"/>
  <c r="P147" i="3"/>
  <c r="AH17" i="3"/>
  <c r="AH44" i="3"/>
  <c r="AH64" i="3"/>
  <c r="Z6" i="3"/>
  <c r="Z29" i="3"/>
  <c r="Z48" i="3"/>
  <c r="Z72" i="3"/>
  <c r="AA9" i="3"/>
  <c r="AA33" i="3"/>
  <c r="AA56" i="3"/>
  <c r="AA77" i="3"/>
  <c r="AB17" i="3"/>
  <c r="AB36" i="3"/>
  <c r="AB60" i="3"/>
  <c r="AB83" i="3"/>
  <c r="AC20" i="3"/>
  <c r="AC39" i="3"/>
  <c r="AC56" i="3"/>
  <c r="AC68" i="3"/>
  <c r="AC83" i="3"/>
  <c r="AE13" i="3"/>
  <c r="AE27" i="3"/>
  <c r="AE40" i="3"/>
  <c r="AE55" i="3"/>
  <c r="AE68" i="3"/>
  <c r="AE83" i="3"/>
  <c r="AF40" i="3"/>
  <c r="AF89" i="3"/>
  <c r="AF104" i="3"/>
  <c r="AF118" i="3"/>
  <c r="AF131" i="3"/>
  <c r="AF145" i="3"/>
  <c r="AF49" i="3"/>
  <c r="AH90" i="3"/>
  <c r="AH105" i="3"/>
  <c r="AH119" i="3"/>
  <c r="AH133" i="3"/>
  <c r="AH145" i="3"/>
  <c r="AG49" i="3"/>
  <c r="Z90" i="3"/>
  <c r="Z103" i="3"/>
  <c r="Z114" i="3"/>
  <c r="Z123" i="3"/>
  <c r="Z133" i="3"/>
  <c r="Z141" i="3"/>
  <c r="AF22" i="3"/>
  <c r="AF54" i="3"/>
  <c r="AF86" i="3"/>
  <c r="AA96" i="3"/>
  <c r="AA104" i="3"/>
  <c r="AA112" i="3"/>
  <c r="AA120" i="3"/>
  <c r="AA128" i="3"/>
  <c r="AA136" i="3"/>
  <c r="AA144" i="3"/>
  <c r="AG18" i="3"/>
  <c r="AG50" i="3"/>
  <c r="AG82" i="3"/>
  <c r="AB95" i="3"/>
  <c r="AB103" i="3"/>
  <c r="AB111" i="3"/>
  <c r="AB119" i="3"/>
  <c r="AB127" i="3"/>
  <c r="AB135" i="3"/>
  <c r="AB143" i="3"/>
  <c r="AB151" i="3"/>
  <c r="AG79" i="3"/>
  <c r="AG107" i="3"/>
  <c r="AC129" i="3"/>
  <c r="R147" i="3"/>
  <c r="N114" i="3"/>
  <c r="O57" i="3"/>
  <c r="P109" i="3"/>
  <c r="R39" i="3"/>
  <c r="S141" i="3"/>
  <c r="N61" i="3"/>
  <c r="R136" i="3"/>
  <c r="P73" i="3"/>
  <c r="O49" i="3"/>
  <c r="O33" i="3"/>
  <c r="N15" i="3"/>
  <c r="N66" i="3"/>
  <c r="O140" i="3"/>
  <c r="S21" i="3"/>
  <c r="N138" i="3"/>
  <c r="R115" i="3"/>
  <c r="AH9" i="3"/>
  <c r="AH35" i="3"/>
  <c r="AH63" i="3"/>
  <c r="Z7" i="3"/>
  <c r="Z33" i="3"/>
  <c r="Z59" i="3"/>
  <c r="Z84" i="3"/>
  <c r="AA23" i="3"/>
  <c r="AA48" i="3"/>
  <c r="AA74" i="3"/>
  <c r="AB19" i="3"/>
  <c r="AB45" i="3"/>
  <c r="AB69" i="3"/>
  <c r="AC8" i="3"/>
  <c r="AC33" i="3"/>
  <c r="AC51" i="3"/>
  <c r="AC67" i="3"/>
  <c r="AC84" i="3"/>
  <c r="AE16" i="3"/>
  <c r="AE31" i="3"/>
  <c r="AE47" i="3"/>
  <c r="AE63" i="3"/>
  <c r="AE79" i="3"/>
  <c r="AF28" i="3"/>
  <c r="AF90" i="3"/>
  <c r="AF107" i="3"/>
  <c r="AF122" i="3"/>
  <c r="AF138" i="3"/>
  <c r="AF21" i="3"/>
  <c r="AH88" i="3"/>
  <c r="AH102" i="3"/>
  <c r="AH120" i="3"/>
  <c r="AH136" i="3"/>
  <c r="AG17" i="3"/>
  <c r="AG73" i="3"/>
  <c r="Z98" i="3"/>
  <c r="Z112" i="3"/>
  <c r="Z122" i="3"/>
  <c r="Z134" i="3"/>
  <c r="Z143" i="3"/>
  <c r="AF34" i="3"/>
  <c r="AF70" i="3"/>
  <c r="AA93" i="3"/>
  <c r="AA102" i="3"/>
  <c r="AA111" i="3"/>
  <c r="AA121" i="3"/>
  <c r="AA130" i="3"/>
  <c r="AA139" i="3"/>
  <c r="AA148" i="3"/>
  <c r="AG38" i="3"/>
  <c r="AG74" i="3"/>
  <c r="AB94" i="3"/>
  <c r="AB104" i="3"/>
  <c r="AB113" i="3"/>
  <c r="AB122" i="3"/>
  <c r="AB131" i="3"/>
  <c r="AB140" i="3"/>
  <c r="AB149" i="3"/>
  <c r="AG68" i="3"/>
  <c r="AE110" i="3"/>
  <c r="AE134" i="3"/>
  <c r="Z151" i="3"/>
  <c r="AB159" i="3"/>
  <c r="AB167" i="3"/>
  <c r="AB175" i="3"/>
  <c r="AB183" i="3"/>
  <c r="AB191" i="3"/>
  <c r="AB199" i="3"/>
  <c r="AF39" i="3"/>
  <c r="AE97" i="3"/>
  <c r="AG118" i="3"/>
  <c r="AG7" i="3"/>
  <c r="AG89" i="3"/>
  <c r="AC111" i="3"/>
  <c r="AE132" i="3"/>
  <c r="AA150" i="3"/>
  <c r="AE158" i="3"/>
  <c r="AE166" i="3"/>
  <c r="AE174" i="3"/>
  <c r="AE182" i="3"/>
  <c r="AE190" i="3"/>
  <c r="AE198" i="3"/>
  <c r="AG83" i="3"/>
  <c r="M89" i="3"/>
  <c r="P51" i="3"/>
  <c r="P52" i="3"/>
  <c r="M126" i="3"/>
  <c r="T56" i="3"/>
  <c r="N49" i="3"/>
  <c r="M97" i="3"/>
  <c r="P45" i="3"/>
  <c r="O104" i="3"/>
  <c r="N56" i="3"/>
  <c r="O64" i="3"/>
  <c r="T88" i="3"/>
  <c r="AH12" i="3"/>
  <c r="AH41" i="3"/>
  <c r="AH68" i="3"/>
  <c r="Z8" i="3"/>
  <c r="Z35" i="3"/>
  <c r="Z61" i="3"/>
  <c r="Z88" i="3"/>
  <c r="AA28" i="3"/>
  <c r="AA50" i="3"/>
  <c r="AA79" i="3"/>
  <c r="AB21" i="3"/>
  <c r="AB46" i="3"/>
  <c r="AB72" i="3"/>
  <c r="AC12" i="3"/>
  <c r="AC34" i="3"/>
  <c r="AC53" i="3"/>
  <c r="AC69" i="3"/>
  <c r="AC87" i="3"/>
  <c r="AE17" i="3"/>
  <c r="AE35" i="3"/>
  <c r="AE48" i="3"/>
  <c r="AE65" i="3"/>
  <c r="AE80" i="3"/>
  <c r="AF48" i="3"/>
  <c r="AF92" i="3"/>
  <c r="AF108" i="3"/>
  <c r="AF124" i="3"/>
  <c r="AF140" i="3"/>
  <c r="AF29" i="3"/>
  <c r="AH89" i="3"/>
  <c r="AH106" i="3"/>
  <c r="AH122" i="3"/>
  <c r="AH137" i="3"/>
  <c r="AG21" i="3"/>
  <c r="AG77" i="3"/>
  <c r="Z99" i="3"/>
  <c r="Z113" i="3"/>
  <c r="Z125" i="3"/>
  <c r="Z135" i="3"/>
  <c r="Z144" i="3"/>
  <c r="AF38" i="3"/>
  <c r="AF74" i="3"/>
  <c r="AA94" i="3"/>
  <c r="AA103" i="3"/>
  <c r="AA113" i="3"/>
  <c r="AA122" i="3"/>
  <c r="AA131" i="3"/>
  <c r="AA140" i="3"/>
  <c r="AG6" i="3"/>
  <c r="AG42" i="3"/>
  <c r="AG78" i="3"/>
  <c r="AB96" i="3"/>
  <c r="AB105" i="3"/>
  <c r="AB114" i="3"/>
  <c r="AB123" i="3"/>
  <c r="AB132" i="3"/>
  <c r="AB141" i="3"/>
  <c r="AB150" i="3"/>
  <c r="AC89" i="3"/>
  <c r="AC113" i="3"/>
  <c r="AC137" i="3"/>
  <c r="AA152" i="3"/>
  <c r="AB160" i="3"/>
  <c r="AB168" i="3"/>
  <c r="AB176" i="3"/>
  <c r="AB184" i="3"/>
  <c r="AB192" i="3"/>
  <c r="AB200" i="3"/>
  <c r="AG48" i="3"/>
  <c r="AC100" i="3"/>
  <c r="AE121" i="3"/>
  <c r="AF19" i="3"/>
  <c r="AE92" i="3"/>
  <c r="S56" i="3"/>
  <c r="T40" i="3"/>
  <c r="M44" i="3"/>
  <c r="R127" i="3"/>
  <c r="P27" i="3"/>
  <c r="M75" i="3"/>
  <c r="M117" i="3"/>
  <c r="P275" i="3"/>
  <c r="O138" i="3"/>
  <c r="R80" i="3"/>
  <c r="T66" i="3"/>
  <c r="M26" i="3"/>
  <c r="S74" i="3"/>
  <c r="T52" i="3"/>
  <c r="M98" i="3"/>
  <c r="O66" i="3"/>
  <c r="N24" i="3"/>
  <c r="P77" i="3"/>
  <c r="P14" i="3"/>
  <c r="O97" i="3"/>
  <c r="O28" i="3"/>
  <c r="S36" i="8"/>
  <c r="AG36" i="8"/>
  <c r="R39" i="1"/>
  <c r="BZ13" i="1"/>
  <c r="BZ15" i="1" s="1"/>
  <c r="BZ29" i="1" s="1"/>
  <c r="O35" i="4"/>
  <c r="O38" i="4" s="1"/>
  <c r="R27" i="1"/>
  <c r="CA27" i="1"/>
  <c r="E8" i="8"/>
  <c r="F7" i="8" s="1"/>
  <c r="K55" i="7"/>
  <c r="CF25" i="1"/>
  <c r="CG25" i="1" s="1"/>
  <c r="CH25" i="1" s="1"/>
  <c r="CI25" i="1" s="1"/>
  <c r="Z15" i="1"/>
  <c r="Z29" i="1" s="1"/>
  <c r="L55" i="7" s="1"/>
  <c r="CF21" i="1"/>
  <c r="CG21" i="1" s="1"/>
  <c r="CH21" i="1" s="1"/>
  <c r="CI21" i="1" s="1"/>
  <c r="D6" i="1"/>
  <c r="D4" i="7" s="1"/>
  <c r="Q13" i="1"/>
  <c r="C30" i="7" s="1"/>
  <c r="BZ20" i="1"/>
  <c r="BZ27" i="1" s="1"/>
  <c r="CI22" i="1"/>
  <c r="CB22" i="1"/>
  <c r="CC22" i="1" s="1"/>
  <c r="CG19" i="1"/>
  <c r="CH19" i="1" s="1"/>
  <c r="J4" i="7"/>
  <c r="Z38" i="1"/>
  <c r="BN6" i="1"/>
  <c r="BO17" i="1"/>
  <c r="BP17" i="1" s="1"/>
  <c r="F33" i="4"/>
  <c r="BM3" i="1"/>
  <c r="BO3" i="1" s="1"/>
  <c r="U15" i="1"/>
  <c r="U29" i="1" s="1"/>
  <c r="CI24" i="1"/>
  <c r="CC11" i="1"/>
  <c r="F27" i="1"/>
  <c r="N26" i="1"/>
  <c r="AR99" i="3"/>
  <c r="AQ11" i="3"/>
  <c r="AM99" i="3"/>
  <c r="AK13" i="3"/>
  <c r="AJ51" i="3"/>
  <c r="AJ67" i="3"/>
  <c r="AK107" i="3"/>
  <c r="AL74" i="3"/>
  <c r="L12" i="1"/>
  <c r="L13" i="1" s="1"/>
  <c r="L29" i="7" s="1"/>
  <c r="M24" i="1"/>
  <c r="M27" i="1" s="1"/>
  <c r="L24" i="1"/>
  <c r="T3" i="7"/>
  <c r="U3" i="7" s="1"/>
  <c r="V3" i="7" s="1"/>
  <c r="W3" i="7" s="1"/>
  <c r="X3" i="7" s="1"/>
  <c r="Y3" i="7" s="1"/>
  <c r="Z3" i="7" s="1"/>
  <c r="AA3" i="7" s="1"/>
  <c r="AB3" i="7" s="1"/>
  <c r="BH12" i="1"/>
  <c r="BG25" i="1"/>
  <c r="BH25" i="1" s="1"/>
  <c r="AG42" i="8"/>
  <c r="BG8" i="1"/>
  <c r="BH8" i="1" s="1"/>
  <c r="BH4" i="1"/>
  <c r="BH20" i="1"/>
  <c r="H24" i="4"/>
  <c r="X24" i="4"/>
  <c r="V14" i="4"/>
  <c r="X15" i="4"/>
  <c r="H15" i="4"/>
  <c r="W22" i="4"/>
  <c r="F39" i="1"/>
  <c r="BO18" i="1"/>
  <c r="R30" i="7"/>
  <c r="S30" i="7" s="1"/>
  <c r="T30" i="7" s="1"/>
  <c r="U30" i="7" s="1"/>
  <c r="V30" i="7" s="1"/>
  <c r="W30" i="7" s="1"/>
  <c r="X30" i="7" s="1"/>
  <c r="Y30" i="7" s="1"/>
  <c r="U36" i="1"/>
  <c r="U37" i="1" s="1"/>
  <c r="G55" i="7"/>
  <c r="AJ17" i="1"/>
  <c r="AG37" i="8"/>
  <c r="CB23" i="1"/>
  <c r="CE23" i="1"/>
  <c r="CF23" i="1" s="1"/>
  <c r="CG23" i="1" s="1"/>
  <c r="CH23" i="1" s="1"/>
  <c r="D5" i="7"/>
  <c r="R38" i="1"/>
  <c r="R15" i="1"/>
  <c r="R29" i="1" s="1"/>
  <c r="R36" i="1" s="1"/>
  <c r="R37" i="1" s="1"/>
  <c r="CB12" i="1"/>
  <c r="CC12" i="1" s="1"/>
  <c r="CE12" i="1"/>
  <c r="CF12" i="1" s="1"/>
  <c r="CG12" i="1" s="1"/>
  <c r="CH12" i="1" s="1"/>
  <c r="CI12" i="1" s="1"/>
  <c r="CF4" i="1"/>
  <c r="AI45" i="8"/>
  <c r="BS4" i="1"/>
  <c r="BT4" i="1" s="1"/>
  <c r="BU4" i="1" s="1"/>
  <c r="BX3" i="1"/>
  <c r="CB3" i="1" s="1"/>
  <c r="CC3" i="1" s="1"/>
  <c r="U6" i="8"/>
  <c r="CB18" i="1"/>
  <c r="CI18" i="1" s="1"/>
  <c r="CB4" i="1"/>
  <c r="L30" i="7"/>
  <c r="AE6" i="1"/>
  <c r="AF6" i="1" s="1"/>
  <c r="AG5" i="8"/>
  <c r="I27" i="1"/>
  <c r="X39" i="1"/>
  <c r="AH20" i="1"/>
  <c r="AG40" i="8" s="1"/>
  <c r="AG8" i="1"/>
  <c r="N8" i="1"/>
  <c r="BC18" i="1"/>
  <c r="CB9" i="1"/>
  <c r="CC9" i="1" s="1"/>
  <c r="S36" i="1"/>
  <c r="S37" i="1" s="1"/>
  <c r="AJ10" i="1"/>
  <c r="AF10" i="1"/>
  <c r="BM26" i="1"/>
  <c r="BM27" i="1" s="1"/>
  <c r="N20" i="1"/>
  <c r="CI19" i="1"/>
  <c r="AJ3" i="1"/>
  <c r="CB17" i="1"/>
  <c r="CC17" i="1" s="1"/>
  <c r="H38" i="1"/>
  <c r="AK4" i="1"/>
  <c r="AF25" i="1"/>
  <c r="AF26" i="1"/>
  <c r="H7" i="8"/>
  <c r="M38" i="1"/>
  <c r="AB4" i="1"/>
  <c r="AB6" i="1" s="1"/>
  <c r="AB15" i="1" s="1"/>
  <c r="C39" i="1"/>
  <c r="CC21" i="1"/>
  <c r="CA6" i="1"/>
  <c r="CA15" i="1" s="1"/>
  <c r="CA29" i="1" s="1"/>
  <c r="AB26" i="1"/>
  <c r="I6" i="1"/>
  <c r="I4" i="7" s="1"/>
  <c r="X6" i="1"/>
  <c r="X38" i="1" s="1"/>
  <c r="AI23" i="1"/>
  <c r="AI27" i="1" s="1"/>
  <c r="Z39" i="1"/>
  <c r="AB23" i="1"/>
  <c r="H27" i="1"/>
  <c r="H39" i="1" s="1"/>
  <c r="AF4" i="1"/>
  <c r="E39" i="8"/>
  <c r="D38" i="1"/>
  <c r="T38" i="1"/>
  <c r="BC4" i="1"/>
  <c r="P27" i="1"/>
  <c r="N11" i="1"/>
  <c r="T15" i="1"/>
  <c r="T29" i="1" s="1"/>
  <c r="T36" i="1" s="1"/>
  <c r="T37" i="1" s="1"/>
  <c r="BL27" i="1"/>
  <c r="U38" i="1"/>
  <c r="J29" i="1"/>
  <c r="J54" i="7" s="1"/>
  <c r="BL6" i="1"/>
  <c r="BL15" i="1" s="1"/>
  <c r="BL29" i="1" s="1"/>
  <c r="BK3" i="1"/>
  <c r="BR3" i="1" s="1"/>
  <c r="CG11" i="1"/>
  <c r="CH11" i="1" s="1"/>
  <c r="CI11" i="1" s="1"/>
  <c r="BM8" i="1"/>
  <c r="D13" i="1"/>
  <c r="D15" i="1" s="1"/>
  <c r="D29" i="1" s="1"/>
  <c r="AJ19" i="1"/>
  <c r="CB10" i="1"/>
  <c r="CC10" i="1" s="1"/>
  <c r="AF23" i="1"/>
  <c r="AB27" i="1"/>
  <c r="V38" i="1"/>
  <c r="N3" i="1"/>
  <c r="N6" i="1" s="1"/>
  <c r="R42" i="8" s="1"/>
  <c r="I39" i="1"/>
  <c r="BX26" i="1"/>
  <c r="CE26" i="1" s="1"/>
  <c r="BX27" i="1"/>
  <c r="F29" i="7"/>
  <c r="BS17" i="1"/>
  <c r="BT17" i="1" s="1"/>
  <c r="BU17" i="1" s="1"/>
  <c r="Q39" i="1"/>
  <c r="CC18" i="1"/>
  <c r="AG10" i="1"/>
  <c r="AF18" i="1"/>
  <c r="C5" i="7"/>
  <c r="R5" i="7" s="1"/>
  <c r="S5" i="7" s="1"/>
  <c r="T5" i="7" s="1"/>
  <c r="U5" i="7" s="1"/>
  <c r="V5" i="7" s="1"/>
  <c r="W5" i="7" s="1"/>
  <c r="Q38" i="1"/>
  <c r="AG17" i="1"/>
  <c r="AD27" i="1"/>
  <c r="AG27" i="1" s="1"/>
  <c r="AG4" i="8"/>
  <c r="S5" i="8"/>
  <c r="S9" i="8" s="1"/>
  <c r="AD13" i="1"/>
  <c r="AG9" i="1"/>
  <c r="AF9" i="1"/>
  <c r="BR9" i="1"/>
  <c r="BS9" i="1" s="1"/>
  <c r="BT9" i="1" s="1"/>
  <c r="BU9" i="1" s="1"/>
  <c r="BV9" i="1" s="1"/>
  <c r="BO9" i="1"/>
  <c r="BP9" i="1" s="1"/>
  <c r="F5" i="8"/>
  <c r="BO20" i="1"/>
  <c r="BP20" i="1" s="1"/>
  <c r="BR20" i="1"/>
  <c r="BS20" i="1" s="1"/>
  <c r="BT20" i="1" s="1"/>
  <c r="BU20" i="1" s="1"/>
  <c r="AF17" i="1"/>
  <c r="C29" i="1"/>
  <c r="K4" i="7"/>
  <c r="K38" i="1"/>
  <c r="Q15" i="1"/>
  <c r="Q29" i="1" s="1"/>
  <c r="U4" i="8"/>
  <c r="BC8" i="1"/>
  <c r="BC13" i="1" s="1"/>
  <c r="AE13" i="1"/>
  <c r="AF8" i="1"/>
  <c r="E15" i="1"/>
  <c r="E38" i="1"/>
  <c r="E4" i="7"/>
  <c r="B38" i="1"/>
  <c r="B15" i="1"/>
  <c r="B4" i="7"/>
  <c r="Q4" i="7" s="1"/>
  <c r="R4" i="7" s="1"/>
  <c r="S4" i="7" s="1"/>
  <c r="BO5" i="1"/>
  <c r="BP5" i="1" s="1"/>
  <c r="BR5" i="1"/>
  <c r="BS5" i="1" s="1"/>
  <c r="BT5" i="1" s="1"/>
  <c r="BU5" i="1" s="1"/>
  <c r="CB20" i="1"/>
  <c r="CC20" i="1" s="1"/>
  <c r="CF20" i="1"/>
  <c r="CG20" i="1" s="1"/>
  <c r="CH20" i="1" s="1"/>
  <c r="BY27" i="1"/>
  <c r="K16" i="4"/>
  <c r="I33" i="4"/>
  <c r="AA15" i="1"/>
  <c r="AA29" i="1" s="1"/>
  <c r="M5" i="7"/>
  <c r="AA38" i="1"/>
  <c r="I5" i="7"/>
  <c r="W38" i="1"/>
  <c r="W15" i="1"/>
  <c r="W29" i="1" s="1"/>
  <c r="AJ11" i="1"/>
  <c r="G39" i="8"/>
  <c r="AJ5" i="1"/>
  <c r="I38" i="1"/>
  <c r="CB5" i="1"/>
  <c r="CC5" i="1" s="1"/>
  <c r="AF21" i="1"/>
  <c r="CF17" i="1"/>
  <c r="CB8" i="1"/>
  <c r="CG9" i="1"/>
  <c r="BO11" i="1"/>
  <c r="BR11" i="1"/>
  <c r="BS11" i="1" s="1"/>
  <c r="BT11" i="1" s="1"/>
  <c r="BU11" i="1" s="1"/>
  <c r="K30" i="7"/>
  <c r="Y39" i="1"/>
  <c r="BG11" i="1"/>
  <c r="BH11" i="1" s="1"/>
  <c r="BC24" i="1"/>
  <c r="BC27" i="1" s="1"/>
  <c r="P15" i="1"/>
  <c r="AJ12" i="1"/>
  <c r="I15" i="1"/>
  <c r="I29" i="1" s="1"/>
  <c r="I54" i="7" s="1"/>
  <c r="V15" i="1"/>
  <c r="V29" i="1" s="1"/>
  <c r="H5" i="8"/>
  <c r="BY6" i="1"/>
  <c r="BY15" i="1" s="1"/>
  <c r="G38" i="8"/>
  <c r="AI11" i="8"/>
  <c r="AI14" i="8" s="1"/>
  <c r="P39" i="1"/>
  <c r="CF26" i="1"/>
  <c r="CG26" i="1" s="1"/>
  <c r="CH26" i="1" s="1"/>
  <c r="CI26" i="1" s="1"/>
  <c r="V39" i="1"/>
  <c r="U41" i="8"/>
  <c r="U42" i="8" s="1"/>
  <c r="CB26" i="1"/>
  <c r="CC26" i="1" s="1"/>
  <c r="BR10" i="1"/>
  <c r="BS10" i="1" s="1"/>
  <c r="BT10" i="1" s="1"/>
  <c r="BU10" i="1" s="1"/>
  <c r="BO10" i="1"/>
  <c r="BP10" i="1" s="1"/>
  <c r="AG8" i="8"/>
  <c r="AE27" i="1"/>
  <c r="CI8" i="1"/>
  <c r="J38" i="1"/>
  <c r="L38" i="1"/>
  <c r="AK24" i="1"/>
  <c r="P38" i="1"/>
  <c r="AF20" i="1"/>
  <c r="AI37" i="8"/>
  <c r="BG17" i="1"/>
  <c r="BH17" i="1" s="1"/>
  <c r="BS22" i="1"/>
  <c r="BT22" i="1" s="1"/>
  <c r="BU22" i="1" s="1"/>
  <c r="AH13" i="1"/>
  <c r="AK13" i="1" s="1"/>
  <c r="N25" i="1"/>
  <c r="T53" i="7"/>
  <c r="U53" i="7" s="1"/>
  <c r="V53" i="7" s="1"/>
  <c r="W53" i="7" s="1"/>
  <c r="X53" i="7" s="1"/>
  <c r="Y53" i="7" s="1"/>
  <c r="Z53" i="7" s="1"/>
  <c r="AA53" i="7" s="1"/>
  <c r="AB53" i="7" s="1"/>
  <c r="K12" i="1"/>
  <c r="BK23" i="1"/>
  <c r="BO23" i="1" s="1"/>
  <c r="M12" i="1"/>
  <c r="M13" i="1" s="1"/>
  <c r="BS25" i="1"/>
  <c r="BT25" i="1" s="1"/>
  <c r="BU25" i="1" s="1"/>
  <c r="BS18" i="1"/>
  <c r="BT18" i="1" s="1"/>
  <c r="BU18" i="1" s="1"/>
  <c r="BV18" i="1" s="1"/>
  <c r="BS13" i="1"/>
  <c r="F29" i="1"/>
  <c r="F54" i="7" s="1"/>
  <c r="E29" i="1"/>
  <c r="E54" i="7" s="1"/>
  <c r="BH10" i="1"/>
  <c r="BG22" i="1"/>
  <c r="BH22" i="1" s="1"/>
  <c r="BO4" i="1"/>
  <c r="BP4" i="1" s="1"/>
  <c r="AJ4" i="1"/>
  <c r="N21" i="1"/>
  <c r="BD5" i="1"/>
  <c r="BB6" i="1"/>
  <c r="BE5" i="1"/>
  <c r="AK6" i="1"/>
  <c r="BI8" i="1"/>
  <c r="BF13" i="1"/>
  <c r="BI13" i="1" s="1"/>
  <c r="E39" i="1"/>
  <c r="AL9" i="1"/>
  <c r="BB8" i="1"/>
  <c r="BR26" i="1"/>
  <c r="BS26" i="1" s="1"/>
  <c r="BT26" i="1" s="1"/>
  <c r="BU26" i="1" s="1"/>
  <c r="BO26" i="1"/>
  <c r="BP26" i="1" s="1"/>
  <c r="AK26" i="1"/>
  <c r="AJ26" i="1"/>
  <c r="AG46" i="8"/>
  <c r="BS3" i="1"/>
  <c r="BR6" i="1"/>
  <c r="AJ20" i="1"/>
  <c r="BG18" i="1"/>
  <c r="BH18" i="1" s="1"/>
  <c r="AI38" i="8"/>
  <c r="AJ18" i="1"/>
  <c r="BK19" i="1"/>
  <c r="N19" i="1"/>
  <c r="BH24" i="1"/>
  <c r="BG9" i="1"/>
  <c r="AJ9" i="1"/>
  <c r="E37" i="8"/>
  <c r="E40" i="8" s="1"/>
  <c r="AK3" i="1"/>
  <c r="BH3" i="1"/>
  <c r="BK6" i="1"/>
  <c r="AK19" i="1"/>
  <c r="BF27" i="1"/>
  <c r="BI27" i="1" s="1"/>
  <c r="BF6" i="1"/>
  <c r="BG5" i="1"/>
  <c r="BH5" i="1" s="1"/>
  <c r="BO22" i="1"/>
  <c r="BP22" i="1" s="1"/>
  <c r="BK13" i="1"/>
  <c r="S40" i="8"/>
  <c r="N23" i="1"/>
  <c r="AI6" i="1"/>
  <c r="AH23" i="1"/>
  <c r="AH21" i="1"/>
  <c r="AZ15" i="1"/>
  <c r="AZ29" i="1" s="1"/>
  <c r="BP18" i="1"/>
  <c r="B27" i="1"/>
  <c r="AK17" i="1"/>
  <c r="AJ24" i="1"/>
  <c r="S39" i="8"/>
  <c r="AK10" i="1"/>
  <c r="AI13" i="1"/>
  <c r="BO8" i="1"/>
  <c r="BO25" i="1"/>
  <c r="G39" i="1"/>
  <c r="G29" i="1"/>
  <c r="BK21" i="1"/>
  <c r="R29" i="7"/>
  <c r="BH19" i="1"/>
  <c r="AK25" i="1"/>
  <c r="AG45" i="8"/>
  <c r="AK20" i="1" l="1"/>
  <c r="L15" i="1"/>
  <c r="AB29" i="1"/>
  <c r="BN24" i="1"/>
  <c r="L27" i="1"/>
  <c r="L39" i="1" s="1"/>
  <c r="BR23" i="1"/>
  <c r="BS23" i="1" s="1"/>
  <c r="BT23" i="1" s="1"/>
  <c r="BU23" i="1" s="1"/>
  <c r="BV23" i="1" s="1"/>
  <c r="F55" i="7"/>
  <c r="BR13" i="1"/>
  <c r="U9" i="8"/>
  <c r="BM6" i="1"/>
  <c r="Z36" i="1"/>
  <c r="Z37" i="1" s="1"/>
  <c r="N24" i="1"/>
  <c r="AF27" i="1"/>
  <c r="D55" i="7"/>
  <c r="F6" i="8"/>
  <c r="X5" i="7"/>
  <c r="P29" i="1"/>
  <c r="CE27" i="1"/>
  <c r="H26" i="4"/>
  <c r="H28" i="4" s="1"/>
  <c r="AJ13" i="1"/>
  <c r="BP11" i="1"/>
  <c r="J36" i="1"/>
  <c r="J37" i="1" s="1"/>
  <c r="G40" i="8"/>
  <c r="T4" i="7"/>
  <c r="U4" i="7" s="1"/>
  <c r="V4" i="7" s="1"/>
  <c r="W4" i="7" s="1"/>
  <c r="X4" i="7" s="1"/>
  <c r="Y4" i="7" s="1"/>
  <c r="Z4" i="7" s="1"/>
  <c r="AA4" i="7" s="1"/>
  <c r="AB4" i="7" s="1"/>
  <c r="BP25" i="1"/>
  <c r="AH27" i="1"/>
  <c r="AK27" i="1" s="1"/>
  <c r="BY29" i="1"/>
  <c r="BV20" i="1"/>
  <c r="CC4" i="1"/>
  <c r="BP23" i="1"/>
  <c r="AH15" i="1"/>
  <c r="AK15" i="1" s="1"/>
  <c r="D54" i="7"/>
  <c r="D36" i="1"/>
  <c r="D37" i="1" s="1"/>
  <c r="E36" i="1"/>
  <c r="E37" i="1" s="1"/>
  <c r="BV5" i="1"/>
  <c r="AI43" i="8"/>
  <c r="AI47" i="8" s="1"/>
  <c r="BG23" i="1"/>
  <c r="BH23" i="1" s="1"/>
  <c r="CC23" i="1"/>
  <c r="X15" i="1"/>
  <c r="X29" i="1" s="1"/>
  <c r="J5" i="7"/>
  <c r="Y5" i="7" s="1"/>
  <c r="Z5" i="7" s="1"/>
  <c r="AA5" i="7" s="1"/>
  <c r="AB5" i="7" s="1"/>
  <c r="CI10" i="1"/>
  <c r="CE3" i="1"/>
  <c r="BX6" i="1"/>
  <c r="BX15" i="1" s="1"/>
  <c r="BX29" i="1" s="1"/>
  <c r="D29" i="7"/>
  <c r="S29" i="7" s="1"/>
  <c r="T29" i="7" s="1"/>
  <c r="U29" i="7" s="1"/>
  <c r="V29" i="7" s="1"/>
  <c r="W29" i="7" s="1"/>
  <c r="X29" i="7" s="1"/>
  <c r="Y29" i="7" s="1"/>
  <c r="D39" i="1"/>
  <c r="I36" i="1"/>
  <c r="I37" i="1" s="1"/>
  <c r="CF13" i="1"/>
  <c r="BM13" i="1"/>
  <c r="BM15" i="1" s="1"/>
  <c r="BM29" i="1" s="1"/>
  <c r="BT8" i="1"/>
  <c r="CE13" i="1"/>
  <c r="G43" i="4" s="1"/>
  <c r="CG4" i="1"/>
  <c r="CH4" i="1" s="1"/>
  <c r="CI4" i="1" s="1"/>
  <c r="BV26" i="1"/>
  <c r="BC6" i="1"/>
  <c r="BC15" i="1" s="1"/>
  <c r="BC29" i="1" s="1"/>
  <c r="BD4" i="1"/>
  <c r="H29" i="1"/>
  <c r="CI23" i="1"/>
  <c r="AJ6" i="8"/>
  <c r="AJ10" i="8"/>
  <c r="AJ9" i="8"/>
  <c r="AJ8" i="8"/>
  <c r="AJ4" i="8"/>
  <c r="AJ13" i="8"/>
  <c r="AJ7" i="8"/>
  <c r="AJ5" i="8"/>
  <c r="AJ11" i="8"/>
  <c r="AJ12" i="8"/>
  <c r="V37" i="8"/>
  <c r="V39" i="8"/>
  <c r="V41" i="8"/>
  <c r="V38" i="8"/>
  <c r="V40" i="8"/>
  <c r="S42" i="8"/>
  <c r="T37" i="8" s="1"/>
  <c r="T8" i="8"/>
  <c r="T4" i="8"/>
  <c r="T7" i="8"/>
  <c r="T5" i="8"/>
  <c r="T6" i="8"/>
  <c r="BG27" i="1"/>
  <c r="BH27" i="1" s="1"/>
  <c r="M39" i="1"/>
  <c r="M29" i="7"/>
  <c r="M15" i="1"/>
  <c r="M29" i="1" s="1"/>
  <c r="BV11" i="1"/>
  <c r="CI20" i="1"/>
  <c r="CB27" i="1"/>
  <c r="CC27" i="1" s="1"/>
  <c r="B55" i="7"/>
  <c r="Q55" i="7" s="1"/>
  <c r="P36" i="1"/>
  <c r="P37" i="1" s="1"/>
  <c r="AG14" i="8"/>
  <c r="K13" i="1"/>
  <c r="N12" i="1"/>
  <c r="N13" i="1" s="1"/>
  <c r="N15" i="1" s="1"/>
  <c r="BN12" i="1"/>
  <c r="CH9" i="1"/>
  <c r="CG13" i="1"/>
  <c r="M55" i="7"/>
  <c r="AA36" i="1"/>
  <c r="AA37" i="1" s="1"/>
  <c r="Q36" i="1"/>
  <c r="Q37" i="1" s="1"/>
  <c r="C55" i="7"/>
  <c r="BR15" i="1"/>
  <c r="BV10" i="1"/>
  <c r="CC8" i="1"/>
  <c r="CB13" i="1"/>
  <c r="CC13" i="1" s="1"/>
  <c r="CI5" i="1"/>
  <c r="Z30" i="7"/>
  <c r="AA30" i="7" s="1"/>
  <c r="AB30" i="7" s="1"/>
  <c r="CF27" i="1"/>
  <c r="CG17" i="1"/>
  <c r="AF13" i="1"/>
  <c r="AE15" i="1"/>
  <c r="BV4" i="1"/>
  <c r="H55" i="7"/>
  <c r="V36" i="1"/>
  <c r="V37" i="1" s="1"/>
  <c r="I55" i="7"/>
  <c r="W36" i="1"/>
  <c r="W37" i="1" s="1"/>
  <c r="V4" i="8"/>
  <c r="V5" i="8"/>
  <c r="V7" i="8"/>
  <c r="V8" i="8"/>
  <c r="V6" i="8"/>
  <c r="C36" i="1"/>
  <c r="C37" i="1" s="1"/>
  <c r="C54" i="7"/>
  <c r="CB6" i="1"/>
  <c r="AG13" i="1"/>
  <c r="AD15" i="1"/>
  <c r="BG6" i="1"/>
  <c r="N27" i="1"/>
  <c r="N29" i="1" s="1"/>
  <c r="BS6" i="1"/>
  <c r="BS15" i="1" s="1"/>
  <c r="BT3" i="1"/>
  <c r="BD8" i="1"/>
  <c r="BE8" i="1"/>
  <c r="BP8" i="1"/>
  <c r="AJ27" i="1"/>
  <c r="BI6" i="1"/>
  <c r="BF15" i="1"/>
  <c r="BK27" i="1"/>
  <c r="BO19" i="1"/>
  <c r="BR19" i="1"/>
  <c r="BB9" i="1"/>
  <c r="AL10" i="1"/>
  <c r="BV17" i="1"/>
  <c r="F37" i="8"/>
  <c r="F39" i="8"/>
  <c r="F38" i="8"/>
  <c r="B29" i="1"/>
  <c r="B39" i="1"/>
  <c r="AG41" i="8"/>
  <c r="AK21" i="1"/>
  <c r="AJ21" i="1"/>
  <c r="BD6" i="1"/>
  <c r="BE6" i="1"/>
  <c r="BR21" i="1"/>
  <c r="BS21" i="1" s="1"/>
  <c r="BT21" i="1" s="1"/>
  <c r="BU21" i="1" s="1"/>
  <c r="BO21" i="1"/>
  <c r="BP21" i="1" s="1"/>
  <c r="AK23" i="1"/>
  <c r="AG43" i="8"/>
  <c r="AJ23" i="1"/>
  <c r="BH9" i="1"/>
  <c r="BG13" i="1"/>
  <c r="BH13" i="1" s="1"/>
  <c r="G36" i="1"/>
  <c r="G37" i="1" s="1"/>
  <c r="G54" i="7"/>
  <c r="AJ6" i="1"/>
  <c r="AI15" i="1"/>
  <c r="BK15" i="1"/>
  <c r="BV22" i="1"/>
  <c r="BO6" i="1"/>
  <c r="BP3" i="1"/>
  <c r="BV25" i="1"/>
  <c r="AH29" i="1" l="1"/>
  <c r="AK29" i="1" s="1"/>
  <c r="T41" i="8"/>
  <c r="BN27" i="1"/>
  <c r="BO24" i="1"/>
  <c r="BP24" i="1" s="1"/>
  <c r="BU24" i="1"/>
  <c r="BV24" i="1" s="1"/>
  <c r="T38" i="8"/>
  <c r="L29" i="1"/>
  <c r="T40" i="8"/>
  <c r="AG47" i="8"/>
  <c r="AH38" i="8" s="1"/>
  <c r="T39" i="8"/>
  <c r="H37" i="8"/>
  <c r="H39" i="8"/>
  <c r="H38" i="8"/>
  <c r="AJ45" i="8"/>
  <c r="AJ42" i="8"/>
  <c r="AJ44" i="8"/>
  <c r="AJ40" i="8"/>
  <c r="AJ38" i="8"/>
  <c r="AJ43" i="8"/>
  <c r="AJ37" i="8"/>
  <c r="AJ39" i="8"/>
  <c r="AJ41" i="8"/>
  <c r="AJ46" i="8"/>
  <c r="H54" i="7"/>
  <c r="H36" i="1"/>
  <c r="H37" i="1" s="1"/>
  <c r="CF3" i="1"/>
  <c r="CE6" i="1"/>
  <c r="BU8" i="1"/>
  <c r="BV8" i="1" s="1"/>
  <c r="BT13" i="1"/>
  <c r="J55" i="7"/>
  <c r="X36" i="1"/>
  <c r="X37" i="1" s="1"/>
  <c r="AH13" i="8"/>
  <c r="AH6" i="8"/>
  <c r="AH10" i="8"/>
  <c r="AH7" i="8"/>
  <c r="AH5" i="8"/>
  <c r="AH4" i="8"/>
  <c r="AH9" i="8"/>
  <c r="AH8" i="8"/>
  <c r="AH11" i="8"/>
  <c r="AH12" i="8"/>
  <c r="AD29" i="1"/>
  <c r="AG29" i="1" s="1"/>
  <c r="AG15" i="1"/>
  <c r="CB15" i="1"/>
  <c r="CC6" i="1"/>
  <c r="AE29" i="1"/>
  <c r="AF15" i="1"/>
  <c r="R55" i="7"/>
  <c r="S55" i="7" s="1"/>
  <c r="T55" i="7" s="1"/>
  <c r="U55" i="7" s="1"/>
  <c r="V55" i="7" s="1"/>
  <c r="W55" i="7" s="1"/>
  <c r="X55" i="7" s="1"/>
  <c r="CH17" i="1"/>
  <c r="CG27" i="1"/>
  <c r="CI9" i="1"/>
  <c r="CH13" i="1"/>
  <c r="CI13" i="1" s="1"/>
  <c r="BN13" i="1"/>
  <c r="BN15" i="1" s="1"/>
  <c r="BN29" i="1" s="1"/>
  <c r="BU12" i="1"/>
  <c r="BO12" i="1"/>
  <c r="K29" i="7"/>
  <c r="Z29" i="7" s="1"/>
  <c r="AA29" i="7" s="1"/>
  <c r="AB29" i="7" s="1"/>
  <c r="K39" i="1"/>
  <c r="K15" i="1"/>
  <c r="K29" i="1" s="1"/>
  <c r="M54" i="7"/>
  <c r="M36" i="1"/>
  <c r="M37" i="1" s="1"/>
  <c r="AH42" i="8"/>
  <c r="BP6" i="1"/>
  <c r="BI15" i="1"/>
  <c r="BF29" i="1"/>
  <c r="BI29" i="1" s="1"/>
  <c r="BT6" i="1"/>
  <c r="BT15" i="1" s="1"/>
  <c r="BU3" i="1"/>
  <c r="BP19" i="1"/>
  <c r="BO27" i="1"/>
  <c r="BP27" i="1" s="1"/>
  <c r="BK29" i="1"/>
  <c r="AJ15" i="1"/>
  <c r="AI29" i="1"/>
  <c r="AJ29" i="1" s="1"/>
  <c r="AL11" i="1"/>
  <c r="BB10" i="1"/>
  <c r="BD9" i="1"/>
  <c r="BE9" i="1"/>
  <c r="BV21" i="1"/>
  <c r="B36" i="1"/>
  <c r="B37" i="1" s="1"/>
  <c r="B54" i="7"/>
  <c r="Q54" i="7" s="1"/>
  <c r="R54" i="7" s="1"/>
  <c r="S54" i="7" s="1"/>
  <c r="T54" i="7" s="1"/>
  <c r="U54" i="7" s="1"/>
  <c r="V54" i="7" s="1"/>
  <c r="W54" i="7" s="1"/>
  <c r="X54" i="7" s="1"/>
  <c r="Y54" i="7" s="1"/>
  <c r="BS19" i="1"/>
  <c r="BR27" i="1"/>
  <c r="BR29" i="1" s="1"/>
  <c r="BH6" i="1"/>
  <c r="BG15" i="1"/>
  <c r="L54" i="7" l="1"/>
  <c r="L36" i="1"/>
  <c r="L37" i="1" s="1"/>
  <c r="AH43" i="8"/>
  <c r="AH44" i="8"/>
  <c r="AH46" i="8"/>
  <c r="AH39" i="8"/>
  <c r="AH41" i="8"/>
  <c r="AH40" i="8"/>
  <c r="AH45" i="8"/>
  <c r="AH37" i="8"/>
  <c r="Y55" i="7"/>
  <c r="Z55" i="7" s="1"/>
  <c r="AA55" i="7" s="1"/>
  <c r="AB55" i="7" s="1"/>
  <c r="F43" i="4"/>
  <c r="CE15" i="1"/>
  <c r="CE29" i="1" s="1"/>
  <c r="CG3" i="1"/>
  <c r="CF6" i="1"/>
  <c r="CF15" i="1" s="1"/>
  <c r="CF29" i="1" s="1"/>
  <c r="CC15" i="1"/>
  <c r="CB29" i="1"/>
  <c r="CC29" i="1" s="1"/>
  <c r="K36" i="1"/>
  <c r="K37" i="1" s="1"/>
  <c r="K54" i="7"/>
  <c r="Z54" i="7" s="1"/>
  <c r="AA54" i="7" s="1"/>
  <c r="AB54" i="7" s="1"/>
  <c r="CI17" i="1"/>
  <c r="CH27" i="1"/>
  <c r="CI27" i="1" s="1"/>
  <c r="BP12" i="1"/>
  <c r="BO13" i="1"/>
  <c r="BV12" i="1"/>
  <c r="BU13" i="1"/>
  <c r="AF29" i="1"/>
  <c r="BU6" i="1"/>
  <c r="BV3" i="1"/>
  <c r="BD10" i="1"/>
  <c r="BE10" i="1"/>
  <c r="BT19" i="1"/>
  <c r="BS27" i="1"/>
  <c r="BS29" i="1" s="1"/>
  <c r="AL12" i="1"/>
  <c r="BB11" i="1"/>
  <c r="BG29" i="1"/>
  <c r="BH29" i="1" s="1"/>
  <c r="BH15" i="1"/>
  <c r="CH3" i="1" l="1"/>
  <c r="CG6" i="1"/>
  <c r="CG15" i="1" s="1"/>
  <c r="CG29" i="1" s="1"/>
  <c r="F46" i="4"/>
  <c r="H43" i="4"/>
  <c r="G44" i="4" s="1"/>
  <c r="G46" i="4" s="1"/>
  <c r="H46" i="4" s="1"/>
  <c r="H47" i="4" s="1"/>
  <c r="H53" i="4" s="1"/>
  <c r="BV13" i="1"/>
  <c r="BP13" i="1"/>
  <c r="BO15" i="1"/>
  <c r="BU19" i="1"/>
  <c r="BT27" i="1"/>
  <c r="BT29" i="1" s="1"/>
  <c r="BE11" i="1"/>
  <c r="BD11" i="1"/>
  <c r="BB12" i="1"/>
  <c r="AL13" i="1"/>
  <c r="AL14" i="1" s="1"/>
  <c r="AL15" i="1" s="1"/>
  <c r="AL16" i="1" s="1"/>
  <c r="AL17" i="1" s="1"/>
  <c r="BU15" i="1"/>
  <c r="BV6" i="1"/>
  <c r="CH6" i="1" l="1"/>
  <c r="CI3" i="1"/>
  <c r="BP15" i="1"/>
  <c r="BO29" i="1"/>
  <c r="BP29" i="1" s="1"/>
  <c r="BV15" i="1"/>
  <c r="AL18" i="1"/>
  <c r="BB17" i="1"/>
  <c r="BE12" i="1"/>
  <c r="BD12" i="1"/>
  <c r="BB13" i="1"/>
  <c r="BV19" i="1"/>
  <c r="BU27" i="1"/>
  <c r="BV27" i="1" s="1"/>
  <c r="CI6" i="1" l="1"/>
  <c r="CH15" i="1"/>
  <c r="BD13" i="1"/>
  <c r="BE13" i="1"/>
  <c r="BB15" i="1"/>
  <c r="BD17" i="1"/>
  <c r="BE17" i="1"/>
  <c r="AL19" i="1"/>
  <c r="BB18" i="1"/>
  <c r="BU29" i="1"/>
  <c r="BV29" i="1" s="1"/>
  <c r="CH29" i="1" l="1"/>
  <c r="CI29" i="1" s="1"/>
  <c r="CI15" i="1"/>
  <c r="AL20" i="1"/>
  <c r="BB19" i="1"/>
  <c r="BD15" i="1"/>
  <c r="BE15" i="1"/>
  <c r="BD18" i="1"/>
  <c r="BE18" i="1"/>
  <c r="BD19" i="1" l="1"/>
  <c r="BE19" i="1"/>
  <c r="AL21" i="1"/>
  <c r="BB20" i="1"/>
  <c r="BD20" i="1" l="1"/>
  <c r="BE20" i="1"/>
  <c r="AL22" i="1"/>
  <c r="BB21" i="1"/>
  <c r="BE21" i="1" l="1"/>
  <c r="BD21" i="1"/>
  <c r="BB22" i="1"/>
  <c r="AL23" i="1"/>
  <c r="BD22" i="1" l="1"/>
  <c r="BE22" i="1"/>
  <c r="AL24" i="1"/>
  <c r="BB23" i="1"/>
  <c r="BD23" i="1" l="1"/>
  <c r="BE23" i="1"/>
  <c r="BB24" i="1"/>
  <c r="AL25" i="1"/>
  <c r="BB25" i="1" l="1"/>
  <c r="AL26" i="1"/>
  <c r="BE24" i="1"/>
  <c r="BD24" i="1"/>
  <c r="BB26" i="1" l="1"/>
  <c r="AL27" i="1"/>
  <c r="AL28" i="1" s="1"/>
  <c r="AL29" i="1" s="1"/>
  <c r="BD25" i="1"/>
  <c r="BE25" i="1"/>
  <c r="BD26" i="1" l="1"/>
  <c r="BE26" i="1"/>
  <c r="BB27" i="1"/>
  <c r="BD27" i="1" l="1"/>
  <c r="BE27" i="1"/>
  <c r="BB29" i="1"/>
  <c r="BD29" i="1" l="1"/>
  <c r="BE29" i="1"/>
</calcChain>
</file>

<file path=xl/comments1.xml><?xml version="1.0" encoding="utf-8"?>
<comments xmlns="http://schemas.openxmlformats.org/spreadsheetml/2006/main">
  <authors>
    <author>Ignacio Pedrosa Sánchez</author>
  </authors>
  <commentList>
    <comment ref="I23" authorId="0" shapeId="0">
      <text>
        <r>
          <rPr>
            <sz val="9"/>
            <color indexed="81"/>
            <rFont val="Tahoma"/>
            <family val="2"/>
          </rPr>
          <t>Intruduzca cada 4 dígitos un espacio, indicando incluso los digitos con valor 0.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>Intruduzca cada 4 dígitos un espacio, indicando incluso los digitos con valor 0.</t>
        </r>
      </text>
    </comment>
    <comment ref="I25" authorId="0" shapeId="0">
      <text>
        <r>
          <rPr>
            <sz val="9"/>
            <color indexed="81"/>
            <rFont val="Tahoma"/>
            <family val="2"/>
          </rPr>
          <t>Intruduzca cada 4 dígitos un espacio, indicando incluso los digitos con valor 0.</t>
        </r>
      </text>
    </comment>
    <comment ref="A28" authorId="0" shapeId="0">
      <text>
        <r>
          <rPr>
            <sz val="9"/>
            <color indexed="81"/>
            <rFont val="Tahoma"/>
            <family val="2"/>
          </rPr>
          <t>Se presenta el modelo 111 y el anual 190 cuando tienes empleados, o recibes facturas de otros autónomos que tienen retención</t>
        </r>
      </text>
    </comment>
    <comment ref="A29" authorId="0" shapeId="0">
      <text>
        <r>
          <rPr>
            <sz val="9"/>
            <color indexed="81"/>
            <rFont val="Tahoma"/>
            <family val="2"/>
          </rPr>
          <t>Se presenta el modelo 115 y el anual 180 cuando tienes una oficina o local alquilado. El propietario de la oficina o  local casi siempre tiene la obligación de emitir la factura con retención. Si no es así te deberá entregar el certificado de la AEAT de que puede no aplicar retención.</t>
        </r>
      </text>
    </comment>
    <comment ref="A30" authorId="0" shapeId="0">
      <text>
        <r>
          <rPr>
            <sz val="9"/>
            <color indexed="81"/>
            <rFont val="Tahoma"/>
            <family val="2"/>
          </rPr>
          <t>Casi todas los autónomos están obligados a presentar el modelo 303 y el anual 390 del IVA, salvo que estés en el régimen especial de recargo de equivalencia</t>
        </r>
      </text>
    </comment>
    <comment ref="A31" authorId="0" shapeId="0">
      <text>
        <r>
          <rPr>
            <sz val="9"/>
            <color indexed="81"/>
            <rFont val="Tahoma"/>
            <family val="2"/>
          </rPr>
          <t>Los autónomos en general están obligados a presentar el modelo 130, salvo los profesionales en los que el 70% de sus ventas sean a otros autónomos o empresas y por tanto son facturas de venta emitidas con retención.</t>
        </r>
      </text>
    </comment>
  </commentList>
</comments>
</file>

<file path=xl/comments2.xml><?xml version="1.0" encoding="utf-8"?>
<comments xmlns="http://schemas.openxmlformats.org/spreadsheetml/2006/main">
  <authors>
    <author>Ignacio Pedrosa</author>
  </authors>
  <commentList>
    <comment ref="H27" authorId="0" shapeId="0">
      <text>
        <r>
          <rPr>
            <b/>
            <sz val="9"/>
            <color indexed="81"/>
            <rFont val="Tahoma"/>
            <family val="2"/>
          </rPr>
          <t xml:space="preserve">Muy Importante:
</t>
        </r>
        <r>
          <rPr>
            <sz val="9"/>
            <color indexed="81"/>
            <rFont val="Tahoma"/>
            <family val="2"/>
          </rPr>
          <t xml:space="preserve">
Revisar si hay importes a compensar de declaraciones de periodos anteriores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 xml:space="preserve">Muy Importante:
</t>
        </r>
        <r>
          <rPr>
            <sz val="9"/>
            <color indexed="81"/>
            <rFont val="Tahoma"/>
            <family val="2"/>
          </rPr>
          <t xml:space="preserve">
Indicar Pagos Fraccionados de declaración 1T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 xml:space="preserve">Muy Importante:
</t>
        </r>
        <r>
          <rPr>
            <sz val="9"/>
            <color indexed="81"/>
            <rFont val="Tahoma"/>
            <family val="2"/>
          </rPr>
          <t xml:space="preserve">
Indicar Pagos Fraccionados de declaración 2T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 xml:space="preserve">Muy Importante:
</t>
        </r>
        <r>
          <rPr>
            <sz val="9"/>
            <color indexed="81"/>
            <rFont val="Tahoma"/>
            <family val="2"/>
          </rPr>
          <t xml:space="preserve">
Indicar Pagos Fraccionados de declaración 3T</t>
        </r>
      </text>
    </comment>
  </commentList>
</comments>
</file>

<file path=xl/sharedStrings.xml><?xml version="1.0" encoding="utf-8"?>
<sst xmlns="http://schemas.openxmlformats.org/spreadsheetml/2006/main" count="1967" uniqueCount="207">
  <si>
    <t>Las instrucciones completas de esta aplicación las puede encontrar en:</t>
  </si>
  <si>
    <t>http://mieconomista.eu/ContaAuto</t>
  </si>
  <si>
    <t>Para otro tipo de información sobre gestión, también puede visitar:</t>
  </si>
  <si>
    <t>http://mieconomista.eu</t>
  </si>
  <si>
    <t xml:space="preserve">Para ver los videos explicativos: </t>
  </si>
  <si>
    <t>http://www.mieconomista.eu/videos/</t>
  </si>
  <si>
    <t>Esta aplicación tiene cedido el uso a la persona destinataria del mismo cuyos datos se indican a continuación:</t>
  </si>
  <si>
    <t>Correo Electrónico</t>
  </si>
  <si>
    <t>Nombre</t>
  </si>
  <si>
    <t>Empresa</t>
  </si>
  <si>
    <t>Sector</t>
  </si>
  <si>
    <t>Localidad</t>
  </si>
  <si>
    <t>Teléfono</t>
  </si>
  <si>
    <t>NIF</t>
  </si>
  <si>
    <t>Tipos</t>
  </si>
  <si>
    <t>IVA</t>
  </si>
  <si>
    <t>Prioritario</t>
  </si>
  <si>
    <t>Banco</t>
  </si>
  <si>
    <t>IBAN</t>
  </si>
  <si>
    <t>Normal</t>
  </si>
  <si>
    <t>si</t>
  </si>
  <si>
    <t>ES00</t>
  </si>
  <si>
    <t xml:space="preserve">Reducido </t>
  </si>
  <si>
    <t>no</t>
  </si>
  <si>
    <t>ES</t>
  </si>
  <si>
    <t>Superreducido</t>
  </si>
  <si>
    <t>Nota: Solo puede haber un banco prioritario para el pago de impuestos</t>
  </si>
  <si>
    <t>Indique los impuestos que tiene que presentar:</t>
  </si>
  <si>
    <t>Mod 111 y 190</t>
  </si>
  <si>
    <t>Retenciones IRPF personal y profesionales</t>
  </si>
  <si>
    <t>Mod 115 y 180</t>
  </si>
  <si>
    <t>Retenciones Alquileres</t>
  </si>
  <si>
    <t xml:space="preserve">Mod 303 y 390 </t>
  </si>
  <si>
    <t xml:space="preserve">Mod 130 </t>
  </si>
  <si>
    <t>Pagos a cuentas IRPF</t>
  </si>
  <si>
    <t>En ningún caso se autoriza la distribución, comercialización o difusión de esta aplicación por cualquier medio,</t>
  </si>
  <si>
    <t>Si conoce a alguna persona interesada en el uso de la aplicación, no le remita esta copia, e indíquele que en nuestra página web,</t>
  </si>
  <si>
    <t>y mediante el formulario puede solicitar una copia sin ningún tipo de coste ni compromiso.</t>
  </si>
  <si>
    <t>ContaAuto V 2015</t>
  </si>
  <si>
    <t>Año</t>
  </si>
  <si>
    <t>Mes</t>
  </si>
  <si>
    <t>Trim</t>
  </si>
  <si>
    <t>Fecha</t>
  </si>
  <si>
    <t>Factura</t>
  </si>
  <si>
    <t>Tercero</t>
  </si>
  <si>
    <t>C I F</t>
  </si>
  <si>
    <t>Concepto</t>
  </si>
  <si>
    <t>Descripción</t>
  </si>
  <si>
    <t>RS</t>
  </si>
  <si>
    <t>D</t>
  </si>
  <si>
    <t>T I</t>
  </si>
  <si>
    <t>BI</t>
  </si>
  <si>
    <t>% IVA</t>
  </si>
  <si>
    <t>TR</t>
  </si>
  <si>
    <t>% IRPF</t>
  </si>
  <si>
    <t>IRPF</t>
  </si>
  <si>
    <t>Total</t>
  </si>
  <si>
    <t>F.P</t>
  </si>
  <si>
    <t>Vencimiento</t>
  </si>
  <si>
    <t>Estado</t>
  </si>
  <si>
    <t>Terceros</t>
  </si>
  <si>
    <t>Tipo</t>
  </si>
  <si>
    <t>Alquiler</t>
  </si>
  <si>
    <t>c</t>
  </si>
  <si>
    <t>Num</t>
  </si>
  <si>
    <t>Elemento</t>
  </si>
  <si>
    <t>Proveedor</t>
  </si>
  <si>
    <t>Valor Adqui</t>
  </si>
  <si>
    <t>% Amort</t>
  </si>
  <si>
    <t xml:space="preserve">Elemento: </t>
  </si>
  <si>
    <t>Valor Adquisión:</t>
  </si>
  <si>
    <t>% Amort:</t>
  </si>
  <si>
    <t>Fecha Alta:</t>
  </si>
  <si>
    <t>Desde</t>
  </si>
  <si>
    <t>Hasta</t>
  </si>
  <si>
    <t>Amort</t>
  </si>
  <si>
    <t>CIF</t>
  </si>
  <si>
    <t>Dirección</t>
  </si>
  <si>
    <t>N</t>
  </si>
  <si>
    <t>CP</t>
  </si>
  <si>
    <t>Ciudad</t>
  </si>
  <si>
    <t>Provincia</t>
  </si>
  <si>
    <t>Pendiente</t>
  </si>
  <si>
    <t>Emitido</t>
  </si>
  <si>
    <t>Cobrado</t>
  </si>
  <si>
    <t>Devuelto</t>
  </si>
  <si>
    <t>1T</t>
  </si>
  <si>
    <t>2T</t>
  </si>
  <si>
    <t>3T</t>
  </si>
  <si>
    <t>4T</t>
  </si>
  <si>
    <t>cliente</t>
  </si>
  <si>
    <t>Cliente</t>
  </si>
  <si>
    <t>TOTALES</t>
  </si>
  <si>
    <t>Periodo</t>
  </si>
  <si>
    <t>Resumen IVA Anual</t>
  </si>
  <si>
    <t>Detalle de Retenciones Alquileres</t>
  </si>
  <si>
    <t>Mod 180</t>
  </si>
  <si>
    <t>Retención</t>
  </si>
  <si>
    <t>Mod</t>
  </si>
  <si>
    <t>IVA Devengado</t>
  </si>
  <si>
    <t>Cuota</t>
  </si>
  <si>
    <t>R</t>
  </si>
  <si>
    <t>Régimen General</t>
  </si>
  <si>
    <t>Adquisiciones Intracomunitarias</t>
  </si>
  <si>
    <t>TOTAL Periodo</t>
  </si>
  <si>
    <t>CUOTA DEVENGADA</t>
  </si>
  <si>
    <t>Dif</t>
  </si>
  <si>
    <t>IVA Deducible</t>
  </si>
  <si>
    <t>S</t>
  </si>
  <si>
    <t>In</t>
  </si>
  <si>
    <t>C</t>
  </si>
  <si>
    <t>Operaciones Interiores Corrientes</t>
  </si>
  <si>
    <t>Detalle de Retenciones Profesionales</t>
  </si>
  <si>
    <t>Mod 190</t>
  </si>
  <si>
    <t>I</t>
  </si>
  <si>
    <t>Operaciones Interiores Inversión</t>
  </si>
  <si>
    <t>RM</t>
  </si>
  <si>
    <t>Importaciones de Bienes Corrientes</t>
  </si>
  <si>
    <t>Importaciones de Bienes Inversión</t>
  </si>
  <si>
    <t>UE</t>
  </si>
  <si>
    <t>Intracomunitarias Corrientes</t>
  </si>
  <si>
    <t>Intracomunitarias Inversión</t>
  </si>
  <si>
    <t>TOTAL A DEDUCIR</t>
  </si>
  <si>
    <t>Atribuible a la Admon del Estado</t>
  </si>
  <si>
    <t>Compensar Periodos anteriores</t>
  </si>
  <si>
    <t>Resultado</t>
  </si>
  <si>
    <t>Número</t>
  </si>
  <si>
    <t>Alq</t>
  </si>
  <si>
    <t>Alquileres</t>
  </si>
  <si>
    <t>Retenciones Profesionales</t>
  </si>
  <si>
    <t>Pro</t>
  </si>
  <si>
    <t>Profesionales</t>
  </si>
  <si>
    <t>Pagos Fraccionado IRPF</t>
  </si>
  <si>
    <t>Ingresos</t>
  </si>
  <si>
    <t>Gastos</t>
  </si>
  <si>
    <t>Rdto Previo</t>
  </si>
  <si>
    <t>r</t>
  </si>
  <si>
    <t>s</t>
  </si>
  <si>
    <t>Datos Acumulados año</t>
  </si>
  <si>
    <t>Gastos Dificil Justificación</t>
  </si>
  <si>
    <t>Rdo Neto</t>
  </si>
  <si>
    <t>Pagos Fraccionados</t>
  </si>
  <si>
    <t>Pagos Fraccionados periodos anteriores</t>
  </si>
  <si>
    <t>TOTAL</t>
  </si>
  <si>
    <t>Retenciones Soportadas Ejercicio</t>
  </si>
  <si>
    <t>Ene</t>
  </si>
  <si>
    <t>Acumulado</t>
  </si>
  <si>
    <t>Presupuesto</t>
  </si>
  <si>
    <t>Datos Acumulados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</si>
  <si>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</si>
  <si>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</si>
  <si>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</si>
  <si>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</si>
  <si>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</si>
  <si>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</si>
  <si>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</si>
  <si>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</si>
  <si>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</si>
  <si>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</si>
  <si>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</si>
  <si>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% Dif</t>
  </si>
  <si>
    <t>Ppto</t>
  </si>
  <si>
    <t>Ventas 1</t>
  </si>
  <si>
    <t>Ventas 2</t>
  </si>
  <si>
    <t>Ventas 3</t>
  </si>
  <si>
    <t>Ventas</t>
  </si>
  <si>
    <t>Compras 1</t>
  </si>
  <si>
    <t>Compras 2</t>
  </si>
  <si>
    <t>Compras 3</t>
  </si>
  <si>
    <t>Compras 4</t>
  </si>
  <si>
    <t>Compras 5</t>
  </si>
  <si>
    <t>Compras</t>
  </si>
  <si>
    <t>Margen Bruto</t>
  </si>
  <si>
    <t>Suministros</t>
  </si>
  <si>
    <t>Telefono</t>
  </si>
  <si>
    <t>ADSL</t>
  </si>
  <si>
    <t>SS</t>
  </si>
  <si>
    <t>Marketing</t>
  </si>
  <si>
    <t>Viajes</t>
  </si>
  <si>
    <t>Seguros</t>
  </si>
  <si>
    <t>Varios</t>
  </si>
  <si>
    <t>Libre 1</t>
  </si>
  <si>
    <t>Libre 2</t>
  </si>
  <si>
    <t>%</t>
  </si>
  <si>
    <t>Acumulados</t>
  </si>
  <si>
    <t>Años</t>
  </si>
  <si>
    <t>GDJ Mod 130</t>
  </si>
  <si>
    <t>Meses</t>
  </si>
  <si>
    <t>Forma Pago</t>
  </si>
  <si>
    <t>tipo</t>
  </si>
  <si>
    <t>Efectivo</t>
  </si>
  <si>
    <t>Repercutido</t>
  </si>
  <si>
    <t>Interior</t>
  </si>
  <si>
    <t>Corriente</t>
  </si>
  <si>
    <t>Transferencia</t>
  </si>
  <si>
    <t>Soportado</t>
  </si>
  <si>
    <t>Unión Europea</t>
  </si>
  <si>
    <t>Inversión</t>
  </si>
  <si>
    <t>Pagaré</t>
  </si>
  <si>
    <t>tra</t>
  </si>
  <si>
    <t>Sin IVA</t>
  </si>
  <si>
    <t>Resto Mundo</t>
  </si>
  <si>
    <t>Cheque</t>
  </si>
  <si>
    <t>Vtas</t>
  </si>
  <si>
    <t>Recibo</t>
  </si>
  <si>
    <t>Confirming</t>
  </si>
  <si>
    <t>Tarjeta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</si>
</sst>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d\-mm\-yy;@"/>
    <numFmt numFmtId="165" formatCode="0.00000000%"/>
    <numFmt numFmtId="166" formatCode="_-* #,##0\ &quot;€&quot;_-;\-* #,##0\ &quot;€&quot;_-;_-* &quot;-&quot;??\ &quot;€&quot;_-;_-@_-"/>
    <numFmt numFmtId="167" formatCode="_-* #,##0\ _€_-;\-* #,##0\ _€_-;_-* &quot;-&quot;??\ _€_-;_-@_-"/>
    <numFmt numFmtId="168" formatCode="00\ 000"/>
    <numFmt numFmtId="169" formatCode="00\ 000\ 000\ 0"/>
    <numFmt numFmtId="170" formatCode="0000\ 0000\ 0000\ 0000\ 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7" tint="0.79998168889431442"/>
      <name val="Calibri"/>
      <family val="2"/>
      <scheme val="minor"/>
    </font>
    <font>
      <b/>
      <sz val="18"/>
      <color rgb="FF26596E"/>
      <name val="Spyrogeometric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sz val="9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8DC6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596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n">
        <color indexed="64"/>
      </top>
      <bottom/>
      <diagonal/>
    </border>
    <border>
      <left style="dotted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 style="thin">
        <color indexed="64"/>
      </right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theme="0" tint="-0.499984740745262"/>
      </right>
      <top style="thin">
        <color indexed="64"/>
      </top>
      <bottom style="thin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 style="thin">
        <color indexed="64"/>
      </top>
      <bottom style="thin">
        <color indexed="64"/>
      </bottom>
      <diagonal/>
    </border>
    <border>
      <left style="dotted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0" tint="-0.499984740745262"/>
      </right>
      <top/>
      <bottom/>
      <diagonal/>
    </border>
    <border>
      <left style="thin">
        <color indexed="64"/>
      </left>
      <right style="dotted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 style="dotted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44" fontId="0" fillId="0" borderId="0" xfId="1" applyNumberFormat="1" applyFont="1" applyBorder="1"/>
    <xf numFmtId="10" fontId="0" fillId="0" borderId="0" xfId="2" applyNumberFormat="1" applyFont="1" applyBorder="1"/>
    <xf numFmtId="44" fontId="0" fillId="0" borderId="7" xfId="1" applyNumberFormat="1" applyFont="1" applyBorder="1"/>
    <xf numFmtId="0" fontId="2" fillId="0" borderId="0" xfId="0" applyFont="1" applyBorder="1" applyAlignment="1">
      <alignment horizontal="right"/>
    </xf>
    <xf numFmtId="9" fontId="0" fillId="0" borderId="0" xfId="0" applyNumberFormat="1" applyBorder="1"/>
    <xf numFmtId="0" fontId="2" fillId="0" borderId="11" xfId="0" applyFont="1" applyBorder="1"/>
    <xf numFmtId="44" fontId="2" fillId="0" borderId="9" xfId="1" applyNumberFormat="1" applyFont="1" applyBorder="1"/>
    <xf numFmtId="44" fontId="2" fillId="0" borderId="1" xfId="1" applyFont="1" applyBorder="1"/>
    <xf numFmtId="0" fontId="0" fillId="0" borderId="0" xfId="0" applyAlignment="1">
      <alignment horizontal="center"/>
    </xf>
    <xf numFmtId="0" fontId="2" fillId="0" borderId="0" xfId="0" applyFont="1" applyFill="1" applyBorder="1"/>
    <xf numFmtId="0" fontId="5" fillId="0" borderId="4" xfId="0" applyFont="1" applyBorder="1"/>
    <xf numFmtId="0" fontId="6" fillId="0" borderId="0" xfId="0" applyFont="1" applyBorder="1"/>
    <xf numFmtId="0" fontId="5" fillId="0" borderId="4" xfId="0" applyFont="1" applyBorder="1" applyAlignment="1">
      <alignment horizontal="left"/>
    </xf>
    <xf numFmtId="0" fontId="2" fillId="3" borderId="10" xfId="0" applyFont="1" applyFill="1" applyBorder="1" applyAlignment="1">
      <alignment horizontal="center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32" xfId="0" applyBorder="1"/>
    <xf numFmtId="0" fontId="0" fillId="0" borderId="34" xfId="0" applyBorder="1" applyAlignment="1" applyProtection="1">
      <alignment horizontal="center"/>
      <protection locked="0"/>
    </xf>
    <xf numFmtId="0" fontId="0" fillId="0" borderId="36" xfId="0" applyBorder="1" applyAlignment="1">
      <alignment horizontal="center"/>
    </xf>
    <xf numFmtId="0" fontId="7" fillId="3" borderId="35" xfId="0" applyFont="1" applyFill="1" applyBorder="1" applyAlignment="1" applyProtection="1">
      <alignment horizontal="center"/>
      <protection locked="0"/>
    </xf>
    <xf numFmtId="44" fontId="2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Border="1"/>
    <xf numFmtId="0" fontId="8" fillId="0" borderId="0" xfId="0" applyFont="1"/>
    <xf numFmtId="0" fontId="9" fillId="0" borderId="3" xfId="0" applyFont="1" applyBorder="1" applyAlignment="1">
      <alignment horizontal="center"/>
    </xf>
    <xf numFmtId="0" fontId="11" fillId="0" borderId="0" xfId="3" applyFont="1"/>
    <xf numFmtId="0" fontId="2" fillId="0" borderId="0" xfId="0" applyFont="1" applyAlignment="1">
      <alignment horizontal="left"/>
    </xf>
    <xf numFmtId="0" fontId="0" fillId="0" borderId="40" xfId="0" applyBorder="1" applyAlignment="1" applyProtection="1">
      <alignment horizontal="center"/>
      <protection locked="0"/>
    </xf>
    <xf numFmtId="0" fontId="0" fillId="0" borderId="40" xfId="0" applyBorder="1" applyProtection="1">
      <protection locked="0"/>
    </xf>
    <xf numFmtId="44" fontId="0" fillId="0" borderId="40" xfId="1" applyFont="1" applyBorder="1" applyProtection="1">
      <protection locked="0"/>
    </xf>
    <xf numFmtId="9" fontId="0" fillId="0" borderId="40" xfId="0" applyNumberFormat="1" applyBorder="1" applyAlignment="1" applyProtection="1">
      <alignment horizontal="center"/>
      <protection locked="0"/>
    </xf>
    <xf numFmtId="44" fontId="0" fillId="0" borderId="40" xfId="1" applyFont="1" applyBorder="1" applyAlignment="1" applyProtection="1">
      <alignment horizontal="center"/>
      <protection locked="0"/>
    </xf>
    <xf numFmtId="14" fontId="0" fillId="0" borderId="40" xfId="0" applyNumberFormat="1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left"/>
      <protection locked="0"/>
    </xf>
    <xf numFmtId="165" fontId="0" fillId="0" borderId="0" xfId="2" applyNumberFormat="1" applyFont="1"/>
    <xf numFmtId="44" fontId="2" fillId="0" borderId="7" xfId="0" applyNumberFormat="1" applyFont="1" applyBorder="1"/>
    <xf numFmtId="0" fontId="12" fillId="0" borderId="0" xfId="0" applyFont="1" applyAlignment="1">
      <alignment horizontal="center"/>
    </xf>
    <xf numFmtId="0" fontId="3" fillId="0" borderId="0" xfId="0" applyFont="1" applyBorder="1"/>
    <xf numFmtId="44" fontId="3" fillId="0" borderId="0" xfId="1" applyNumberFormat="1" applyFont="1" applyBorder="1"/>
    <xf numFmtId="0" fontId="3" fillId="0" borderId="0" xfId="0" applyFont="1" applyAlignment="1">
      <alignment horizontal="left"/>
    </xf>
    <xf numFmtId="0" fontId="2" fillId="0" borderId="6" xfId="0" applyFont="1" applyBorder="1"/>
    <xf numFmtId="44" fontId="1" fillId="0" borderId="40" xfId="1" applyFont="1" applyBorder="1" applyProtection="1">
      <protection locked="0"/>
    </xf>
    <xf numFmtId="0" fontId="10" fillId="0" borderId="0" xfId="3"/>
    <xf numFmtId="0" fontId="0" fillId="0" borderId="2" xfId="0" applyBorder="1"/>
    <xf numFmtId="0" fontId="0" fillId="0" borderId="12" xfId="0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44" fontId="2" fillId="0" borderId="0" xfId="1" applyNumberFormat="1" applyFont="1" applyBorder="1"/>
    <xf numFmtId="0" fontId="0" fillId="0" borderId="1" xfId="0" applyFill="1" applyBorder="1" applyProtection="1">
      <protection locked="0"/>
    </xf>
    <xf numFmtId="0" fontId="6" fillId="0" borderId="0" xfId="0" applyFont="1" applyAlignment="1">
      <alignment horizontal="right"/>
    </xf>
    <xf numFmtId="44" fontId="6" fillId="0" borderId="0" xfId="0" applyNumberFormat="1" applyFont="1"/>
    <xf numFmtId="0" fontId="15" fillId="6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6" fillId="7" borderId="0" xfId="0" applyFont="1" applyFill="1"/>
    <xf numFmtId="44" fontId="2" fillId="0" borderId="7" xfId="1" applyFont="1" applyBorder="1"/>
    <xf numFmtId="0" fontId="2" fillId="0" borderId="11" xfId="0" applyFont="1" applyBorder="1" applyAlignment="1">
      <alignment horizontal="right"/>
    </xf>
    <xf numFmtId="44" fontId="2" fillId="0" borderId="9" xfId="1" applyFont="1" applyBorder="1"/>
    <xf numFmtId="0" fontId="19" fillId="0" borderId="13" xfId="0" applyFont="1" applyFill="1" applyBorder="1" applyAlignment="1">
      <alignment horizontal="center"/>
    </xf>
    <xf numFmtId="8" fontId="6" fillId="0" borderId="14" xfId="0" applyNumberFormat="1" applyFont="1" applyBorder="1"/>
    <xf numFmtId="0" fontId="0" fillId="0" borderId="4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18" fillId="0" borderId="16" xfId="0" applyFont="1" applyBorder="1"/>
    <xf numFmtId="0" fontId="18" fillId="0" borderId="0" xfId="0" applyFont="1" applyAlignment="1">
      <alignment horizontal="center"/>
    </xf>
    <xf numFmtId="166" fontId="17" fillId="0" borderId="0" xfId="0" applyNumberFormat="1" applyFont="1"/>
    <xf numFmtId="166" fontId="2" fillId="0" borderId="0" xfId="0" applyNumberFormat="1" applyFont="1"/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/>
    </xf>
    <xf numFmtId="166" fontId="17" fillId="0" borderId="0" xfId="1" applyNumberFormat="1" applyFont="1"/>
    <xf numFmtId="166" fontId="2" fillId="0" borderId="0" xfId="1" applyNumberFormat="1" applyFont="1"/>
    <xf numFmtId="44" fontId="0" fillId="0" borderId="40" xfId="0" applyNumberFormat="1" applyBorder="1" applyProtection="1"/>
    <xf numFmtId="0" fontId="16" fillId="7" borderId="0" xfId="0" applyFont="1" applyFill="1" applyProtection="1">
      <protection locked="0"/>
    </xf>
    <xf numFmtId="44" fontId="0" fillId="4" borderId="7" xfId="1" applyNumberFormat="1" applyFont="1" applyFill="1" applyBorder="1" applyProtection="1">
      <protection locked="0"/>
    </xf>
    <xf numFmtId="44" fontId="0" fillId="0" borderId="1" xfId="1" applyFont="1" applyBorder="1" applyProtection="1">
      <protection hidden="1"/>
    </xf>
    <xf numFmtId="44" fontId="0" fillId="0" borderId="0" xfId="1" applyNumberFormat="1" applyFont="1" applyBorder="1" applyProtection="1">
      <protection hidden="1"/>
    </xf>
    <xf numFmtId="44" fontId="0" fillId="0" borderId="0" xfId="0" applyNumberFormat="1" applyBorder="1" applyProtection="1">
      <protection hidden="1"/>
    </xf>
    <xf numFmtId="44" fontId="0" fillId="0" borderId="7" xfId="1" applyNumberFormat="1" applyFont="1" applyBorder="1" applyProtection="1">
      <protection hidden="1"/>
    </xf>
    <xf numFmtId="44" fontId="0" fillId="0" borderId="7" xfId="0" applyNumberFormat="1" applyBorder="1" applyProtection="1">
      <protection hidden="1"/>
    </xf>
    <xf numFmtId="0" fontId="0" fillId="0" borderId="11" xfId="0" applyBorder="1" applyAlignment="1" applyProtection="1">
      <alignment horizontal="center"/>
      <protection hidden="1"/>
    </xf>
    <xf numFmtId="44" fontId="0" fillId="0" borderId="11" xfId="0" applyNumberFormat="1" applyBorder="1" applyAlignment="1" applyProtection="1">
      <alignment horizontal="center"/>
      <protection hidden="1"/>
    </xf>
    <xf numFmtId="44" fontId="0" fillId="0" borderId="9" xfId="0" applyNumberFormat="1" applyBorder="1" applyProtection="1">
      <protection hidden="1"/>
    </xf>
    <xf numFmtId="44" fontId="2" fillId="0" borderId="9" xfId="0" applyNumberFormat="1" applyFont="1" applyBorder="1" applyProtection="1">
      <protection hidden="1"/>
    </xf>
    <xf numFmtId="44" fontId="0" fillId="0" borderId="1" xfId="1" applyNumberFormat="1" applyFont="1" applyBorder="1" applyProtection="1">
      <protection hidden="1"/>
    </xf>
    <xf numFmtId="44" fontId="2" fillId="0" borderId="7" xfId="0" applyNumberFormat="1" applyFont="1" applyBorder="1" applyProtection="1">
      <protection hidden="1"/>
    </xf>
    <xf numFmtId="8" fontId="18" fillId="0" borderId="7" xfId="1" applyNumberFormat="1" applyFont="1" applyBorder="1" applyProtection="1">
      <protection hidden="1"/>
    </xf>
    <xf numFmtId="8" fontId="0" fillId="0" borderId="0" xfId="0" applyNumberFormat="1" applyProtection="1">
      <protection hidden="1"/>
    </xf>
    <xf numFmtId="8" fontId="0" fillId="0" borderId="6" xfId="1" applyNumberFormat="1" applyFont="1" applyBorder="1" applyProtection="1">
      <protection hidden="1"/>
    </xf>
    <xf numFmtId="8" fontId="0" fillId="0" borderId="0" xfId="1" applyNumberFormat="1" applyFont="1" applyBorder="1" applyProtection="1">
      <protection hidden="1"/>
    </xf>
    <xf numFmtId="8" fontId="0" fillId="0" borderId="7" xfId="1" applyNumberFormat="1" applyFont="1" applyBorder="1" applyProtection="1">
      <protection hidden="1"/>
    </xf>
    <xf numFmtId="8" fontId="18" fillId="0" borderId="19" xfId="1" applyNumberFormat="1" applyFont="1" applyBorder="1" applyProtection="1">
      <protection hidden="1"/>
    </xf>
    <xf numFmtId="10" fontId="0" fillId="0" borderId="20" xfId="2" applyNumberFormat="1" applyFont="1" applyBorder="1" applyProtection="1">
      <protection hidden="1"/>
    </xf>
    <xf numFmtId="0" fontId="3" fillId="0" borderId="0" xfId="0" applyFont="1" applyProtection="1">
      <protection hidden="1"/>
    </xf>
    <xf numFmtId="8" fontId="8" fillId="0" borderId="7" xfId="1" applyNumberFormat="1" applyFont="1" applyBorder="1" applyProtection="1">
      <protection locked="0" hidden="1"/>
    </xf>
    <xf numFmtId="8" fontId="8" fillId="0" borderId="0" xfId="0" applyNumberFormat="1" applyFont="1" applyProtection="1">
      <protection hidden="1"/>
    </xf>
    <xf numFmtId="0" fontId="0" fillId="0" borderId="0" xfId="0" applyProtection="1">
      <protection hidden="1"/>
    </xf>
    <xf numFmtId="8" fontId="6" fillId="0" borderId="14" xfId="0" applyNumberFormat="1" applyFont="1" applyBorder="1" applyProtection="1">
      <protection hidden="1"/>
    </xf>
    <xf numFmtId="8" fontId="18" fillId="0" borderId="9" xfId="1" applyNumberFormat="1" applyFont="1" applyBorder="1" applyProtection="1">
      <protection hidden="1"/>
    </xf>
    <xf numFmtId="8" fontId="0" fillId="0" borderId="8" xfId="1" applyNumberFormat="1" applyFont="1" applyBorder="1" applyProtection="1">
      <protection hidden="1"/>
    </xf>
    <xf numFmtId="8" fontId="0" fillId="0" borderId="11" xfId="1" applyNumberFormat="1" applyFont="1" applyBorder="1" applyProtection="1">
      <protection hidden="1"/>
    </xf>
    <xf numFmtId="8" fontId="0" fillId="0" borderId="9" xfId="1" applyNumberFormat="1" applyFont="1" applyBorder="1" applyProtection="1">
      <protection hidden="1"/>
    </xf>
    <xf numFmtId="8" fontId="18" fillId="0" borderId="21" xfId="1" applyNumberFormat="1" applyFont="1" applyBorder="1" applyProtection="1">
      <protection hidden="1"/>
    </xf>
    <xf numFmtId="10" fontId="0" fillId="0" borderId="22" xfId="2" applyNumberFormat="1" applyFont="1" applyBorder="1" applyProtection="1">
      <protection hidden="1"/>
    </xf>
    <xf numFmtId="8" fontId="8" fillId="0" borderId="9" xfId="1" applyNumberFormat="1" applyFont="1" applyBorder="1" applyProtection="1">
      <protection locked="0" hidden="1"/>
    </xf>
    <xf numFmtId="8" fontId="17" fillId="0" borderId="23" xfId="1" applyNumberFormat="1" applyFont="1" applyBorder="1" applyProtection="1">
      <protection hidden="1"/>
    </xf>
    <xf numFmtId="8" fontId="2" fillId="0" borderId="24" xfId="1" applyNumberFormat="1" applyFont="1" applyBorder="1" applyProtection="1">
      <protection hidden="1"/>
    </xf>
    <xf numFmtId="8" fontId="2" fillId="0" borderId="37" xfId="1" applyNumberFormat="1" applyFont="1" applyBorder="1" applyProtection="1">
      <protection hidden="1"/>
    </xf>
    <xf numFmtId="10" fontId="2" fillId="0" borderId="25" xfId="2" applyNumberFormat="1" applyFont="1" applyBorder="1" applyProtection="1">
      <protection hidden="1"/>
    </xf>
    <xf numFmtId="8" fontId="8" fillId="0" borderId="9" xfId="1" applyNumberFormat="1" applyFont="1" applyBorder="1" applyProtection="1">
      <protection hidden="1"/>
    </xf>
    <xf numFmtId="8" fontId="2" fillId="0" borderId="9" xfId="1" applyNumberFormat="1" applyFont="1" applyBorder="1" applyProtection="1">
      <protection hidden="1"/>
    </xf>
    <xf numFmtId="8" fontId="18" fillId="0" borderId="0" xfId="0" applyNumberFormat="1" applyFont="1" applyProtection="1">
      <protection hidden="1"/>
    </xf>
    <xf numFmtId="8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8" fontId="18" fillId="0" borderId="5" xfId="1" applyNumberFormat="1" applyFont="1" applyBorder="1" applyProtection="1">
      <protection hidden="1"/>
    </xf>
    <xf numFmtId="8" fontId="0" fillId="0" borderId="4" xfId="1" applyNumberFormat="1" applyFont="1" applyBorder="1" applyProtection="1">
      <protection hidden="1"/>
    </xf>
    <xf numFmtId="8" fontId="0" fillId="0" borderId="10" xfId="1" applyNumberFormat="1" applyFont="1" applyBorder="1" applyProtection="1">
      <protection hidden="1"/>
    </xf>
    <xf numFmtId="8" fontId="0" fillId="0" borderId="5" xfId="1" applyNumberFormat="1" applyFont="1" applyBorder="1" applyProtection="1">
      <protection hidden="1"/>
    </xf>
    <xf numFmtId="8" fontId="18" fillId="0" borderId="26" xfId="1" applyNumberFormat="1" applyFont="1" applyBorder="1" applyProtection="1">
      <protection hidden="1"/>
    </xf>
    <xf numFmtId="8" fontId="0" fillId="0" borderId="27" xfId="1" applyNumberFormat="1" applyFont="1" applyBorder="1" applyProtection="1">
      <protection hidden="1"/>
    </xf>
    <xf numFmtId="8" fontId="0" fillId="0" borderId="38" xfId="1" applyNumberFormat="1" applyFont="1" applyBorder="1" applyProtection="1">
      <protection hidden="1"/>
    </xf>
    <xf numFmtId="10" fontId="0" fillId="0" borderId="28" xfId="2" applyNumberFormat="1" applyFont="1" applyBorder="1" applyProtection="1">
      <protection hidden="1"/>
    </xf>
    <xf numFmtId="8" fontId="8" fillId="0" borderId="5" xfId="1" applyNumberFormat="1" applyFont="1" applyBorder="1" applyProtection="1">
      <protection locked="0" hidden="1"/>
    </xf>
    <xf numFmtId="8" fontId="17" fillId="0" borderId="9" xfId="1" applyNumberFormat="1" applyFont="1" applyBorder="1" applyProtection="1">
      <protection hidden="1"/>
    </xf>
    <xf numFmtId="8" fontId="2" fillId="0" borderId="8" xfId="1" applyNumberFormat="1" applyFont="1" applyBorder="1" applyProtection="1">
      <protection hidden="1"/>
    </xf>
    <xf numFmtId="8" fontId="2" fillId="0" borderId="11" xfId="1" applyNumberFormat="1" applyFont="1" applyBorder="1" applyProtection="1">
      <protection hidden="1"/>
    </xf>
    <xf numFmtId="8" fontId="18" fillId="0" borderId="29" xfId="1" applyNumberFormat="1" applyFont="1" applyBorder="1" applyProtection="1">
      <protection hidden="1"/>
    </xf>
    <xf numFmtId="8" fontId="1" fillId="0" borderId="30" xfId="1" applyNumberFormat="1" applyFont="1" applyBorder="1" applyProtection="1">
      <protection hidden="1"/>
    </xf>
    <xf numFmtId="8" fontId="1" fillId="0" borderId="39" xfId="1" applyNumberFormat="1" applyFont="1" applyBorder="1" applyProtection="1">
      <protection hidden="1"/>
    </xf>
    <xf numFmtId="10" fontId="1" fillId="0" borderId="31" xfId="2" applyNumberFormat="1" applyFont="1" applyBorder="1" applyProtection="1">
      <protection hidden="1"/>
    </xf>
    <xf numFmtId="8" fontId="9" fillId="0" borderId="9" xfId="1" applyNumberFormat="1" applyFont="1" applyBorder="1" applyProtection="1">
      <protection hidden="1"/>
    </xf>
    <xf numFmtId="8" fontId="17" fillId="0" borderId="3" xfId="0" applyNumberFormat="1" applyFont="1" applyBorder="1" applyProtection="1">
      <protection hidden="1"/>
    </xf>
    <xf numFmtId="8" fontId="2" fillId="0" borderId="2" xfId="0" applyNumberFormat="1" applyFont="1" applyBorder="1" applyProtection="1">
      <protection hidden="1"/>
    </xf>
    <xf numFmtId="8" fontId="2" fillId="0" borderId="12" xfId="0" applyNumberFormat="1" applyFont="1" applyBorder="1" applyProtection="1">
      <protection hidden="1"/>
    </xf>
    <xf numFmtId="8" fontId="2" fillId="0" borderId="3" xfId="0" applyNumberFormat="1" applyFont="1" applyBorder="1" applyProtection="1">
      <protection hidden="1"/>
    </xf>
    <xf numFmtId="8" fontId="18" fillId="0" borderId="32" xfId="0" applyNumberFormat="1" applyFont="1" applyBorder="1" applyProtection="1">
      <protection hidden="1"/>
    </xf>
    <xf numFmtId="8" fontId="0" fillId="0" borderId="33" xfId="0" applyNumberFormat="1" applyBorder="1" applyProtection="1">
      <protection hidden="1"/>
    </xf>
    <xf numFmtId="8" fontId="2" fillId="0" borderId="35" xfId="0" applyNumberFormat="1" applyFont="1" applyBorder="1" applyProtection="1">
      <protection hidden="1"/>
    </xf>
    <xf numFmtId="10" fontId="2" fillId="0" borderId="34" xfId="2" applyNumberFormat="1" applyFont="1" applyBorder="1" applyProtection="1">
      <protection hidden="1"/>
    </xf>
    <xf numFmtId="8" fontId="8" fillId="0" borderId="3" xfId="0" applyNumberFormat="1" applyFont="1" applyBorder="1" applyProtection="1">
      <protection hidden="1"/>
    </xf>
    <xf numFmtId="8" fontId="2" fillId="0" borderId="33" xfId="0" applyNumberFormat="1" applyFont="1" applyBorder="1" applyProtection="1">
      <protection hidden="1"/>
    </xf>
    <xf numFmtId="8" fontId="17" fillId="0" borderId="32" xfId="0" applyNumberFormat="1" applyFont="1" applyBorder="1" applyProtection="1">
      <protection hidden="1"/>
    </xf>
    <xf numFmtId="8" fontId="9" fillId="0" borderId="3" xfId="0" applyNumberFormat="1" applyFont="1" applyBorder="1" applyProtection="1">
      <protection hidden="1"/>
    </xf>
    <xf numFmtId="8" fontId="6" fillId="0" borderId="15" xfId="0" applyNumberFormat="1" applyFont="1" applyBorder="1" applyProtection="1">
      <protection hidden="1"/>
    </xf>
    <xf numFmtId="166" fontId="18" fillId="0" borderId="1" xfId="0" applyNumberFormat="1" applyFont="1" applyBorder="1" applyProtection="1">
      <protection hidden="1"/>
    </xf>
    <xf numFmtId="10" fontId="0" fillId="0" borderId="1" xfId="2" applyNumberFormat="1" applyFont="1" applyBorder="1" applyProtection="1">
      <protection hidden="1"/>
    </xf>
    <xf numFmtId="166" fontId="0" fillId="0" borderId="1" xfId="0" applyNumberFormat="1" applyBorder="1" applyProtection="1">
      <protection hidden="1"/>
    </xf>
    <xf numFmtId="166" fontId="18" fillId="0" borderId="1" xfId="1" applyNumberFormat="1" applyFont="1" applyBorder="1" applyProtection="1">
      <protection hidden="1"/>
    </xf>
    <xf numFmtId="166" fontId="0" fillId="0" borderId="1" xfId="1" applyNumberFormat="1" applyFont="1" applyBorder="1" applyProtection="1">
      <protection hidden="1"/>
    </xf>
    <xf numFmtId="0" fontId="10" fillId="0" borderId="0" xfId="3" applyProtection="1">
      <protection locked="0"/>
    </xf>
    <xf numFmtId="8" fontId="18" fillId="0" borderId="41" xfId="1" applyNumberFormat="1" applyFont="1" applyBorder="1" applyProtection="1">
      <protection hidden="1"/>
    </xf>
    <xf numFmtId="8" fontId="18" fillId="0" borderId="42" xfId="1" applyNumberFormat="1" applyFont="1" applyBorder="1" applyProtection="1">
      <protection hidden="1"/>
    </xf>
    <xf numFmtId="8" fontId="18" fillId="0" borderId="43" xfId="1" applyNumberFormat="1" applyFont="1" applyBorder="1" applyProtection="1">
      <protection hidden="1"/>
    </xf>
    <xf numFmtId="8" fontId="18" fillId="0" borderId="44" xfId="1" applyNumberFormat="1" applyFont="1" applyBorder="1" applyProtection="1">
      <protection hidden="1"/>
    </xf>
    <xf numFmtId="8" fontId="18" fillId="0" borderId="45" xfId="1" applyNumberFormat="1" applyFont="1" applyBorder="1" applyProtection="1">
      <protection hidden="1"/>
    </xf>
    <xf numFmtId="8" fontId="18" fillId="0" borderId="46" xfId="1" applyNumberFormat="1" applyFont="1" applyBorder="1" applyProtection="1">
      <protection hidden="1"/>
    </xf>
    <xf numFmtId="8" fontId="17" fillId="0" borderId="45" xfId="1" applyNumberFormat="1" applyFont="1" applyBorder="1" applyProtection="1">
      <protection hidden="1"/>
    </xf>
    <xf numFmtId="8" fontId="17" fillId="0" borderId="46" xfId="1" applyNumberFormat="1" applyFont="1" applyBorder="1" applyProtection="1">
      <protection hidden="1"/>
    </xf>
    <xf numFmtId="8" fontId="18" fillId="0" borderId="50" xfId="1" applyNumberFormat="1" applyFont="1" applyBorder="1" applyProtection="1">
      <protection hidden="1"/>
    </xf>
    <xf numFmtId="8" fontId="18" fillId="0" borderId="51" xfId="1" applyNumberFormat="1" applyFont="1" applyBorder="1" applyProtection="1">
      <protection hidden="1"/>
    </xf>
    <xf numFmtId="8" fontId="17" fillId="0" borderId="48" xfId="0" applyNumberFormat="1" applyFont="1" applyBorder="1" applyProtection="1">
      <protection hidden="1"/>
    </xf>
    <xf numFmtId="8" fontId="17" fillId="0" borderId="49" xfId="0" applyNumberFormat="1" applyFont="1" applyBorder="1" applyProtection="1">
      <protection hidden="1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8" fontId="0" fillId="0" borderId="50" xfId="1" applyNumberFormat="1" applyFont="1" applyBorder="1" applyProtection="1">
      <protection hidden="1"/>
    </xf>
    <xf numFmtId="8" fontId="0" fillId="0" borderId="43" xfId="1" applyNumberFormat="1" applyFont="1" applyBorder="1" applyProtection="1">
      <protection hidden="1"/>
    </xf>
    <xf numFmtId="8" fontId="0" fillId="0" borderId="44" xfId="1" applyNumberFormat="1" applyFont="1" applyBorder="1" applyProtection="1">
      <protection hidden="1"/>
    </xf>
    <xf numFmtId="8" fontId="0" fillId="0" borderId="51" xfId="1" applyNumberFormat="1" applyFont="1" applyBorder="1" applyProtection="1">
      <protection hidden="1"/>
    </xf>
    <xf numFmtId="8" fontId="0" fillId="0" borderId="45" xfId="1" applyNumberFormat="1" applyFont="1" applyBorder="1" applyProtection="1">
      <protection hidden="1"/>
    </xf>
    <xf numFmtId="8" fontId="0" fillId="0" borderId="46" xfId="1" applyNumberFormat="1" applyFont="1" applyBorder="1" applyProtection="1">
      <protection hidden="1"/>
    </xf>
    <xf numFmtId="8" fontId="0" fillId="0" borderId="52" xfId="1" applyNumberFormat="1" applyFont="1" applyBorder="1" applyProtection="1">
      <protection hidden="1"/>
    </xf>
    <xf numFmtId="8" fontId="0" fillId="0" borderId="41" xfId="1" applyNumberFormat="1" applyFont="1" applyBorder="1" applyProtection="1">
      <protection hidden="1"/>
    </xf>
    <xf numFmtId="8" fontId="0" fillId="0" borderId="42" xfId="1" applyNumberFormat="1" applyFont="1" applyBorder="1" applyProtection="1">
      <protection hidden="1"/>
    </xf>
    <xf numFmtId="8" fontId="2" fillId="0" borderId="51" xfId="1" applyNumberFormat="1" applyFont="1" applyBorder="1" applyProtection="1">
      <protection hidden="1"/>
    </xf>
    <xf numFmtId="8" fontId="2" fillId="0" borderId="45" xfId="1" applyNumberFormat="1" applyFont="1" applyBorder="1" applyProtection="1">
      <protection hidden="1"/>
    </xf>
    <xf numFmtId="8" fontId="2" fillId="0" borderId="46" xfId="1" applyNumberFormat="1" applyFont="1" applyBorder="1" applyProtection="1">
      <protection hidden="1"/>
    </xf>
    <xf numFmtId="8" fontId="2" fillId="0" borderId="47" xfId="0" applyNumberFormat="1" applyFont="1" applyBorder="1" applyProtection="1">
      <protection hidden="1"/>
    </xf>
    <xf numFmtId="8" fontId="2" fillId="0" borderId="48" xfId="0" applyNumberFormat="1" applyFont="1" applyBorder="1" applyProtection="1">
      <protection hidden="1"/>
    </xf>
    <xf numFmtId="8" fontId="2" fillId="0" borderId="49" xfId="0" applyNumberFormat="1" applyFont="1" applyBorder="1" applyProtection="1">
      <protection hidden="1"/>
    </xf>
    <xf numFmtId="0" fontId="9" fillId="0" borderId="47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8" fontId="8" fillId="0" borderId="50" xfId="1" applyNumberFormat="1" applyFont="1" applyBorder="1" applyProtection="1">
      <protection locked="0" hidden="1"/>
    </xf>
    <xf numFmtId="8" fontId="8" fillId="0" borderId="43" xfId="1" applyNumberFormat="1" applyFont="1" applyBorder="1" applyProtection="1">
      <protection locked="0" hidden="1"/>
    </xf>
    <xf numFmtId="8" fontId="8" fillId="0" borderId="44" xfId="1" applyNumberFormat="1" applyFont="1" applyBorder="1" applyProtection="1">
      <protection locked="0" hidden="1"/>
    </xf>
    <xf numFmtId="8" fontId="8" fillId="0" borderId="51" xfId="1" applyNumberFormat="1" applyFont="1" applyBorder="1" applyProtection="1">
      <protection locked="0" hidden="1"/>
    </xf>
    <xf numFmtId="8" fontId="8" fillId="0" borderId="45" xfId="1" applyNumberFormat="1" applyFont="1" applyBorder="1" applyProtection="1">
      <protection locked="0" hidden="1"/>
    </xf>
    <xf numFmtId="8" fontId="8" fillId="0" borderId="46" xfId="1" applyNumberFormat="1" applyFont="1" applyBorder="1" applyProtection="1">
      <protection locked="0" hidden="1"/>
    </xf>
    <xf numFmtId="8" fontId="8" fillId="0" borderId="51" xfId="1" applyNumberFormat="1" applyFont="1" applyBorder="1" applyProtection="1">
      <protection hidden="1"/>
    </xf>
    <xf numFmtId="8" fontId="8" fillId="0" borderId="45" xfId="1" applyNumberFormat="1" applyFont="1" applyBorder="1" applyProtection="1">
      <protection hidden="1"/>
    </xf>
    <xf numFmtId="8" fontId="8" fillId="0" borderId="46" xfId="1" applyNumberFormat="1" applyFont="1" applyBorder="1" applyProtection="1">
      <protection hidden="1"/>
    </xf>
    <xf numFmtId="8" fontId="8" fillId="0" borderId="52" xfId="1" applyNumberFormat="1" applyFont="1" applyBorder="1" applyProtection="1">
      <protection locked="0" hidden="1"/>
    </xf>
    <xf numFmtId="8" fontId="8" fillId="0" borderId="41" xfId="1" applyNumberFormat="1" applyFont="1" applyBorder="1" applyProtection="1">
      <protection locked="0" hidden="1"/>
    </xf>
    <xf numFmtId="8" fontId="8" fillId="0" borderId="42" xfId="1" applyNumberFormat="1" applyFont="1" applyBorder="1" applyProtection="1">
      <protection locked="0" hidden="1"/>
    </xf>
    <xf numFmtId="8" fontId="9" fillId="0" borderId="51" xfId="1" applyNumberFormat="1" applyFont="1" applyBorder="1" applyProtection="1">
      <protection hidden="1"/>
    </xf>
    <xf numFmtId="8" fontId="9" fillId="0" borderId="45" xfId="1" applyNumberFormat="1" applyFont="1" applyBorder="1" applyProtection="1">
      <protection hidden="1"/>
    </xf>
    <xf numFmtId="8" fontId="9" fillId="0" borderId="46" xfId="1" applyNumberFormat="1" applyFont="1" applyBorder="1" applyProtection="1">
      <protection hidden="1"/>
    </xf>
    <xf numFmtId="8" fontId="8" fillId="0" borderId="47" xfId="0" applyNumberFormat="1" applyFont="1" applyBorder="1" applyProtection="1">
      <protection hidden="1"/>
    </xf>
    <xf numFmtId="8" fontId="8" fillId="0" borderId="48" xfId="0" applyNumberFormat="1" applyFont="1" applyBorder="1" applyProtection="1">
      <protection hidden="1"/>
    </xf>
    <xf numFmtId="8" fontId="8" fillId="0" borderId="49" xfId="0" applyNumberFormat="1" applyFont="1" applyBorder="1" applyProtection="1">
      <protection hidden="1"/>
    </xf>
    <xf numFmtId="8" fontId="9" fillId="0" borderId="47" xfId="0" applyNumberFormat="1" applyFont="1" applyBorder="1" applyProtection="1">
      <protection hidden="1"/>
    </xf>
    <xf numFmtId="8" fontId="9" fillId="0" borderId="48" xfId="0" applyNumberFormat="1" applyFont="1" applyBorder="1" applyProtection="1">
      <protection hidden="1"/>
    </xf>
    <xf numFmtId="8" fontId="9" fillId="0" borderId="49" xfId="0" applyNumberFormat="1" applyFont="1" applyBorder="1" applyProtection="1">
      <protection hidden="1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0" fillId="2" borderId="1" xfId="0" applyFill="1" applyBorder="1" applyAlignment="1" applyProtection="1">
      <alignment horizontal="center"/>
    </xf>
    <xf numFmtId="0" fontId="6" fillId="0" borderId="0" xfId="0" applyFont="1"/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6" fillId="0" borderId="0" xfId="0" applyFont="1" applyAlignment="1">
      <alignment horizontal="left"/>
    </xf>
    <xf numFmtId="0" fontId="0" fillId="8" borderId="40" xfId="0" applyFill="1" applyBorder="1" applyProtection="1">
      <protection locked="0"/>
    </xf>
    <xf numFmtId="10" fontId="3" fillId="0" borderId="0" xfId="2" applyNumberFormat="1" applyFont="1" applyBorder="1" applyProtection="1">
      <protection hidden="1"/>
    </xf>
    <xf numFmtId="44" fontId="0" fillId="0" borderId="12" xfId="1" applyNumberFormat="1" applyFont="1" applyBorder="1" applyProtection="1">
      <protection hidden="1"/>
    </xf>
    <xf numFmtId="44" fontId="0" fillId="0" borderId="3" xfId="1" applyNumberFormat="1" applyFont="1" applyBorder="1" applyProtection="1">
      <protection hidden="1"/>
    </xf>
    <xf numFmtId="167" fontId="0" fillId="0" borderId="0" xfId="5" applyNumberFormat="1" applyFont="1"/>
    <xf numFmtId="0" fontId="0" fillId="0" borderId="1" xfId="0" applyBorder="1" applyAlignment="1">
      <alignment horizontal="center"/>
    </xf>
    <xf numFmtId="167" fontId="0" fillId="0" borderId="1" xfId="5" applyNumberFormat="1" applyFont="1" applyBorder="1" applyAlignment="1" applyProtection="1">
      <alignment horizontal="center"/>
      <protection hidden="1"/>
    </xf>
    <xf numFmtId="43" fontId="0" fillId="0" borderId="1" xfId="0" applyNumberForma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9" fontId="0" fillId="0" borderId="3" xfId="0" applyNumberFormat="1" applyBorder="1" applyAlignment="1" applyProtection="1">
      <alignment horizontal="center"/>
      <protection hidden="1"/>
    </xf>
    <xf numFmtId="44" fontId="0" fillId="0" borderId="9" xfId="1" applyFont="1" applyBorder="1" applyProtection="1">
      <protection hidden="1"/>
    </xf>
    <xf numFmtId="0" fontId="0" fillId="3" borderId="1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Protection="1">
      <protection locked="0"/>
    </xf>
    <xf numFmtId="44" fontId="0" fillId="0" borderId="1" xfId="1" applyFon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0" borderId="1" xfId="0" applyFont="1" applyBorder="1" applyProtection="1">
      <protection locked="0"/>
    </xf>
    <xf numFmtId="10" fontId="1" fillId="0" borderId="0" xfId="2" applyNumberFormat="1" applyFont="1" applyBorder="1" applyProtection="1">
      <protection hidden="1"/>
    </xf>
    <xf numFmtId="10" fontId="0" fillId="0" borderId="0" xfId="2" applyNumberFormat="1" applyFont="1" applyBorder="1" applyProtection="1">
      <protection hidden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3" xfId="0" applyBorder="1"/>
    <xf numFmtId="9" fontId="0" fillId="0" borderId="7" xfId="0" applyNumberFormat="1" applyBorder="1" applyProtection="1">
      <protection locked="0"/>
    </xf>
    <xf numFmtId="9" fontId="0" fillId="0" borderId="9" xfId="0" applyNumberFormat="1" applyBorder="1" applyProtection="1">
      <protection locked="0"/>
    </xf>
    <xf numFmtId="0" fontId="7" fillId="0" borderId="40" xfId="0" applyFont="1" applyBorder="1" applyAlignment="1" applyProtection="1">
      <alignment horizontal="center"/>
      <protection locked="0"/>
    </xf>
    <xf numFmtId="0" fontId="7" fillId="8" borderId="40" xfId="0" applyFont="1" applyFill="1" applyBorder="1" applyProtection="1">
      <protection locked="0"/>
    </xf>
    <xf numFmtId="0" fontId="7" fillId="0" borderId="40" xfId="0" applyFont="1" applyBorder="1" applyProtection="1">
      <protection locked="0"/>
    </xf>
    <xf numFmtId="44" fontId="7" fillId="0" borderId="40" xfId="1" applyFont="1" applyBorder="1" applyProtection="1">
      <protection locked="0"/>
    </xf>
    <xf numFmtId="9" fontId="7" fillId="0" borderId="40" xfId="0" applyNumberFormat="1" applyFont="1" applyBorder="1" applyAlignment="1" applyProtection="1">
      <alignment horizontal="center"/>
      <protection locked="0"/>
    </xf>
    <xf numFmtId="44" fontId="7" fillId="0" borderId="40" xfId="1" applyFont="1" applyBorder="1" applyAlignment="1" applyProtection="1">
      <alignment horizontal="center"/>
      <protection locked="0"/>
    </xf>
    <xf numFmtId="44" fontId="7" fillId="0" borderId="40" xfId="0" applyNumberFormat="1" applyFont="1" applyBorder="1" applyProtection="1"/>
    <xf numFmtId="14" fontId="7" fillId="0" borderId="40" xfId="0" applyNumberFormat="1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44" fontId="20" fillId="0" borderId="1" xfId="1" applyNumberFormat="1" applyFont="1" applyBorder="1" applyProtection="1">
      <protection hidden="1"/>
    </xf>
    <xf numFmtId="44" fontId="21" fillId="0" borderId="0" xfId="1" applyNumberFormat="1" applyFont="1" applyBorder="1"/>
    <xf numFmtId="0" fontId="20" fillId="0" borderId="0" xfId="0" applyFont="1"/>
    <xf numFmtId="44" fontId="20" fillId="0" borderId="12" xfId="1" applyNumberFormat="1" applyFont="1" applyBorder="1" applyProtection="1">
      <protection hidden="1"/>
    </xf>
    <xf numFmtId="44" fontId="20" fillId="0" borderId="3" xfId="1" applyNumberFormat="1" applyFont="1" applyBorder="1" applyProtection="1">
      <protection hidden="1"/>
    </xf>
    <xf numFmtId="44" fontId="20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6" fillId="0" borderId="0" xfId="0" applyFont="1" applyFill="1"/>
    <xf numFmtId="0" fontId="6" fillId="0" borderId="40" xfId="0" applyFont="1" applyBorder="1" applyAlignment="1" applyProtection="1">
      <alignment horizontal="left"/>
      <protection hidden="1"/>
    </xf>
    <xf numFmtId="8" fontId="18" fillId="0" borderId="52" xfId="1" applyNumberFormat="1" applyFont="1" applyBorder="1" applyProtection="1">
      <protection hidden="1"/>
    </xf>
    <xf numFmtId="8" fontId="17" fillId="0" borderId="51" xfId="1" applyNumberFormat="1" applyFont="1" applyBorder="1" applyProtection="1">
      <protection hidden="1"/>
    </xf>
    <xf numFmtId="8" fontId="17" fillId="0" borderId="47" xfId="0" applyNumberFormat="1" applyFont="1" applyBorder="1" applyProtection="1">
      <protection hidden="1"/>
    </xf>
    <xf numFmtId="0" fontId="19" fillId="0" borderId="0" xfId="0" applyFont="1" applyAlignment="1">
      <alignment horizontal="left"/>
    </xf>
    <xf numFmtId="8" fontId="7" fillId="0" borderId="53" xfId="1" applyNumberFormat="1" applyFont="1" applyBorder="1" applyProtection="1">
      <protection hidden="1"/>
    </xf>
    <xf numFmtId="8" fontId="7" fillId="0" borderId="54" xfId="1" applyNumberFormat="1" applyFont="1" applyBorder="1" applyProtection="1">
      <protection hidden="1"/>
    </xf>
    <xf numFmtId="8" fontId="7" fillId="0" borderId="55" xfId="1" applyNumberFormat="1" applyFont="1" applyBorder="1" applyProtection="1">
      <protection hidden="1"/>
    </xf>
    <xf numFmtId="8" fontId="7" fillId="0" borderId="56" xfId="1" applyNumberFormat="1" applyFont="1" applyBorder="1" applyProtection="1">
      <protection hidden="1"/>
    </xf>
    <xf numFmtId="8" fontId="7" fillId="0" borderId="57" xfId="1" applyNumberFormat="1" applyFont="1" applyBorder="1" applyProtection="1">
      <protection hidden="1"/>
    </xf>
    <xf numFmtId="8" fontId="7" fillId="0" borderId="58" xfId="1" applyNumberFormat="1" applyFont="1" applyBorder="1" applyProtection="1">
      <protection hidden="1"/>
    </xf>
    <xf numFmtId="8" fontId="18" fillId="0" borderId="59" xfId="1" applyNumberFormat="1" applyFont="1" applyBorder="1" applyProtection="1">
      <protection hidden="1"/>
    </xf>
    <xf numFmtId="8" fontId="18" fillId="0" borderId="60" xfId="1" applyNumberFormat="1" applyFont="1" applyBorder="1" applyProtection="1">
      <protection hidden="1"/>
    </xf>
    <xf numFmtId="8" fontId="18" fillId="0" borderId="61" xfId="1" applyNumberFormat="1" applyFont="1" applyBorder="1" applyProtection="1">
      <protection hidden="1"/>
    </xf>
    <xf numFmtId="8" fontId="18" fillId="0" borderId="62" xfId="1" applyNumberFormat="1" applyFont="1" applyBorder="1" applyProtection="1">
      <protection hidden="1"/>
    </xf>
    <xf numFmtId="8" fontId="18" fillId="0" borderId="63" xfId="1" applyNumberFormat="1" applyFont="1" applyBorder="1" applyProtection="1">
      <protection hidden="1"/>
    </xf>
    <xf numFmtId="8" fontId="18" fillId="0" borderId="64" xfId="1" applyNumberFormat="1" applyFont="1" applyBorder="1" applyProtection="1">
      <protection hidden="1"/>
    </xf>
    <xf numFmtId="8" fontId="0" fillId="0" borderId="62" xfId="0" applyNumberFormat="1" applyBorder="1"/>
    <xf numFmtId="8" fontId="0" fillId="0" borderId="63" xfId="0" applyNumberFormat="1" applyBorder="1"/>
    <xf numFmtId="8" fontId="0" fillId="0" borderId="64" xfId="0" applyNumberFormat="1" applyBorder="1"/>
    <xf numFmtId="8" fontId="7" fillId="0" borderId="56" xfId="0" applyNumberFormat="1" applyFont="1" applyBorder="1"/>
    <xf numFmtId="8" fontId="7" fillId="0" borderId="57" xfId="0" applyNumberFormat="1" applyFont="1" applyBorder="1"/>
    <xf numFmtId="8" fontId="7" fillId="0" borderId="58" xfId="0" applyNumberFormat="1" applyFont="1" applyBorder="1"/>
    <xf numFmtId="44" fontId="0" fillId="0" borderId="5" xfId="1" applyFont="1" applyFill="1" applyBorder="1"/>
    <xf numFmtId="44" fontId="0" fillId="0" borderId="7" xfId="1" applyFont="1" applyFill="1" applyBorder="1"/>
    <xf numFmtId="44" fontId="18" fillId="0" borderId="5" xfId="1" applyFont="1" applyFill="1" applyBorder="1"/>
    <xf numFmtId="44" fontId="18" fillId="0" borderId="7" xfId="1" applyFont="1" applyFill="1" applyBorder="1"/>
    <xf numFmtId="44" fontId="8" fillId="0" borderId="5" xfId="1" applyFont="1" applyFill="1" applyBorder="1"/>
    <xf numFmtId="44" fontId="8" fillId="0" borderId="7" xfId="1" applyFont="1" applyFill="1" applyBorder="1"/>
    <xf numFmtId="44" fontId="9" fillId="0" borderId="3" xfId="1" applyFont="1" applyBorder="1"/>
    <xf numFmtId="44" fontId="17" fillId="0" borderId="3" xfId="1" applyFont="1" applyBorder="1"/>
    <xf numFmtId="44" fontId="2" fillId="0" borderId="3" xfId="1" applyFont="1" applyBorder="1"/>
    <xf numFmtId="6" fontId="0" fillId="0" borderId="0" xfId="1" applyNumberFormat="1" applyFont="1" applyProtection="1">
      <protection hidden="1"/>
    </xf>
    <xf numFmtId="6" fontId="0" fillId="0" borderId="0" xfId="0" applyNumberFormat="1"/>
    <xf numFmtId="6" fontId="0" fillId="0" borderId="0" xfId="0" applyNumberFormat="1" applyProtection="1">
      <protection hidden="1"/>
    </xf>
    <xf numFmtId="8" fontId="6" fillId="0" borderId="15" xfId="0" applyNumberFormat="1" applyFont="1" applyBorder="1"/>
    <xf numFmtId="0" fontId="0" fillId="0" borderId="68" xfId="0" applyBorder="1" applyAlignment="1" applyProtection="1">
      <alignment horizontal="center"/>
      <protection locked="0"/>
    </xf>
    <xf numFmtId="0" fontId="7" fillId="0" borderId="68" xfId="0" applyFont="1" applyBorder="1" applyAlignment="1" applyProtection="1">
      <alignment horizontal="center"/>
      <protection locked="0"/>
    </xf>
    <xf numFmtId="44" fontId="18" fillId="0" borderId="4" xfId="1" applyFont="1" applyBorder="1" applyProtection="1">
      <protection locked="0"/>
    </xf>
    <xf numFmtId="44" fontId="18" fillId="0" borderId="10" xfId="1" applyFont="1" applyBorder="1" applyProtection="1">
      <protection locked="0"/>
    </xf>
    <xf numFmtId="44" fontId="18" fillId="0" borderId="5" xfId="1" applyFont="1" applyBorder="1" applyProtection="1">
      <protection locked="0"/>
    </xf>
    <xf numFmtId="44" fontId="18" fillId="0" borderId="6" xfId="1" applyFont="1" applyBorder="1" applyProtection="1">
      <protection locked="0"/>
    </xf>
    <xf numFmtId="44" fontId="18" fillId="0" borderId="0" xfId="1" applyFont="1" applyBorder="1" applyProtection="1">
      <protection locked="0"/>
    </xf>
    <xf numFmtId="44" fontId="18" fillId="0" borderId="7" xfId="1" applyFont="1" applyBorder="1" applyProtection="1">
      <protection locked="0"/>
    </xf>
    <xf numFmtId="44" fontId="17" fillId="0" borderId="2" xfId="1" applyFont="1" applyBorder="1" applyProtection="1">
      <protection locked="0"/>
    </xf>
    <xf numFmtId="44" fontId="17" fillId="0" borderId="12" xfId="1" applyFont="1" applyBorder="1" applyProtection="1">
      <protection locked="0"/>
    </xf>
    <xf numFmtId="44" fontId="17" fillId="0" borderId="3" xfId="1" applyFont="1" applyBorder="1" applyProtection="1">
      <protection locked="0"/>
    </xf>
    <xf numFmtId="44" fontId="0" fillId="0" borderId="4" xfId="1" applyFont="1" applyBorder="1" applyProtection="1">
      <protection locked="0"/>
    </xf>
    <xf numFmtId="44" fontId="0" fillId="0" borderId="10" xfId="1" applyFont="1" applyBorder="1" applyProtection="1">
      <protection locked="0"/>
    </xf>
    <xf numFmtId="44" fontId="0" fillId="0" borderId="5" xfId="1" applyFont="1" applyBorder="1" applyProtection="1">
      <protection locked="0"/>
    </xf>
    <xf numFmtId="44" fontId="0" fillId="0" borderId="6" xfId="1" applyFont="1" applyBorder="1" applyProtection="1">
      <protection locked="0"/>
    </xf>
    <xf numFmtId="44" fontId="0" fillId="0" borderId="0" xfId="1" applyFont="1" applyBorder="1" applyProtection="1">
      <protection locked="0"/>
    </xf>
    <xf numFmtId="44" fontId="0" fillId="0" borderId="7" xfId="1" applyFont="1" applyBorder="1" applyProtection="1">
      <protection locked="0"/>
    </xf>
    <xf numFmtId="44" fontId="2" fillId="0" borderId="2" xfId="1" applyFont="1" applyBorder="1" applyProtection="1">
      <protection locked="0"/>
    </xf>
    <xf numFmtId="44" fontId="2" fillId="0" borderId="12" xfId="1" applyFont="1" applyBorder="1" applyProtection="1">
      <protection locked="0"/>
    </xf>
    <xf numFmtId="44" fontId="2" fillId="0" borderId="3" xfId="1" applyFont="1" applyBorder="1" applyProtection="1">
      <protection locked="0"/>
    </xf>
    <xf numFmtId="44" fontId="8" fillId="0" borderId="4" xfId="1" applyFont="1" applyBorder="1" applyProtection="1">
      <protection locked="0"/>
    </xf>
    <xf numFmtId="44" fontId="8" fillId="0" borderId="10" xfId="1" applyFont="1" applyBorder="1" applyProtection="1">
      <protection locked="0"/>
    </xf>
    <xf numFmtId="44" fontId="8" fillId="0" borderId="5" xfId="1" applyFont="1" applyBorder="1" applyProtection="1">
      <protection locked="0"/>
    </xf>
    <xf numFmtId="44" fontId="8" fillId="0" borderId="6" xfId="1" applyFont="1" applyBorder="1" applyProtection="1">
      <protection locked="0"/>
    </xf>
    <xf numFmtId="44" fontId="8" fillId="0" borderId="0" xfId="1" applyFont="1" applyBorder="1" applyProtection="1">
      <protection locked="0"/>
    </xf>
    <xf numFmtId="44" fontId="8" fillId="0" borderId="7" xfId="1" applyFont="1" applyBorder="1" applyProtection="1">
      <protection locked="0"/>
    </xf>
    <xf numFmtId="44" fontId="9" fillId="0" borderId="2" xfId="1" applyFont="1" applyBorder="1" applyProtection="1">
      <protection locked="0"/>
    </xf>
    <xf numFmtId="44" fontId="9" fillId="0" borderId="12" xfId="1" applyFont="1" applyBorder="1" applyProtection="1">
      <protection locked="0"/>
    </xf>
    <xf numFmtId="44" fontId="9" fillId="0" borderId="3" xfId="1" applyFont="1" applyBorder="1" applyProtection="1">
      <protection locked="0"/>
    </xf>
    <xf numFmtId="44" fontId="0" fillId="0" borderId="0" xfId="1" applyFont="1" applyBorder="1" applyProtection="1">
      <protection hidden="1"/>
    </xf>
    <xf numFmtId="0" fontId="18" fillId="0" borderId="0" xfId="0" applyFont="1"/>
    <xf numFmtId="44" fontId="18" fillId="0" borderId="1" xfId="1" applyFont="1" applyBorder="1" applyProtection="1">
      <protection hidden="1"/>
    </xf>
    <xf numFmtId="0" fontId="18" fillId="0" borderId="0" xfId="0" applyFont="1" applyBorder="1"/>
    <xf numFmtId="44" fontId="17" fillId="0" borderId="1" xfId="1" applyFont="1" applyBorder="1"/>
    <xf numFmtId="0" fontId="17" fillId="0" borderId="0" xfId="0" applyFont="1"/>
    <xf numFmtId="10" fontId="2" fillId="0" borderId="0" xfId="2" applyNumberFormat="1" applyFont="1" applyBorder="1" applyProtection="1">
      <protection hidden="1"/>
    </xf>
    <xf numFmtId="0" fontId="17" fillId="0" borderId="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2" xfId="0" applyFont="1" applyBorder="1" applyAlignment="1">
      <alignment horizontal="right"/>
    </xf>
    <xf numFmtId="0" fontId="17" fillId="0" borderId="13" xfId="0" applyFont="1" applyFill="1" applyBorder="1" applyAlignment="1">
      <alignment horizontal="center"/>
    </xf>
    <xf numFmtId="8" fontId="18" fillId="0" borderId="6" xfId="1" applyNumberFormat="1" applyFont="1" applyBorder="1" applyProtection="1">
      <protection hidden="1"/>
    </xf>
    <xf numFmtId="8" fontId="18" fillId="0" borderId="0" xfId="1" applyNumberFormat="1" applyFont="1" applyBorder="1" applyProtection="1">
      <protection hidden="1"/>
    </xf>
    <xf numFmtId="8" fontId="18" fillId="0" borderId="14" xfId="0" applyNumberFormat="1" applyFont="1" applyBorder="1" applyProtection="1">
      <protection hidden="1"/>
    </xf>
    <xf numFmtId="0" fontId="18" fillId="0" borderId="0" xfId="0" applyFont="1" applyProtection="1">
      <protection hidden="1"/>
    </xf>
    <xf numFmtId="8" fontId="18" fillId="0" borderId="14" xfId="0" applyNumberFormat="1" applyFont="1" applyBorder="1"/>
    <xf numFmtId="8" fontId="18" fillId="0" borderId="8" xfId="1" applyNumberFormat="1" applyFont="1" applyBorder="1" applyProtection="1">
      <protection hidden="1"/>
    </xf>
    <xf numFmtId="8" fontId="18" fillId="0" borderId="11" xfId="1" applyNumberFormat="1" applyFont="1" applyBorder="1" applyProtection="1">
      <protection hidden="1"/>
    </xf>
    <xf numFmtId="8" fontId="18" fillId="0" borderId="4" xfId="1" applyNumberFormat="1" applyFont="1" applyBorder="1" applyProtection="1">
      <protection hidden="1"/>
    </xf>
    <xf numFmtId="8" fontId="18" fillId="0" borderId="10" xfId="1" applyNumberFormat="1" applyFont="1" applyBorder="1" applyProtection="1">
      <protection hidden="1"/>
    </xf>
    <xf numFmtId="8" fontId="17" fillId="0" borderId="8" xfId="1" applyNumberFormat="1" applyFont="1" applyBorder="1" applyProtection="1">
      <protection hidden="1"/>
    </xf>
    <xf numFmtId="8" fontId="17" fillId="0" borderId="11" xfId="1" applyNumberFormat="1" applyFont="1" applyBorder="1" applyProtection="1">
      <protection hidden="1"/>
    </xf>
    <xf numFmtId="8" fontId="17" fillId="0" borderId="2" xfId="0" applyNumberFormat="1" applyFont="1" applyBorder="1" applyProtection="1">
      <protection hidden="1"/>
    </xf>
    <xf numFmtId="8" fontId="17" fillId="0" borderId="12" xfId="0" applyNumberFormat="1" applyFont="1" applyBorder="1" applyProtection="1">
      <protection hidden="1"/>
    </xf>
    <xf numFmtId="8" fontId="18" fillId="0" borderId="15" xfId="0" applyNumberFormat="1" applyFont="1" applyBorder="1" applyProtection="1">
      <protection hidden="1"/>
    </xf>
    <xf numFmtId="8" fontId="18" fillId="0" borderId="15" xfId="0" applyNumberFormat="1" applyFont="1" applyBorder="1"/>
    <xf numFmtId="8" fontId="8" fillId="0" borderId="19" xfId="1" applyNumberFormat="1" applyFont="1" applyBorder="1" applyProtection="1">
      <protection hidden="1"/>
    </xf>
    <xf numFmtId="8" fontId="8" fillId="0" borderId="21" xfId="1" applyNumberFormat="1" applyFont="1" applyBorder="1" applyProtection="1">
      <protection hidden="1"/>
    </xf>
    <xf numFmtId="8" fontId="9" fillId="0" borderId="23" xfId="1" applyNumberFormat="1" applyFont="1" applyBorder="1" applyProtection="1">
      <protection hidden="1"/>
    </xf>
    <xf numFmtId="8" fontId="8" fillId="0" borderId="26" xfId="1" applyNumberFormat="1" applyFont="1" applyBorder="1" applyProtection="1">
      <protection hidden="1"/>
    </xf>
    <xf numFmtId="8" fontId="8" fillId="0" borderId="29" xfId="1" applyNumberFormat="1" applyFont="1" applyBorder="1" applyProtection="1">
      <protection hidden="1"/>
    </xf>
    <xf numFmtId="8" fontId="8" fillId="0" borderId="32" xfId="0" applyNumberFormat="1" applyFont="1" applyBorder="1" applyProtection="1">
      <protection hidden="1"/>
    </xf>
    <xf numFmtId="8" fontId="9" fillId="0" borderId="32" xfId="0" applyNumberFormat="1" applyFont="1" applyBorder="1" applyProtection="1">
      <protection hidden="1"/>
    </xf>
    <xf numFmtId="0" fontId="9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12" xfId="0" applyBorder="1" applyProtection="1">
      <protection locked="0"/>
    </xf>
    <xf numFmtId="10" fontId="0" fillId="0" borderId="5" xfId="2" applyNumberFormat="1" applyFont="1" applyBorder="1" applyProtection="1">
      <protection hidden="1"/>
    </xf>
    <xf numFmtId="10" fontId="0" fillId="0" borderId="7" xfId="2" applyNumberFormat="1" applyFont="1" applyBorder="1" applyProtection="1">
      <protection hidden="1"/>
    </xf>
    <xf numFmtId="10" fontId="0" fillId="0" borderId="9" xfId="2" applyNumberFormat="1" applyFont="1" applyBorder="1" applyProtection="1">
      <protection hidden="1"/>
    </xf>
    <xf numFmtId="0" fontId="18" fillId="0" borderId="4" xfId="0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18" fillId="0" borderId="2" xfId="0" applyFont="1" applyBorder="1" applyProtection="1">
      <protection locked="0"/>
    </xf>
    <xf numFmtId="0" fontId="18" fillId="0" borderId="10" xfId="0" applyFont="1" applyBorder="1" applyProtection="1">
      <protection locked="0"/>
    </xf>
    <xf numFmtId="0" fontId="18" fillId="0" borderId="0" xfId="0" applyFont="1" applyBorder="1" applyProtection="1">
      <protection locked="0"/>
    </xf>
    <xf numFmtId="0" fontId="18" fillId="0" borderId="12" xfId="0" applyFont="1" applyBorder="1" applyProtection="1">
      <protection locked="0"/>
    </xf>
    <xf numFmtId="0" fontId="8" fillId="0" borderId="4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12" xfId="0" applyFont="1" applyBorder="1" applyProtection="1">
      <protection locked="0"/>
    </xf>
    <xf numFmtId="0" fontId="17" fillId="0" borderId="11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3" xfId="0" applyBorder="1" applyAlignment="1" applyProtection="1">
      <alignment horizontal="right"/>
      <protection locked="0"/>
    </xf>
    <xf numFmtId="168" fontId="0" fillId="0" borderId="1" xfId="0" applyNumberFormat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7" fillId="0" borderId="0" xfId="0" applyFont="1"/>
    <xf numFmtId="0" fontId="22" fillId="0" borderId="0" xfId="0" applyFont="1" applyAlignment="1">
      <alignment horizontal="center"/>
    </xf>
    <xf numFmtId="0" fontId="0" fillId="0" borderId="13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170" fontId="0" fillId="0" borderId="5" xfId="0" applyNumberFormat="1" applyBorder="1" applyAlignment="1" applyProtection="1">
      <alignment horizontal="left"/>
      <protection locked="0"/>
    </xf>
    <xf numFmtId="170" fontId="0" fillId="0" borderId="7" xfId="0" applyNumberFormat="1" applyBorder="1" applyAlignment="1" applyProtection="1">
      <alignment horizontal="left"/>
      <protection locked="0"/>
    </xf>
    <xf numFmtId="170" fontId="0" fillId="0" borderId="9" xfId="0" applyNumberFormat="1" applyBorder="1" applyAlignment="1" applyProtection="1">
      <alignment horizontal="left"/>
      <protection locked="0"/>
    </xf>
    <xf numFmtId="0" fontId="23" fillId="0" borderId="0" xfId="0" applyFont="1" applyFill="1" applyBorder="1"/>
    <xf numFmtId="0" fontId="0" fillId="8" borderId="40" xfId="0" applyFill="1" applyBorder="1" applyProtection="1">
      <protection hidden="1"/>
    </xf>
    <xf numFmtId="0" fontId="0" fillId="0" borderId="4" xfId="0" applyBorder="1"/>
    <xf numFmtId="0" fontId="24" fillId="0" borderId="0" xfId="0" applyFont="1"/>
    <xf numFmtId="0" fontId="0" fillId="0" borderId="3" xfId="0" applyBorder="1" applyProtection="1">
      <protection locked="0"/>
    </xf>
    <xf numFmtId="8" fontId="0" fillId="0" borderId="72" xfId="0" applyNumberFormat="1" applyBorder="1"/>
    <xf numFmtId="8" fontId="0" fillId="0" borderId="73" xfId="0" applyNumberFormat="1" applyBorder="1"/>
    <xf numFmtId="8" fontId="0" fillId="0" borderId="74" xfId="0" applyNumberFormat="1" applyBorder="1"/>
    <xf numFmtId="8" fontId="0" fillId="0" borderId="75" xfId="0" applyNumberFormat="1" applyBorder="1"/>
    <xf numFmtId="8" fontId="0" fillId="0" borderId="76" xfId="0" applyNumberFormat="1" applyBorder="1"/>
    <xf numFmtId="8" fontId="0" fillId="0" borderId="77" xfId="0" applyNumberFormat="1" applyBorder="1"/>
    <xf numFmtId="44" fontId="0" fillId="0" borderId="4" xfId="1" applyNumberFormat="1" applyFont="1" applyBorder="1" applyAlignment="1" applyProtection="1">
      <alignment horizontal="right"/>
      <protection hidden="1"/>
    </xf>
    <xf numFmtId="44" fontId="0" fillId="0" borderId="10" xfId="0" applyNumberFormat="1" applyBorder="1" applyAlignment="1" applyProtection="1">
      <alignment horizontal="right"/>
      <protection hidden="1"/>
    </xf>
    <xf numFmtId="0" fontId="0" fillId="0" borderId="5" xfId="0" applyBorder="1" applyAlignment="1">
      <alignment horizontal="right"/>
    </xf>
    <xf numFmtId="0" fontId="26" fillId="0" borderId="4" xfId="0" applyFont="1" applyBorder="1" applyAlignment="1">
      <alignment horizontal="right"/>
    </xf>
    <xf numFmtId="0" fontId="26" fillId="0" borderId="10" xfId="0" applyFont="1" applyBorder="1" applyAlignment="1">
      <alignment horizontal="right"/>
    </xf>
    <xf numFmtId="0" fontId="26" fillId="0" borderId="5" xfId="0" applyFont="1" applyBorder="1" applyAlignment="1">
      <alignment horizontal="center"/>
    </xf>
    <xf numFmtId="44" fontId="26" fillId="0" borderId="8" xfId="1" applyNumberFormat="1" applyFont="1" applyBorder="1" applyProtection="1">
      <protection hidden="1"/>
    </xf>
    <xf numFmtId="44" fontId="26" fillId="0" borderId="11" xfId="0" applyNumberFormat="1" applyFont="1" applyBorder="1" applyProtection="1">
      <protection hidden="1"/>
    </xf>
    <xf numFmtId="44" fontId="26" fillId="0" borderId="9" xfId="0" applyNumberFormat="1" applyFont="1" applyBorder="1" applyProtection="1">
      <protection hidden="1"/>
    </xf>
    <xf numFmtId="44" fontId="25" fillId="0" borderId="1" xfId="1" applyFont="1" applyBorder="1" applyProtection="1">
      <protection hidden="1"/>
    </xf>
    <xf numFmtId="44" fontId="17" fillId="0" borderId="0" xfId="1" applyFont="1" applyBorder="1"/>
    <xf numFmtId="44" fontId="2" fillId="0" borderId="0" xfId="1" applyFont="1" applyBorder="1"/>
    <xf numFmtId="0" fontId="2" fillId="0" borderId="1" xfId="0" applyFont="1" applyBorder="1" applyProtection="1">
      <protection locked="0"/>
    </xf>
    <xf numFmtId="44" fontId="18" fillId="0" borderId="0" xfId="1" applyFont="1" applyBorder="1" applyProtection="1">
      <protection hidden="1"/>
    </xf>
    <xf numFmtId="0" fontId="28" fillId="0" borderId="0" xfId="0" applyFont="1" applyFill="1" applyBorder="1" applyAlignment="1">
      <alignment horizontal="center"/>
    </xf>
    <xf numFmtId="44" fontId="29" fillId="0" borderId="1" xfId="1" applyFont="1" applyBorder="1" applyProtection="1">
      <protection hidden="1"/>
    </xf>
    <xf numFmtId="0" fontId="29" fillId="0" borderId="0" xfId="0" applyFont="1"/>
    <xf numFmtId="44" fontId="28" fillId="0" borderId="1" xfId="1" applyFont="1" applyBorder="1"/>
    <xf numFmtId="44" fontId="28" fillId="0" borderId="0" xfId="1" applyFont="1" applyBorder="1"/>
    <xf numFmtId="0" fontId="0" fillId="0" borderId="0" xfId="0" applyNumberFormat="1"/>
    <xf numFmtId="9" fontId="0" fillId="0" borderId="0" xfId="0" applyNumberFormat="1" applyBorder="1" applyProtection="1">
      <protection locked="0"/>
    </xf>
    <xf numFmtId="9" fontId="0" fillId="0" borderId="10" xfId="0" applyNumberFormat="1" applyBorder="1" applyProtection="1">
      <protection locked="0"/>
    </xf>
    <xf numFmtId="0" fontId="0" fillId="0" borderId="9" xfId="0" applyBorder="1" applyAlignment="1">
      <alignment horizontal="right"/>
    </xf>
    <xf numFmtId="0" fontId="0" fillId="0" borderId="0" xfId="0" applyFont="1" applyBorder="1" applyAlignment="1">
      <alignment horizontal="right"/>
    </xf>
    <xf numFmtId="169" fontId="0" fillId="0" borderId="0" xfId="0" applyNumberFormat="1" applyProtection="1">
      <protection locked="0"/>
    </xf>
    <xf numFmtId="44" fontId="0" fillId="0" borderId="8" xfId="0" applyNumberFormat="1" applyBorder="1" applyProtection="1">
      <protection hidden="1"/>
    </xf>
    <xf numFmtId="44" fontId="0" fillId="0" borderId="11" xfId="0" applyNumberFormat="1" applyBorder="1" applyProtection="1">
      <protection hidden="1"/>
    </xf>
    <xf numFmtId="44" fontId="2" fillId="0" borderId="3" xfId="0" applyNumberFormat="1" applyFont="1" applyBorder="1" applyProtection="1">
      <protection hidden="1"/>
    </xf>
    <xf numFmtId="44" fontId="1" fillId="0" borderId="7" xfId="1" applyNumberFormat="1" applyFont="1" applyFill="1" applyBorder="1" applyAlignment="1" applyProtection="1">
      <alignment horizontal="right"/>
      <protection hidden="1"/>
    </xf>
    <xf numFmtId="44" fontId="0" fillId="0" borderId="7" xfId="1" applyNumberFormat="1" applyFont="1" applyFill="1" applyBorder="1" applyProtection="1">
      <protection hidden="1"/>
    </xf>
    <xf numFmtId="0" fontId="27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69" xfId="0" applyBorder="1" applyAlignment="1" applyProtection="1">
      <alignment horizontal="center"/>
      <protection hidden="1"/>
    </xf>
    <xf numFmtId="0" fontId="0" fillId="0" borderId="70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0" fillId="0" borderId="65" xfId="0" applyBorder="1" applyAlignment="1" applyProtection="1">
      <alignment horizontal="center"/>
      <protection hidden="1"/>
    </xf>
    <xf numFmtId="0" fontId="0" fillId="0" borderId="66" xfId="0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44" fontId="26" fillId="0" borderId="3" xfId="0" applyNumberFormat="1" applyFont="1" applyBorder="1" applyProtection="1">
      <protection hidden="1"/>
    </xf>
    <xf numFmtId="44" fontId="26" fillId="0" borderId="12" xfId="0" applyNumberFormat="1" applyFont="1" applyBorder="1" applyProtection="1">
      <protection hidden="1"/>
    </xf>
    <xf numFmtId="0" fontId="0" fillId="0" borderId="35" xfId="0" applyBorder="1" applyAlignment="1" applyProtection="1">
      <alignment horizontal="center"/>
      <protection hidden="1"/>
    </xf>
    <xf numFmtId="14" fontId="0" fillId="0" borderId="1" xfId="0" applyNumberFormat="1" applyBorder="1" applyProtection="1">
      <protection locked="0"/>
    </xf>
    <xf numFmtId="0" fontId="31" fillId="0" borderId="2" xfId="0" applyFont="1" applyBorder="1"/>
    <xf numFmtId="0" fontId="0" fillId="0" borderId="35" xfId="0" applyBorder="1" applyAlignment="1">
      <alignment horizontal="center"/>
    </xf>
    <xf numFmtId="0" fontId="0" fillId="0" borderId="1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170" fontId="0" fillId="0" borderId="0" xfId="0" applyNumberForma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6">
    <cellStyle name="Hipervínculo" xfId="3" builtinId="8"/>
    <cellStyle name="Millares" xfId="5" builtinId="3"/>
    <cellStyle name="Moneda" xfId="1" builtinId="4"/>
    <cellStyle name="Moneda 2" xfId="4"/>
    <cellStyle name="Normal" xfId="0" builtinId="0"/>
    <cellStyle name="Porcentaje" xfId="2" builtinId="5"/>
  </cellStyles>
  <dxfs count="51">
    <dxf>
      <font>
        <b/>
        <i val="0"/>
        <strike val="0"/>
        <color theme="7" tint="0.39991454817346722"/>
      </font>
      <fill>
        <patternFill>
          <bgColor rgb="FFFF0000"/>
        </patternFill>
      </fill>
    </dxf>
    <dxf>
      <font>
        <b/>
        <i val="0"/>
        <strike val="0"/>
        <color theme="7" tint="0.39991454817346722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ont>
        <color rgb="FF002060"/>
      </font>
      <fill>
        <patternFill>
          <bgColor rgb="FFFFC000"/>
        </patternFill>
      </fill>
    </dxf>
    <dxf>
      <font>
        <b/>
        <i val="0"/>
        <strike val="0"/>
        <color rgb="FF0070C0"/>
      </font>
      <fill>
        <patternFill>
          <bgColor rgb="FFFFC000"/>
        </patternFill>
      </fill>
    </dxf>
    <dxf>
      <font>
        <color rgb="FF002060"/>
      </font>
      <fill>
        <patternFill>
          <bgColor rgb="FFFFC000"/>
        </patternFill>
      </fill>
    </dxf>
    <dxf>
      <font>
        <b/>
        <i val="0"/>
        <strike val="0"/>
        <color rgb="FF0070C0"/>
      </font>
      <fill>
        <patternFill>
          <bgColor rgb="FFFFC000"/>
        </patternFill>
      </fill>
    </dxf>
    <dxf>
      <font>
        <color rgb="FF002060"/>
      </font>
      <fill>
        <patternFill>
          <bgColor rgb="FFFFC000"/>
        </patternFill>
      </fill>
    </dxf>
    <dxf>
      <font>
        <color rgb="FF002060"/>
      </font>
      <fill>
        <patternFill>
          <bgColor rgb="FFFFC000"/>
        </patternFill>
      </fill>
    </dxf>
    <dxf>
      <font>
        <b/>
        <i val="0"/>
        <strike val="0"/>
        <color rgb="FF0070C0"/>
      </font>
      <fill>
        <patternFill>
          <bgColor rgb="FFFFC000"/>
        </patternFill>
      </fill>
    </dxf>
    <dxf>
      <font>
        <b/>
        <i val="0"/>
        <strike val="0"/>
        <color rgb="FF0070C0"/>
      </font>
      <fill>
        <patternFill>
          <bgColor rgb="FFFFC000"/>
        </patternFill>
      </fill>
    </dxf>
    <dxf>
      <font>
        <b/>
        <i val="0"/>
        <color rgb="FF26596E"/>
      </font>
    </dxf>
    <dxf>
      <font>
        <color rgb="FF860000"/>
      </font>
    </dxf>
    <dxf>
      <fill>
        <patternFill>
          <bgColor rgb="FFFF0000"/>
        </patternFill>
      </fill>
    </dxf>
    <dxf>
      <font>
        <b/>
        <i val="0"/>
        <color rgb="FF26596E"/>
      </font>
    </dxf>
    <dxf>
      <font>
        <color rgb="FF860000"/>
      </font>
    </dxf>
    <dxf>
      <fill>
        <patternFill>
          <bgColor rgb="FFFF0000"/>
        </patternFill>
      </fill>
    </dxf>
    <dxf>
      <font>
        <b/>
        <i val="0"/>
        <color rgb="FF26596E"/>
      </font>
    </dxf>
    <dxf>
      <font>
        <color rgb="FF860000"/>
      </font>
    </dxf>
    <dxf>
      <fill>
        <patternFill>
          <bgColor rgb="FFFF0000"/>
        </patternFill>
      </fill>
    </dxf>
    <dxf>
      <font>
        <b/>
        <i val="0"/>
        <color rgb="FF26596E"/>
      </font>
    </dxf>
    <dxf>
      <font>
        <color rgb="FF860000"/>
      </font>
    </dxf>
    <dxf>
      <fill>
        <patternFill>
          <bgColor rgb="FFFF0000"/>
        </patternFill>
      </fill>
    </dxf>
    <dxf>
      <font>
        <b/>
        <i val="0"/>
        <color rgb="FF26596E"/>
      </font>
    </dxf>
    <dxf>
      <font>
        <color rgb="FF860000"/>
      </font>
    </dxf>
    <dxf>
      <font>
        <b/>
        <i val="0"/>
        <color rgb="FF26596E"/>
      </font>
    </dxf>
    <dxf>
      <font>
        <color rgb="FF860000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8DC641"/>
      <color rgb="FF26596E"/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4D-4E35-9CDB-141DCDCBBE8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4D-4E35-9CDB-141DCDCBBE8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4D-4E35-9CDB-141DCDCBBE8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Gráficos!$D$5:$D$7</c:f>
              <c:strCache>
                <c:ptCount val="3"/>
                <c:pt idx="0">
                  <c:v>Ventas 1</c:v>
                </c:pt>
                <c:pt idx="1">
                  <c:v>Ventas 2</c:v>
                </c:pt>
                <c:pt idx="2">
                  <c:v>Ventas 3</c:v>
                </c:pt>
              </c:strCache>
            </c:strRef>
          </c:cat>
          <c:val>
            <c:numRef>
              <c:f>Gráficos!$E$5:$E$7</c:f>
              <c:numCache>
                <c:formatCode>_-* #,##0\ "€"_-;\-* #,##0\ "€"_-;_-* "-"??\ "€"_-;_-@_-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4D-4E35-9CDB-141DCDCBBE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BA-4B12-B156-619FBC70595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BA-4B12-B156-619FBC70595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BA-4B12-B156-619FBC70595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ABA-4B12-B156-619FBC705958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ABA-4B12-B156-619FBC705958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ABA-4B12-B156-619FBC7059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ABA-4B12-B156-619FBC7059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ABA-4B12-B156-619FBC7059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ABA-4B12-B156-619FBC7059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ABA-4B12-B156-619FBC70595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Gráficos!$AF$4:$AF$13</c:f>
              <c:strCache>
                <c:ptCount val="10"/>
                <c:pt idx="0">
                  <c:v>Suministros</c:v>
                </c:pt>
                <c:pt idx="1">
                  <c:v>Telefono</c:v>
                </c:pt>
                <c:pt idx="2">
                  <c:v>ADSL</c:v>
                </c:pt>
                <c:pt idx="3">
                  <c:v>SS</c:v>
                </c:pt>
                <c:pt idx="4">
                  <c:v>Alquiler</c:v>
                </c:pt>
                <c:pt idx="5">
                  <c:v>Marketing</c:v>
                </c:pt>
                <c:pt idx="6">
                  <c:v>Viajes</c:v>
                </c:pt>
                <c:pt idx="7">
                  <c:v>Seguros</c:v>
                </c:pt>
                <c:pt idx="8">
                  <c:v>Varios</c:v>
                </c:pt>
                <c:pt idx="9">
                  <c:v>Amort</c:v>
                </c:pt>
              </c:strCache>
            </c:strRef>
          </c:cat>
          <c:val>
            <c:numRef>
              <c:f>Gráficos!$AI$4:$AI$13</c:f>
              <c:numCache>
                <c:formatCode>_-* #,##0\ "€"_-;\-* #,##0\ "€"_-;_-* "-"??\ "€"_-;_-@_-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ABA-4B12-B156-619FBC7059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C40-4EAC-A9E2-D18C9998D24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40-4EAC-A9E2-D18C9998D24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C40-4EAC-A9E2-D18C9998D24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C40-4EAC-A9E2-D18C9998D24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C40-4EAC-A9E2-D18C9998D24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C40-4EAC-A9E2-D18C9998D2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C40-4EAC-A9E2-D18C9998D2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C40-4EAC-A9E2-D18C9998D24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C40-4EAC-A9E2-D18C9998D24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C40-4EAC-A9E2-D18C9998D24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Gráficos!$AF$37:$AF$46</c:f>
              <c:strCache>
                <c:ptCount val="10"/>
                <c:pt idx="0">
                  <c:v>Suministros</c:v>
                </c:pt>
                <c:pt idx="1">
                  <c:v>Telefono</c:v>
                </c:pt>
                <c:pt idx="2">
                  <c:v>ADSL</c:v>
                </c:pt>
                <c:pt idx="3">
                  <c:v>SS</c:v>
                </c:pt>
                <c:pt idx="4">
                  <c:v>Alquiler</c:v>
                </c:pt>
                <c:pt idx="5">
                  <c:v>Marketing</c:v>
                </c:pt>
                <c:pt idx="6">
                  <c:v>Viajes</c:v>
                </c:pt>
                <c:pt idx="7">
                  <c:v>Seguros</c:v>
                </c:pt>
                <c:pt idx="8">
                  <c:v>Varios</c:v>
                </c:pt>
                <c:pt idx="9">
                  <c:v>Amort</c:v>
                </c:pt>
              </c:strCache>
            </c:strRef>
          </c:cat>
          <c:val>
            <c:numRef>
              <c:f>Gráficos!$AG$37:$AG$46</c:f>
              <c:numCache>
                <c:formatCode>_-* #,##0\ "€"_-;\-* #,##0\ "€"_-;_-* "-"??\ "€"_-;_-@_-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40-4EAC-A9E2-D18C9998D24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C7-4BD7-BFBA-D161C5898F3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C7-4BD7-BFBA-D161C5898F3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CC7-4BD7-BFBA-D161C5898F3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CC7-4BD7-BFBA-D161C5898F38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CC7-4BD7-BFBA-D161C5898F38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CC7-4BD7-BFBA-D161C5898F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CC7-4BD7-BFBA-D161C5898F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CC7-4BD7-BFBA-D161C5898F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CC7-4BD7-BFBA-D161C5898F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CC7-4BD7-BFBA-D161C5898F3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Gráficos!$AF$37:$AF$46</c:f>
              <c:strCache>
                <c:ptCount val="10"/>
                <c:pt idx="0">
                  <c:v>Suministros</c:v>
                </c:pt>
                <c:pt idx="1">
                  <c:v>Telefono</c:v>
                </c:pt>
                <c:pt idx="2">
                  <c:v>ADSL</c:v>
                </c:pt>
                <c:pt idx="3">
                  <c:v>SS</c:v>
                </c:pt>
                <c:pt idx="4">
                  <c:v>Alquiler</c:v>
                </c:pt>
                <c:pt idx="5">
                  <c:v>Marketing</c:v>
                </c:pt>
                <c:pt idx="6">
                  <c:v>Viajes</c:v>
                </c:pt>
                <c:pt idx="7">
                  <c:v>Seguros</c:v>
                </c:pt>
                <c:pt idx="8">
                  <c:v>Varios</c:v>
                </c:pt>
                <c:pt idx="9">
                  <c:v>Amort</c:v>
                </c:pt>
              </c:strCache>
            </c:strRef>
          </c:cat>
          <c:val>
            <c:numRef>
              <c:f>Gráficos!$AI$37:$AI$46</c:f>
              <c:numCache>
                <c:formatCode>_-* #,##0\ "€"_-;\-* #,##0\ "€"_-;_-* "-"??\ "€"_-;_-@_-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C7-4BD7-BFBA-D161C5898F3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Comparativos'!$A$3</c:f>
              <c:strCache>
                <c:ptCount val="1"/>
                <c:pt idx="0">
                  <c:v>Ppto</c:v>
                </c:pt>
              </c:strCache>
            </c:strRef>
          </c:tx>
          <c:spPr>
            <a:solidFill>
              <a:srgbClr val="8DC641"/>
            </a:solidFill>
            <a:ln>
              <a:noFill/>
            </a:ln>
            <a:effectLst/>
          </c:spPr>
          <c:invertIfNegative val="0"/>
          <c:cat>
            <c:strRef>
              <c:f>'Gráficos Comparativos'!$B$2:$M$2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Comparativos'!$B$3:$M$3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3CA-8A96-4BEAB980FE4C}"/>
            </c:ext>
          </c:extLst>
        </c:ser>
        <c:ser>
          <c:idx val="1"/>
          <c:order val="1"/>
          <c:tx>
            <c:strRef>
              <c:f>'Gráficos Comparativos'!$A$4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'Gráficos Comparativos'!$B$2:$M$2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Comparativos'!$B$4:$M$4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3CA-8A96-4BEAB980FE4C}"/>
            </c:ext>
          </c:extLst>
        </c:ser>
        <c:ser>
          <c:idx val="2"/>
          <c:order val="2"/>
          <c:tx>
            <c:strRef>
              <c:f>'Gráficos Comparativos'!$A$5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26596E"/>
            </a:solidFill>
            <a:ln>
              <a:noFill/>
            </a:ln>
            <a:effectLst/>
          </c:spPr>
          <c:invertIfNegative val="0"/>
          <c:cat>
            <c:strRef>
              <c:f>'Gráficos Comparativos'!$B$2:$M$2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Comparativos'!$B$5:$M$5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3CA-8A96-4BEAB980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26474768"/>
        <c:axId val="426467696"/>
      </c:barChart>
      <c:catAx>
        <c:axId val="4264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67696"/>
        <c:crosses val="autoZero"/>
        <c:auto val="1"/>
        <c:lblAlgn val="ctr"/>
        <c:lblOffset val="100"/>
        <c:noMultiLvlLbl val="0"/>
      </c:catAx>
      <c:valAx>
        <c:axId val="4264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747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Comparativos'!$A$28</c:f>
              <c:strCache>
                <c:ptCount val="1"/>
                <c:pt idx="0">
                  <c:v>Ppto</c:v>
                </c:pt>
              </c:strCache>
            </c:strRef>
          </c:tx>
          <c:spPr>
            <a:solidFill>
              <a:srgbClr val="8DC641"/>
            </a:solidFill>
            <a:ln>
              <a:noFill/>
            </a:ln>
            <a:effectLst/>
          </c:spPr>
          <c:invertIfNegative val="0"/>
          <c:cat>
            <c:strRef>
              <c:f>'Gráficos Comparativos'!$B$27:$M$27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Comparativos'!$B$28:$M$28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5-4AE0-AACA-21628EAB4A4C}"/>
            </c:ext>
          </c:extLst>
        </c:ser>
        <c:ser>
          <c:idx val="1"/>
          <c:order val="1"/>
          <c:tx>
            <c:strRef>
              <c:f>'Gráficos Comparativos'!$A$29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'Gráficos Comparativos'!$B$27:$M$27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Comparativos'!$B$29:$M$29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5-4AE0-AACA-21628EAB4A4C}"/>
            </c:ext>
          </c:extLst>
        </c:ser>
        <c:ser>
          <c:idx val="2"/>
          <c:order val="2"/>
          <c:tx>
            <c:strRef>
              <c:f>'Gráficos Comparativos'!$A$30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26596E"/>
            </a:solidFill>
            <a:ln>
              <a:noFill/>
            </a:ln>
            <a:effectLst/>
          </c:spPr>
          <c:invertIfNegative val="0"/>
          <c:cat>
            <c:strRef>
              <c:f>'Gráficos Comparativos'!$B$27:$M$27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Comparativos'!$B$30:$M$30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5-4AE0-AACA-21628EAB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26466608"/>
        <c:axId val="426477488"/>
      </c:barChart>
      <c:catAx>
        <c:axId val="4264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77488"/>
        <c:crosses val="autoZero"/>
        <c:auto val="1"/>
        <c:lblAlgn val="ctr"/>
        <c:lblOffset val="100"/>
        <c:noMultiLvlLbl val="0"/>
      </c:catAx>
      <c:valAx>
        <c:axId val="4264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66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44065033423825E-2"/>
          <c:y val="4.4269465096838267E-2"/>
          <c:w val="0.91635056098219858"/>
          <c:h val="0.82786561603004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Comparativos'!$A$53</c:f>
              <c:strCache>
                <c:ptCount val="1"/>
                <c:pt idx="0">
                  <c:v>Ppto</c:v>
                </c:pt>
              </c:strCache>
            </c:strRef>
          </c:tx>
          <c:spPr>
            <a:solidFill>
              <a:srgbClr val="8DC641"/>
            </a:solidFill>
            <a:ln>
              <a:noFill/>
            </a:ln>
            <a:effectLst/>
          </c:spPr>
          <c:invertIfNegative val="0"/>
          <c:cat>
            <c:strRef>
              <c:f>'Gráficos Comparativos'!$B$52:$M$52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Comparativos'!$B$53:$M$53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D-4130-B853-C4E31C62B730}"/>
            </c:ext>
          </c:extLst>
        </c:ser>
        <c:ser>
          <c:idx val="1"/>
          <c:order val="1"/>
          <c:tx>
            <c:strRef>
              <c:f>'Gráficos Comparativos'!$A$54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'Gráficos Comparativos'!$B$52:$M$52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Comparativos'!$B$54:$M$54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D-4130-B853-C4E31C62B730}"/>
            </c:ext>
          </c:extLst>
        </c:ser>
        <c:ser>
          <c:idx val="2"/>
          <c:order val="2"/>
          <c:tx>
            <c:strRef>
              <c:f>'Gráficos Comparativos'!$A$55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26596E"/>
            </a:solidFill>
            <a:ln>
              <a:noFill/>
            </a:ln>
            <a:effectLst/>
          </c:spPr>
          <c:invertIfNegative val="0"/>
          <c:cat>
            <c:strRef>
              <c:f>'Gráficos Comparativos'!$B$52:$M$52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Comparativos'!$B$55:$M$55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D-4130-B853-C4E31C62B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26481296"/>
        <c:axId val="426479664"/>
      </c:barChart>
      <c:catAx>
        <c:axId val="4264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79664"/>
        <c:crosses val="autoZero"/>
        <c:auto val="1"/>
        <c:lblAlgn val="ctr"/>
        <c:lblOffset val="100"/>
        <c:noMultiLvlLbl val="0"/>
      </c:catAx>
      <c:valAx>
        <c:axId val="4264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812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Comparativos'!$P$3</c:f>
              <c:strCache>
                <c:ptCount val="1"/>
                <c:pt idx="0">
                  <c:v>Ppto</c:v>
                </c:pt>
              </c:strCache>
            </c:strRef>
          </c:tx>
          <c:spPr>
            <a:solidFill>
              <a:srgbClr val="8DC641"/>
            </a:solidFill>
            <a:ln>
              <a:noFill/>
            </a:ln>
            <a:effectLst/>
          </c:spPr>
          <c:invertIfNegative val="0"/>
          <c:cat>
            <c:strRef>
              <c:f>'Gráficos Comparativos'!$Q$2:$AB$2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Comparativos'!$Q$3:$AB$3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6-4085-8D18-A582990E2BB7}"/>
            </c:ext>
          </c:extLst>
        </c:ser>
        <c:ser>
          <c:idx val="1"/>
          <c:order val="1"/>
          <c:tx>
            <c:strRef>
              <c:f>'Gráficos Comparativos'!$P$4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'Gráficos Comparativos'!$Q$2:$AB$2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Comparativos'!$Q$4:$AB$4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6-4085-8D18-A582990E2BB7}"/>
            </c:ext>
          </c:extLst>
        </c:ser>
        <c:ser>
          <c:idx val="2"/>
          <c:order val="2"/>
          <c:tx>
            <c:strRef>
              <c:f>'Gráficos Comparativos'!$P$5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26596E"/>
            </a:solidFill>
            <a:ln>
              <a:noFill/>
            </a:ln>
            <a:effectLst/>
          </c:spPr>
          <c:invertIfNegative val="0"/>
          <c:cat>
            <c:strRef>
              <c:f>'Gráficos Comparativos'!$Q$2:$AB$2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Comparativos'!$Q$5:$AB$5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6-4085-8D18-A582990E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26466064"/>
        <c:axId val="426482928"/>
      </c:barChart>
      <c:catAx>
        <c:axId val="4264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82928"/>
        <c:crosses val="autoZero"/>
        <c:auto val="1"/>
        <c:lblAlgn val="ctr"/>
        <c:lblOffset val="100"/>
        <c:noMultiLvlLbl val="0"/>
      </c:catAx>
      <c:valAx>
        <c:axId val="4264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660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Comparativos'!$P$28</c:f>
              <c:strCache>
                <c:ptCount val="1"/>
                <c:pt idx="0">
                  <c:v>Ppto</c:v>
                </c:pt>
              </c:strCache>
            </c:strRef>
          </c:tx>
          <c:spPr>
            <a:solidFill>
              <a:srgbClr val="8DC641"/>
            </a:solidFill>
            <a:ln>
              <a:noFill/>
            </a:ln>
            <a:effectLst/>
          </c:spPr>
          <c:invertIfNegative val="0"/>
          <c:cat>
            <c:strRef>
              <c:f>'Gráficos Comparativos'!$Q$27:$AB$27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Comparativos'!$Q$28:$AB$28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D-4782-9800-82890BAD3216}"/>
            </c:ext>
          </c:extLst>
        </c:ser>
        <c:ser>
          <c:idx val="1"/>
          <c:order val="1"/>
          <c:tx>
            <c:strRef>
              <c:f>'Gráficos Comparativos'!$P$29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'Gráficos Comparativos'!$Q$27:$AB$27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Comparativos'!$Q$29:$AB$29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D-4782-9800-82890BAD3216}"/>
            </c:ext>
          </c:extLst>
        </c:ser>
        <c:ser>
          <c:idx val="2"/>
          <c:order val="2"/>
          <c:tx>
            <c:strRef>
              <c:f>'Gráficos Comparativos'!$P$30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26596E"/>
            </a:solidFill>
            <a:ln>
              <a:noFill/>
            </a:ln>
            <a:effectLst/>
          </c:spPr>
          <c:invertIfNegative val="0"/>
          <c:cat>
            <c:strRef>
              <c:f>'Gráficos Comparativos'!$Q$27:$AB$27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Comparativos'!$Q$30:$AB$30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D-4782-9800-82890BAD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26484016"/>
        <c:axId val="426484560"/>
      </c:barChart>
      <c:catAx>
        <c:axId val="4264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84560"/>
        <c:crosses val="autoZero"/>
        <c:auto val="1"/>
        <c:lblAlgn val="ctr"/>
        <c:lblOffset val="100"/>
        <c:noMultiLvlLbl val="0"/>
      </c:catAx>
      <c:valAx>
        <c:axId val="4264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84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41915439672788E-2"/>
          <c:y val="3.2195974615882375E-2"/>
          <c:w val="0.91635056098219858"/>
          <c:h val="0.83067579223962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Comparativos'!$P$53</c:f>
              <c:strCache>
                <c:ptCount val="1"/>
                <c:pt idx="0">
                  <c:v>Ppto</c:v>
                </c:pt>
              </c:strCache>
            </c:strRef>
          </c:tx>
          <c:spPr>
            <a:solidFill>
              <a:srgbClr val="8DC641"/>
            </a:solidFill>
            <a:ln>
              <a:noFill/>
            </a:ln>
            <a:effectLst/>
          </c:spPr>
          <c:invertIfNegative val="0"/>
          <c:cat>
            <c:strRef>
              <c:f>'Gráficos Comparativos'!$Q$52:$AB$52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Comparativos'!$Q$53:$AB$53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6-48B6-A972-DA145FF413F8}"/>
            </c:ext>
          </c:extLst>
        </c:ser>
        <c:ser>
          <c:idx val="1"/>
          <c:order val="1"/>
          <c:tx>
            <c:strRef>
              <c:f>'Gráficos Comparativos'!$P$54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'Gráficos Comparativos'!$Q$52:$AB$52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Comparativos'!$Q$54:$AB$54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6-48B6-A972-DA145FF413F8}"/>
            </c:ext>
          </c:extLst>
        </c:ser>
        <c:ser>
          <c:idx val="2"/>
          <c:order val="2"/>
          <c:tx>
            <c:strRef>
              <c:f>'Gráficos Comparativos'!$P$55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26596E"/>
            </a:solidFill>
            <a:ln>
              <a:noFill/>
            </a:ln>
            <a:effectLst/>
          </c:spPr>
          <c:invertIfNegative val="0"/>
          <c:cat>
            <c:strRef>
              <c:f>'Gráficos Comparativos'!$Q$52:$AB$52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Comparativos'!$Q$55:$AB$55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6-48B6-A972-DA145FF4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26485648"/>
        <c:axId val="426486736"/>
      </c:barChart>
      <c:catAx>
        <c:axId val="4264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86736"/>
        <c:crosses val="autoZero"/>
        <c:auto val="1"/>
        <c:lblAlgn val="ctr"/>
        <c:lblOffset val="100"/>
        <c:noMultiLvlLbl val="0"/>
      </c:catAx>
      <c:valAx>
        <c:axId val="4264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485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0D-4388-A9AD-1A70CD531CC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0D-4388-A9AD-1A70CD531CC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0D-4388-A9AD-1A70CD531CC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Gráficos!$D$5:$D$7</c:f>
              <c:strCache>
                <c:ptCount val="3"/>
                <c:pt idx="0">
                  <c:v>Ventas 1</c:v>
                </c:pt>
                <c:pt idx="1">
                  <c:v>Ventas 2</c:v>
                </c:pt>
                <c:pt idx="2">
                  <c:v>Ventas 3</c:v>
                </c:pt>
              </c:strCache>
            </c:strRef>
          </c:cat>
          <c:val>
            <c:numRef>
              <c:f>Gráficos!$G$5:$G$7</c:f>
              <c:numCache>
                <c:formatCode>_-* #,##0\ "€"_-;\-* #,##0\ "€"_-;_-* "-"??\ "€"_-;_-@_-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0D-4388-A9AD-1A70CD531C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F0-46F1-9539-9AEF9A319D3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F0-46F1-9539-9AEF9A319D3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F0-46F1-9539-9AEF9A319D3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Gráficos!$D$37:$D$39</c:f>
              <c:strCache>
                <c:ptCount val="3"/>
                <c:pt idx="0">
                  <c:v>Ventas 1</c:v>
                </c:pt>
                <c:pt idx="1">
                  <c:v>Ventas 2</c:v>
                </c:pt>
                <c:pt idx="2">
                  <c:v>Ventas 3</c:v>
                </c:pt>
              </c:strCache>
            </c:strRef>
          </c:cat>
          <c:val>
            <c:numRef>
              <c:f>Gráficos!$E$37:$E$39</c:f>
              <c:numCache>
                <c:formatCode>_-* #,##0\ "€"_-;\-* #,##0\ "€"_-;_-* "-"??\ "€"_-;_-@_-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F0-46F1-9539-9AEF9A319D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79-48C8-AA24-8F012900B84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579-48C8-AA24-8F012900B84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579-48C8-AA24-8F012900B84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Gráficos!$D$37:$D$39</c:f>
              <c:strCache>
                <c:ptCount val="3"/>
                <c:pt idx="0">
                  <c:v>Ventas 1</c:v>
                </c:pt>
                <c:pt idx="1">
                  <c:v>Ventas 2</c:v>
                </c:pt>
                <c:pt idx="2">
                  <c:v>Ventas 3</c:v>
                </c:pt>
              </c:strCache>
            </c:strRef>
          </c:cat>
          <c:val>
            <c:numRef>
              <c:f>Gráficos!$G$37:$G$39</c:f>
              <c:numCache>
                <c:formatCode>_-* #,##0\ "€"_-;\-* #,##0\ "€"_-;_-* "-"??\ "€"_-;_-@_-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79-48C8-AA24-8F012900B8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01-4A1F-A937-EBDFA176089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01-4A1F-A937-EBDFA176089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A01-4A1F-A937-EBDFA1760890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A01-4A1F-A937-EBDFA1760890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A01-4A1F-A937-EBDFA176089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Gráficos!$R$4:$R$8</c:f>
              <c:strCache>
                <c:ptCount val="5"/>
                <c:pt idx="0">
                  <c:v>Compras 1</c:v>
                </c:pt>
                <c:pt idx="1">
                  <c:v>Compras 2</c:v>
                </c:pt>
                <c:pt idx="2">
                  <c:v>Compras 3</c:v>
                </c:pt>
                <c:pt idx="3">
                  <c:v>Compras 4</c:v>
                </c:pt>
                <c:pt idx="4">
                  <c:v>Compras 5</c:v>
                </c:pt>
              </c:strCache>
            </c:strRef>
          </c:cat>
          <c:val>
            <c:numRef>
              <c:f>Gráficos!$S$4:$S$8</c:f>
              <c:numCache>
                <c:formatCode>_-* #,##0\ "€"_-;\-* #,##0\ "€"_-;_-* "-"??\ "€"_-;_-@_-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01-4A1F-A937-EBDFA17608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8D-45C0-9A96-804D3FD215D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8D-45C0-9A96-804D3FD215D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8D-45C0-9A96-804D3FD215D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8D-45C0-9A96-804D3FD215D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08D-45C0-9A96-804D3FD215D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Gráficos!$R$4:$R$8</c:f>
              <c:strCache>
                <c:ptCount val="5"/>
                <c:pt idx="0">
                  <c:v>Compras 1</c:v>
                </c:pt>
                <c:pt idx="1">
                  <c:v>Compras 2</c:v>
                </c:pt>
                <c:pt idx="2">
                  <c:v>Compras 3</c:v>
                </c:pt>
                <c:pt idx="3">
                  <c:v>Compras 4</c:v>
                </c:pt>
                <c:pt idx="4">
                  <c:v>Compras 5</c:v>
                </c:pt>
              </c:strCache>
            </c:strRef>
          </c:cat>
          <c:val>
            <c:numRef>
              <c:f>Gráficos!$U$4:$U$8</c:f>
              <c:numCache>
                <c:formatCode>_-* #,##0\ "€"_-;\-* #,##0\ "€"_-;_-* "-"??\ "€"_-;_-@_-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8D-45C0-9A96-804D3FD215D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F9-45EA-94A4-E1AF0994A8A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F9-45EA-94A4-E1AF0994A8A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F9-45EA-94A4-E1AF0994A8A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F9-45EA-94A4-E1AF0994A8A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7F9-45EA-94A4-E1AF0994A8A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Gráficos!$R$37:$R$41</c:f>
              <c:strCache>
                <c:ptCount val="5"/>
                <c:pt idx="0">
                  <c:v>Compras 1</c:v>
                </c:pt>
                <c:pt idx="1">
                  <c:v>Compras 2</c:v>
                </c:pt>
                <c:pt idx="2">
                  <c:v>Compras 3</c:v>
                </c:pt>
                <c:pt idx="3">
                  <c:v>Compras 4</c:v>
                </c:pt>
                <c:pt idx="4">
                  <c:v>Compras 5</c:v>
                </c:pt>
              </c:strCache>
            </c:strRef>
          </c:cat>
          <c:val>
            <c:numRef>
              <c:f>Gráficos!$S$37:$S$41</c:f>
              <c:numCache>
                <c:formatCode>_-* #,##0\ "€"_-;\-* #,##0\ "€"_-;_-* "-"??\ "€"_-;_-@_-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F9-45EA-94A4-E1AF0994A8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2B-4016-8ACC-B098A88C44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D2B-4016-8ACC-B098A88C44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D2B-4016-8ACC-B098A88C44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D2B-4016-8ACC-B098A88C44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D2B-4016-8ACC-B098A88C44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Gráficos!$R$37:$R$41</c:f>
              <c:strCache>
                <c:ptCount val="5"/>
                <c:pt idx="0">
                  <c:v>Compras 1</c:v>
                </c:pt>
                <c:pt idx="1">
                  <c:v>Compras 2</c:v>
                </c:pt>
                <c:pt idx="2">
                  <c:v>Compras 3</c:v>
                </c:pt>
                <c:pt idx="3">
                  <c:v>Compras 4</c:v>
                </c:pt>
                <c:pt idx="4">
                  <c:v>Compras 5</c:v>
                </c:pt>
              </c:strCache>
            </c:strRef>
          </c:cat>
          <c:val>
            <c:numRef>
              <c:f>Gráficos!$U$37:$U$41</c:f>
              <c:numCache>
                <c:formatCode>_-* #,##0\ "€"_-;\-* #,##0\ "€"_-;_-* "-"??\ "€"_-;_-@_-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2B-4016-8ACC-B098A88C442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99-47B0-AF9F-E6C2501D510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99-47B0-AF9F-E6C2501D510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799-47B0-AF9F-E6C2501D510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799-47B0-AF9F-E6C2501D510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799-47B0-AF9F-E6C2501D5102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799-47B0-AF9F-E6C2501D51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799-47B0-AF9F-E6C2501D51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799-47B0-AF9F-E6C2501D51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799-47B0-AF9F-E6C2501D51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799-47B0-AF9F-E6C2501D510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Gráficos!$AF$4:$AF$13</c:f>
              <c:strCache>
                <c:ptCount val="10"/>
                <c:pt idx="0">
                  <c:v>Suministros</c:v>
                </c:pt>
                <c:pt idx="1">
                  <c:v>Telefono</c:v>
                </c:pt>
                <c:pt idx="2">
                  <c:v>ADSL</c:v>
                </c:pt>
                <c:pt idx="3">
                  <c:v>SS</c:v>
                </c:pt>
                <c:pt idx="4">
                  <c:v>Alquiler</c:v>
                </c:pt>
                <c:pt idx="5">
                  <c:v>Marketing</c:v>
                </c:pt>
                <c:pt idx="6">
                  <c:v>Viajes</c:v>
                </c:pt>
                <c:pt idx="7">
                  <c:v>Seguros</c:v>
                </c:pt>
                <c:pt idx="8">
                  <c:v>Varios</c:v>
                </c:pt>
                <c:pt idx="9">
                  <c:v>Amort</c:v>
                </c:pt>
              </c:strCache>
            </c:strRef>
          </c:cat>
          <c:val>
            <c:numRef>
              <c:f>Gráficos!$AG$4:$AG$13</c:f>
              <c:numCache>
                <c:formatCode>_-* #,##0\ "€"_-;\-* #,##0\ "€"_-;_-* "-"??\ "€"_-;_-@_-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99-47B0-AF9F-E6C2501D510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ieconomista.eu/contaauto/" TargetMode="External"/><Relationship Id="rId2" Type="http://schemas.openxmlformats.org/officeDocument/2006/relationships/image" Target="../media/image1.jpg"/><Relationship Id="rId1" Type="http://schemas.openxmlformats.org/officeDocument/2006/relationships/hyperlink" Target="http://www.mieconomista.eu/instrucciones/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http://www.mieconomista.eu/datos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http://www.mieconomista.eu/inversiones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http://www.mieconomista.eu/terceros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mieconomista.eu/" TargetMode="External"/><Relationship Id="rId2" Type="http://schemas.openxmlformats.org/officeDocument/2006/relationships/image" Target="../media/image5.jpeg"/><Relationship Id="rId1" Type="http://schemas.openxmlformats.org/officeDocument/2006/relationships/hyperlink" Target="http://www.mieconomista.eu/impuestos/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5</xdr:col>
      <xdr:colOff>371475</xdr:colOff>
      <xdr:row>8</xdr:row>
      <xdr:rowOff>28575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33349"/>
          <a:ext cx="4728759" cy="147637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0</xdr:row>
      <xdr:rowOff>47625</xdr:rowOff>
    </xdr:from>
    <xdr:to>
      <xdr:col>8</xdr:col>
      <xdr:colOff>1000125</xdr:colOff>
      <xdr:row>8</xdr:row>
      <xdr:rowOff>28575</xdr:rowOff>
    </xdr:to>
    <xdr:pic>
      <xdr:nvPicPr>
        <xdr:cNvPr id="2" name="Imagen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47625"/>
          <a:ext cx="1914525" cy="1561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0</xdr:row>
      <xdr:rowOff>142875</xdr:rowOff>
    </xdr:from>
    <xdr:to>
      <xdr:col>5</xdr:col>
      <xdr:colOff>1352550</xdr:colOff>
      <xdr:row>0</xdr:row>
      <xdr:rowOff>981075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42875"/>
          <a:ext cx="2684715" cy="838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0</xdr:rowOff>
    </xdr:from>
    <xdr:to>
      <xdr:col>2</xdr:col>
      <xdr:colOff>1571625</xdr:colOff>
      <xdr:row>0</xdr:row>
      <xdr:rowOff>828675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0"/>
          <a:ext cx="2676525" cy="8356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561975</xdr:colOff>
      <xdr:row>0</xdr:row>
      <xdr:rowOff>847725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400300" cy="8524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9525</xdr:rowOff>
    </xdr:from>
    <xdr:to>
      <xdr:col>5</xdr:col>
      <xdr:colOff>619125</xdr:colOff>
      <xdr:row>4</xdr:row>
      <xdr:rowOff>190500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993" y="19049"/>
          <a:ext cx="3020305" cy="942975"/>
        </a:xfrm>
        <a:prstGeom prst="rect">
          <a:avLst/>
        </a:prstGeom>
      </xdr:spPr>
    </xdr:pic>
    <xdr:clientData/>
  </xdr:twoCellAnchor>
  <xdr:oneCellAnchor>
    <xdr:from>
      <xdr:col>19</xdr:col>
      <xdr:colOff>47625</xdr:colOff>
      <xdr:row>0</xdr:row>
      <xdr:rowOff>9525</xdr:rowOff>
    </xdr:from>
    <xdr:ext cx="3019425" cy="942975"/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93" y="19049"/>
          <a:ext cx="3020305" cy="9429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9525</xdr:rowOff>
    </xdr:from>
    <xdr:to>
      <xdr:col>4</xdr:col>
      <xdr:colOff>590550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9</xdr:row>
      <xdr:rowOff>9525</xdr:rowOff>
    </xdr:from>
    <xdr:to>
      <xdr:col>10</xdr:col>
      <xdr:colOff>561975</xdr:colOff>
      <xdr:row>26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40</xdr:row>
      <xdr:rowOff>171450</xdr:rowOff>
    </xdr:from>
    <xdr:to>
      <xdr:col>4</xdr:col>
      <xdr:colOff>581025</xdr:colOff>
      <xdr:row>57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40</xdr:row>
      <xdr:rowOff>180975</xdr:rowOff>
    </xdr:from>
    <xdr:to>
      <xdr:col>10</xdr:col>
      <xdr:colOff>571500</xdr:colOff>
      <xdr:row>57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</xdr:row>
      <xdr:rowOff>9525</xdr:rowOff>
    </xdr:from>
    <xdr:to>
      <xdr:col>18</xdr:col>
      <xdr:colOff>542925</xdr:colOff>
      <xdr:row>27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</xdr:row>
      <xdr:rowOff>171450</xdr:rowOff>
    </xdr:from>
    <xdr:to>
      <xdr:col>24</xdr:col>
      <xdr:colOff>552450</xdr:colOff>
      <xdr:row>26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19050</xdr:colOff>
      <xdr:row>43</xdr:row>
      <xdr:rowOff>19050</xdr:rowOff>
    </xdr:from>
    <xdr:to>
      <xdr:col>18</xdr:col>
      <xdr:colOff>571500</xdr:colOff>
      <xdr:row>60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43</xdr:row>
      <xdr:rowOff>19050</xdr:rowOff>
    </xdr:from>
    <xdr:to>
      <xdr:col>24</xdr:col>
      <xdr:colOff>552450</xdr:colOff>
      <xdr:row>60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32</xdr:col>
      <xdr:colOff>542925</xdr:colOff>
      <xdr:row>32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15</xdr:row>
      <xdr:rowOff>0</xdr:rowOff>
    </xdr:from>
    <xdr:to>
      <xdr:col>38</xdr:col>
      <xdr:colOff>542925</xdr:colOff>
      <xdr:row>32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19050</xdr:colOff>
      <xdr:row>48</xdr:row>
      <xdr:rowOff>9525</xdr:rowOff>
    </xdr:from>
    <xdr:to>
      <xdr:col>32</xdr:col>
      <xdr:colOff>571500</xdr:colOff>
      <xdr:row>65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66675</xdr:colOff>
      <xdr:row>48</xdr:row>
      <xdr:rowOff>0</xdr:rowOff>
    </xdr:from>
    <xdr:to>
      <xdr:col>38</xdr:col>
      <xdr:colOff>619125</xdr:colOff>
      <xdr:row>65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57150</xdr:rowOff>
    </xdr:from>
    <xdr:to>
      <xdr:col>13</xdr:col>
      <xdr:colOff>342900</xdr:colOff>
      <xdr:row>23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31</xdr:row>
      <xdr:rowOff>57150</xdr:rowOff>
    </xdr:from>
    <xdr:to>
      <xdr:col>13</xdr:col>
      <xdr:colOff>209550</xdr:colOff>
      <xdr:row>47</xdr:row>
      <xdr:rowOff>171450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xmlns="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56</xdr:row>
      <xdr:rowOff>57150</xdr:rowOff>
    </xdr:from>
    <xdr:to>
      <xdr:col>13</xdr:col>
      <xdr:colOff>190500</xdr:colOff>
      <xdr:row>72</xdr:row>
      <xdr:rowOff>85725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xmlns="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</xdr:colOff>
      <xdr:row>6</xdr:row>
      <xdr:rowOff>57150</xdr:rowOff>
    </xdr:from>
    <xdr:to>
      <xdr:col>28</xdr:col>
      <xdr:colOff>266700</xdr:colOff>
      <xdr:row>22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xmlns="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28</xdr:col>
      <xdr:colOff>219075</xdr:colOff>
      <xdr:row>47</xdr:row>
      <xdr:rowOff>104775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752475</xdr:colOff>
      <xdr:row>56</xdr:row>
      <xdr:rowOff>0</xdr:rowOff>
    </xdr:from>
    <xdr:to>
      <xdr:col>28</xdr:col>
      <xdr:colOff>285750</xdr:colOff>
      <xdr:row>72</xdr:row>
      <xdr:rowOff>104775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ieconomista.eu/" TargetMode="External"/><Relationship Id="rId1" Type="http://schemas.openxmlformats.org/officeDocument/2006/relationships/hyperlink" Target="http://mieconomista.eu/ContaAut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3:I38"/>
  <sheetViews>
    <sheetView showGridLines="0" tabSelected="1" zoomScaleNormal="100" workbookViewId="0">
      <selection activeCell="A20" sqref="A20"/>
    </sheetView>
  </sheetViews>
  <sheetFormatPr baseColWidth="10" defaultColWidth="11.42578125" defaultRowHeight="15" x14ac:dyDescent="0.25"/>
  <cols>
    <col min="1" max="1" width="14.42578125" customWidth="1"/>
    <col min="3" max="3" width="16.42578125" customWidth="1"/>
    <col min="8" max="8" width="5.28515625" customWidth="1"/>
    <col min="9" max="9" width="23.5703125" customWidth="1"/>
  </cols>
  <sheetData>
    <row r="3" spans="1:7" ht="18.75" x14ac:dyDescent="0.3">
      <c r="B3" s="53"/>
    </row>
    <row r="11" spans="1:7" x14ac:dyDescent="0.25">
      <c r="A11" t="s">
        <v>0</v>
      </c>
      <c r="G11" s="70" t="s">
        <v>1</v>
      </c>
    </row>
    <row r="13" spans="1:7" x14ac:dyDescent="0.25">
      <c r="A13" t="s">
        <v>2</v>
      </c>
      <c r="G13" s="70" t="s">
        <v>3</v>
      </c>
    </row>
    <row r="14" spans="1:7" x14ac:dyDescent="0.25">
      <c r="G14" s="70"/>
    </row>
    <row r="15" spans="1:7" x14ac:dyDescent="0.25">
      <c r="A15" t="s">
        <v>4</v>
      </c>
      <c r="G15" s="70" t="s">
        <v>5</v>
      </c>
    </row>
    <row r="17" spans="1:9" x14ac:dyDescent="0.25">
      <c r="A17" t="s">
        <v>6</v>
      </c>
    </row>
    <row r="19" spans="1:9" x14ac:dyDescent="0.25">
      <c r="A19" t="s">
        <v>7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</row>
    <row r="20" spans="1:9" x14ac:dyDescent="0.25">
      <c r="A20" s="176"/>
      <c r="C20" s="74"/>
      <c r="D20" s="74"/>
      <c r="E20" s="74"/>
      <c r="F20" s="74"/>
      <c r="G20" s="74"/>
      <c r="H20" s="453"/>
    </row>
    <row r="22" spans="1:9" x14ac:dyDescent="0.25">
      <c r="C22" s="90" t="s">
        <v>14</v>
      </c>
      <c r="D22" s="407" t="s">
        <v>15</v>
      </c>
      <c r="F22" s="11" t="s">
        <v>16</v>
      </c>
      <c r="G22" s="11" t="s">
        <v>17</v>
      </c>
      <c r="H22" s="72" t="s">
        <v>18</v>
      </c>
      <c r="I22" s="263"/>
    </row>
    <row r="23" spans="1:9" x14ac:dyDescent="0.25">
      <c r="C23" s="261" t="s">
        <v>19</v>
      </c>
      <c r="D23" s="264">
        <v>0.21</v>
      </c>
      <c r="F23" s="240" t="s">
        <v>20</v>
      </c>
      <c r="G23" s="239"/>
      <c r="H23" s="412" t="s">
        <v>21</v>
      </c>
      <c r="I23" s="415"/>
    </row>
    <row r="24" spans="1:9" x14ac:dyDescent="0.25">
      <c r="C24" s="261" t="s">
        <v>22</v>
      </c>
      <c r="D24" s="264">
        <v>0.1</v>
      </c>
      <c r="F24" s="240" t="s">
        <v>23</v>
      </c>
      <c r="G24" s="240"/>
      <c r="H24" s="413" t="s">
        <v>24</v>
      </c>
      <c r="I24" s="416"/>
    </row>
    <row r="25" spans="1:9" x14ac:dyDescent="0.25">
      <c r="C25" s="262" t="s">
        <v>25</v>
      </c>
      <c r="D25" s="265">
        <v>0.04</v>
      </c>
      <c r="F25" s="241" t="s">
        <v>23</v>
      </c>
      <c r="G25" s="241"/>
      <c r="H25" s="414" t="s">
        <v>24</v>
      </c>
      <c r="I25" s="417"/>
    </row>
    <row r="26" spans="1:9" x14ac:dyDescent="0.25">
      <c r="F26" s="418" t="s">
        <v>26</v>
      </c>
    </row>
    <row r="27" spans="1:9" ht="15.75" x14ac:dyDescent="0.25">
      <c r="A27" s="421" t="s">
        <v>27</v>
      </c>
    </row>
    <row r="28" spans="1:9" x14ac:dyDescent="0.25">
      <c r="A28" s="11" t="s">
        <v>28</v>
      </c>
      <c r="B28" s="72" t="s">
        <v>29</v>
      </c>
      <c r="C28" s="72"/>
      <c r="D28" s="263"/>
      <c r="E28" s="422" t="s">
        <v>20</v>
      </c>
    </row>
    <row r="29" spans="1:9" x14ac:dyDescent="0.25">
      <c r="A29" s="11" t="s">
        <v>30</v>
      </c>
      <c r="B29" s="72" t="s">
        <v>31</v>
      </c>
      <c r="C29" s="72"/>
      <c r="D29" s="263"/>
      <c r="E29" s="422" t="s">
        <v>20</v>
      </c>
    </row>
    <row r="30" spans="1:9" x14ac:dyDescent="0.25">
      <c r="A30" s="11" t="s">
        <v>32</v>
      </c>
      <c r="B30" s="72" t="s">
        <v>15</v>
      </c>
      <c r="C30" s="72"/>
      <c r="D30" s="263"/>
      <c r="E30" s="422" t="s">
        <v>20</v>
      </c>
    </row>
    <row r="31" spans="1:9" x14ac:dyDescent="0.25">
      <c r="A31" s="11" t="s">
        <v>33</v>
      </c>
      <c r="B31" s="72" t="s">
        <v>34</v>
      </c>
      <c r="C31" s="72"/>
      <c r="D31" s="263"/>
      <c r="E31" s="422" t="s">
        <v>20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8" spans="1:1" x14ac:dyDescent="0.25">
      <c r="A38" t="s">
        <v>38</v>
      </c>
    </row>
  </sheetData>
  <sheetProtection algorithmName="SHA-512" hashValue="bxeQ+9p7JKOgXaWoazvDnrVSNBWx6gXagbkRRg9euuI8HzaXwUuxPVleaI3xCxl2270VZflmu1kuEad3DbZtTw==" saltValue="A5OsPSAUpObhu6u/6kKo3w==" spinCount="100000" sheet="1" objects="1" scenarios="1"/>
  <dataValidations count="1">
    <dataValidation type="textLength" operator="equal" allowBlank="1" showInputMessage="1" showErrorMessage="1" errorTitle="Digitos erroneos" error="Debe contener 4 dígitos, dos para el código de país y dos para los dígitos de control" promptTitle="Código País y Banco" sqref="H23:H25">
      <formula1>4</formula1>
    </dataValidation>
  </dataValidations>
  <hyperlinks>
    <hyperlink ref="G11" r:id="rId1"/>
    <hyperlink ref="G13" r:id="rId2"/>
  </hyperlinks>
  <pageMargins left="0.70866141732283472" right="0.70866141732283472" top="0.74803149606299213" bottom="0.74803149606299213" header="0.31496062992125984" footer="0.31496062992125984"/>
  <pageSetup paperSize="9" scale="88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Banco Prioritario" error="Valores posibles &quot;Si&quot; o &quot;NO&quot;" promptTitle="Banco Impuestos" prompt="Indique el banco para la domiciliación de los impuestos">
          <x14:formula1>
            <xm:f>Tablas!$S$1:$S$2</xm:f>
          </x14:formula1>
          <xm:sqref>F23:F25</xm:sqref>
        </x14:dataValidation>
        <x14:dataValidation type="list" allowBlank="1" showInputMessage="1" showErrorMessage="1" errorTitle="Respuesta no validad" error="Las opciones disponibles son Si o No" promptTitle="¿presentas este impuesto?" prompt="Contestar Si o No">
          <x14:formula1>
            <xm:f>Tablas!$S$1:$S$2</xm:f>
          </x14:formula1>
          <xm:sqref>E28:E31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A1501"/>
  <sheetViews>
    <sheetView showGridLines="0" showZeros="0" zoomScale="85" zoomScaleNormal="85" workbookViewId="0">
      <pane ySplit="1" topLeftCell="A2" activePane="bottomLeft" state="frozen"/>
      <selection pane="bottomLeft" activeCell="D2" sqref="D2"/>
    </sheetView>
  </sheetViews>
  <sheetFormatPr baseColWidth="10" defaultColWidth="11.42578125" defaultRowHeight="15" x14ac:dyDescent="0.25"/>
  <cols>
    <col min="1" max="1" width="6.42578125" style="3" customWidth="1"/>
    <col min="2" max="2" width="6.85546875" style="3" customWidth="1"/>
    <col min="3" max="3" width="6.7109375" style="3" customWidth="1"/>
    <col min="4" max="4" width="11.42578125" style="10"/>
    <col min="5" max="5" width="10.42578125" style="10" customWidth="1"/>
    <col min="6" max="6" width="22.42578125" customWidth="1"/>
    <col min="7" max="7" width="11" customWidth="1"/>
    <col min="9" max="9" width="27.7109375" customWidth="1"/>
    <col min="10" max="10" width="6.42578125" style="1" customWidth="1"/>
    <col min="11" max="11" width="4.5703125" style="1" customWidth="1"/>
    <col min="12" max="12" width="5.42578125" style="1" customWidth="1"/>
    <col min="13" max="13" width="14.5703125" bestFit="1" customWidth="1"/>
    <col min="14" max="14" width="11.42578125" style="3"/>
    <col min="15" max="15" width="13.7109375" customWidth="1"/>
    <col min="16" max="16" width="7.7109375" style="10" bestFit="1" customWidth="1"/>
    <col min="18" max="18" width="13.85546875" customWidth="1"/>
    <col min="19" max="19" width="14.5703125" customWidth="1"/>
    <col min="20" max="20" width="15.5703125" customWidth="1"/>
    <col min="21" max="21" width="12.42578125" style="10" bestFit="1" customWidth="1"/>
    <col min="22" max="22" width="11.42578125" style="10" customWidth="1"/>
    <col min="23" max="23" width="11.7109375" customWidth="1"/>
    <col min="24" max="24" width="11.42578125" style="30" hidden="1" customWidth="1"/>
    <col min="25" max="26" width="11.42578125" hidden="1" customWidth="1"/>
    <col min="27" max="27" width="6.7109375" style="1" hidden="1" customWidth="1"/>
    <col min="28" max="28" width="11.42578125" customWidth="1"/>
  </cols>
  <sheetData>
    <row r="1" spans="1:27" ht="95.25" customHeight="1" x14ac:dyDescent="0.25">
      <c r="A1" s="67" t="s">
        <v>39</v>
      </c>
      <c r="B1" s="67" t="s">
        <v>40</v>
      </c>
      <c r="C1" s="67" t="s">
        <v>41</v>
      </c>
      <c r="D1" s="4" t="s">
        <v>42</v>
      </c>
      <c r="E1" s="4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54" t="s">
        <v>48</v>
      </c>
      <c r="K1" s="54" t="s">
        <v>49</v>
      </c>
      <c r="L1" s="54" t="s">
        <v>50</v>
      </c>
      <c r="M1" s="4" t="s">
        <v>51</v>
      </c>
      <c r="N1" s="4" t="s">
        <v>52</v>
      </c>
      <c r="O1" s="4" t="s">
        <v>15</v>
      </c>
      <c r="P1" s="4" t="s">
        <v>53</v>
      </c>
      <c r="Q1" s="4" t="s">
        <v>54</v>
      </c>
      <c r="R1" s="4" t="s">
        <v>55</v>
      </c>
      <c r="S1" s="4" t="s">
        <v>56</v>
      </c>
      <c r="T1" s="4" t="s">
        <v>57</v>
      </c>
      <c r="U1" s="4" t="s">
        <v>58</v>
      </c>
      <c r="V1" s="4" t="s">
        <v>59</v>
      </c>
      <c r="W1" s="2" t="s">
        <v>17</v>
      </c>
      <c r="X1" s="237" t="s">
        <v>60</v>
      </c>
      <c r="Y1" s="237" t="s">
        <v>46</v>
      </c>
      <c r="Z1" s="237" t="s">
        <v>61</v>
      </c>
      <c r="AA1" s="290" t="s">
        <v>48</v>
      </c>
    </row>
    <row r="2" spans="1:27" x14ac:dyDescent="0.25">
      <c r="A2" s="5">
        <f t="shared" ref="A2:A65" si="0">YEAR(D2)</f>
        <v>1900</v>
      </c>
      <c r="B2" s="5">
        <f t="shared" ref="B2:B65" si="1">MONTH(D2)</f>
        <v>1</v>
      </c>
      <c r="C2" s="5" t="str">
        <f>VLOOKUP(B2,Tablas!E$1:F$13,2,FALSE)</f>
        <v>1T</v>
      </c>
      <c r="D2" s="60"/>
      <c r="E2" s="55"/>
      <c r="F2" s="243"/>
      <c r="G2" s="419">
        <f>VLOOKUP(F2,Terceros!A:C,3,FALSE)</f>
        <v>0</v>
      </c>
      <c r="H2" s="243"/>
      <c r="I2" s="56"/>
      <c r="J2" s="286" t="str">
        <f>IF(N2=0,"n",IF(Z2="Cliente","r","s"))</f>
        <v>n</v>
      </c>
      <c r="K2" s="286">
        <f>VLOOKUP(F2,Terceros!A:D,4,FALSE)</f>
        <v>0</v>
      </c>
      <c r="L2" s="61" t="s">
        <v>63</v>
      </c>
      <c r="M2" s="57"/>
      <c r="N2" s="58"/>
      <c r="O2" s="57">
        <f>ROUND(M2*N2,2)</f>
        <v>0</v>
      </c>
      <c r="P2" s="59"/>
      <c r="Q2" s="58"/>
      <c r="R2" s="57">
        <f>ROUND(Q2*M2,2)</f>
        <v>0</v>
      </c>
      <c r="S2" s="99">
        <f t="shared" ref="S2:S65" si="2">+M2+O2-R2</f>
        <v>0</v>
      </c>
      <c r="T2" s="56"/>
      <c r="U2" s="60"/>
      <c r="V2" s="322"/>
      <c r="W2" s="56"/>
      <c r="X2" s="242">
        <f>VLOOKUP(F2,Terceros!A$2:A$301,1,FALSE)</f>
        <v>0</v>
      </c>
      <c r="Y2" s="238">
        <f>VLOOKUP(H2,CR!A$3:A$27,1,FALSE)</f>
        <v>0</v>
      </c>
      <c r="Z2" s="285">
        <f>VLOOKUP(F2,Terceros!A:B,2,FALSE)</f>
        <v>0</v>
      </c>
      <c r="AA2" s="242">
        <f>VLOOKUP(H2,CR!A$1:CK$26,89,FALSE)</f>
        <v>0</v>
      </c>
    </row>
    <row r="3" spans="1:27" x14ac:dyDescent="0.25">
      <c r="A3" s="5">
        <f t="shared" si="0"/>
        <v>1900</v>
      </c>
      <c r="B3" s="5">
        <f t="shared" si="1"/>
        <v>1</v>
      </c>
      <c r="C3" s="5" t="str">
        <f>VLOOKUP(B3,Tablas!E$1:F$13,2,FALSE)</f>
        <v>1T</v>
      </c>
      <c r="D3" s="60"/>
      <c r="E3" s="55"/>
      <c r="F3" s="243"/>
      <c r="G3" s="419">
        <f>VLOOKUP(F3,Terceros!A:C,3,FALSE)</f>
        <v>0</v>
      </c>
      <c r="H3" s="243"/>
      <c r="I3" s="56"/>
      <c r="J3" s="286" t="str">
        <f t="shared" ref="J3:J66" si="3">IF(N3=0,"n",IF(Z3="Cliente","r","s"))</f>
        <v>n</v>
      </c>
      <c r="K3" s="286">
        <f>VLOOKUP(F3,Terceros!A:D,4,FALSE)</f>
        <v>0</v>
      </c>
      <c r="L3" s="61" t="s">
        <v>63</v>
      </c>
      <c r="M3" s="57"/>
      <c r="N3" s="58"/>
      <c r="O3" s="57">
        <f t="shared" ref="O3:O66" si="4">ROUND(M3*N3,2)</f>
        <v>0</v>
      </c>
      <c r="P3" s="59"/>
      <c r="Q3" s="58"/>
      <c r="R3" s="57">
        <f t="shared" ref="R3:R66" si="5">ROUND(Q3*M3,2)</f>
        <v>0</v>
      </c>
      <c r="S3" s="99">
        <f t="shared" si="2"/>
        <v>0</v>
      </c>
      <c r="T3" s="56"/>
      <c r="U3" s="60"/>
      <c r="V3" s="322"/>
      <c r="W3" s="56"/>
      <c r="X3" s="242">
        <f>VLOOKUP(F3,Terceros!A$2:A$301,1,FALSE)</f>
        <v>0</v>
      </c>
      <c r="Y3" s="238">
        <f>VLOOKUP(H3,CR!A$3:A$27,1,FALSE)</f>
        <v>0</v>
      </c>
      <c r="Z3" s="285">
        <f>VLOOKUP(F3,Terceros!A:B,2,FALSE)</f>
        <v>0</v>
      </c>
      <c r="AA3" s="242">
        <f>VLOOKUP(H3,CR!A$1:CK$26,89,FALSE)</f>
        <v>0</v>
      </c>
    </row>
    <row r="4" spans="1:27" x14ac:dyDescent="0.25">
      <c r="A4" s="5">
        <f t="shared" si="0"/>
        <v>1900</v>
      </c>
      <c r="B4" s="5">
        <f t="shared" si="1"/>
        <v>1</v>
      </c>
      <c r="C4" s="5" t="str">
        <f>VLOOKUP(B4,Tablas!E$1:F$13,2,FALSE)</f>
        <v>1T</v>
      </c>
      <c r="D4" s="60"/>
      <c r="E4" s="55"/>
      <c r="F4" s="243"/>
      <c r="G4" s="419">
        <f>VLOOKUP(F4,Terceros!A:C,3,FALSE)</f>
        <v>0</v>
      </c>
      <c r="H4" s="243"/>
      <c r="I4" s="56"/>
      <c r="J4" s="286" t="str">
        <f t="shared" si="3"/>
        <v>n</v>
      </c>
      <c r="K4" s="286">
        <f>VLOOKUP(F4,Terceros!A:D,4,FALSE)</f>
        <v>0</v>
      </c>
      <c r="L4" s="61" t="s">
        <v>63</v>
      </c>
      <c r="M4" s="57"/>
      <c r="N4" s="58"/>
      <c r="O4" s="57">
        <f t="shared" si="4"/>
        <v>0</v>
      </c>
      <c r="P4" s="59"/>
      <c r="Q4" s="58"/>
      <c r="R4" s="57">
        <f t="shared" si="5"/>
        <v>0</v>
      </c>
      <c r="S4" s="99">
        <f t="shared" si="2"/>
        <v>0</v>
      </c>
      <c r="T4" s="56"/>
      <c r="U4" s="60"/>
      <c r="V4" s="322"/>
      <c r="W4" s="56"/>
      <c r="X4" s="242">
        <f>VLOOKUP(F4,Terceros!A$2:A$301,1,FALSE)</f>
        <v>0</v>
      </c>
      <c r="Y4" s="238">
        <f>VLOOKUP(H4,CR!A$3:A$27,1,FALSE)</f>
        <v>0</v>
      </c>
      <c r="Z4" s="285">
        <f>VLOOKUP(F4,Terceros!A:B,2,FALSE)</f>
        <v>0</v>
      </c>
      <c r="AA4" s="242">
        <f>VLOOKUP(H4,CR!A$1:CK$26,89,FALSE)</f>
        <v>0</v>
      </c>
    </row>
    <row r="5" spans="1:27" x14ac:dyDescent="0.25">
      <c r="A5" s="5">
        <f t="shared" si="0"/>
        <v>1900</v>
      </c>
      <c r="B5" s="5">
        <f t="shared" si="1"/>
        <v>1</v>
      </c>
      <c r="C5" s="5" t="str">
        <f>VLOOKUP(B5,Tablas!E$1:F$13,2,FALSE)</f>
        <v>1T</v>
      </c>
      <c r="D5" s="60"/>
      <c r="E5" s="55"/>
      <c r="F5" s="243"/>
      <c r="G5" s="419">
        <f>VLOOKUP(F5,Terceros!A:C,3,FALSE)</f>
        <v>0</v>
      </c>
      <c r="H5" s="243"/>
      <c r="I5" s="56"/>
      <c r="J5" s="286" t="str">
        <f t="shared" si="3"/>
        <v>n</v>
      </c>
      <c r="K5" s="286">
        <f>VLOOKUP(F5,Terceros!A:D,4,FALSE)</f>
        <v>0</v>
      </c>
      <c r="L5" s="61" t="s">
        <v>63</v>
      </c>
      <c r="M5" s="57"/>
      <c r="N5" s="58"/>
      <c r="O5" s="57">
        <f t="shared" si="4"/>
        <v>0</v>
      </c>
      <c r="P5" s="59"/>
      <c r="Q5" s="58"/>
      <c r="R5" s="57">
        <f t="shared" si="5"/>
        <v>0</v>
      </c>
      <c r="S5" s="99">
        <f t="shared" si="2"/>
        <v>0</v>
      </c>
      <c r="T5" s="56"/>
      <c r="U5" s="60"/>
      <c r="V5" s="322"/>
      <c r="W5" s="56"/>
      <c r="X5" s="242">
        <f>VLOOKUP(F5,Terceros!A$2:A$301,1,FALSE)</f>
        <v>0</v>
      </c>
      <c r="Y5" s="238">
        <f>VLOOKUP(H5,CR!A$3:A$27,1,FALSE)</f>
        <v>0</v>
      </c>
      <c r="Z5" s="285">
        <f>VLOOKUP(F5,Terceros!A:B,2,FALSE)</f>
        <v>0</v>
      </c>
      <c r="AA5" s="242">
        <f>VLOOKUP(H5,CR!A$1:CK$26,89,FALSE)</f>
        <v>0</v>
      </c>
    </row>
    <row r="6" spans="1:27" x14ac:dyDescent="0.25">
      <c r="A6" s="5">
        <f t="shared" si="0"/>
        <v>1900</v>
      </c>
      <c r="B6" s="5">
        <f t="shared" si="1"/>
        <v>1</v>
      </c>
      <c r="C6" s="5" t="str">
        <f>VLOOKUP(B6,Tablas!E$1:F$13,2,FALSE)</f>
        <v>1T</v>
      </c>
      <c r="D6" s="60"/>
      <c r="E6" s="55"/>
      <c r="F6" s="243"/>
      <c r="G6" s="419">
        <f>VLOOKUP(F6,Terceros!A:C,3,FALSE)</f>
        <v>0</v>
      </c>
      <c r="H6" s="243"/>
      <c r="I6" s="56"/>
      <c r="J6" s="286" t="str">
        <f t="shared" si="3"/>
        <v>n</v>
      </c>
      <c r="K6" s="286">
        <f>VLOOKUP(F6,Terceros!A:D,4,FALSE)</f>
        <v>0</v>
      </c>
      <c r="L6" s="61" t="s">
        <v>63</v>
      </c>
      <c r="M6" s="57"/>
      <c r="N6" s="58"/>
      <c r="O6" s="57">
        <f t="shared" si="4"/>
        <v>0</v>
      </c>
      <c r="P6" s="59"/>
      <c r="Q6" s="58"/>
      <c r="R6" s="57">
        <f t="shared" si="5"/>
        <v>0</v>
      </c>
      <c r="S6" s="99">
        <f t="shared" si="2"/>
        <v>0</v>
      </c>
      <c r="T6" s="56"/>
      <c r="U6" s="60"/>
      <c r="V6" s="322"/>
      <c r="W6" s="56"/>
      <c r="X6" s="242">
        <f>VLOOKUP(F6,Terceros!A$2:A$301,1,FALSE)</f>
        <v>0</v>
      </c>
      <c r="Y6" s="238">
        <f>VLOOKUP(H6,CR!A$3:A$27,1,FALSE)</f>
        <v>0</v>
      </c>
      <c r="Z6" s="285">
        <f>VLOOKUP(F6,Terceros!A:B,2,FALSE)</f>
        <v>0</v>
      </c>
      <c r="AA6" s="242">
        <f>VLOOKUP(H6,CR!A$1:CK$26,89,FALSE)</f>
        <v>0</v>
      </c>
    </row>
    <row r="7" spans="1:27" x14ac:dyDescent="0.25">
      <c r="A7" s="5">
        <f t="shared" si="0"/>
        <v>1900</v>
      </c>
      <c r="B7" s="5">
        <f t="shared" si="1"/>
        <v>1</v>
      </c>
      <c r="C7" s="5" t="str">
        <f>VLOOKUP(B7,Tablas!E$1:F$13,2,FALSE)</f>
        <v>1T</v>
      </c>
      <c r="D7" s="60"/>
      <c r="E7" s="55"/>
      <c r="F7" s="243"/>
      <c r="G7" s="419">
        <f>VLOOKUP(F7,Terceros!A:C,3,FALSE)</f>
        <v>0</v>
      </c>
      <c r="H7" s="243"/>
      <c r="I7" s="56"/>
      <c r="J7" s="286" t="str">
        <f t="shared" si="3"/>
        <v>n</v>
      </c>
      <c r="K7" s="286">
        <f>VLOOKUP(F7,Terceros!A:D,4,FALSE)</f>
        <v>0</v>
      </c>
      <c r="L7" s="61" t="s">
        <v>63</v>
      </c>
      <c r="M7" s="57"/>
      <c r="N7" s="58"/>
      <c r="O7" s="57">
        <f t="shared" si="4"/>
        <v>0</v>
      </c>
      <c r="P7" s="59"/>
      <c r="Q7" s="58"/>
      <c r="R7" s="57">
        <f t="shared" si="5"/>
        <v>0</v>
      </c>
      <c r="S7" s="99">
        <f t="shared" si="2"/>
        <v>0</v>
      </c>
      <c r="T7" s="56"/>
      <c r="U7" s="60"/>
      <c r="V7" s="322"/>
      <c r="W7" s="56"/>
      <c r="X7" s="242">
        <f>VLOOKUP(F7,Terceros!A$2:A$301,1,FALSE)</f>
        <v>0</v>
      </c>
      <c r="Y7" s="238">
        <f>VLOOKUP(H7,CR!A$3:A$27,1,FALSE)</f>
        <v>0</v>
      </c>
      <c r="Z7" s="285">
        <f>VLOOKUP(F7,Terceros!A:B,2,FALSE)</f>
        <v>0</v>
      </c>
      <c r="AA7" s="242">
        <f>VLOOKUP(H7,CR!A$1:CK$26,89,FALSE)</f>
        <v>0</v>
      </c>
    </row>
    <row r="8" spans="1:27" x14ac:dyDescent="0.25">
      <c r="A8" s="5">
        <f t="shared" si="0"/>
        <v>1900</v>
      </c>
      <c r="B8" s="5">
        <f t="shared" si="1"/>
        <v>1</v>
      </c>
      <c r="C8" s="5" t="str">
        <f>VLOOKUP(B8,Tablas!E$1:F$13,2,FALSE)</f>
        <v>1T</v>
      </c>
      <c r="D8" s="60"/>
      <c r="E8" s="55"/>
      <c r="F8" s="243"/>
      <c r="G8" s="419">
        <f>VLOOKUP(F8,Terceros!A:C,3,FALSE)</f>
        <v>0</v>
      </c>
      <c r="H8" s="243"/>
      <c r="I8" s="56"/>
      <c r="J8" s="286" t="str">
        <f t="shared" si="3"/>
        <v>n</v>
      </c>
      <c r="K8" s="286">
        <f>VLOOKUP(F8,Terceros!A:D,4,FALSE)</f>
        <v>0</v>
      </c>
      <c r="L8" s="61" t="s">
        <v>63</v>
      </c>
      <c r="M8" s="57"/>
      <c r="N8" s="58"/>
      <c r="O8" s="57">
        <f t="shared" si="4"/>
        <v>0</v>
      </c>
      <c r="P8" s="59"/>
      <c r="Q8" s="58"/>
      <c r="R8" s="57">
        <f t="shared" si="5"/>
        <v>0</v>
      </c>
      <c r="S8" s="99">
        <f t="shared" si="2"/>
        <v>0</v>
      </c>
      <c r="T8" s="56"/>
      <c r="U8" s="60"/>
      <c r="V8" s="322"/>
      <c r="W8" s="56"/>
      <c r="X8" s="242">
        <f>VLOOKUP(F8,Terceros!A$2:A$301,1,FALSE)</f>
        <v>0</v>
      </c>
      <c r="Y8" s="238">
        <f>VLOOKUP(H8,CR!A$3:A$27,1,FALSE)</f>
        <v>0</v>
      </c>
      <c r="Z8" s="285">
        <f>VLOOKUP(F8,Terceros!A:B,2,FALSE)</f>
        <v>0</v>
      </c>
      <c r="AA8" s="242">
        <f>VLOOKUP(H8,CR!A$1:CK$26,89,FALSE)</f>
        <v>0</v>
      </c>
    </row>
    <row r="9" spans="1:27" x14ac:dyDescent="0.25">
      <c r="A9" s="5">
        <f t="shared" si="0"/>
        <v>1900</v>
      </c>
      <c r="B9" s="5">
        <f t="shared" si="1"/>
        <v>1</v>
      </c>
      <c r="C9" s="5" t="str">
        <f>VLOOKUP(B9,Tablas!E$1:F$13,2,FALSE)</f>
        <v>1T</v>
      </c>
      <c r="D9" s="60"/>
      <c r="E9" s="55"/>
      <c r="F9" s="243"/>
      <c r="G9" s="419">
        <f>VLOOKUP(F9,Terceros!A:C,3,FALSE)</f>
        <v>0</v>
      </c>
      <c r="H9" s="243"/>
      <c r="I9" s="56"/>
      <c r="J9" s="286" t="str">
        <f t="shared" si="3"/>
        <v>n</v>
      </c>
      <c r="K9" s="286">
        <f>VLOOKUP(F9,Terceros!A:D,4,FALSE)</f>
        <v>0</v>
      </c>
      <c r="L9" s="61" t="s">
        <v>63</v>
      </c>
      <c r="M9" s="57"/>
      <c r="N9" s="58"/>
      <c r="O9" s="57">
        <f t="shared" si="4"/>
        <v>0</v>
      </c>
      <c r="P9" s="59"/>
      <c r="Q9" s="58"/>
      <c r="R9" s="57">
        <f t="shared" si="5"/>
        <v>0</v>
      </c>
      <c r="S9" s="99">
        <f t="shared" si="2"/>
        <v>0</v>
      </c>
      <c r="T9" s="56"/>
      <c r="U9" s="60"/>
      <c r="V9" s="322"/>
      <c r="W9" s="56"/>
      <c r="X9" s="242">
        <f>VLOOKUP(F9,Terceros!A$2:A$301,1,FALSE)</f>
        <v>0</v>
      </c>
      <c r="Y9" s="238">
        <f>VLOOKUP(H9,CR!A$3:A$27,1,FALSE)</f>
        <v>0</v>
      </c>
      <c r="Z9" s="285">
        <f>VLOOKUP(F9,Terceros!A:B,2,FALSE)</f>
        <v>0</v>
      </c>
      <c r="AA9" s="242">
        <f>VLOOKUP(H9,CR!A$1:CK$26,89,FALSE)</f>
        <v>0</v>
      </c>
    </row>
    <row r="10" spans="1:27" x14ac:dyDescent="0.25">
      <c r="A10" s="5">
        <f t="shared" si="0"/>
        <v>1900</v>
      </c>
      <c r="B10" s="5">
        <f t="shared" si="1"/>
        <v>1</v>
      </c>
      <c r="C10" s="5" t="str">
        <f>VLOOKUP(B10,Tablas!E$1:F$13,2,FALSE)</f>
        <v>1T</v>
      </c>
      <c r="D10" s="60"/>
      <c r="E10" s="55"/>
      <c r="F10" s="243"/>
      <c r="G10" s="419">
        <f>VLOOKUP(F10,Terceros!A:C,3,FALSE)</f>
        <v>0</v>
      </c>
      <c r="H10" s="243"/>
      <c r="I10" s="56"/>
      <c r="J10" s="286" t="str">
        <f t="shared" si="3"/>
        <v>n</v>
      </c>
      <c r="K10" s="286">
        <f>VLOOKUP(F10,Terceros!A:D,4,FALSE)</f>
        <v>0</v>
      </c>
      <c r="L10" s="61" t="s">
        <v>63</v>
      </c>
      <c r="M10" s="57"/>
      <c r="N10" s="58"/>
      <c r="O10" s="57">
        <f t="shared" si="4"/>
        <v>0</v>
      </c>
      <c r="P10" s="59"/>
      <c r="Q10" s="58"/>
      <c r="R10" s="57">
        <f t="shared" si="5"/>
        <v>0</v>
      </c>
      <c r="S10" s="99">
        <f t="shared" si="2"/>
        <v>0</v>
      </c>
      <c r="T10" s="56"/>
      <c r="U10" s="60"/>
      <c r="V10" s="322"/>
      <c r="W10" s="56"/>
      <c r="X10" s="242">
        <f>VLOOKUP(F10,Terceros!A$2:A$301,1,FALSE)</f>
        <v>0</v>
      </c>
      <c r="Y10" s="238">
        <f>VLOOKUP(H10,CR!A$3:A$27,1,FALSE)</f>
        <v>0</v>
      </c>
      <c r="Z10" s="285">
        <f>VLOOKUP(F10,Terceros!A:B,2,FALSE)</f>
        <v>0</v>
      </c>
      <c r="AA10" s="242">
        <f>VLOOKUP(H10,CR!A$1:CK$26,89,FALSE)</f>
        <v>0</v>
      </c>
    </row>
    <row r="11" spans="1:27" x14ac:dyDescent="0.25">
      <c r="A11" s="5">
        <f t="shared" si="0"/>
        <v>1900</v>
      </c>
      <c r="B11" s="5">
        <f t="shared" si="1"/>
        <v>1</v>
      </c>
      <c r="C11" s="5" t="str">
        <f>VLOOKUP(B11,Tablas!E$1:F$13,2,FALSE)</f>
        <v>1T</v>
      </c>
      <c r="D11" s="60"/>
      <c r="E11" s="55"/>
      <c r="F11" s="243"/>
      <c r="G11" s="419">
        <f>VLOOKUP(F11,Terceros!A:C,3,FALSE)</f>
        <v>0</v>
      </c>
      <c r="H11" s="243"/>
      <c r="I11" s="56"/>
      <c r="J11" s="286" t="str">
        <f t="shared" si="3"/>
        <v>n</v>
      </c>
      <c r="K11" s="286">
        <f>VLOOKUP(F11,Terceros!A:D,4,FALSE)</f>
        <v>0</v>
      </c>
      <c r="L11" s="61" t="s">
        <v>63</v>
      </c>
      <c r="M11" s="57"/>
      <c r="N11" s="58"/>
      <c r="O11" s="57">
        <f t="shared" si="4"/>
        <v>0</v>
      </c>
      <c r="P11" s="59"/>
      <c r="Q11" s="58"/>
      <c r="R11" s="57">
        <f t="shared" si="5"/>
        <v>0</v>
      </c>
      <c r="S11" s="99">
        <f t="shared" si="2"/>
        <v>0</v>
      </c>
      <c r="T11" s="56"/>
      <c r="U11" s="60"/>
      <c r="V11" s="322"/>
      <c r="W11" s="56"/>
      <c r="X11" s="242">
        <f>VLOOKUP(F11,Terceros!A$2:A$301,1,FALSE)</f>
        <v>0</v>
      </c>
      <c r="Y11" s="238">
        <f>VLOOKUP(H11,CR!A$3:A$27,1,FALSE)</f>
        <v>0</v>
      </c>
      <c r="Z11" s="285">
        <f>VLOOKUP(F11,Terceros!A:B,2,FALSE)</f>
        <v>0</v>
      </c>
      <c r="AA11" s="242">
        <f>VLOOKUP(H11,CR!A$1:CK$26,89,FALSE)</f>
        <v>0</v>
      </c>
    </row>
    <row r="12" spans="1:27" x14ac:dyDescent="0.25">
      <c r="A12" s="5">
        <f t="shared" si="0"/>
        <v>1900</v>
      </c>
      <c r="B12" s="5">
        <f t="shared" si="1"/>
        <v>1</v>
      </c>
      <c r="C12" s="5" t="str">
        <f>VLOOKUP(B12,Tablas!E$1:F$13,2,FALSE)</f>
        <v>1T</v>
      </c>
      <c r="D12" s="60"/>
      <c r="E12" s="55"/>
      <c r="F12" s="243"/>
      <c r="G12" s="419">
        <f>VLOOKUP(F12,Terceros!A:C,3,FALSE)</f>
        <v>0</v>
      </c>
      <c r="H12" s="243"/>
      <c r="I12" s="56"/>
      <c r="J12" s="286" t="str">
        <f t="shared" si="3"/>
        <v>n</v>
      </c>
      <c r="K12" s="286">
        <f>VLOOKUP(F12,Terceros!A:D,4,FALSE)</f>
        <v>0</v>
      </c>
      <c r="L12" s="61" t="s">
        <v>63</v>
      </c>
      <c r="M12" s="69"/>
      <c r="N12" s="58"/>
      <c r="O12" s="57">
        <f t="shared" si="4"/>
        <v>0</v>
      </c>
      <c r="P12" s="59"/>
      <c r="Q12" s="58"/>
      <c r="R12" s="57">
        <f t="shared" si="5"/>
        <v>0</v>
      </c>
      <c r="S12" s="99">
        <f t="shared" si="2"/>
        <v>0</v>
      </c>
      <c r="T12" s="56"/>
      <c r="U12" s="60"/>
      <c r="V12" s="322"/>
      <c r="W12" s="56"/>
      <c r="X12" s="242">
        <f>VLOOKUP(F12,Terceros!A$2:A$301,1,FALSE)</f>
        <v>0</v>
      </c>
      <c r="Y12" s="238">
        <f>VLOOKUP(H12,CR!A$3:A$27,1,FALSE)</f>
        <v>0</v>
      </c>
      <c r="Z12" s="285">
        <f>VLOOKUP(F12,Terceros!A:B,2,FALSE)</f>
        <v>0</v>
      </c>
      <c r="AA12" s="242">
        <f>VLOOKUP(H12,CR!A$1:CK$26,89,FALSE)</f>
        <v>0</v>
      </c>
    </row>
    <row r="13" spans="1:27" x14ac:dyDescent="0.25">
      <c r="A13" s="5">
        <f t="shared" si="0"/>
        <v>1900</v>
      </c>
      <c r="B13" s="5">
        <f t="shared" si="1"/>
        <v>1</v>
      </c>
      <c r="C13" s="5" t="str">
        <f>VLOOKUP(B13,Tablas!E$1:F$13,2,FALSE)</f>
        <v>1T</v>
      </c>
      <c r="D13" s="60"/>
      <c r="E13" s="55"/>
      <c r="F13" s="243"/>
      <c r="G13" s="419">
        <f>VLOOKUP(F13,Terceros!A:C,3,FALSE)</f>
        <v>0</v>
      </c>
      <c r="H13" s="243"/>
      <c r="I13" s="56"/>
      <c r="J13" s="286" t="str">
        <f t="shared" si="3"/>
        <v>n</v>
      </c>
      <c r="K13" s="286">
        <f>VLOOKUP(F13,Terceros!A:D,4,FALSE)</f>
        <v>0</v>
      </c>
      <c r="L13" s="61" t="s">
        <v>63</v>
      </c>
      <c r="M13" s="69"/>
      <c r="N13" s="58"/>
      <c r="O13" s="57">
        <f t="shared" si="4"/>
        <v>0</v>
      </c>
      <c r="P13" s="59"/>
      <c r="Q13" s="58"/>
      <c r="R13" s="57">
        <f t="shared" si="5"/>
        <v>0</v>
      </c>
      <c r="S13" s="99">
        <f t="shared" si="2"/>
        <v>0</v>
      </c>
      <c r="T13" s="56"/>
      <c r="U13" s="60"/>
      <c r="V13" s="322"/>
      <c r="W13" s="56"/>
      <c r="X13" s="242">
        <f>VLOOKUP(F13,Terceros!A$2:A$301,1,FALSE)</f>
        <v>0</v>
      </c>
      <c r="Y13" s="238">
        <f>VLOOKUP(H13,CR!A$3:A$27,1,FALSE)</f>
        <v>0</v>
      </c>
      <c r="Z13" s="285">
        <f>VLOOKUP(F13,Terceros!A:B,2,FALSE)</f>
        <v>0</v>
      </c>
      <c r="AA13" s="242">
        <f>VLOOKUP(H13,CR!A$1:CK$26,89,FALSE)</f>
        <v>0</v>
      </c>
    </row>
    <row r="14" spans="1:27" x14ac:dyDescent="0.25">
      <c r="A14" s="5">
        <f t="shared" si="0"/>
        <v>1900</v>
      </c>
      <c r="B14" s="5">
        <f t="shared" si="1"/>
        <v>1</v>
      </c>
      <c r="C14" s="5" t="str">
        <f>VLOOKUP(B14,Tablas!E$1:F$13,2,FALSE)</f>
        <v>1T</v>
      </c>
      <c r="D14" s="60"/>
      <c r="E14" s="55"/>
      <c r="F14" s="243"/>
      <c r="G14" s="419">
        <f>VLOOKUP(F14,Terceros!A:C,3,FALSE)</f>
        <v>0</v>
      </c>
      <c r="H14" s="243"/>
      <c r="I14" s="56"/>
      <c r="J14" s="286" t="str">
        <f t="shared" si="3"/>
        <v>n</v>
      </c>
      <c r="K14" s="286">
        <f>VLOOKUP(F14,Terceros!A:D,4,FALSE)</f>
        <v>0</v>
      </c>
      <c r="L14" s="61" t="s">
        <v>63</v>
      </c>
      <c r="M14" s="69"/>
      <c r="N14" s="58"/>
      <c r="O14" s="57">
        <f t="shared" si="4"/>
        <v>0</v>
      </c>
      <c r="P14" s="59"/>
      <c r="Q14" s="58"/>
      <c r="R14" s="57">
        <f t="shared" si="5"/>
        <v>0</v>
      </c>
      <c r="S14" s="99">
        <f t="shared" si="2"/>
        <v>0</v>
      </c>
      <c r="T14" s="56"/>
      <c r="U14" s="60"/>
      <c r="V14" s="322"/>
      <c r="W14" s="56"/>
      <c r="X14" s="242">
        <f>VLOOKUP(F14,Terceros!A$2:A$301,1,FALSE)</f>
        <v>0</v>
      </c>
      <c r="Y14" s="238">
        <f>VLOOKUP(H14,CR!A$3:A$27,1,FALSE)</f>
        <v>0</v>
      </c>
      <c r="Z14" s="285">
        <f>VLOOKUP(F14,Terceros!A:B,2,FALSE)</f>
        <v>0</v>
      </c>
      <c r="AA14" s="242">
        <f>VLOOKUP(H14,CR!A$1:CK$26,89,FALSE)</f>
        <v>0</v>
      </c>
    </row>
    <row r="15" spans="1:27" x14ac:dyDescent="0.25">
      <c r="A15" s="5">
        <f t="shared" si="0"/>
        <v>1900</v>
      </c>
      <c r="B15" s="5">
        <f t="shared" si="1"/>
        <v>1</v>
      </c>
      <c r="C15" s="5" t="str">
        <f>VLOOKUP(B15,Tablas!E$1:F$13,2,FALSE)</f>
        <v>1T</v>
      </c>
      <c r="D15" s="60"/>
      <c r="E15" s="55"/>
      <c r="F15" s="243"/>
      <c r="G15" s="419">
        <f>VLOOKUP(F15,Terceros!A:C,3,FALSE)</f>
        <v>0</v>
      </c>
      <c r="H15" s="243"/>
      <c r="I15" s="56"/>
      <c r="J15" s="286" t="str">
        <f t="shared" si="3"/>
        <v>n</v>
      </c>
      <c r="K15" s="286">
        <f>VLOOKUP(F15,Terceros!A:D,4,FALSE)</f>
        <v>0</v>
      </c>
      <c r="L15" s="61" t="s">
        <v>63</v>
      </c>
      <c r="M15" s="69"/>
      <c r="N15" s="58"/>
      <c r="O15" s="57">
        <f t="shared" si="4"/>
        <v>0</v>
      </c>
      <c r="P15" s="59"/>
      <c r="Q15" s="58"/>
      <c r="R15" s="57">
        <f t="shared" si="5"/>
        <v>0</v>
      </c>
      <c r="S15" s="99">
        <f t="shared" si="2"/>
        <v>0</v>
      </c>
      <c r="T15" s="56"/>
      <c r="U15" s="60"/>
      <c r="V15" s="322"/>
      <c r="W15" s="56"/>
      <c r="X15" s="242">
        <f>VLOOKUP(F15,Terceros!A$2:A$301,1,FALSE)</f>
        <v>0</v>
      </c>
      <c r="Y15" s="238">
        <f>VLOOKUP(H15,CR!A$3:A$27,1,FALSE)</f>
        <v>0</v>
      </c>
      <c r="Z15" s="285">
        <f>VLOOKUP(F15,Terceros!A:B,2,FALSE)</f>
        <v>0</v>
      </c>
      <c r="AA15" s="242">
        <f>VLOOKUP(H15,CR!A$1:CK$26,89,FALSE)</f>
        <v>0</v>
      </c>
    </row>
    <row r="16" spans="1:27" x14ac:dyDescent="0.25">
      <c r="A16" s="5">
        <f t="shared" si="0"/>
        <v>1900</v>
      </c>
      <c r="B16" s="5">
        <f t="shared" si="1"/>
        <v>1</v>
      </c>
      <c r="C16" s="5" t="str">
        <f>VLOOKUP(B16,Tablas!E$1:F$13,2,FALSE)</f>
        <v>1T</v>
      </c>
      <c r="D16" s="60"/>
      <c r="E16" s="55"/>
      <c r="F16" s="243"/>
      <c r="G16" s="419">
        <f>VLOOKUP(F16,Terceros!A:C,3,FALSE)</f>
        <v>0</v>
      </c>
      <c r="H16" s="243"/>
      <c r="I16" s="56"/>
      <c r="J16" s="286" t="str">
        <f t="shared" si="3"/>
        <v>n</v>
      </c>
      <c r="K16" s="286">
        <f>VLOOKUP(F16,Terceros!A:D,4,FALSE)</f>
        <v>0</v>
      </c>
      <c r="L16" s="61" t="s">
        <v>63</v>
      </c>
      <c r="M16" s="69"/>
      <c r="N16" s="58"/>
      <c r="O16" s="57">
        <f t="shared" si="4"/>
        <v>0</v>
      </c>
      <c r="P16" s="59"/>
      <c r="Q16" s="58"/>
      <c r="R16" s="57">
        <f t="shared" si="5"/>
        <v>0</v>
      </c>
      <c r="S16" s="99">
        <f t="shared" si="2"/>
        <v>0</v>
      </c>
      <c r="T16" s="56"/>
      <c r="U16" s="60"/>
      <c r="V16" s="322"/>
      <c r="W16" s="56"/>
      <c r="X16" s="242">
        <f>VLOOKUP(F16,Terceros!A$2:A$301,1,FALSE)</f>
        <v>0</v>
      </c>
      <c r="Y16" s="238">
        <f>VLOOKUP(H16,CR!A$3:A$27,1,FALSE)</f>
        <v>0</v>
      </c>
      <c r="Z16" s="285">
        <f>VLOOKUP(F16,Terceros!A:B,2,FALSE)</f>
        <v>0</v>
      </c>
      <c r="AA16" s="242">
        <f>VLOOKUP(H16,CR!A$1:CK$26,89,FALSE)</f>
        <v>0</v>
      </c>
    </row>
    <row r="17" spans="1:27" x14ac:dyDescent="0.25">
      <c r="A17" s="5">
        <f t="shared" si="0"/>
        <v>1900</v>
      </c>
      <c r="B17" s="5">
        <f t="shared" si="1"/>
        <v>1</v>
      </c>
      <c r="C17" s="5" t="str">
        <f>VLOOKUP(B17,Tablas!E$1:F$13,2,FALSE)</f>
        <v>1T</v>
      </c>
      <c r="D17" s="60"/>
      <c r="E17" s="55"/>
      <c r="F17" s="243"/>
      <c r="G17" s="419">
        <f>VLOOKUP(F17,Terceros!A:C,3,FALSE)</f>
        <v>0</v>
      </c>
      <c r="H17" s="243"/>
      <c r="I17" s="56"/>
      <c r="J17" s="286" t="str">
        <f t="shared" si="3"/>
        <v>n</v>
      </c>
      <c r="K17" s="286">
        <f>VLOOKUP(F17,Terceros!A:D,4,FALSE)</f>
        <v>0</v>
      </c>
      <c r="L17" s="61" t="s">
        <v>63</v>
      </c>
      <c r="M17" s="69"/>
      <c r="N17" s="58"/>
      <c r="O17" s="57">
        <f t="shared" si="4"/>
        <v>0</v>
      </c>
      <c r="P17" s="59"/>
      <c r="Q17" s="58"/>
      <c r="R17" s="57">
        <f t="shared" si="5"/>
        <v>0</v>
      </c>
      <c r="S17" s="99">
        <f t="shared" si="2"/>
        <v>0</v>
      </c>
      <c r="T17" s="56"/>
      <c r="U17" s="60"/>
      <c r="V17" s="322"/>
      <c r="W17" s="56"/>
      <c r="X17" s="242">
        <f>VLOOKUP(F17,Terceros!A$2:A$301,1,FALSE)</f>
        <v>0</v>
      </c>
      <c r="Y17" s="238">
        <f>VLOOKUP(H17,CR!A$3:A$27,1,FALSE)</f>
        <v>0</v>
      </c>
      <c r="Z17" s="285">
        <f>VLOOKUP(F17,Terceros!A:B,2,FALSE)</f>
        <v>0</v>
      </c>
      <c r="AA17" s="242">
        <f>VLOOKUP(H17,CR!A$1:CK$26,89,FALSE)</f>
        <v>0</v>
      </c>
    </row>
    <row r="18" spans="1:27" x14ac:dyDescent="0.25">
      <c r="A18" s="5">
        <f t="shared" si="0"/>
        <v>1900</v>
      </c>
      <c r="B18" s="5">
        <f t="shared" si="1"/>
        <v>1</v>
      </c>
      <c r="C18" s="5" t="str">
        <f>VLOOKUP(B18,Tablas!E$1:F$13,2,FALSE)</f>
        <v>1T</v>
      </c>
      <c r="D18" s="60"/>
      <c r="E18" s="55"/>
      <c r="F18" s="243"/>
      <c r="G18" s="419">
        <f>VLOOKUP(F18,Terceros!A:C,3,FALSE)</f>
        <v>0</v>
      </c>
      <c r="H18" s="243"/>
      <c r="I18" s="56"/>
      <c r="J18" s="286" t="str">
        <f t="shared" si="3"/>
        <v>n</v>
      </c>
      <c r="K18" s="286">
        <f>VLOOKUP(F18,Terceros!A:D,4,FALSE)</f>
        <v>0</v>
      </c>
      <c r="L18" s="61" t="s">
        <v>63</v>
      </c>
      <c r="M18" s="69"/>
      <c r="N18" s="58"/>
      <c r="O18" s="57">
        <f t="shared" si="4"/>
        <v>0</v>
      </c>
      <c r="P18" s="59"/>
      <c r="Q18" s="58"/>
      <c r="R18" s="57">
        <f t="shared" si="5"/>
        <v>0</v>
      </c>
      <c r="S18" s="99">
        <f t="shared" si="2"/>
        <v>0</v>
      </c>
      <c r="T18" s="56"/>
      <c r="U18" s="60"/>
      <c r="V18" s="322"/>
      <c r="W18" s="56"/>
      <c r="X18" s="242">
        <f>VLOOKUP(F18,Terceros!A$2:A$301,1,FALSE)</f>
        <v>0</v>
      </c>
      <c r="Y18" s="238">
        <f>VLOOKUP(H18,CR!A$3:A$27,1,FALSE)</f>
        <v>0</v>
      </c>
      <c r="Z18" s="285">
        <f>VLOOKUP(F18,Terceros!A:B,2,FALSE)</f>
        <v>0</v>
      </c>
      <c r="AA18" s="242">
        <f>VLOOKUP(H18,CR!A$1:CK$26,89,FALSE)</f>
        <v>0</v>
      </c>
    </row>
    <row r="19" spans="1:27" x14ac:dyDescent="0.25">
      <c r="A19" s="5">
        <f t="shared" si="0"/>
        <v>1900</v>
      </c>
      <c r="B19" s="5">
        <f t="shared" si="1"/>
        <v>1</v>
      </c>
      <c r="C19" s="5" t="str">
        <f>VLOOKUP(B19,Tablas!E$1:F$13,2,FALSE)</f>
        <v>1T</v>
      </c>
      <c r="D19" s="60"/>
      <c r="E19" s="55"/>
      <c r="F19" s="243"/>
      <c r="G19" s="419">
        <f>VLOOKUP(F19,Terceros!A:C,3,FALSE)</f>
        <v>0</v>
      </c>
      <c r="H19" s="243"/>
      <c r="I19" s="56"/>
      <c r="J19" s="286" t="str">
        <f t="shared" si="3"/>
        <v>n</v>
      </c>
      <c r="K19" s="286">
        <f>VLOOKUP(F19,Terceros!A:D,4,FALSE)</f>
        <v>0</v>
      </c>
      <c r="L19" s="61" t="s">
        <v>63</v>
      </c>
      <c r="M19" s="69"/>
      <c r="N19" s="58"/>
      <c r="O19" s="57">
        <f t="shared" si="4"/>
        <v>0</v>
      </c>
      <c r="P19" s="59"/>
      <c r="Q19" s="58"/>
      <c r="R19" s="57">
        <f t="shared" si="5"/>
        <v>0</v>
      </c>
      <c r="S19" s="99">
        <f t="shared" si="2"/>
        <v>0</v>
      </c>
      <c r="T19" s="56"/>
      <c r="U19" s="60"/>
      <c r="V19" s="322"/>
      <c r="W19" s="56"/>
      <c r="X19" s="242">
        <f>VLOOKUP(F19,Terceros!A$2:A$301,1,FALSE)</f>
        <v>0</v>
      </c>
      <c r="Y19" s="238">
        <f>VLOOKUP(H19,CR!A$3:A$27,1,FALSE)</f>
        <v>0</v>
      </c>
      <c r="Z19" s="285">
        <f>VLOOKUP(F19,Terceros!A:B,2,FALSE)</f>
        <v>0</v>
      </c>
      <c r="AA19" s="242">
        <f>VLOOKUP(H19,CR!A$1:CK$26,89,FALSE)</f>
        <v>0</v>
      </c>
    </row>
    <row r="20" spans="1:27" x14ac:dyDescent="0.25">
      <c r="A20" s="5">
        <f t="shared" si="0"/>
        <v>1900</v>
      </c>
      <c r="B20" s="5">
        <f t="shared" si="1"/>
        <v>1</v>
      </c>
      <c r="C20" s="5" t="str">
        <f>VLOOKUP(B20,Tablas!E$1:F$13,2,FALSE)</f>
        <v>1T</v>
      </c>
      <c r="D20" s="60"/>
      <c r="E20" s="55"/>
      <c r="F20" s="243"/>
      <c r="G20" s="419">
        <f>VLOOKUP(F20,Terceros!A:C,3,FALSE)</f>
        <v>0</v>
      </c>
      <c r="H20" s="243"/>
      <c r="I20" s="56"/>
      <c r="J20" s="286" t="str">
        <f t="shared" si="3"/>
        <v>n</v>
      </c>
      <c r="K20" s="286">
        <f>VLOOKUP(F20,Terceros!A:D,4,FALSE)</f>
        <v>0</v>
      </c>
      <c r="L20" s="61" t="s">
        <v>63</v>
      </c>
      <c r="M20" s="57"/>
      <c r="N20" s="58"/>
      <c r="O20" s="57">
        <f t="shared" si="4"/>
        <v>0</v>
      </c>
      <c r="P20" s="59"/>
      <c r="Q20" s="58"/>
      <c r="R20" s="57">
        <f t="shared" si="5"/>
        <v>0</v>
      </c>
      <c r="S20" s="99">
        <f t="shared" si="2"/>
        <v>0</v>
      </c>
      <c r="T20" s="56"/>
      <c r="U20" s="60"/>
      <c r="V20" s="322"/>
      <c r="W20" s="56"/>
      <c r="X20" s="242">
        <f>VLOOKUP(F20,Terceros!A$2:A$301,1,FALSE)</f>
        <v>0</v>
      </c>
      <c r="Y20" s="238">
        <f>VLOOKUP(H20,CR!A$3:A$27,1,FALSE)</f>
        <v>0</v>
      </c>
      <c r="Z20" s="285">
        <f>VLOOKUP(F20,Terceros!A:B,2,FALSE)</f>
        <v>0</v>
      </c>
      <c r="AA20" s="242">
        <f>VLOOKUP(H20,CR!A$1:CK$26,89,FALSE)</f>
        <v>0</v>
      </c>
    </row>
    <row r="21" spans="1:27" x14ac:dyDescent="0.25">
      <c r="A21" s="5">
        <f t="shared" si="0"/>
        <v>1900</v>
      </c>
      <c r="B21" s="5">
        <f t="shared" si="1"/>
        <v>1</v>
      </c>
      <c r="C21" s="5" t="str">
        <f>VLOOKUP(B21,Tablas!E$1:F$13,2,FALSE)</f>
        <v>1T</v>
      </c>
      <c r="D21" s="60"/>
      <c r="E21" s="55"/>
      <c r="F21" s="243"/>
      <c r="G21" s="419">
        <f>VLOOKUP(F21,Terceros!A:C,3,FALSE)</f>
        <v>0</v>
      </c>
      <c r="H21" s="243"/>
      <c r="I21" s="56"/>
      <c r="J21" s="286" t="str">
        <f t="shared" si="3"/>
        <v>n</v>
      </c>
      <c r="K21" s="286">
        <f>VLOOKUP(F21,Terceros!A:D,4,FALSE)</f>
        <v>0</v>
      </c>
      <c r="L21" s="61" t="s">
        <v>63</v>
      </c>
      <c r="M21" s="57"/>
      <c r="N21" s="58"/>
      <c r="O21" s="57">
        <f t="shared" si="4"/>
        <v>0</v>
      </c>
      <c r="P21" s="59"/>
      <c r="Q21" s="58"/>
      <c r="R21" s="57">
        <f t="shared" si="5"/>
        <v>0</v>
      </c>
      <c r="S21" s="99">
        <f t="shared" si="2"/>
        <v>0</v>
      </c>
      <c r="T21" s="56"/>
      <c r="U21" s="60"/>
      <c r="V21" s="322"/>
      <c r="W21" s="56"/>
      <c r="X21" s="242">
        <f>VLOOKUP(F21,Terceros!A$2:A$301,1,FALSE)</f>
        <v>0</v>
      </c>
      <c r="Y21" s="238">
        <f>VLOOKUP(H21,CR!A$3:A$27,1,FALSE)</f>
        <v>0</v>
      </c>
      <c r="Z21" s="285">
        <f>VLOOKUP(F21,Terceros!A:B,2,FALSE)</f>
        <v>0</v>
      </c>
      <c r="AA21" s="242">
        <f>VLOOKUP(H21,CR!A$1:CK$26,89,FALSE)</f>
        <v>0</v>
      </c>
    </row>
    <row r="22" spans="1:27" x14ac:dyDescent="0.25">
      <c r="A22" s="5">
        <f t="shared" si="0"/>
        <v>1900</v>
      </c>
      <c r="B22" s="5">
        <f t="shared" si="1"/>
        <v>1</v>
      </c>
      <c r="C22" s="5" t="str">
        <f>VLOOKUP(B22,Tablas!E$1:F$13,2,FALSE)</f>
        <v>1T</v>
      </c>
      <c r="D22" s="60"/>
      <c r="E22" s="55"/>
      <c r="F22" s="243"/>
      <c r="G22" s="419">
        <f>VLOOKUP(F22,Terceros!A:C,3,FALSE)</f>
        <v>0</v>
      </c>
      <c r="H22" s="243"/>
      <c r="I22" s="56"/>
      <c r="J22" s="286" t="str">
        <f t="shared" si="3"/>
        <v>n</v>
      </c>
      <c r="K22" s="286">
        <f>VLOOKUP(F22,Terceros!A:D,4,FALSE)</f>
        <v>0</v>
      </c>
      <c r="L22" s="61" t="s">
        <v>63</v>
      </c>
      <c r="M22" s="57"/>
      <c r="N22" s="58"/>
      <c r="O22" s="57">
        <f t="shared" si="4"/>
        <v>0</v>
      </c>
      <c r="P22" s="59"/>
      <c r="Q22" s="58"/>
      <c r="R22" s="57">
        <f t="shared" si="5"/>
        <v>0</v>
      </c>
      <c r="S22" s="99">
        <f t="shared" si="2"/>
        <v>0</v>
      </c>
      <c r="T22" s="56"/>
      <c r="U22" s="60"/>
      <c r="V22" s="322"/>
      <c r="W22" s="56"/>
      <c r="X22" s="242">
        <f>VLOOKUP(F22,Terceros!A$2:A$301,1,FALSE)</f>
        <v>0</v>
      </c>
      <c r="Y22" s="238">
        <f>VLOOKUP(H22,CR!A$3:A$27,1,FALSE)</f>
        <v>0</v>
      </c>
      <c r="Z22" s="285">
        <f>VLOOKUP(F22,Terceros!A:B,2,FALSE)</f>
        <v>0</v>
      </c>
      <c r="AA22" s="242">
        <f>VLOOKUP(H22,CR!A$1:CK$26,89,FALSE)</f>
        <v>0</v>
      </c>
    </row>
    <row r="23" spans="1:27" x14ac:dyDescent="0.25">
      <c r="A23" s="5">
        <f t="shared" si="0"/>
        <v>1900</v>
      </c>
      <c r="B23" s="5">
        <f t="shared" si="1"/>
        <v>1</v>
      </c>
      <c r="C23" s="5" t="str">
        <f>VLOOKUP(B23,Tablas!E$1:F$13,2,FALSE)</f>
        <v>1T</v>
      </c>
      <c r="D23" s="60"/>
      <c r="E23" s="55"/>
      <c r="F23" s="243"/>
      <c r="G23" s="419">
        <f>VLOOKUP(F23,Terceros!A:C,3,FALSE)</f>
        <v>0</v>
      </c>
      <c r="H23" s="243"/>
      <c r="I23" s="56"/>
      <c r="J23" s="286" t="str">
        <f t="shared" si="3"/>
        <v>n</v>
      </c>
      <c r="K23" s="286">
        <f>VLOOKUP(F23,Terceros!A:D,4,FALSE)</f>
        <v>0</v>
      </c>
      <c r="L23" s="61" t="s">
        <v>63</v>
      </c>
      <c r="M23" s="57"/>
      <c r="N23" s="58"/>
      <c r="O23" s="57">
        <f t="shared" si="4"/>
        <v>0</v>
      </c>
      <c r="P23" s="59"/>
      <c r="Q23" s="58"/>
      <c r="R23" s="57">
        <f t="shared" si="5"/>
        <v>0</v>
      </c>
      <c r="S23" s="99">
        <f t="shared" si="2"/>
        <v>0</v>
      </c>
      <c r="T23" s="56"/>
      <c r="U23" s="60"/>
      <c r="V23" s="322"/>
      <c r="W23" s="56"/>
      <c r="X23" s="242">
        <f>VLOOKUP(F23,Terceros!A$2:A$301,1,FALSE)</f>
        <v>0</v>
      </c>
      <c r="Y23" s="238">
        <f>VLOOKUP(H23,CR!A$3:A$27,1,FALSE)</f>
        <v>0</v>
      </c>
      <c r="Z23" s="285">
        <f>VLOOKUP(F23,Terceros!A:B,2,FALSE)</f>
        <v>0</v>
      </c>
      <c r="AA23" s="242">
        <f>VLOOKUP(H23,CR!A$1:CK$26,89,FALSE)</f>
        <v>0</v>
      </c>
    </row>
    <row r="24" spans="1:27" x14ac:dyDescent="0.25">
      <c r="A24" s="5">
        <f t="shared" si="0"/>
        <v>1900</v>
      </c>
      <c r="B24" s="5">
        <f t="shared" si="1"/>
        <v>1</v>
      </c>
      <c r="C24" s="5" t="str">
        <f>VLOOKUP(B24,Tablas!E$1:F$13,2,FALSE)</f>
        <v>1T</v>
      </c>
      <c r="D24" s="60"/>
      <c r="E24" s="55"/>
      <c r="F24" s="243"/>
      <c r="G24" s="419">
        <f>VLOOKUP(F24,Terceros!A:C,3,FALSE)</f>
        <v>0</v>
      </c>
      <c r="H24" s="243"/>
      <c r="I24" s="56"/>
      <c r="J24" s="286" t="str">
        <f t="shared" si="3"/>
        <v>n</v>
      </c>
      <c r="K24" s="286">
        <f>VLOOKUP(F24,Terceros!A:D,4,FALSE)</f>
        <v>0</v>
      </c>
      <c r="L24" s="61" t="s">
        <v>63</v>
      </c>
      <c r="M24" s="69"/>
      <c r="N24" s="58"/>
      <c r="O24" s="57">
        <f t="shared" si="4"/>
        <v>0</v>
      </c>
      <c r="P24" s="59"/>
      <c r="Q24" s="58"/>
      <c r="R24" s="57">
        <f t="shared" si="5"/>
        <v>0</v>
      </c>
      <c r="S24" s="99">
        <f t="shared" si="2"/>
        <v>0</v>
      </c>
      <c r="T24" s="56"/>
      <c r="U24" s="60"/>
      <c r="V24" s="322"/>
      <c r="W24" s="56"/>
      <c r="X24" s="242">
        <f>VLOOKUP(F24,Terceros!A$2:A$301,1,FALSE)</f>
        <v>0</v>
      </c>
      <c r="Y24" s="238">
        <f>VLOOKUP(H24,CR!A$3:A$27,1,FALSE)</f>
        <v>0</v>
      </c>
      <c r="Z24" s="285">
        <f>VLOOKUP(F24,Terceros!A:B,2,FALSE)</f>
        <v>0</v>
      </c>
      <c r="AA24" s="242">
        <f>VLOOKUP(H24,CR!A$1:CK$26,89,FALSE)</f>
        <v>0</v>
      </c>
    </row>
    <row r="25" spans="1:27" x14ac:dyDescent="0.25">
      <c r="A25" s="5">
        <f t="shared" si="0"/>
        <v>1900</v>
      </c>
      <c r="B25" s="5">
        <f t="shared" si="1"/>
        <v>1</v>
      </c>
      <c r="C25" s="5" t="str">
        <f>VLOOKUP(B25,Tablas!E$1:F$13,2,FALSE)</f>
        <v>1T</v>
      </c>
      <c r="D25" s="60"/>
      <c r="E25" s="55"/>
      <c r="F25" s="243"/>
      <c r="G25" s="419">
        <f>VLOOKUP(F25,Terceros!A:C,3,FALSE)</f>
        <v>0</v>
      </c>
      <c r="H25" s="243"/>
      <c r="I25" s="56"/>
      <c r="J25" s="286" t="str">
        <f t="shared" si="3"/>
        <v>n</v>
      </c>
      <c r="K25" s="286">
        <f>VLOOKUP(F25,Terceros!A:D,4,FALSE)</f>
        <v>0</v>
      </c>
      <c r="L25" s="61" t="s">
        <v>63</v>
      </c>
      <c r="M25" s="69"/>
      <c r="N25" s="58"/>
      <c r="O25" s="57">
        <f t="shared" si="4"/>
        <v>0</v>
      </c>
      <c r="P25" s="59"/>
      <c r="Q25" s="58"/>
      <c r="R25" s="57">
        <f t="shared" si="5"/>
        <v>0</v>
      </c>
      <c r="S25" s="99">
        <f t="shared" si="2"/>
        <v>0</v>
      </c>
      <c r="T25" s="56"/>
      <c r="U25" s="60"/>
      <c r="V25" s="322"/>
      <c r="W25" s="56"/>
      <c r="X25" s="242">
        <f>VLOOKUP(F25,Terceros!A$2:A$301,1,FALSE)</f>
        <v>0</v>
      </c>
      <c r="Y25" s="238">
        <f>VLOOKUP(H25,CR!A$3:A$27,1,FALSE)</f>
        <v>0</v>
      </c>
      <c r="Z25" s="285">
        <f>VLOOKUP(F25,Terceros!A:B,2,FALSE)</f>
        <v>0</v>
      </c>
      <c r="AA25" s="242">
        <f>VLOOKUP(H25,CR!A$1:CK$26,89,FALSE)</f>
        <v>0</v>
      </c>
    </row>
    <row r="26" spans="1:27" x14ac:dyDescent="0.25">
      <c r="A26" s="5">
        <f t="shared" si="0"/>
        <v>1900</v>
      </c>
      <c r="B26" s="5">
        <f t="shared" si="1"/>
        <v>1</v>
      </c>
      <c r="C26" s="5" t="str">
        <f>VLOOKUP(B26,Tablas!E$1:F$13,2,FALSE)</f>
        <v>1T</v>
      </c>
      <c r="D26" s="60"/>
      <c r="E26" s="55"/>
      <c r="F26" s="243"/>
      <c r="G26" s="419">
        <f>VLOOKUP(F26,Terceros!A:C,3,FALSE)</f>
        <v>0</v>
      </c>
      <c r="H26" s="243"/>
      <c r="I26" s="56"/>
      <c r="J26" s="286" t="str">
        <f t="shared" si="3"/>
        <v>n</v>
      </c>
      <c r="K26" s="286">
        <f>VLOOKUP(F26,Terceros!A:D,4,FALSE)</f>
        <v>0</v>
      </c>
      <c r="L26" s="61" t="s">
        <v>63</v>
      </c>
      <c r="M26" s="69"/>
      <c r="N26" s="58"/>
      <c r="O26" s="57">
        <f t="shared" si="4"/>
        <v>0</v>
      </c>
      <c r="P26" s="59"/>
      <c r="Q26" s="58"/>
      <c r="R26" s="57">
        <f t="shared" si="5"/>
        <v>0</v>
      </c>
      <c r="S26" s="99">
        <f t="shared" si="2"/>
        <v>0</v>
      </c>
      <c r="T26" s="56"/>
      <c r="U26" s="60"/>
      <c r="V26" s="322"/>
      <c r="W26" s="56"/>
      <c r="X26" s="242">
        <f>VLOOKUP(F26,Terceros!A$2:A$301,1,FALSE)</f>
        <v>0</v>
      </c>
      <c r="Y26" s="238">
        <f>VLOOKUP(H26,CR!A$3:A$27,1,FALSE)</f>
        <v>0</v>
      </c>
      <c r="Z26" s="285">
        <f>VLOOKUP(F26,Terceros!A:B,2,FALSE)</f>
        <v>0</v>
      </c>
      <c r="AA26" s="242">
        <f>VLOOKUP(H26,CR!A$1:CK$26,89,FALSE)</f>
        <v>0</v>
      </c>
    </row>
    <row r="27" spans="1:27" x14ac:dyDescent="0.25">
      <c r="A27" s="5">
        <f t="shared" si="0"/>
        <v>1900</v>
      </c>
      <c r="B27" s="5">
        <f t="shared" si="1"/>
        <v>1</v>
      </c>
      <c r="C27" s="5" t="str">
        <f>VLOOKUP(B27,Tablas!E$1:F$13,2,FALSE)</f>
        <v>1T</v>
      </c>
      <c r="D27" s="60"/>
      <c r="E27" s="55"/>
      <c r="F27" s="243"/>
      <c r="G27" s="419">
        <f>VLOOKUP(F27,Terceros!A:C,3,FALSE)</f>
        <v>0</v>
      </c>
      <c r="H27" s="243"/>
      <c r="I27" s="56"/>
      <c r="J27" s="286" t="str">
        <f t="shared" si="3"/>
        <v>n</v>
      </c>
      <c r="K27" s="286">
        <f>VLOOKUP(F27,Terceros!A:D,4,FALSE)</f>
        <v>0</v>
      </c>
      <c r="L27" s="61" t="s">
        <v>63</v>
      </c>
      <c r="M27" s="69"/>
      <c r="N27" s="58"/>
      <c r="O27" s="57">
        <f t="shared" si="4"/>
        <v>0</v>
      </c>
      <c r="P27" s="59"/>
      <c r="Q27" s="58"/>
      <c r="R27" s="57">
        <f t="shared" si="5"/>
        <v>0</v>
      </c>
      <c r="S27" s="99">
        <f t="shared" si="2"/>
        <v>0</v>
      </c>
      <c r="T27" s="56"/>
      <c r="U27" s="60"/>
      <c r="V27" s="322"/>
      <c r="W27" s="56"/>
      <c r="X27" s="242">
        <f>VLOOKUP(F27,Terceros!A$2:A$301,1,FALSE)</f>
        <v>0</v>
      </c>
      <c r="Y27" s="238">
        <f>VLOOKUP(H27,CR!A$3:A$27,1,FALSE)</f>
        <v>0</v>
      </c>
      <c r="Z27" s="285">
        <f>VLOOKUP(F27,Terceros!A:B,2,FALSE)</f>
        <v>0</v>
      </c>
      <c r="AA27" s="242">
        <f>VLOOKUP(H27,CR!A$1:CK$26,89,FALSE)</f>
        <v>0</v>
      </c>
    </row>
    <row r="28" spans="1:27" x14ac:dyDescent="0.25">
      <c r="A28" s="5">
        <f t="shared" si="0"/>
        <v>1900</v>
      </c>
      <c r="B28" s="5">
        <f t="shared" si="1"/>
        <v>1</v>
      </c>
      <c r="C28" s="5" t="str">
        <f>VLOOKUP(B28,Tablas!E$1:F$13,2,FALSE)</f>
        <v>1T</v>
      </c>
      <c r="D28" s="60"/>
      <c r="E28" s="55"/>
      <c r="F28" s="243"/>
      <c r="G28" s="419">
        <f>VLOOKUP(F28,Terceros!A:C,3,FALSE)</f>
        <v>0</v>
      </c>
      <c r="H28" s="243"/>
      <c r="I28" s="56"/>
      <c r="J28" s="286" t="str">
        <f t="shared" si="3"/>
        <v>n</v>
      </c>
      <c r="K28" s="286">
        <f>VLOOKUP(F28,Terceros!A:D,4,FALSE)</f>
        <v>0</v>
      </c>
      <c r="L28" s="61" t="s">
        <v>63</v>
      </c>
      <c r="M28" s="69"/>
      <c r="N28" s="58"/>
      <c r="O28" s="57">
        <f t="shared" si="4"/>
        <v>0</v>
      </c>
      <c r="P28" s="59"/>
      <c r="Q28" s="58"/>
      <c r="R28" s="57">
        <f t="shared" si="5"/>
        <v>0</v>
      </c>
      <c r="S28" s="99">
        <f t="shared" si="2"/>
        <v>0</v>
      </c>
      <c r="T28" s="56"/>
      <c r="U28" s="60"/>
      <c r="V28" s="322"/>
      <c r="W28" s="56"/>
      <c r="X28" s="242">
        <f>VLOOKUP(F28,Terceros!A$2:A$301,1,FALSE)</f>
        <v>0</v>
      </c>
      <c r="Y28" s="238">
        <f>VLOOKUP(H28,CR!A$3:A$27,1,FALSE)</f>
        <v>0</v>
      </c>
      <c r="Z28" s="285">
        <f>VLOOKUP(F28,Terceros!A:B,2,FALSE)</f>
        <v>0</v>
      </c>
      <c r="AA28" s="242">
        <f>VLOOKUP(H28,CR!A$1:CK$26,89,FALSE)</f>
        <v>0</v>
      </c>
    </row>
    <row r="29" spans="1:27" x14ac:dyDescent="0.25">
      <c r="A29" s="5">
        <f t="shared" si="0"/>
        <v>1900</v>
      </c>
      <c r="B29" s="5">
        <f t="shared" si="1"/>
        <v>1</v>
      </c>
      <c r="C29" s="5" t="str">
        <f>VLOOKUP(B29,Tablas!E$1:F$13,2,FALSE)</f>
        <v>1T</v>
      </c>
      <c r="D29" s="60"/>
      <c r="E29" s="55"/>
      <c r="F29" s="243"/>
      <c r="G29" s="419">
        <f>VLOOKUP(F29,Terceros!A:C,3,FALSE)</f>
        <v>0</v>
      </c>
      <c r="H29" s="243"/>
      <c r="I29" s="56"/>
      <c r="J29" s="286" t="str">
        <f t="shared" si="3"/>
        <v>n</v>
      </c>
      <c r="K29" s="286">
        <f>VLOOKUP(F29,Terceros!A:D,4,FALSE)</f>
        <v>0</v>
      </c>
      <c r="L29" s="61" t="s">
        <v>63</v>
      </c>
      <c r="M29" s="69"/>
      <c r="N29" s="58"/>
      <c r="O29" s="57">
        <f t="shared" si="4"/>
        <v>0</v>
      </c>
      <c r="P29" s="59"/>
      <c r="Q29" s="58"/>
      <c r="R29" s="57">
        <f t="shared" si="5"/>
        <v>0</v>
      </c>
      <c r="S29" s="99">
        <f t="shared" si="2"/>
        <v>0</v>
      </c>
      <c r="T29" s="56"/>
      <c r="U29" s="60"/>
      <c r="V29" s="322"/>
      <c r="W29" s="56"/>
      <c r="X29" s="242">
        <f>VLOOKUP(F29,Terceros!A$2:A$301,1,FALSE)</f>
        <v>0</v>
      </c>
      <c r="Y29" s="238">
        <f>VLOOKUP(H29,CR!A$3:A$27,1,FALSE)</f>
        <v>0</v>
      </c>
      <c r="Z29" s="285">
        <f>VLOOKUP(F29,Terceros!A:B,2,FALSE)</f>
        <v>0</v>
      </c>
      <c r="AA29" s="242">
        <f>VLOOKUP(H29,CR!A$1:CK$26,89,FALSE)</f>
        <v>0</v>
      </c>
    </row>
    <row r="30" spans="1:27" x14ac:dyDescent="0.25">
      <c r="A30" s="5">
        <f t="shared" si="0"/>
        <v>1900</v>
      </c>
      <c r="B30" s="5">
        <f t="shared" si="1"/>
        <v>1</v>
      </c>
      <c r="C30" s="5" t="str">
        <f>VLOOKUP(B30,Tablas!E$1:F$13,2,FALSE)</f>
        <v>1T</v>
      </c>
      <c r="D30" s="60"/>
      <c r="E30" s="55"/>
      <c r="F30" s="243"/>
      <c r="G30" s="419">
        <f>VLOOKUP(F30,Terceros!A:C,3,FALSE)</f>
        <v>0</v>
      </c>
      <c r="H30" s="243"/>
      <c r="I30" s="56"/>
      <c r="J30" s="286" t="str">
        <f t="shared" si="3"/>
        <v>n</v>
      </c>
      <c r="K30" s="286">
        <f>VLOOKUP(F30,Terceros!A:D,4,FALSE)</f>
        <v>0</v>
      </c>
      <c r="L30" s="61" t="s">
        <v>63</v>
      </c>
      <c r="M30" s="69"/>
      <c r="N30" s="58"/>
      <c r="O30" s="57">
        <f t="shared" si="4"/>
        <v>0</v>
      </c>
      <c r="P30" s="59"/>
      <c r="Q30" s="58"/>
      <c r="R30" s="57">
        <f t="shared" si="5"/>
        <v>0</v>
      </c>
      <c r="S30" s="99">
        <f t="shared" si="2"/>
        <v>0</v>
      </c>
      <c r="T30" s="56"/>
      <c r="U30" s="60"/>
      <c r="V30" s="322"/>
      <c r="W30" s="56"/>
      <c r="X30" s="242">
        <f>VLOOKUP(F30,Terceros!A$2:A$301,1,FALSE)</f>
        <v>0</v>
      </c>
      <c r="Y30" s="238">
        <f>VLOOKUP(H30,CR!A$3:A$27,1,FALSE)</f>
        <v>0</v>
      </c>
      <c r="Z30" s="285">
        <f>VLOOKUP(F30,Terceros!A:B,2,FALSE)</f>
        <v>0</v>
      </c>
      <c r="AA30" s="242">
        <f>VLOOKUP(H30,CR!A$1:CK$26,89,FALSE)</f>
        <v>0</v>
      </c>
    </row>
    <row r="31" spans="1:27" x14ac:dyDescent="0.25">
      <c r="A31" s="5">
        <f t="shared" si="0"/>
        <v>1900</v>
      </c>
      <c r="B31" s="5">
        <f t="shared" si="1"/>
        <v>1</v>
      </c>
      <c r="C31" s="5" t="str">
        <f>VLOOKUP(B31,Tablas!E$1:F$13,2,FALSE)</f>
        <v>1T</v>
      </c>
      <c r="D31" s="60"/>
      <c r="E31" s="55"/>
      <c r="F31" s="243"/>
      <c r="G31" s="419">
        <f>VLOOKUP(F31,Terceros!A:C,3,FALSE)</f>
        <v>0</v>
      </c>
      <c r="H31" s="243"/>
      <c r="I31" s="56"/>
      <c r="J31" s="286" t="str">
        <f t="shared" si="3"/>
        <v>n</v>
      </c>
      <c r="K31" s="286">
        <f>VLOOKUP(F31,Terceros!A:D,4,FALSE)</f>
        <v>0</v>
      </c>
      <c r="L31" s="61" t="s">
        <v>63</v>
      </c>
      <c r="M31" s="69"/>
      <c r="N31" s="58"/>
      <c r="O31" s="57">
        <f t="shared" si="4"/>
        <v>0</v>
      </c>
      <c r="P31" s="59"/>
      <c r="Q31" s="58"/>
      <c r="R31" s="57">
        <f t="shared" si="5"/>
        <v>0</v>
      </c>
      <c r="S31" s="99">
        <f t="shared" si="2"/>
        <v>0</v>
      </c>
      <c r="T31" s="56"/>
      <c r="U31" s="60"/>
      <c r="V31" s="322"/>
      <c r="W31" s="56"/>
      <c r="X31" s="242">
        <f>VLOOKUP(F31,Terceros!A$2:A$301,1,FALSE)</f>
        <v>0</v>
      </c>
      <c r="Y31" s="238">
        <f>VLOOKUP(H31,CR!A$3:A$27,1,FALSE)</f>
        <v>0</v>
      </c>
      <c r="Z31" s="285">
        <f>VLOOKUP(F31,Terceros!A:B,2,FALSE)</f>
        <v>0</v>
      </c>
      <c r="AA31" s="242">
        <f>VLOOKUP(H31,CR!A$1:CK$26,89,FALSE)</f>
        <v>0</v>
      </c>
    </row>
    <row r="32" spans="1:27" x14ac:dyDescent="0.25">
      <c r="A32" s="5">
        <f t="shared" si="0"/>
        <v>1900</v>
      </c>
      <c r="B32" s="5">
        <f t="shared" si="1"/>
        <v>1</v>
      </c>
      <c r="C32" s="5" t="str">
        <f>VLOOKUP(B32,Tablas!E$1:F$13,2,FALSE)</f>
        <v>1T</v>
      </c>
      <c r="D32" s="60"/>
      <c r="E32" s="55"/>
      <c r="F32" s="243"/>
      <c r="G32" s="419">
        <f>VLOOKUP(F32,Terceros!A:C,3,FALSE)</f>
        <v>0</v>
      </c>
      <c r="H32" s="243"/>
      <c r="I32" s="56"/>
      <c r="J32" s="286" t="str">
        <f t="shared" si="3"/>
        <v>n</v>
      </c>
      <c r="K32" s="286">
        <f>VLOOKUP(F32,Terceros!A:D,4,FALSE)</f>
        <v>0</v>
      </c>
      <c r="L32" s="61" t="s">
        <v>63</v>
      </c>
      <c r="M32" s="69"/>
      <c r="N32" s="58"/>
      <c r="O32" s="57">
        <f t="shared" si="4"/>
        <v>0</v>
      </c>
      <c r="P32" s="59"/>
      <c r="Q32" s="58"/>
      <c r="R32" s="57">
        <f t="shared" si="5"/>
        <v>0</v>
      </c>
      <c r="S32" s="99">
        <f t="shared" si="2"/>
        <v>0</v>
      </c>
      <c r="T32" s="56"/>
      <c r="U32" s="60"/>
      <c r="V32" s="322"/>
      <c r="W32" s="56"/>
      <c r="X32" s="242">
        <f>VLOOKUP(F32,Terceros!A$2:A$301,1,FALSE)</f>
        <v>0</v>
      </c>
      <c r="Y32" s="238">
        <f>VLOOKUP(H32,CR!A$3:A$27,1,FALSE)</f>
        <v>0</v>
      </c>
      <c r="Z32" s="285">
        <f>VLOOKUP(F32,Terceros!A:B,2,FALSE)</f>
        <v>0</v>
      </c>
      <c r="AA32" s="242">
        <f>VLOOKUP(H32,CR!A$1:CK$26,89,FALSE)</f>
        <v>0</v>
      </c>
    </row>
    <row r="33" spans="1:27" x14ac:dyDescent="0.25">
      <c r="A33" s="5">
        <f t="shared" si="0"/>
        <v>1900</v>
      </c>
      <c r="B33" s="5">
        <f t="shared" si="1"/>
        <v>1</v>
      </c>
      <c r="C33" s="5" t="str">
        <f>VLOOKUP(B33,Tablas!E$1:F$13,2,FALSE)</f>
        <v>1T</v>
      </c>
      <c r="D33" s="60"/>
      <c r="E33" s="55"/>
      <c r="F33" s="243"/>
      <c r="G33" s="419">
        <f>VLOOKUP(F33,Terceros!A:C,3,FALSE)</f>
        <v>0</v>
      </c>
      <c r="H33" s="243"/>
      <c r="I33" s="56"/>
      <c r="J33" s="286" t="str">
        <f t="shared" si="3"/>
        <v>n</v>
      </c>
      <c r="K33" s="286">
        <f>VLOOKUP(F33,Terceros!A:D,4,FALSE)</f>
        <v>0</v>
      </c>
      <c r="L33" s="61" t="s">
        <v>63</v>
      </c>
      <c r="M33" s="69"/>
      <c r="N33" s="58"/>
      <c r="O33" s="57">
        <f t="shared" si="4"/>
        <v>0</v>
      </c>
      <c r="P33" s="59"/>
      <c r="Q33" s="58"/>
      <c r="R33" s="57">
        <f t="shared" si="5"/>
        <v>0</v>
      </c>
      <c r="S33" s="99">
        <f t="shared" si="2"/>
        <v>0</v>
      </c>
      <c r="T33" s="56"/>
      <c r="U33" s="60"/>
      <c r="V33" s="322"/>
      <c r="W33" s="56"/>
      <c r="X33" s="242">
        <f>VLOOKUP(F33,Terceros!A$2:A$301,1,FALSE)</f>
        <v>0</v>
      </c>
      <c r="Y33" s="238">
        <f>VLOOKUP(H33,CR!A$3:A$27,1,FALSE)</f>
        <v>0</v>
      </c>
      <c r="Z33" s="285">
        <f>VLOOKUP(F33,Terceros!A:B,2,FALSE)</f>
        <v>0</v>
      </c>
      <c r="AA33" s="242">
        <f>VLOOKUP(H33,CR!A$1:CK$26,89,FALSE)</f>
        <v>0</v>
      </c>
    </row>
    <row r="34" spans="1:27" x14ac:dyDescent="0.25">
      <c r="A34" s="5">
        <f t="shared" si="0"/>
        <v>1900</v>
      </c>
      <c r="B34" s="5">
        <f t="shared" si="1"/>
        <v>1</v>
      </c>
      <c r="C34" s="5" t="str">
        <f>VLOOKUP(B34,Tablas!E$1:F$13,2,FALSE)</f>
        <v>1T</v>
      </c>
      <c r="D34" s="60"/>
      <c r="E34" s="55"/>
      <c r="F34" s="243"/>
      <c r="G34" s="419">
        <f>VLOOKUP(F34,Terceros!A:C,3,FALSE)</f>
        <v>0</v>
      </c>
      <c r="H34" s="243"/>
      <c r="I34" s="56"/>
      <c r="J34" s="286" t="str">
        <f t="shared" si="3"/>
        <v>n</v>
      </c>
      <c r="K34" s="286">
        <f>VLOOKUP(F34,Terceros!A:D,4,FALSE)</f>
        <v>0</v>
      </c>
      <c r="L34" s="61" t="s">
        <v>63</v>
      </c>
      <c r="M34" s="69"/>
      <c r="N34" s="58"/>
      <c r="O34" s="57">
        <f t="shared" si="4"/>
        <v>0</v>
      </c>
      <c r="P34" s="59"/>
      <c r="Q34" s="58"/>
      <c r="R34" s="57">
        <f t="shared" si="5"/>
        <v>0</v>
      </c>
      <c r="S34" s="99">
        <f t="shared" si="2"/>
        <v>0</v>
      </c>
      <c r="T34" s="56"/>
      <c r="U34" s="60"/>
      <c r="V34" s="322"/>
      <c r="W34" s="56"/>
      <c r="X34" s="242">
        <f>VLOOKUP(F34,Terceros!A$2:A$301,1,FALSE)</f>
        <v>0</v>
      </c>
      <c r="Y34" s="238">
        <f>VLOOKUP(H34,CR!A$3:A$27,1,FALSE)</f>
        <v>0</v>
      </c>
      <c r="Z34" s="285">
        <f>VLOOKUP(F34,Terceros!A:B,2,FALSE)</f>
        <v>0</v>
      </c>
      <c r="AA34" s="242">
        <f>VLOOKUP(H34,CR!A$1:CK$26,89,FALSE)</f>
        <v>0</v>
      </c>
    </row>
    <row r="35" spans="1:27" x14ac:dyDescent="0.25">
      <c r="A35" s="5">
        <f t="shared" si="0"/>
        <v>1900</v>
      </c>
      <c r="B35" s="5">
        <f t="shared" si="1"/>
        <v>1</v>
      </c>
      <c r="C35" s="5" t="str">
        <f>VLOOKUP(B35,Tablas!E$1:F$13,2,FALSE)</f>
        <v>1T</v>
      </c>
      <c r="D35" s="60"/>
      <c r="E35" s="55"/>
      <c r="F35" s="243"/>
      <c r="G35" s="419">
        <f>VLOOKUP(F35,Terceros!A:C,3,FALSE)</f>
        <v>0</v>
      </c>
      <c r="H35" s="243"/>
      <c r="I35" s="56"/>
      <c r="J35" s="286" t="str">
        <f t="shared" si="3"/>
        <v>n</v>
      </c>
      <c r="K35" s="286">
        <f>VLOOKUP(F35,Terceros!A:D,4,FALSE)</f>
        <v>0</v>
      </c>
      <c r="L35" s="61" t="s">
        <v>63</v>
      </c>
      <c r="M35" s="69"/>
      <c r="N35" s="58"/>
      <c r="O35" s="57">
        <f t="shared" si="4"/>
        <v>0</v>
      </c>
      <c r="P35" s="59"/>
      <c r="Q35" s="58"/>
      <c r="R35" s="57">
        <f t="shared" si="5"/>
        <v>0</v>
      </c>
      <c r="S35" s="99">
        <f t="shared" si="2"/>
        <v>0</v>
      </c>
      <c r="T35" s="56"/>
      <c r="U35" s="60"/>
      <c r="V35" s="322"/>
      <c r="W35" s="56"/>
      <c r="X35" s="242">
        <f>VLOOKUP(F35,Terceros!A$2:A$301,1,FALSE)</f>
        <v>0</v>
      </c>
      <c r="Y35" s="238">
        <f>VLOOKUP(H35,CR!A$3:A$27,1,FALSE)</f>
        <v>0</v>
      </c>
      <c r="Z35" s="285">
        <f>VLOOKUP(F35,Terceros!A:B,2,FALSE)</f>
        <v>0</v>
      </c>
      <c r="AA35" s="242">
        <f>VLOOKUP(H35,CR!A$1:CK$26,89,FALSE)</f>
        <v>0</v>
      </c>
    </row>
    <row r="36" spans="1:27" x14ac:dyDescent="0.25">
      <c r="A36" s="5">
        <f t="shared" si="0"/>
        <v>1900</v>
      </c>
      <c r="B36" s="5">
        <f t="shared" si="1"/>
        <v>1</v>
      </c>
      <c r="C36" s="5" t="str">
        <f>VLOOKUP(B36,Tablas!E$1:F$13,2,FALSE)</f>
        <v>1T</v>
      </c>
      <c r="D36" s="60"/>
      <c r="E36" s="55"/>
      <c r="F36" s="243"/>
      <c r="G36" s="419">
        <f>VLOOKUP(F36,Terceros!A:C,3,FALSE)</f>
        <v>0</v>
      </c>
      <c r="H36" s="243"/>
      <c r="I36" s="56"/>
      <c r="J36" s="286" t="str">
        <f t="shared" si="3"/>
        <v>n</v>
      </c>
      <c r="K36" s="286">
        <f>VLOOKUP(F36,Terceros!A:D,4,FALSE)</f>
        <v>0</v>
      </c>
      <c r="L36" s="61" t="s">
        <v>63</v>
      </c>
      <c r="M36" s="69"/>
      <c r="N36" s="58"/>
      <c r="O36" s="57">
        <f t="shared" si="4"/>
        <v>0</v>
      </c>
      <c r="P36" s="59"/>
      <c r="Q36" s="58"/>
      <c r="R36" s="57">
        <f t="shared" si="5"/>
        <v>0</v>
      </c>
      <c r="S36" s="99">
        <f t="shared" si="2"/>
        <v>0</v>
      </c>
      <c r="T36" s="56"/>
      <c r="U36" s="60"/>
      <c r="V36" s="322"/>
      <c r="W36" s="56"/>
      <c r="X36" s="242">
        <f>VLOOKUP(F36,Terceros!A$2:A$301,1,FALSE)</f>
        <v>0</v>
      </c>
      <c r="Y36" s="238">
        <f>VLOOKUP(H36,CR!A$3:A$27,1,FALSE)</f>
        <v>0</v>
      </c>
      <c r="Z36" s="285">
        <f>VLOOKUP(F36,Terceros!A:B,2,FALSE)</f>
        <v>0</v>
      </c>
      <c r="AA36" s="242">
        <f>VLOOKUP(H36,CR!A$1:CK$26,89,FALSE)</f>
        <v>0</v>
      </c>
    </row>
    <row r="37" spans="1:27" x14ac:dyDescent="0.25">
      <c r="A37" s="5">
        <f t="shared" si="0"/>
        <v>1900</v>
      </c>
      <c r="B37" s="5">
        <f t="shared" si="1"/>
        <v>1</v>
      </c>
      <c r="C37" s="5" t="str">
        <f>VLOOKUP(B37,Tablas!E$1:F$13,2,FALSE)</f>
        <v>1T</v>
      </c>
      <c r="D37" s="60"/>
      <c r="E37" s="55"/>
      <c r="F37" s="243"/>
      <c r="G37" s="419">
        <f>VLOOKUP(F37,Terceros!A:C,3,FALSE)</f>
        <v>0</v>
      </c>
      <c r="H37" s="243"/>
      <c r="I37" s="56"/>
      <c r="J37" s="286" t="str">
        <f t="shared" si="3"/>
        <v>n</v>
      </c>
      <c r="K37" s="286">
        <f>VLOOKUP(F37,Terceros!A:D,4,FALSE)</f>
        <v>0</v>
      </c>
      <c r="L37" s="61" t="s">
        <v>63</v>
      </c>
      <c r="M37" s="69"/>
      <c r="N37" s="58"/>
      <c r="O37" s="57">
        <f t="shared" si="4"/>
        <v>0</v>
      </c>
      <c r="P37" s="59"/>
      <c r="Q37" s="58"/>
      <c r="R37" s="57">
        <f t="shared" si="5"/>
        <v>0</v>
      </c>
      <c r="S37" s="99">
        <f t="shared" si="2"/>
        <v>0</v>
      </c>
      <c r="T37" s="56"/>
      <c r="U37" s="60"/>
      <c r="V37" s="322"/>
      <c r="W37" s="56"/>
      <c r="X37" s="242">
        <f>VLOOKUP(F37,Terceros!A$2:A$301,1,FALSE)</f>
        <v>0</v>
      </c>
      <c r="Y37" s="238">
        <f>VLOOKUP(H37,CR!A$3:A$27,1,FALSE)</f>
        <v>0</v>
      </c>
      <c r="Z37" s="285">
        <f>VLOOKUP(F37,Terceros!A:B,2,FALSE)</f>
        <v>0</v>
      </c>
      <c r="AA37" s="242">
        <f>VLOOKUP(H37,CR!A$1:CK$26,89,FALSE)</f>
        <v>0</v>
      </c>
    </row>
    <row r="38" spans="1:27" x14ac:dyDescent="0.25">
      <c r="A38" s="5">
        <f t="shared" si="0"/>
        <v>1900</v>
      </c>
      <c r="B38" s="5">
        <f t="shared" si="1"/>
        <v>1</v>
      </c>
      <c r="C38" s="5" t="str">
        <f>VLOOKUP(B38,Tablas!E$1:F$13,2,FALSE)</f>
        <v>1T</v>
      </c>
      <c r="D38" s="60"/>
      <c r="E38" s="55"/>
      <c r="F38" s="243"/>
      <c r="G38" s="419">
        <f>VLOOKUP(F38,Terceros!A:C,3,FALSE)</f>
        <v>0</v>
      </c>
      <c r="H38" s="243"/>
      <c r="I38" s="56"/>
      <c r="J38" s="286" t="str">
        <f t="shared" si="3"/>
        <v>n</v>
      </c>
      <c r="K38" s="286">
        <f>VLOOKUP(F38,Terceros!A:D,4,FALSE)</f>
        <v>0</v>
      </c>
      <c r="L38" s="61" t="s">
        <v>63</v>
      </c>
      <c r="M38" s="57"/>
      <c r="N38" s="58"/>
      <c r="O38" s="57">
        <f t="shared" si="4"/>
        <v>0</v>
      </c>
      <c r="P38" s="59"/>
      <c r="Q38" s="58"/>
      <c r="R38" s="57">
        <f t="shared" si="5"/>
        <v>0</v>
      </c>
      <c r="S38" s="99">
        <f t="shared" si="2"/>
        <v>0</v>
      </c>
      <c r="T38" s="56"/>
      <c r="U38" s="60"/>
      <c r="V38" s="322"/>
      <c r="W38" s="56"/>
      <c r="X38" s="242">
        <f>VLOOKUP(F38,Terceros!A$2:A$301,1,FALSE)</f>
        <v>0</v>
      </c>
      <c r="Y38" s="238">
        <f>VLOOKUP(H38,CR!A$3:A$27,1,FALSE)</f>
        <v>0</v>
      </c>
      <c r="Z38" s="285">
        <f>VLOOKUP(F38,Terceros!A:B,2,FALSE)</f>
        <v>0</v>
      </c>
      <c r="AA38" s="242">
        <f>VLOOKUP(H38,CR!A$1:CK$26,89,FALSE)</f>
        <v>0</v>
      </c>
    </row>
    <row r="39" spans="1:27" x14ac:dyDescent="0.25">
      <c r="A39" s="5">
        <f t="shared" si="0"/>
        <v>1900</v>
      </c>
      <c r="B39" s="5">
        <f t="shared" si="1"/>
        <v>1</v>
      </c>
      <c r="C39" s="5" t="str">
        <f>VLOOKUP(B39,Tablas!E$1:F$13,2,FALSE)</f>
        <v>1T</v>
      </c>
      <c r="D39" s="60"/>
      <c r="E39" s="55"/>
      <c r="F39" s="243"/>
      <c r="G39" s="419">
        <f>VLOOKUP(F39,Terceros!A:C,3,FALSE)</f>
        <v>0</v>
      </c>
      <c r="H39" s="243"/>
      <c r="I39" s="56"/>
      <c r="J39" s="286" t="str">
        <f t="shared" si="3"/>
        <v>n</v>
      </c>
      <c r="K39" s="286">
        <f>VLOOKUP(F39,Terceros!A:D,4,FALSE)</f>
        <v>0</v>
      </c>
      <c r="L39" s="61" t="s">
        <v>63</v>
      </c>
      <c r="M39" s="57"/>
      <c r="N39" s="58"/>
      <c r="O39" s="57">
        <f t="shared" si="4"/>
        <v>0</v>
      </c>
      <c r="P39" s="59"/>
      <c r="Q39" s="58"/>
      <c r="R39" s="57">
        <f t="shared" si="5"/>
        <v>0</v>
      </c>
      <c r="S39" s="99">
        <f t="shared" si="2"/>
        <v>0</v>
      </c>
      <c r="T39" s="56"/>
      <c r="U39" s="60"/>
      <c r="V39" s="322"/>
      <c r="W39" s="56"/>
      <c r="X39" s="242">
        <f>VLOOKUP(F39,Terceros!A$2:A$301,1,FALSE)</f>
        <v>0</v>
      </c>
      <c r="Y39" s="238">
        <f>VLOOKUP(H39,CR!A$3:A$27,1,FALSE)</f>
        <v>0</v>
      </c>
      <c r="Z39" s="285">
        <f>VLOOKUP(F39,Terceros!A:B,2,FALSE)</f>
        <v>0</v>
      </c>
      <c r="AA39" s="242">
        <f>VLOOKUP(H39,CR!A$1:CK$26,89,FALSE)</f>
        <v>0</v>
      </c>
    </row>
    <row r="40" spans="1:27" x14ac:dyDescent="0.25">
      <c r="A40" s="5">
        <f t="shared" si="0"/>
        <v>1900</v>
      </c>
      <c r="B40" s="5">
        <f t="shared" si="1"/>
        <v>1</v>
      </c>
      <c r="C40" s="5" t="str">
        <f>VLOOKUP(B40,Tablas!E$1:F$13,2,FALSE)</f>
        <v>1T</v>
      </c>
      <c r="D40" s="60"/>
      <c r="E40" s="55"/>
      <c r="F40" s="243"/>
      <c r="G40" s="419">
        <f>VLOOKUP(F40,Terceros!A:C,3,FALSE)</f>
        <v>0</v>
      </c>
      <c r="H40" s="243"/>
      <c r="I40" s="56"/>
      <c r="J40" s="286" t="str">
        <f t="shared" si="3"/>
        <v>n</v>
      </c>
      <c r="K40" s="286">
        <f>VLOOKUP(F40,Terceros!A:D,4,FALSE)</f>
        <v>0</v>
      </c>
      <c r="L40" s="61" t="s">
        <v>63</v>
      </c>
      <c r="M40" s="57"/>
      <c r="N40" s="58"/>
      <c r="O40" s="57">
        <f t="shared" si="4"/>
        <v>0</v>
      </c>
      <c r="P40" s="59"/>
      <c r="Q40" s="58"/>
      <c r="R40" s="57">
        <f t="shared" si="5"/>
        <v>0</v>
      </c>
      <c r="S40" s="99">
        <f t="shared" si="2"/>
        <v>0</v>
      </c>
      <c r="T40" s="56"/>
      <c r="U40" s="60"/>
      <c r="V40" s="322"/>
      <c r="W40" s="56"/>
      <c r="X40" s="242">
        <f>VLOOKUP(F40,Terceros!A$2:A$301,1,FALSE)</f>
        <v>0</v>
      </c>
      <c r="Y40" s="238">
        <f>VLOOKUP(H40,CR!A$3:A$27,1,FALSE)</f>
        <v>0</v>
      </c>
      <c r="Z40" s="285">
        <f>VLOOKUP(F40,Terceros!A:B,2,FALSE)</f>
        <v>0</v>
      </c>
      <c r="AA40" s="242">
        <f>VLOOKUP(H40,CR!A$1:CK$26,89,FALSE)</f>
        <v>0</v>
      </c>
    </row>
    <row r="41" spans="1:27" x14ac:dyDescent="0.25">
      <c r="A41" s="5">
        <f t="shared" si="0"/>
        <v>1900</v>
      </c>
      <c r="B41" s="5">
        <f t="shared" si="1"/>
        <v>1</v>
      </c>
      <c r="C41" s="5" t="str">
        <f>VLOOKUP(B41,Tablas!E$1:F$13,2,FALSE)</f>
        <v>1T</v>
      </c>
      <c r="D41" s="60"/>
      <c r="E41" s="55"/>
      <c r="F41" s="243"/>
      <c r="G41" s="419">
        <f>VLOOKUP(F41,Terceros!A:C,3,FALSE)</f>
        <v>0</v>
      </c>
      <c r="H41" s="243"/>
      <c r="I41" s="56"/>
      <c r="J41" s="286" t="str">
        <f t="shared" si="3"/>
        <v>n</v>
      </c>
      <c r="K41" s="286">
        <f>VLOOKUP(F41,Terceros!A:D,4,FALSE)</f>
        <v>0</v>
      </c>
      <c r="L41" s="61" t="s">
        <v>63</v>
      </c>
      <c r="M41" s="57"/>
      <c r="N41" s="58"/>
      <c r="O41" s="57">
        <f t="shared" si="4"/>
        <v>0</v>
      </c>
      <c r="P41" s="59"/>
      <c r="Q41" s="58"/>
      <c r="R41" s="57">
        <f t="shared" si="5"/>
        <v>0</v>
      </c>
      <c r="S41" s="99">
        <f t="shared" si="2"/>
        <v>0</v>
      </c>
      <c r="T41" s="56"/>
      <c r="U41" s="60"/>
      <c r="V41" s="322"/>
      <c r="W41" s="56"/>
      <c r="X41" s="242">
        <f>VLOOKUP(F41,Terceros!A$2:A$301,1,FALSE)</f>
        <v>0</v>
      </c>
      <c r="Y41" s="238">
        <f>VLOOKUP(H41,CR!A$3:A$27,1,FALSE)</f>
        <v>0</v>
      </c>
      <c r="Z41" s="285">
        <f>VLOOKUP(F41,Terceros!A:B,2,FALSE)</f>
        <v>0</v>
      </c>
      <c r="AA41" s="242">
        <f>VLOOKUP(H41,CR!A$1:CK$26,89,FALSE)</f>
        <v>0</v>
      </c>
    </row>
    <row r="42" spans="1:27" x14ac:dyDescent="0.25">
      <c r="A42" s="5">
        <f t="shared" si="0"/>
        <v>1900</v>
      </c>
      <c r="B42" s="5">
        <f t="shared" si="1"/>
        <v>1</v>
      </c>
      <c r="C42" s="5" t="str">
        <f>VLOOKUP(B42,Tablas!E$1:F$13,2,FALSE)</f>
        <v>1T</v>
      </c>
      <c r="D42" s="60"/>
      <c r="E42" s="55"/>
      <c r="F42" s="243"/>
      <c r="G42" s="419">
        <f>VLOOKUP(F42,Terceros!A:C,3,FALSE)</f>
        <v>0</v>
      </c>
      <c r="H42" s="243"/>
      <c r="I42" s="56"/>
      <c r="J42" s="286" t="str">
        <f t="shared" si="3"/>
        <v>n</v>
      </c>
      <c r="K42" s="286">
        <f>VLOOKUP(F42,Terceros!A:D,4,FALSE)</f>
        <v>0</v>
      </c>
      <c r="L42" s="61" t="s">
        <v>63</v>
      </c>
      <c r="M42" s="69"/>
      <c r="N42" s="58"/>
      <c r="O42" s="57">
        <f t="shared" si="4"/>
        <v>0</v>
      </c>
      <c r="P42" s="59"/>
      <c r="Q42" s="58"/>
      <c r="R42" s="57">
        <f t="shared" si="5"/>
        <v>0</v>
      </c>
      <c r="S42" s="99">
        <f t="shared" si="2"/>
        <v>0</v>
      </c>
      <c r="T42" s="56"/>
      <c r="U42" s="60"/>
      <c r="V42" s="322"/>
      <c r="W42" s="56"/>
      <c r="X42" s="242">
        <f>VLOOKUP(F42,Terceros!A$2:A$301,1,FALSE)</f>
        <v>0</v>
      </c>
      <c r="Y42" s="238">
        <f>VLOOKUP(H42,CR!A$3:A$27,1,FALSE)</f>
        <v>0</v>
      </c>
      <c r="Z42" s="285">
        <f>VLOOKUP(F42,Terceros!A:B,2,FALSE)</f>
        <v>0</v>
      </c>
      <c r="AA42" s="242">
        <f>VLOOKUP(H42,CR!A$1:CK$26,89,FALSE)</f>
        <v>0</v>
      </c>
    </row>
    <row r="43" spans="1:27" x14ac:dyDescent="0.25">
      <c r="A43" s="5">
        <f t="shared" si="0"/>
        <v>1900</v>
      </c>
      <c r="B43" s="5">
        <f t="shared" si="1"/>
        <v>1</v>
      </c>
      <c r="C43" s="5" t="str">
        <f>VLOOKUP(B43,Tablas!E$1:F$13,2,FALSE)</f>
        <v>1T</v>
      </c>
      <c r="D43" s="60"/>
      <c r="E43" s="55"/>
      <c r="F43" s="243"/>
      <c r="G43" s="419">
        <f>VLOOKUP(F43,Terceros!A:C,3,FALSE)</f>
        <v>0</v>
      </c>
      <c r="H43" s="243"/>
      <c r="I43" s="56"/>
      <c r="J43" s="286" t="str">
        <f t="shared" si="3"/>
        <v>n</v>
      </c>
      <c r="K43" s="286">
        <f>VLOOKUP(F43,Terceros!A:D,4,FALSE)</f>
        <v>0</v>
      </c>
      <c r="L43" s="61" t="s">
        <v>63</v>
      </c>
      <c r="M43" s="69"/>
      <c r="N43" s="58"/>
      <c r="O43" s="57">
        <f t="shared" si="4"/>
        <v>0</v>
      </c>
      <c r="P43" s="59"/>
      <c r="Q43" s="58"/>
      <c r="R43" s="57">
        <f t="shared" si="5"/>
        <v>0</v>
      </c>
      <c r="S43" s="99">
        <f t="shared" si="2"/>
        <v>0</v>
      </c>
      <c r="T43" s="56"/>
      <c r="U43" s="60"/>
      <c r="V43" s="322"/>
      <c r="W43" s="56"/>
      <c r="X43" s="242">
        <f>VLOOKUP(F43,Terceros!A$2:A$301,1,FALSE)</f>
        <v>0</v>
      </c>
      <c r="Y43" s="238">
        <f>VLOOKUP(H43,CR!A$3:A$27,1,FALSE)</f>
        <v>0</v>
      </c>
      <c r="Z43" s="285">
        <f>VLOOKUP(F43,Terceros!A:B,2,FALSE)</f>
        <v>0</v>
      </c>
      <c r="AA43" s="242">
        <f>VLOOKUP(H43,CR!A$1:CK$26,89,FALSE)</f>
        <v>0</v>
      </c>
    </row>
    <row r="44" spans="1:27" x14ac:dyDescent="0.25">
      <c r="A44" s="5">
        <f t="shared" si="0"/>
        <v>1900</v>
      </c>
      <c r="B44" s="5">
        <f t="shared" si="1"/>
        <v>1</v>
      </c>
      <c r="C44" s="5" t="str">
        <f>VLOOKUP(B44,Tablas!E$1:F$13,2,FALSE)</f>
        <v>1T</v>
      </c>
      <c r="D44" s="60"/>
      <c r="E44" s="55"/>
      <c r="F44" s="243"/>
      <c r="G44" s="419">
        <f>VLOOKUP(F44,Terceros!A:C,3,FALSE)</f>
        <v>0</v>
      </c>
      <c r="H44" s="243"/>
      <c r="I44" s="56"/>
      <c r="J44" s="286" t="str">
        <f t="shared" si="3"/>
        <v>n</v>
      </c>
      <c r="K44" s="286">
        <f>VLOOKUP(F44,Terceros!A:D,4,FALSE)</f>
        <v>0</v>
      </c>
      <c r="L44" s="61" t="s">
        <v>63</v>
      </c>
      <c r="M44" s="69"/>
      <c r="N44" s="58"/>
      <c r="O44" s="57">
        <f t="shared" si="4"/>
        <v>0</v>
      </c>
      <c r="P44" s="59"/>
      <c r="Q44" s="58"/>
      <c r="R44" s="57">
        <f t="shared" si="5"/>
        <v>0</v>
      </c>
      <c r="S44" s="99">
        <f t="shared" si="2"/>
        <v>0</v>
      </c>
      <c r="T44" s="56"/>
      <c r="U44" s="60"/>
      <c r="V44" s="322"/>
      <c r="W44" s="56"/>
      <c r="X44" s="242">
        <f>VLOOKUP(F44,Terceros!A$2:A$301,1,FALSE)</f>
        <v>0</v>
      </c>
      <c r="Y44" s="238">
        <f>VLOOKUP(H44,CR!A$3:A$27,1,FALSE)</f>
        <v>0</v>
      </c>
      <c r="Z44" s="285">
        <f>VLOOKUP(F44,Terceros!A:B,2,FALSE)</f>
        <v>0</v>
      </c>
      <c r="AA44" s="242">
        <f>VLOOKUP(H44,CR!A$1:CK$26,89,FALSE)</f>
        <v>0</v>
      </c>
    </row>
    <row r="45" spans="1:27" x14ac:dyDescent="0.25">
      <c r="A45" s="5">
        <f t="shared" si="0"/>
        <v>1900</v>
      </c>
      <c r="B45" s="5">
        <f t="shared" si="1"/>
        <v>1</v>
      </c>
      <c r="C45" s="5" t="str">
        <f>VLOOKUP(B45,Tablas!E$1:F$13,2,FALSE)</f>
        <v>1T</v>
      </c>
      <c r="D45" s="60"/>
      <c r="E45" s="55"/>
      <c r="F45" s="243"/>
      <c r="G45" s="419">
        <f>VLOOKUP(F45,Terceros!A:C,3,FALSE)</f>
        <v>0</v>
      </c>
      <c r="H45" s="243"/>
      <c r="I45" s="56"/>
      <c r="J45" s="286" t="str">
        <f t="shared" si="3"/>
        <v>n</v>
      </c>
      <c r="K45" s="286">
        <f>VLOOKUP(F45,Terceros!A:D,4,FALSE)</f>
        <v>0</v>
      </c>
      <c r="L45" s="61" t="s">
        <v>63</v>
      </c>
      <c r="M45" s="69"/>
      <c r="N45" s="58"/>
      <c r="O45" s="57">
        <f t="shared" si="4"/>
        <v>0</v>
      </c>
      <c r="P45" s="59"/>
      <c r="Q45" s="58"/>
      <c r="R45" s="57">
        <f t="shared" si="5"/>
        <v>0</v>
      </c>
      <c r="S45" s="99">
        <f t="shared" si="2"/>
        <v>0</v>
      </c>
      <c r="T45" s="56"/>
      <c r="U45" s="60"/>
      <c r="V45" s="322"/>
      <c r="W45" s="56"/>
      <c r="X45" s="242">
        <f>VLOOKUP(F45,Terceros!A$2:A$301,1,FALSE)</f>
        <v>0</v>
      </c>
      <c r="Y45" s="238">
        <f>VLOOKUP(H45,CR!A$3:A$27,1,FALSE)</f>
        <v>0</v>
      </c>
      <c r="Z45" s="285">
        <f>VLOOKUP(F45,Terceros!A:B,2,FALSE)</f>
        <v>0</v>
      </c>
      <c r="AA45" s="242">
        <f>VLOOKUP(H45,CR!A$1:CK$26,89,FALSE)</f>
        <v>0</v>
      </c>
    </row>
    <row r="46" spans="1:27" x14ac:dyDescent="0.25">
      <c r="A46" s="5">
        <f t="shared" si="0"/>
        <v>1900</v>
      </c>
      <c r="B46" s="5">
        <f t="shared" si="1"/>
        <v>1</v>
      </c>
      <c r="C46" s="5" t="str">
        <f>VLOOKUP(B46,Tablas!E$1:F$13,2,FALSE)</f>
        <v>1T</v>
      </c>
      <c r="D46" s="60"/>
      <c r="E46" s="55"/>
      <c r="F46" s="243"/>
      <c r="G46" s="419">
        <f>VLOOKUP(F46,Terceros!A:C,3,FALSE)</f>
        <v>0</v>
      </c>
      <c r="H46" s="243"/>
      <c r="I46" s="56"/>
      <c r="J46" s="286" t="str">
        <f t="shared" si="3"/>
        <v>n</v>
      </c>
      <c r="K46" s="286">
        <f>VLOOKUP(F46,Terceros!A:D,4,FALSE)</f>
        <v>0</v>
      </c>
      <c r="L46" s="61" t="s">
        <v>63</v>
      </c>
      <c r="M46" s="69"/>
      <c r="N46" s="58"/>
      <c r="O46" s="57">
        <f t="shared" si="4"/>
        <v>0</v>
      </c>
      <c r="P46" s="59"/>
      <c r="Q46" s="58"/>
      <c r="R46" s="57">
        <f t="shared" si="5"/>
        <v>0</v>
      </c>
      <c r="S46" s="99">
        <f t="shared" si="2"/>
        <v>0</v>
      </c>
      <c r="T46" s="56"/>
      <c r="U46" s="60"/>
      <c r="V46" s="322"/>
      <c r="W46" s="56"/>
      <c r="X46" s="242">
        <f>VLOOKUP(F46,Terceros!A$2:A$301,1,FALSE)</f>
        <v>0</v>
      </c>
      <c r="Y46" s="238">
        <f>VLOOKUP(H46,CR!A$3:A$27,1,FALSE)</f>
        <v>0</v>
      </c>
      <c r="Z46" s="285">
        <f>VLOOKUP(F46,Terceros!A:B,2,FALSE)</f>
        <v>0</v>
      </c>
      <c r="AA46" s="242">
        <f>VLOOKUP(H46,CR!A$1:CK$26,89,FALSE)</f>
        <v>0</v>
      </c>
    </row>
    <row r="47" spans="1:27" x14ac:dyDescent="0.25">
      <c r="A47" s="5">
        <f t="shared" si="0"/>
        <v>1900</v>
      </c>
      <c r="B47" s="5">
        <f t="shared" si="1"/>
        <v>1</v>
      </c>
      <c r="C47" s="5" t="str">
        <f>VLOOKUP(B47,Tablas!E$1:F$13,2,FALSE)</f>
        <v>1T</v>
      </c>
      <c r="D47" s="60"/>
      <c r="E47" s="55"/>
      <c r="F47" s="243"/>
      <c r="G47" s="419">
        <f>VLOOKUP(F47,Terceros!A:C,3,FALSE)</f>
        <v>0</v>
      </c>
      <c r="H47" s="243"/>
      <c r="I47" s="56"/>
      <c r="J47" s="286" t="str">
        <f t="shared" si="3"/>
        <v>n</v>
      </c>
      <c r="K47" s="286">
        <f>VLOOKUP(F47,Terceros!A:D,4,FALSE)</f>
        <v>0</v>
      </c>
      <c r="L47" s="61" t="s">
        <v>63</v>
      </c>
      <c r="M47" s="69"/>
      <c r="N47" s="58"/>
      <c r="O47" s="57">
        <f t="shared" si="4"/>
        <v>0</v>
      </c>
      <c r="P47" s="59"/>
      <c r="Q47" s="58"/>
      <c r="R47" s="57">
        <f t="shared" si="5"/>
        <v>0</v>
      </c>
      <c r="S47" s="99">
        <f t="shared" si="2"/>
        <v>0</v>
      </c>
      <c r="T47" s="56"/>
      <c r="U47" s="60"/>
      <c r="V47" s="322"/>
      <c r="W47" s="56"/>
      <c r="X47" s="242">
        <f>VLOOKUP(F47,Terceros!A$2:A$301,1,FALSE)</f>
        <v>0</v>
      </c>
      <c r="Y47" s="238">
        <f>VLOOKUP(H47,CR!A$3:A$27,1,FALSE)</f>
        <v>0</v>
      </c>
      <c r="Z47" s="285">
        <f>VLOOKUP(F47,Terceros!A:B,2,FALSE)</f>
        <v>0</v>
      </c>
      <c r="AA47" s="242">
        <f>VLOOKUP(H47,CR!A$1:CK$26,89,FALSE)</f>
        <v>0</v>
      </c>
    </row>
    <row r="48" spans="1:27" x14ac:dyDescent="0.25">
      <c r="A48" s="5">
        <f t="shared" si="0"/>
        <v>1900</v>
      </c>
      <c r="B48" s="5">
        <f t="shared" si="1"/>
        <v>1</v>
      </c>
      <c r="C48" s="5" t="str">
        <f>VLOOKUP(B48,Tablas!E$1:F$13,2,FALSE)</f>
        <v>1T</v>
      </c>
      <c r="D48" s="60"/>
      <c r="E48" s="55"/>
      <c r="F48" s="243"/>
      <c r="G48" s="419">
        <f>VLOOKUP(F48,Terceros!A:C,3,FALSE)</f>
        <v>0</v>
      </c>
      <c r="H48" s="243"/>
      <c r="I48" s="56"/>
      <c r="J48" s="286" t="str">
        <f t="shared" si="3"/>
        <v>n</v>
      </c>
      <c r="K48" s="286">
        <f>VLOOKUP(F48,Terceros!A:D,4,FALSE)</f>
        <v>0</v>
      </c>
      <c r="L48" s="61" t="s">
        <v>63</v>
      </c>
      <c r="M48" s="69"/>
      <c r="N48" s="58"/>
      <c r="O48" s="57">
        <f t="shared" si="4"/>
        <v>0</v>
      </c>
      <c r="P48" s="59"/>
      <c r="Q48" s="58"/>
      <c r="R48" s="57">
        <f t="shared" si="5"/>
        <v>0</v>
      </c>
      <c r="S48" s="99">
        <f t="shared" si="2"/>
        <v>0</v>
      </c>
      <c r="T48" s="56"/>
      <c r="U48" s="60"/>
      <c r="V48" s="322"/>
      <c r="W48" s="56"/>
      <c r="X48" s="242">
        <f>VLOOKUP(F48,Terceros!A$2:A$301,1,FALSE)</f>
        <v>0</v>
      </c>
      <c r="Y48" s="238">
        <f>VLOOKUP(H48,CR!A$3:A$27,1,FALSE)</f>
        <v>0</v>
      </c>
      <c r="Z48" s="285">
        <f>VLOOKUP(F48,Terceros!A:B,2,FALSE)</f>
        <v>0</v>
      </c>
      <c r="AA48" s="242">
        <f>VLOOKUP(H48,CR!A$1:CK$26,89,FALSE)</f>
        <v>0</v>
      </c>
    </row>
    <row r="49" spans="1:27" x14ac:dyDescent="0.25">
      <c r="A49" s="5">
        <f t="shared" si="0"/>
        <v>1900</v>
      </c>
      <c r="B49" s="5">
        <f t="shared" si="1"/>
        <v>1</v>
      </c>
      <c r="C49" s="5" t="str">
        <f>VLOOKUP(B49,Tablas!E$1:F$13,2,FALSE)</f>
        <v>1T</v>
      </c>
      <c r="D49" s="60"/>
      <c r="E49" s="55"/>
      <c r="F49" s="243"/>
      <c r="G49" s="419">
        <f>VLOOKUP(F49,Terceros!A:C,3,FALSE)</f>
        <v>0</v>
      </c>
      <c r="H49" s="243"/>
      <c r="I49" s="56"/>
      <c r="J49" s="286" t="str">
        <f t="shared" si="3"/>
        <v>n</v>
      </c>
      <c r="K49" s="286">
        <f>VLOOKUP(F49,Terceros!A:D,4,FALSE)</f>
        <v>0</v>
      </c>
      <c r="L49" s="61" t="s">
        <v>63</v>
      </c>
      <c r="M49" s="69"/>
      <c r="N49" s="58"/>
      <c r="O49" s="57">
        <f t="shared" si="4"/>
        <v>0</v>
      </c>
      <c r="P49" s="59"/>
      <c r="Q49" s="58"/>
      <c r="R49" s="57">
        <f t="shared" si="5"/>
        <v>0</v>
      </c>
      <c r="S49" s="99">
        <f t="shared" si="2"/>
        <v>0</v>
      </c>
      <c r="T49" s="56"/>
      <c r="U49" s="60"/>
      <c r="V49" s="322"/>
      <c r="W49" s="56"/>
      <c r="X49" s="242">
        <f>VLOOKUP(F49,Terceros!A$2:A$301,1,FALSE)</f>
        <v>0</v>
      </c>
      <c r="Y49" s="238">
        <f>VLOOKUP(H49,CR!A$3:A$27,1,FALSE)</f>
        <v>0</v>
      </c>
      <c r="Z49" s="285">
        <f>VLOOKUP(F49,Terceros!A:B,2,FALSE)</f>
        <v>0</v>
      </c>
      <c r="AA49" s="242">
        <f>VLOOKUP(H49,CR!A$1:CK$26,89,FALSE)</f>
        <v>0</v>
      </c>
    </row>
    <row r="50" spans="1:27" x14ac:dyDescent="0.25">
      <c r="A50" s="5">
        <f t="shared" si="0"/>
        <v>1900</v>
      </c>
      <c r="B50" s="5">
        <f t="shared" si="1"/>
        <v>1</v>
      </c>
      <c r="C50" s="5" t="str">
        <f>VLOOKUP(B50,Tablas!E$1:F$13,2,FALSE)</f>
        <v>1T</v>
      </c>
      <c r="D50" s="60"/>
      <c r="E50" s="55"/>
      <c r="F50" s="243"/>
      <c r="G50" s="419">
        <f>VLOOKUP(F50,Terceros!A:C,3,FALSE)</f>
        <v>0</v>
      </c>
      <c r="H50" s="243"/>
      <c r="I50" s="56"/>
      <c r="J50" s="286" t="str">
        <f t="shared" si="3"/>
        <v>n</v>
      </c>
      <c r="K50" s="286">
        <f>VLOOKUP(F50,Terceros!A:D,4,FALSE)</f>
        <v>0</v>
      </c>
      <c r="L50" s="61" t="s">
        <v>63</v>
      </c>
      <c r="M50" s="69"/>
      <c r="N50" s="58"/>
      <c r="O50" s="57">
        <f t="shared" si="4"/>
        <v>0</v>
      </c>
      <c r="P50" s="59"/>
      <c r="Q50" s="58"/>
      <c r="R50" s="57">
        <f t="shared" si="5"/>
        <v>0</v>
      </c>
      <c r="S50" s="99">
        <f t="shared" si="2"/>
        <v>0</v>
      </c>
      <c r="T50" s="56"/>
      <c r="U50" s="60"/>
      <c r="V50" s="322"/>
      <c r="W50" s="56"/>
      <c r="X50" s="242">
        <f>VLOOKUP(F50,Terceros!A$2:A$301,1,FALSE)</f>
        <v>0</v>
      </c>
      <c r="Y50" s="238">
        <f>VLOOKUP(H50,CR!A$3:A$27,1,FALSE)</f>
        <v>0</v>
      </c>
      <c r="Z50" s="285">
        <f>VLOOKUP(F50,Terceros!A:B,2,FALSE)</f>
        <v>0</v>
      </c>
      <c r="AA50" s="242">
        <f>VLOOKUP(H50,CR!A$1:CK$26,89,FALSE)</f>
        <v>0</v>
      </c>
    </row>
    <row r="51" spans="1:27" x14ac:dyDescent="0.25">
      <c r="A51" s="5">
        <f t="shared" si="0"/>
        <v>1900</v>
      </c>
      <c r="B51" s="5">
        <f t="shared" si="1"/>
        <v>1</v>
      </c>
      <c r="C51" s="5" t="str">
        <f>VLOOKUP(B51,Tablas!E$1:F$13,2,FALSE)</f>
        <v>1T</v>
      </c>
      <c r="D51" s="60"/>
      <c r="E51" s="55"/>
      <c r="F51" s="243"/>
      <c r="G51" s="419">
        <f>VLOOKUP(F51,Terceros!A:C,3,FALSE)</f>
        <v>0</v>
      </c>
      <c r="H51" s="243"/>
      <c r="I51" s="56"/>
      <c r="J51" s="286" t="str">
        <f t="shared" si="3"/>
        <v>n</v>
      </c>
      <c r="K51" s="286">
        <f>VLOOKUP(F51,Terceros!A:D,4,FALSE)</f>
        <v>0</v>
      </c>
      <c r="L51" s="61" t="s">
        <v>63</v>
      </c>
      <c r="M51" s="69"/>
      <c r="N51" s="58"/>
      <c r="O51" s="57">
        <f t="shared" si="4"/>
        <v>0</v>
      </c>
      <c r="P51" s="59"/>
      <c r="Q51" s="58"/>
      <c r="R51" s="57">
        <f t="shared" si="5"/>
        <v>0</v>
      </c>
      <c r="S51" s="99">
        <f t="shared" si="2"/>
        <v>0</v>
      </c>
      <c r="T51" s="56"/>
      <c r="U51" s="60"/>
      <c r="V51" s="322"/>
      <c r="W51" s="56"/>
      <c r="X51" s="242">
        <f>VLOOKUP(F51,Terceros!A$2:A$301,1,FALSE)</f>
        <v>0</v>
      </c>
      <c r="Y51" s="238">
        <f>VLOOKUP(H51,CR!A$3:A$27,1,FALSE)</f>
        <v>0</v>
      </c>
      <c r="Z51" s="285">
        <f>VLOOKUP(F51,Terceros!A:B,2,FALSE)</f>
        <v>0</v>
      </c>
      <c r="AA51" s="242">
        <f>VLOOKUP(H51,CR!A$1:CK$26,89,FALSE)</f>
        <v>0</v>
      </c>
    </row>
    <row r="52" spans="1:27" x14ac:dyDescent="0.25">
      <c r="A52" s="5">
        <f t="shared" si="0"/>
        <v>1900</v>
      </c>
      <c r="B52" s="5">
        <f t="shared" si="1"/>
        <v>1</v>
      </c>
      <c r="C52" s="5" t="str">
        <f>VLOOKUP(B52,Tablas!E$1:F$13,2,FALSE)</f>
        <v>1T</v>
      </c>
      <c r="D52" s="60"/>
      <c r="E52" s="55"/>
      <c r="F52" s="243"/>
      <c r="G52" s="419">
        <f>VLOOKUP(F52,Terceros!A:C,3,FALSE)</f>
        <v>0</v>
      </c>
      <c r="H52" s="243"/>
      <c r="I52" s="56"/>
      <c r="J52" s="286" t="str">
        <f t="shared" si="3"/>
        <v>n</v>
      </c>
      <c r="K52" s="286">
        <f>VLOOKUP(F52,Terceros!A:D,4,FALSE)</f>
        <v>0</v>
      </c>
      <c r="L52" s="61" t="s">
        <v>63</v>
      </c>
      <c r="M52" s="69"/>
      <c r="N52" s="58"/>
      <c r="O52" s="57">
        <f t="shared" si="4"/>
        <v>0</v>
      </c>
      <c r="P52" s="59"/>
      <c r="Q52" s="58"/>
      <c r="R52" s="57">
        <f t="shared" si="5"/>
        <v>0</v>
      </c>
      <c r="S52" s="99">
        <f t="shared" si="2"/>
        <v>0</v>
      </c>
      <c r="T52" s="56"/>
      <c r="U52" s="60"/>
      <c r="V52" s="322"/>
      <c r="W52" s="56"/>
      <c r="X52" s="242">
        <f>VLOOKUP(F52,Terceros!A$2:A$301,1,FALSE)</f>
        <v>0</v>
      </c>
      <c r="Y52" s="238">
        <f>VLOOKUP(H52,CR!A$3:A$27,1,FALSE)</f>
        <v>0</v>
      </c>
      <c r="Z52" s="285">
        <f>VLOOKUP(F52,Terceros!A:B,2,FALSE)</f>
        <v>0</v>
      </c>
      <c r="AA52" s="242">
        <f>VLOOKUP(H52,CR!A$1:CK$26,89,FALSE)</f>
        <v>0</v>
      </c>
    </row>
    <row r="53" spans="1:27" x14ac:dyDescent="0.25">
      <c r="A53" s="5">
        <f t="shared" si="0"/>
        <v>1900</v>
      </c>
      <c r="B53" s="5">
        <f t="shared" si="1"/>
        <v>1</v>
      </c>
      <c r="C53" s="5" t="str">
        <f>VLOOKUP(B53,Tablas!E$1:F$13,2,FALSE)</f>
        <v>1T</v>
      </c>
      <c r="D53" s="60"/>
      <c r="E53" s="55"/>
      <c r="F53" s="243"/>
      <c r="G53" s="419">
        <f>VLOOKUP(F53,Terceros!A:C,3,FALSE)</f>
        <v>0</v>
      </c>
      <c r="H53" s="243"/>
      <c r="I53" s="56"/>
      <c r="J53" s="286" t="str">
        <f t="shared" si="3"/>
        <v>n</v>
      </c>
      <c r="K53" s="286">
        <f>VLOOKUP(F53,Terceros!A:D,4,FALSE)</f>
        <v>0</v>
      </c>
      <c r="L53" s="61" t="s">
        <v>63</v>
      </c>
      <c r="M53" s="69"/>
      <c r="N53" s="58"/>
      <c r="O53" s="57">
        <f t="shared" si="4"/>
        <v>0</v>
      </c>
      <c r="P53" s="59"/>
      <c r="Q53" s="58"/>
      <c r="R53" s="57">
        <f t="shared" si="5"/>
        <v>0</v>
      </c>
      <c r="S53" s="99">
        <f t="shared" si="2"/>
        <v>0</v>
      </c>
      <c r="T53" s="56"/>
      <c r="U53" s="60"/>
      <c r="V53" s="322"/>
      <c r="W53" s="56"/>
      <c r="X53" s="242">
        <f>VLOOKUP(F53,Terceros!A$2:A$301,1,FALSE)</f>
        <v>0</v>
      </c>
      <c r="Y53" s="238">
        <f>VLOOKUP(H53,CR!A$3:A$27,1,FALSE)</f>
        <v>0</v>
      </c>
      <c r="Z53" s="285">
        <f>VLOOKUP(F53,Terceros!A:B,2,FALSE)</f>
        <v>0</v>
      </c>
      <c r="AA53" s="242">
        <f>VLOOKUP(H53,CR!A$1:CK$26,89,FALSE)</f>
        <v>0</v>
      </c>
    </row>
    <row r="54" spans="1:27" x14ac:dyDescent="0.25">
      <c r="A54" s="5">
        <f t="shared" si="0"/>
        <v>1900</v>
      </c>
      <c r="B54" s="5">
        <f t="shared" si="1"/>
        <v>1</v>
      </c>
      <c r="C54" s="5" t="str">
        <f>VLOOKUP(B54,Tablas!E$1:F$13,2,FALSE)</f>
        <v>1T</v>
      </c>
      <c r="D54" s="60"/>
      <c r="E54" s="55"/>
      <c r="F54" s="243"/>
      <c r="G54" s="419">
        <f>VLOOKUP(F54,Terceros!A:C,3,FALSE)</f>
        <v>0</v>
      </c>
      <c r="H54" s="243"/>
      <c r="I54" s="56"/>
      <c r="J54" s="286" t="str">
        <f t="shared" si="3"/>
        <v>n</v>
      </c>
      <c r="K54" s="286">
        <f>VLOOKUP(F54,Terceros!A:D,4,FALSE)</f>
        <v>0</v>
      </c>
      <c r="L54" s="61" t="s">
        <v>63</v>
      </c>
      <c r="M54" s="69"/>
      <c r="N54" s="58"/>
      <c r="O54" s="57">
        <f t="shared" si="4"/>
        <v>0</v>
      </c>
      <c r="P54" s="59"/>
      <c r="Q54" s="58"/>
      <c r="R54" s="57">
        <f t="shared" si="5"/>
        <v>0</v>
      </c>
      <c r="S54" s="99">
        <f t="shared" si="2"/>
        <v>0</v>
      </c>
      <c r="T54" s="56"/>
      <c r="U54" s="60"/>
      <c r="V54" s="322"/>
      <c r="W54" s="56"/>
      <c r="X54" s="242">
        <f>VLOOKUP(F54,Terceros!A$2:A$301,1,FALSE)</f>
        <v>0</v>
      </c>
      <c r="Y54" s="238">
        <f>VLOOKUP(H54,CR!A$3:A$27,1,FALSE)</f>
        <v>0</v>
      </c>
      <c r="Z54" s="285">
        <f>VLOOKUP(F54,Terceros!A:B,2,FALSE)</f>
        <v>0</v>
      </c>
      <c r="AA54" s="242">
        <f>VLOOKUP(H54,CR!A$1:CK$26,89,FALSE)</f>
        <v>0</v>
      </c>
    </row>
    <row r="55" spans="1:27" x14ac:dyDescent="0.25">
      <c r="A55" s="5">
        <f t="shared" si="0"/>
        <v>1900</v>
      </c>
      <c r="B55" s="5">
        <f t="shared" si="1"/>
        <v>1</v>
      </c>
      <c r="C55" s="5" t="str">
        <f>VLOOKUP(B55,Tablas!E$1:F$13,2,FALSE)</f>
        <v>1T</v>
      </c>
      <c r="D55" s="60"/>
      <c r="E55" s="55"/>
      <c r="F55" s="243"/>
      <c r="G55" s="419">
        <f>VLOOKUP(F55,Terceros!A:C,3,FALSE)</f>
        <v>0</v>
      </c>
      <c r="H55" s="243"/>
      <c r="I55" s="56"/>
      <c r="J55" s="286" t="str">
        <f t="shared" si="3"/>
        <v>n</v>
      </c>
      <c r="K55" s="286">
        <f>VLOOKUP(F55,Terceros!A:D,4,FALSE)</f>
        <v>0</v>
      </c>
      <c r="L55" s="61" t="s">
        <v>63</v>
      </c>
      <c r="M55" s="69"/>
      <c r="N55" s="58"/>
      <c r="O55" s="57">
        <f t="shared" si="4"/>
        <v>0</v>
      </c>
      <c r="P55" s="59"/>
      <c r="Q55" s="58"/>
      <c r="R55" s="57">
        <f t="shared" si="5"/>
        <v>0</v>
      </c>
      <c r="S55" s="99">
        <f t="shared" si="2"/>
        <v>0</v>
      </c>
      <c r="T55" s="56"/>
      <c r="U55" s="60"/>
      <c r="V55" s="322"/>
      <c r="W55" s="56"/>
      <c r="X55" s="242">
        <f>VLOOKUP(F55,Terceros!A$2:A$301,1,FALSE)</f>
        <v>0</v>
      </c>
      <c r="Y55" s="238">
        <f>VLOOKUP(H55,CR!A$3:A$27,1,FALSE)</f>
        <v>0</v>
      </c>
      <c r="Z55" s="285">
        <f>VLOOKUP(F55,Terceros!A:B,2,FALSE)</f>
        <v>0</v>
      </c>
      <c r="AA55" s="242">
        <f>VLOOKUP(H55,CR!A$1:CK$26,89,FALSE)</f>
        <v>0</v>
      </c>
    </row>
    <row r="56" spans="1:27" x14ac:dyDescent="0.25">
      <c r="A56" s="5">
        <f t="shared" si="0"/>
        <v>1900</v>
      </c>
      <c r="B56" s="5">
        <f t="shared" si="1"/>
        <v>1</v>
      </c>
      <c r="C56" s="5" t="str">
        <f>VLOOKUP(B56,Tablas!E$1:F$13,2,FALSE)</f>
        <v>1T</v>
      </c>
      <c r="D56" s="60"/>
      <c r="E56" s="55"/>
      <c r="F56" s="243"/>
      <c r="G56" s="419">
        <f>VLOOKUP(F56,Terceros!A:C,3,FALSE)</f>
        <v>0</v>
      </c>
      <c r="H56" s="243"/>
      <c r="I56" s="56"/>
      <c r="J56" s="286" t="str">
        <f t="shared" si="3"/>
        <v>n</v>
      </c>
      <c r="K56" s="286">
        <f>VLOOKUP(F56,Terceros!A:D,4,FALSE)</f>
        <v>0</v>
      </c>
      <c r="L56" s="61" t="s">
        <v>63</v>
      </c>
      <c r="M56" s="57"/>
      <c r="N56" s="58"/>
      <c r="O56" s="57">
        <f t="shared" si="4"/>
        <v>0</v>
      </c>
      <c r="P56" s="59"/>
      <c r="Q56" s="58"/>
      <c r="R56" s="57">
        <f t="shared" si="5"/>
        <v>0</v>
      </c>
      <c r="S56" s="99">
        <f t="shared" si="2"/>
        <v>0</v>
      </c>
      <c r="T56" s="56"/>
      <c r="U56" s="60"/>
      <c r="V56" s="322"/>
      <c r="W56" s="56"/>
      <c r="X56" s="242">
        <f>VLOOKUP(F56,Terceros!A$2:A$301,1,FALSE)</f>
        <v>0</v>
      </c>
      <c r="Y56" s="238">
        <f>VLOOKUP(H56,CR!A$3:A$27,1,FALSE)</f>
        <v>0</v>
      </c>
      <c r="Z56" s="285">
        <f>VLOOKUP(F56,Terceros!A:B,2,FALSE)</f>
        <v>0</v>
      </c>
      <c r="AA56" s="242">
        <f>VLOOKUP(H56,CR!A$1:CK$26,89,FALSE)</f>
        <v>0</v>
      </c>
    </row>
    <row r="57" spans="1:27" x14ac:dyDescent="0.25">
      <c r="A57" s="5">
        <f t="shared" si="0"/>
        <v>1900</v>
      </c>
      <c r="B57" s="5">
        <f t="shared" si="1"/>
        <v>1</v>
      </c>
      <c r="C57" s="5" t="str">
        <f>VLOOKUP(B57,Tablas!E$1:F$13,2,FALSE)</f>
        <v>1T</v>
      </c>
      <c r="D57" s="60"/>
      <c r="E57" s="55"/>
      <c r="F57" s="243"/>
      <c r="G57" s="419">
        <f>VLOOKUP(F57,Terceros!A:C,3,FALSE)</f>
        <v>0</v>
      </c>
      <c r="H57" s="243"/>
      <c r="I57" s="56"/>
      <c r="J57" s="286" t="str">
        <f t="shared" si="3"/>
        <v>n</v>
      </c>
      <c r="K57" s="286">
        <f>VLOOKUP(F57,Terceros!A:D,4,FALSE)</f>
        <v>0</v>
      </c>
      <c r="L57" s="61" t="s">
        <v>63</v>
      </c>
      <c r="M57" s="57"/>
      <c r="N57" s="58"/>
      <c r="O57" s="57">
        <f t="shared" si="4"/>
        <v>0</v>
      </c>
      <c r="P57" s="59"/>
      <c r="Q57" s="58"/>
      <c r="R57" s="57">
        <f t="shared" si="5"/>
        <v>0</v>
      </c>
      <c r="S57" s="99">
        <f t="shared" si="2"/>
        <v>0</v>
      </c>
      <c r="T57" s="56"/>
      <c r="U57" s="60"/>
      <c r="V57" s="322"/>
      <c r="W57" s="56"/>
      <c r="X57" s="242">
        <f>VLOOKUP(F57,Terceros!A$2:A$301,1,FALSE)</f>
        <v>0</v>
      </c>
      <c r="Y57" s="238">
        <f>VLOOKUP(H57,CR!A$3:A$27,1,FALSE)</f>
        <v>0</v>
      </c>
      <c r="Z57" s="285">
        <f>VLOOKUP(F57,Terceros!A:B,2,FALSE)</f>
        <v>0</v>
      </c>
      <c r="AA57" s="242">
        <f>VLOOKUP(H57,CR!A$1:CK$26,89,FALSE)</f>
        <v>0</v>
      </c>
    </row>
    <row r="58" spans="1:27" x14ac:dyDescent="0.25">
      <c r="A58" s="5">
        <f t="shared" si="0"/>
        <v>1900</v>
      </c>
      <c r="B58" s="5">
        <f t="shared" si="1"/>
        <v>1</v>
      </c>
      <c r="C58" s="5" t="str">
        <f>VLOOKUP(B58,Tablas!E$1:F$13,2,FALSE)</f>
        <v>1T</v>
      </c>
      <c r="D58" s="60"/>
      <c r="E58" s="55"/>
      <c r="F58" s="243"/>
      <c r="G58" s="419">
        <f>VLOOKUP(F58,Terceros!A:C,3,FALSE)</f>
        <v>0</v>
      </c>
      <c r="H58" s="243"/>
      <c r="I58" s="56"/>
      <c r="J58" s="286" t="str">
        <f t="shared" si="3"/>
        <v>n</v>
      </c>
      <c r="K58" s="286">
        <f>VLOOKUP(F58,Terceros!A:D,4,FALSE)</f>
        <v>0</v>
      </c>
      <c r="L58" s="61" t="s">
        <v>63</v>
      </c>
      <c r="M58" s="57"/>
      <c r="N58" s="58"/>
      <c r="O58" s="57">
        <f t="shared" si="4"/>
        <v>0</v>
      </c>
      <c r="P58" s="59"/>
      <c r="Q58" s="58"/>
      <c r="R58" s="57">
        <f t="shared" si="5"/>
        <v>0</v>
      </c>
      <c r="S58" s="99">
        <f t="shared" si="2"/>
        <v>0</v>
      </c>
      <c r="T58" s="56"/>
      <c r="U58" s="60"/>
      <c r="V58" s="322"/>
      <c r="W58" s="56"/>
      <c r="X58" s="242">
        <f>VLOOKUP(F58,Terceros!A$2:A$301,1,FALSE)</f>
        <v>0</v>
      </c>
      <c r="Y58" s="238">
        <f>VLOOKUP(H58,CR!A$3:A$27,1,FALSE)</f>
        <v>0</v>
      </c>
      <c r="Z58" s="285">
        <f>VLOOKUP(F58,Terceros!A:B,2,FALSE)</f>
        <v>0</v>
      </c>
      <c r="AA58" s="242">
        <f>VLOOKUP(H58,CR!A$1:CK$26,89,FALSE)</f>
        <v>0</v>
      </c>
    </row>
    <row r="59" spans="1:27" x14ac:dyDescent="0.25">
      <c r="A59" s="5">
        <f t="shared" si="0"/>
        <v>1900</v>
      </c>
      <c r="B59" s="5">
        <f t="shared" si="1"/>
        <v>1</v>
      </c>
      <c r="C59" s="5" t="str">
        <f>VLOOKUP(B59,Tablas!E$1:F$13,2,FALSE)</f>
        <v>1T</v>
      </c>
      <c r="D59" s="60"/>
      <c r="E59" s="55"/>
      <c r="F59" s="243"/>
      <c r="G59" s="419">
        <f>VLOOKUP(F59,Terceros!A:C,3,FALSE)</f>
        <v>0</v>
      </c>
      <c r="H59" s="243"/>
      <c r="I59" s="56"/>
      <c r="J59" s="286" t="str">
        <f t="shared" si="3"/>
        <v>n</v>
      </c>
      <c r="K59" s="286">
        <f>VLOOKUP(F59,Terceros!A:D,4,FALSE)</f>
        <v>0</v>
      </c>
      <c r="L59" s="61" t="s">
        <v>63</v>
      </c>
      <c r="M59" s="57"/>
      <c r="N59" s="58"/>
      <c r="O59" s="57">
        <f t="shared" si="4"/>
        <v>0</v>
      </c>
      <c r="P59" s="59"/>
      <c r="Q59" s="58"/>
      <c r="R59" s="57">
        <f t="shared" si="5"/>
        <v>0</v>
      </c>
      <c r="S59" s="99">
        <f t="shared" si="2"/>
        <v>0</v>
      </c>
      <c r="T59" s="56"/>
      <c r="U59" s="60"/>
      <c r="V59" s="322"/>
      <c r="W59" s="56"/>
      <c r="X59" s="242">
        <f>VLOOKUP(F59,Terceros!A$2:A$301,1,FALSE)</f>
        <v>0</v>
      </c>
      <c r="Y59" s="238">
        <f>VLOOKUP(H59,CR!A$3:A$27,1,FALSE)</f>
        <v>0</v>
      </c>
      <c r="Z59" s="285">
        <f>VLOOKUP(F59,Terceros!A:B,2,FALSE)</f>
        <v>0</v>
      </c>
      <c r="AA59" s="242">
        <f>VLOOKUP(H59,CR!A$1:CK$26,89,FALSE)</f>
        <v>0</v>
      </c>
    </row>
    <row r="60" spans="1:27" x14ac:dyDescent="0.25">
      <c r="A60" s="5">
        <f t="shared" si="0"/>
        <v>1900</v>
      </c>
      <c r="B60" s="5">
        <f t="shared" si="1"/>
        <v>1</v>
      </c>
      <c r="C60" s="5" t="str">
        <f>VLOOKUP(B60,Tablas!E$1:F$13,2,FALSE)</f>
        <v>1T</v>
      </c>
      <c r="D60" s="60"/>
      <c r="E60" s="55"/>
      <c r="F60" s="243"/>
      <c r="G60" s="419">
        <f>VLOOKUP(F60,Terceros!A:C,3,FALSE)</f>
        <v>0</v>
      </c>
      <c r="H60" s="243"/>
      <c r="I60" s="56"/>
      <c r="J60" s="286" t="str">
        <f t="shared" si="3"/>
        <v>n</v>
      </c>
      <c r="K60" s="286">
        <f>VLOOKUP(F60,Terceros!A:D,4,FALSE)</f>
        <v>0</v>
      </c>
      <c r="L60" s="61" t="s">
        <v>63</v>
      </c>
      <c r="M60" s="69"/>
      <c r="N60" s="58"/>
      <c r="O60" s="57">
        <f t="shared" si="4"/>
        <v>0</v>
      </c>
      <c r="P60" s="59"/>
      <c r="Q60" s="58"/>
      <c r="R60" s="57">
        <f t="shared" si="5"/>
        <v>0</v>
      </c>
      <c r="S60" s="99">
        <f t="shared" si="2"/>
        <v>0</v>
      </c>
      <c r="T60" s="56"/>
      <c r="U60" s="60"/>
      <c r="V60" s="322"/>
      <c r="W60" s="56"/>
      <c r="X60" s="242">
        <f>VLOOKUP(F60,Terceros!A$2:A$301,1,FALSE)</f>
        <v>0</v>
      </c>
      <c r="Y60" s="238">
        <f>VLOOKUP(H60,CR!A$3:A$27,1,FALSE)</f>
        <v>0</v>
      </c>
      <c r="Z60" s="285">
        <f>VLOOKUP(F60,Terceros!A:B,2,FALSE)</f>
        <v>0</v>
      </c>
      <c r="AA60" s="242">
        <f>VLOOKUP(H60,CR!A$1:CK$26,89,FALSE)</f>
        <v>0</v>
      </c>
    </row>
    <row r="61" spans="1:27" x14ac:dyDescent="0.25">
      <c r="A61" s="5">
        <f t="shared" si="0"/>
        <v>1900</v>
      </c>
      <c r="B61" s="5">
        <f t="shared" si="1"/>
        <v>1</v>
      </c>
      <c r="C61" s="5" t="str">
        <f>VLOOKUP(B61,Tablas!E$1:F$13,2,FALSE)</f>
        <v>1T</v>
      </c>
      <c r="D61" s="60"/>
      <c r="E61" s="55"/>
      <c r="F61" s="243"/>
      <c r="G61" s="419">
        <f>VLOOKUP(F61,Terceros!A:C,3,FALSE)</f>
        <v>0</v>
      </c>
      <c r="H61" s="243"/>
      <c r="I61" s="56"/>
      <c r="J61" s="286" t="str">
        <f t="shared" si="3"/>
        <v>n</v>
      </c>
      <c r="K61" s="286">
        <f>VLOOKUP(F61,Terceros!A:D,4,FALSE)</f>
        <v>0</v>
      </c>
      <c r="L61" s="61" t="s">
        <v>63</v>
      </c>
      <c r="M61" s="69"/>
      <c r="N61" s="58"/>
      <c r="O61" s="57">
        <f t="shared" si="4"/>
        <v>0</v>
      </c>
      <c r="P61" s="59"/>
      <c r="Q61" s="58"/>
      <c r="R61" s="57">
        <f t="shared" si="5"/>
        <v>0</v>
      </c>
      <c r="S61" s="99">
        <f t="shared" si="2"/>
        <v>0</v>
      </c>
      <c r="T61" s="56"/>
      <c r="U61" s="60"/>
      <c r="V61" s="322"/>
      <c r="W61" s="56"/>
      <c r="X61" s="242">
        <f>VLOOKUP(F61,Terceros!A$2:A$301,1,FALSE)</f>
        <v>0</v>
      </c>
      <c r="Y61" s="238">
        <f>VLOOKUP(H61,CR!A$3:A$27,1,FALSE)</f>
        <v>0</v>
      </c>
      <c r="Z61" s="285">
        <f>VLOOKUP(F61,Terceros!A:B,2,FALSE)</f>
        <v>0</v>
      </c>
      <c r="AA61" s="242">
        <f>VLOOKUP(H61,CR!A$1:CK$26,89,FALSE)</f>
        <v>0</v>
      </c>
    </row>
    <row r="62" spans="1:27" x14ac:dyDescent="0.25">
      <c r="A62" s="5">
        <f t="shared" si="0"/>
        <v>1900</v>
      </c>
      <c r="B62" s="5">
        <f t="shared" si="1"/>
        <v>1</v>
      </c>
      <c r="C62" s="5" t="str">
        <f>VLOOKUP(B62,Tablas!E$1:F$13,2,FALSE)</f>
        <v>1T</v>
      </c>
      <c r="D62" s="60"/>
      <c r="E62" s="55"/>
      <c r="F62" s="243"/>
      <c r="G62" s="419">
        <f>VLOOKUP(F62,Terceros!A:C,3,FALSE)</f>
        <v>0</v>
      </c>
      <c r="H62" s="243"/>
      <c r="I62" s="56"/>
      <c r="J62" s="286" t="str">
        <f t="shared" si="3"/>
        <v>n</v>
      </c>
      <c r="K62" s="286">
        <f>VLOOKUP(F62,Terceros!A:D,4,FALSE)</f>
        <v>0</v>
      </c>
      <c r="L62" s="61" t="s">
        <v>63</v>
      </c>
      <c r="M62" s="69"/>
      <c r="N62" s="58"/>
      <c r="O62" s="57">
        <f t="shared" si="4"/>
        <v>0</v>
      </c>
      <c r="P62" s="59"/>
      <c r="Q62" s="58"/>
      <c r="R62" s="57">
        <f t="shared" si="5"/>
        <v>0</v>
      </c>
      <c r="S62" s="99">
        <f t="shared" si="2"/>
        <v>0</v>
      </c>
      <c r="T62" s="56"/>
      <c r="U62" s="60"/>
      <c r="V62" s="322"/>
      <c r="W62" s="56"/>
      <c r="X62" s="242">
        <f>VLOOKUP(F62,Terceros!A$2:A$301,1,FALSE)</f>
        <v>0</v>
      </c>
      <c r="Y62" s="238">
        <f>VLOOKUP(H62,CR!A$3:A$27,1,FALSE)</f>
        <v>0</v>
      </c>
      <c r="Z62" s="285">
        <f>VLOOKUP(F62,Terceros!A:B,2,FALSE)</f>
        <v>0</v>
      </c>
      <c r="AA62" s="242">
        <f>VLOOKUP(H62,CR!A$1:CK$26,89,FALSE)</f>
        <v>0</v>
      </c>
    </row>
    <row r="63" spans="1:27" x14ac:dyDescent="0.25">
      <c r="A63" s="5">
        <f t="shared" si="0"/>
        <v>1900</v>
      </c>
      <c r="B63" s="5">
        <f t="shared" si="1"/>
        <v>1</v>
      </c>
      <c r="C63" s="5" t="str">
        <f>VLOOKUP(B63,Tablas!E$1:F$13,2,FALSE)</f>
        <v>1T</v>
      </c>
      <c r="D63" s="60"/>
      <c r="E63" s="55"/>
      <c r="F63" s="243"/>
      <c r="G63" s="419">
        <f>VLOOKUP(F63,Terceros!A:C,3,FALSE)</f>
        <v>0</v>
      </c>
      <c r="H63" s="243"/>
      <c r="I63" s="56"/>
      <c r="J63" s="286" t="str">
        <f t="shared" si="3"/>
        <v>n</v>
      </c>
      <c r="K63" s="286">
        <f>VLOOKUP(F63,Terceros!A:D,4,FALSE)</f>
        <v>0</v>
      </c>
      <c r="L63" s="61" t="s">
        <v>63</v>
      </c>
      <c r="M63" s="69"/>
      <c r="N63" s="58"/>
      <c r="O63" s="57">
        <f t="shared" si="4"/>
        <v>0</v>
      </c>
      <c r="P63" s="59"/>
      <c r="Q63" s="58"/>
      <c r="R63" s="57">
        <f t="shared" si="5"/>
        <v>0</v>
      </c>
      <c r="S63" s="99">
        <f t="shared" si="2"/>
        <v>0</v>
      </c>
      <c r="T63" s="56"/>
      <c r="U63" s="60"/>
      <c r="V63" s="322"/>
      <c r="W63" s="56"/>
      <c r="X63" s="242">
        <f>VLOOKUP(F63,Terceros!A$2:A$301,1,FALSE)</f>
        <v>0</v>
      </c>
      <c r="Y63" s="238">
        <f>VLOOKUP(H63,CR!A$3:A$27,1,FALSE)</f>
        <v>0</v>
      </c>
      <c r="Z63" s="285">
        <f>VLOOKUP(F63,Terceros!A:B,2,FALSE)</f>
        <v>0</v>
      </c>
      <c r="AA63" s="242">
        <f>VLOOKUP(H63,CR!A$1:CK$26,89,FALSE)</f>
        <v>0</v>
      </c>
    </row>
    <row r="64" spans="1:27" x14ac:dyDescent="0.25">
      <c r="A64" s="5">
        <f t="shared" si="0"/>
        <v>1900</v>
      </c>
      <c r="B64" s="5">
        <f t="shared" si="1"/>
        <v>1</v>
      </c>
      <c r="C64" s="5" t="str">
        <f>VLOOKUP(B64,Tablas!E$1:F$13,2,FALSE)</f>
        <v>1T</v>
      </c>
      <c r="D64" s="60"/>
      <c r="E64" s="55"/>
      <c r="F64" s="243"/>
      <c r="G64" s="419">
        <f>VLOOKUP(F64,Terceros!A:C,3,FALSE)</f>
        <v>0</v>
      </c>
      <c r="H64" s="243"/>
      <c r="I64" s="56"/>
      <c r="J64" s="286" t="str">
        <f t="shared" si="3"/>
        <v>n</v>
      </c>
      <c r="K64" s="286">
        <f>VLOOKUP(F64,Terceros!A:D,4,FALSE)</f>
        <v>0</v>
      </c>
      <c r="L64" s="61" t="s">
        <v>63</v>
      </c>
      <c r="M64" s="69"/>
      <c r="N64" s="58"/>
      <c r="O64" s="57">
        <f t="shared" si="4"/>
        <v>0</v>
      </c>
      <c r="P64" s="59"/>
      <c r="Q64" s="58"/>
      <c r="R64" s="57">
        <f t="shared" si="5"/>
        <v>0</v>
      </c>
      <c r="S64" s="99">
        <f t="shared" si="2"/>
        <v>0</v>
      </c>
      <c r="T64" s="56"/>
      <c r="U64" s="60"/>
      <c r="V64" s="322"/>
      <c r="W64" s="56"/>
      <c r="X64" s="242">
        <f>VLOOKUP(F64,Terceros!A$2:A$301,1,FALSE)</f>
        <v>0</v>
      </c>
      <c r="Y64" s="238">
        <f>VLOOKUP(H64,CR!A$3:A$27,1,FALSE)</f>
        <v>0</v>
      </c>
      <c r="Z64" s="285">
        <f>VLOOKUP(F64,Terceros!A:B,2,FALSE)</f>
        <v>0</v>
      </c>
      <c r="AA64" s="242">
        <f>VLOOKUP(H64,CR!A$1:CK$26,89,FALSE)</f>
        <v>0</v>
      </c>
    </row>
    <row r="65" spans="1:27" x14ac:dyDescent="0.25">
      <c r="A65" s="5">
        <f t="shared" si="0"/>
        <v>1900</v>
      </c>
      <c r="B65" s="5">
        <f t="shared" si="1"/>
        <v>1</v>
      </c>
      <c r="C65" s="5" t="str">
        <f>VLOOKUP(B65,Tablas!E$1:F$13,2,FALSE)</f>
        <v>1T</v>
      </c>
      <c r="D65" s="60"/>
      <c r="E65" s="55"/>
      <c r="F65" s="243"/>
      <c r="G65" s="419">
        <f>VLOOKUP(F65,Terceros!A:C,3,FALSE)</f>
        <v>0</v>
      </c>
      <c r="H65" s="243"/>
      <c r="I65" s="56"/>
      <c r="J65" s="286" t="str">
        <f t="shared" si="3"/>
        <v>n</v>
      </c>
      <c r="K65" s="286">
        <f>VLOOKUP(F65,Terceros!A:D,4,FALSE)</f>
        <v>0</v>
      </c>
      <c r="L65" s="61" t="s">
        <v>63</v>
      </c>
      <c r="M65" s="69"/>
      <c r="N65" s="58"/>
      <c r="O65" s="57">
        <f t="shared" si="4"/>
        <v>0</v>
      </c>
      <c r="P65" s="59"/>
      <c r="Q65" s="58"/>
      <c r="R65" s="57">
        <f t="shared" si="5"/>
        <v>0</v>
      </c>
      <c r="S65" s="99">
        <f t="shared" si="2"/>
        <v>0</v>
      </c>
      <c r="T65" s="56"/>
      <c r="U65" s="60"/>
      <c r="V65" s="322"/>
      <c r="W65" s="56"/>
      <c r="X65" s="242">
        <f>VLOOKUP(F65,Terceros!A$2:A$301,1,FALSE)</f>
        <v>0</v>
      </c>
      <c r="Y65" s="238">
        <f>VLOOKUP(H65,CR!A$3:A$27,1,FALSE)</f>
        <v>0</v>
      </c>
      <c r="Z65" s="285">
        <f>VLOOKUP(F65,Terceros!A:B,2,FALSE)</f>
        <v>0</v>
      </c>
      <c r="AA65" s="242">
        <f>VLOOKUP(H65,CR!A$1:CK$26,89,FALSE)</f>
        <v>0</v>
      </c>
    </row>
    <row r="66" spans="1:27" x14ac:dyDescent="0.25">
      <c r="A66" s="5">
        <f t="shared" ref="A66:A129" si="6">YEAR(D66)</f>
        <v>1900</v>
      </c>
      <c r="B66" s="5">
        <f t="shared" ref="B66:B129" si="7">MONTH(D66)</f>
        <v>1</v>
      </c>
      <c r="C66" s="5" t="str">
        <f>VLOOKUP(B66,Tablas!E$1:F$13,2,FALSE)</f>
        <v>1T</v>
      </c>
      <c r="D66" s="60"/>
      <c r="E66" s="55"/>
      <c r="F66" s="243"/>
      <c r="G66" s="419">
        <f>VLOOKUP(F66,Terceros!A:C,3,FALSE)</f>
        <v>0</v>
      </c>
      <c r="H66" s="243"/>
      <c r="I66" s="56"/>
      <c r="J66" s="286" t="str">
        <f t="shared" si="3"/>
        <v>n</v>
      </c>
      <c r="K66" s="286">
        <f>VLOOKUP(F66,Terceros!A:D,4,FALSE)</f>
        <v>0</v>
      </c>
      <c r="L66" s="61" t="s">
        <v>63</v>
      </c>
      <c r="M66" s="69"/>
      <c r="N66" s="58"/>
      <c r="O66" s="57">
        <f t="shared" si="4"/>
        <v>0</v>
      </c>
      <c r="P66" s="59"/>
      <c r="Q66" s="58"/>
      <c r="R66" s="57">
        <f t="shared" si="5"/>
        <v>0</v>
      </c>
      <c r="S66" s="99">
        <f t="shared" ref="S66:S129" si="8">+M66+O66-R66</f>
        <v>0</v>
      </c>
      <c r="T66" s="56"/>
      <c r="U66" s="60"/>
      <c r="V66" s="322"/>
      <c r="W66" s="56"/>
      <c r="X66" s="242">
        <f>VLOOKUP(F66,Terceros!A$2:A$301,1,FALSE)</f>
        <v>0</v>
      </c>
      <c r="Y66" s="238">
        <f>VLOOKUP(H66,CR!A$3:A$27,1,FALSE)</f>
        <v>0</v>
      </c>
      <c r="Z66" s="285">
        <f>VLOOKUP(F66,Terceros!A:B,2,FALSE)</f>
        <v>0</v>
      </c>
      <c r="AA66" s="242">
        <f>VLOOKUP(H66,CR!A$1:CK$26,89,FALSE)</f>
        <v>0</v>
      </c>
    </row>
    <row r="67" spans="1:27" x14ac:dyDescent="0.25">
      <c r="A67" s="5">
        <f t="shared" si="6"/>
        <v>1900</v>
      </c>
      <c r="B67" s="5">
        <f t="shared" si="7"/>
        <v>1</v>
      </c>
      <c r="C67" s="5" t="str">
        <f>VLOOKUP(B67,Tablas!E$1:F$13,2,FALSE)</f>
        <v>1T</v>
      </c>
      <c r="D67" s="60"/>
      <c r="E67" s="55"/>
      <c r="F67" s="243"/>
      <c r="G67" s="419">
        <f>VLOOKUP(F67,Terceros!A:C,3,FALSE)</f>
        <v>0</v>
      </c>
      <c r="H67" s="243"/>
      <c r="I67" s="56"/>
      <c r="J67" s="286" t="str">
        <f t="shared" ref="J67:J130" si="9">IF(N67=0,"n",IF(Z67="Cliente","r","s"))</f>
        <v>n</v>
      </c>
      <c r="K67" s="286">
        <f>VLOOKUP(F67,Terceros!A:D,4,FALSE)</f>
        <v>0</v>
      </c>
      <c r="L67" s="61" t="s">
        <v>63</v>
      </c>
      <c r="M67" s="69"/>
      <c r="N67" s="58"/>
      <c r="O67" s="57">
        <f t="shared" ref="O67:O130" si="10">ROUND(M67*N67,2)</f>
        <v>0</v>
      </c>
      <c r="P67" s="59"/>
      <c r="Q67" s="58"/>
      <c r="R67" s="57">
        <f t="shared" ref="R67:R130" si="11">ROUND(Q67*M67,2)</f>
        <v>0</v>
      </c>
      <c r="S67" s="99">
        <f t="shared" si="8"/>
        <v>0</v>
      </c>
      <c r="T67" s="56"/>
      <c r="U67" s="60"/>
      <c r="V67" s="322"/>
      <c r="W67" s="56"/>
      <c r="X67" s="242">
        <f>VLOOKUP(F67,Terceros!A$2:A$301,1,FALSE)</f>
        <v>0</v>
      </c>
      <c r="Y67" s="238">
        <f>VLOOKUP(H67,CR!A$3:A$27,1,FALSE)</f>
        <v>0</v>
      </c>
      <c r="Z67" s="285">
        <f>VLOOKUP(F67,Terceros!A:B,2,FALSE)</f>
        <v>0</v>
      </c>
      <c r="AA67" s="242">
        <f>VLOOKUP(H67,CR!A$1:CK$26,89,FALSE)</f>
        <v>0</v>
      </c>
    </row>
    <row r="68" spans="1:27" x14ac:dyDescent="0.25">
      <c r="A68" s="5">
        <f t="shared" si="6"/>
        <v>1900</v>
      </c>
      <c r="B68" s="5">
        <f t="shared" si="7"/>
        <v>1</v>
      </c>
      <c r="C68" s="5" t="str">
        <f>VLOOKUP(B68,Tablas!E$1:F$13,2,FALSE)</f>
        <v>1T</v>
      </c>
      <c r="D68" s="60"/>
      <c r="E68" s="55"/>
      <c r="F68" s="243"/>
      <c r="G68" s="419">
        <f>VLOOKUP(F68,Terceros!A:C,3,FALSE)</f>
        <v>0</v>
      </c>
      <c r="H68" s="243"/>
      <c r="I68" s="56"/>
      <c r="J68" s="286" t="str">
        <f t="shared" si="9"/>
        <v>n</v>
      </c>
      <c r="K68" s="286">
        <f>VLOOKUP(F68,Terceros!A:D,4,FALSE)</f>
        <v>0</v>
      </c>
      <c r="L68" s="61" t="s">
        <v>63</v>
      </c>
      <c r="M68" s="69"/>
      <c r="N68" s="58"/>
      <c r="O68" s="57">
        <f t="shared" si="10"/>
        <v>0</v>
      </c>
      <c r="P68" s="59"/>
      <c r="Q68" s="58"/>
      <c r="R68" s="57">
        <f t="shared" si="11"/>
        <v>0</v>
      </c>
      <c r="S68" s="99">
        <f t="shared" si="8"/>
        <v>0</v>
      </c>
      <c r="T68" s="56"/>
      <c r="U68" s="60"/>
      <c r="V68" s="322"/>
      <c r="W68" s="56"/>
      <c r="X68" s="242">
        <f>VLOOKUP(F68,Terceros!A$2:A$301,1,FALSE)</f>
        <v>0</v>
      </c>
      <c r="Y68" s="238">
        <f>VLOOKUP(H68,CR!A$3:A$27,1,FALSE)</f>
        <v>0</v>
      </c>
      <c r="Z68" s="285">
        <f>VLOOKUP(F68,Terceros!A:B,2,FALSE)</f>
        <v>0</v>
      </c>
      <c r="AA68" s="242">
        <f>VLOOKUP(H68,CR!A$1:CK$26,89,FALSE)</f>
        <v>0</v>
      </c>
    </row>
    <row r="69" spans="1:27" x14ac:dyDescent="0.25">
      <c r="A69" s="5">
        <f t="shared" si="6"/>
        <v>1900</v>
      </c>
      <c r="B69" s="5">
        <f t="shared" si="7"/>
        <v>1</v>
      </c>
      <c r="C69" s="5" t="str">
        <f>VLOOKUP(B69,Tablas!E$1:F$13,2,FALSE)</f>
        <v>1T</v>
      </c>
      <c r="D69" s="60"/>
      <c r="E69" s="55"/>
      <c r="F69" s="243"/>
      <c r="G69" s="419">
        <f>VLOOKUP(F69,Terceros!A:C,3,FALSE)</f>
        <v>0</v>
      </c>
      <c r="H69" s="243"/>
      <c r="I69" s="56"/>
      <c r="J69" s="286" t="str">
        <f t="shared" si="9"/>
        <v>n</v>
      </c>
      <c r="K69" s="286">
        <f>VLOOKUP(F69,Terceros!A:D,4,FALSE)</f>
        <v>0</v>
      </c>
      <c r="L69" s="61" t="s">
        <v>63</v>
      </c>
      <c r="M69" s="69"/>
      <c r="N69" s="58"/>
      <c r="O69" s="57">
        <f t="shared" si="10"/>
        <v>0</v>
      </c>
      <c r="P69" s="59"/>
      <c r="Q69" s="58"/>
      <c r="R69" s="57">
        <f t="shared" si="11"/>
        <v>0</v>
      </c>
      <c r="S69" s="99">
        <f t="shared" si="8"/>
        <v>0</v>
      </c>
      <c r="T69" s="56"/>
      <c r="U69" s="60"/>
      <c r="V69" s="322"/>
      <c r="W69" s="56"/>
      <c r="X69" s="242">
        <f>VLOOKUP(F69,Terceros!A$2:A$301,1,FALSE)</f>
        <v>0</v>
      </c>
      <c r="Y69" s="238">
        <f>VLOOKUP(H69,CR!A$3:A$27,1,FALSE)</f>
        <v>0</v>
      </c>
      <c r="Z69" s="285">
        <f>VLOOKUP(F69,Terceros!A:B,2,FALSE)</f>
        <v>0</v>
      </c>
      <c r="AA69" s="242">
        <f>VLOOKUP(H69,CR!A$1:CK$26,89,FALSE)</f>
        <v>0</v>
      </c>
    </row>
    <row r="70" spans="1:27" x14ac:dyDescent="0.25">
      <c r="A70" s="5">
        <f t="shared" si="6"/>
        <v>1900</v>
      </c>
      <c r="B70" s="5">
        <f t="shared" si="7"/>
        <v>1</v>
      </c>
      <c r="C70" s="5" t="str">
        <f>VLOOKUP(B70,Tablas!E$1:F$13,2,FALSE)</f>
        <v>1T</v>
      </c>
      <c r="D70" s="60"/>
      <c r="E70" s="55"/>
      <c r="F70" s="243"/>
      <c r="G70" s="419">
        <f>VLOOKUP(F70,Terceros!A:C,3,FALSE)</f>
        <v>0</v>
      </c>
      <c r="H70" s="243"/>
      <c r="I70" s="56"/>
      <c r="J70" s="286" t="str">
        <f t="shared" si="9"/>
        <v>n</v>
      </c>
      <c r="K70" s="286">
        <f>VLOOKUP(F70,Terceros!A:D,4,FALSE)</f>
        <v>0</v>
      </c>
      <c r="L70" s="61" t="s">
        <v>63</v>
      </c>
      <c r="M70" s="69"/>
      <c r="N70" s="58"/>
      <c r="O70" s="57">
        <f t="shared" si="10"/>
        <v>0</v>
      </c>
      <c r="P70" s="59"/>
      <c r="Q70" s="58"/>
      <c r="R70" s="57">
        <f t="shared" si="11"/>
        <v>0</v>
      </c>
      <c r="S70" s="99">
        <f t="shared" si="8"/>
        <v>0</v>
      </c>
      <c r="T70" s="56"/>
      <c r="U70" s="60"/>
      <c r="V70" s="322"/>
      <c r="W70" s="56"/>
      <c r="X70" s="242">
        <f>VLOOKUP(F70,Terceros!A$2:A$301,1,FALSE)</f>
        <v>0</v>
      </c>
      <c r="Y70" s="238">
        <f>VLOOKUP(H70,CR!A$3:A$27,1,FALSE)</f>
        <v>0</v>
      </c>
      <c r="Z70" s="285">
        <f>VLOOKUP(F70,Terceros!A:B,2,FALSE)</f>
        <v>0</v>
      </c>
      <c r="AA70" s="242">
        <f>VLOOKUP(H70,CR!A$1:CK$26,89,FALSE)</f>
        <v>0</v>
      </c>
    </row>
    <row r="71" spans="1:27" x14ac:dyDescent="0.25">
      <c r="A71" s="5">
        <f t="shared" si="6"/>
        <v>1900</v>
      </c>
      <c r="B71" s="5">
        <f t="shared" si="7"/>
        <v>1</v>
      </c>
      <c r="C71" s="5" t="str">
        <f>VLOOKUP(B71,Tablas!E$1:F$13,2,FALSE)</f>
        <v>1T</v>
      </c>
      <c r="D71" s="60"/>
      <c r="E71" s="55"/>
      <c r="F71" s="243"/>
      <c r="G71" s="419">
        <f>VLOOKUP(F71,Terceros!A:C,3,FALSE)</f>
        <v>0</v>
      </c>
      <c r="H71" s="243"/>
      <c r="I71" s="56"/>
      <c r="J71" s="286" t="str">
        <f t="shared" si="9"/>
        <v>n</v>
      </c>
      <c r="K71" s="286">
        <f>VLOOKUP(F71,Terceros!A:D,4,FALSE)</f>
        <v>0</v>
      </c>
      <c r="L71" s="61" t="s">
        <v>63</v>
      </c>
      <c r="M71" s="69"/>
      <c r="N71" s="58"/>
      <c r="O71" s="57">
        <f t="shared" si="10"/>
        <v>0</v>
      </c>
      <c r="P71" s="59"/>
      <c r="Q71" s="58"/>
      <c r="R71" s="57">
        <f t="shared" si="11"/>
        <v>0</v>
      </c>
      <c r="S71" s="99">
        <f t="shared" si="8"/>
        <v>0</v>
      </c>
      <c r="T71" s="56"/>
      <c r="U71" s="60"/>
      <c r="V71" s="322"/>
      <c r="W71" s="56"/>
      <c r="X71" s="242">
        <f>VLOOKUP(F71,Terceros!A$2:A$301,1,FALSE)</f>
        <v>0</v>
      </c>
      <c r="Y71" s="238">
        <f>VLOOKUP(H71,CR!A$3:A$27,1,FALSE)</f>
        <v>0</v>
      </c>
      <c r="Z71" s="285">
        <f>VLOOKUP(F71,Terceros!A:B,2,FALSE)</f>
        <v>0</v>
      </c>
      <c r="AA71" s="242">
        <f>VLOOKUP(H71,CR!A$1:CK$26,89,FALSE)</f>
        <v>0</v>
      </c>
    </row>
    <row r="72" spans="1:27" x14ac:dyDescent="0.25">
      <c r="A72" s="5">
        <f t="shared" si="6"/>
        <v>1900</v>
      </c>
      <c r="B72" s="5">
        <f t="shared" si="7"/>
        <v>1</v>
      </c>
      <c r="C72" s="5" t="str">
        <f>VLOOKUP(B72,Tablas!E$1:F$13,2,FALSE)</f>
        <v>1T</v>
      </c>
      <c r="D72" s="60"/>
      <c r="E72" s="55"/>
      <c r="F72" s="243"/>
      <c r="G72" s="419">
        <f>VLOOKUP(F72,Terceros!A:C,3,FALSE)</f>
        <v>0</v>
      </c>
      <c r="H72" s="243"/>
      <c r="I72" s="56"/>
      <c r="J72" s="286" t="str">
        <f t="shared" si="9"/>
        <v>n</v>
      </c>
      <c r="K72" s="286">
        <f>VLOOKUP(F72,Terceros!A:D,4,FALSE)</f>
        <v>0</v>
      </c>
      <c r="L72" s="61" t="s">
        <v>63</v>
      </c>
      <c r="M72" s="69"/>
      <c r="N72" s="58"/>
      <c r="O72" s="57">
        <f t="shared" si="10"/>
        <v>0</v>
      </c>
      <c r="P72" s="59"/>
      <c r="Q72" s="58"/>
      <c r="R72" s="57">
        <f t="shared" si="11"/>
        <v>0</v>
      </c>
      <c r="S72" s="99">
        <f t="shared" si="8"/>
        <v>0</v>
      </c>
      <c r="T72" s="56"/>
      <c r="U72" s="60"/>
      <c r="V72" s="322"/>
      <c r="W72" s="56"/>
      <c r="X72" s="242">
        <f>VLOOKUP(F72,Terceros!A$2:A$301,1,FALSE)</f>
        <v>0</v>
      </c>
      <c r="Y72" s="238">
        <f>VLOOKUP(H72,CR!A$3:A$27,1,FALSE)</f>
        <v>0</v>
      </c>
      <c r="Z72" s="285">
        <f>VLOOKUP(F72,Terceros!A:B,2,FALSE)</f>
        <v>0</v>
      </c>
      <c r="AA72" s="242">
        <f>VLOOKUP(H72,CR!A$1:CK$26,89,FALSE)</f>
        <v>0</v>
      </c>
    </row>
    <row r="73" spans="1:27" x14ac:dyDescent="0.25">
      <c r="A73" s="5">
        <f t="shared" si="6"/>
        <v>1900</v>
      </c>
      <c r="B73" s="5">
        <f t="shared" si="7"/>
        <v>1</v>
      </c>
      <c r="C73" s="5" t="str">
        <f>VLOOKUP(B73,Tablas!E$1:F$13,2,FALSE)</f>
        <v>1T</v>
      </c>
      <c r="D73" s="60"/>
      <c r="E73" s="55"/>
      <c r="F73" s="243"/>
      <c r="G73" s="419">
        <f>VLOOKUP(F73,Terceros!A:C,3,FALSE)</f>
        <v>0</v>
      </c>
      <c r="H73" s="243"/>
      <c r="I73" s="56"/>
      <c r="J73" s="286" t="str">
        <f t="shared" si="9"/>
        <v>n</v>
      </c>
      <c r="K73" s="286">
        <f>VLOOKUP(F73,Terceros!A:D,4,FALSE)</f>
        <v>0</v>
      </c>
      <c r="L73" s="61" t="s">
        <v>63</v>
      </c>
      <c r="M73" s="69"/>
      <c r="N73" s="58"/>
      <c r="O73" s="57">
        <f t="shared" si="10"/>
        <v>0</v>
      </c>
      <c r="P73" s="59"/>
      <c r="Q73" s="58"/>
      <c r="R73" s="57">
        <f t="shared" si="11"/>
        <v>0</v>
      </c>
      <c r="S73" s="99">
        <f t="shared" si="8"/>
        <v>0</v>
      </c>
      <c r="T73" s="56"/>
      <c r="U73" s="60"/>
      <c r="V73" s="322"/>
      <c r="W73" s="56"/>
      <c r="X73" s="242">
        <f>VLOOKUP(F73,Terceros!A$2:A$301,1,FALSE)</f>
        <v>0</v>
      </c>
      <c r="Y73" s="238">
        <f>VLOOKUP(H73,CR!A$3:A$27,1,FALSE)</f>
        <v>0</v>
      </c>
      <c r="Z73" s="285">
        <f>VLOOKUP(F73,Terceros!A:B,2,FALSE)</f>
        <v>0</v>
      </c>
      <c r="AA73" s="242">
        <f>VLOOKUP(H73,CR!A$1:CK$26,89,FALSE)</f>
        <v>0</v>
      </c>
    </row>
    <row r="74" spans="1:27" x14ac:dyDescent="0.25">
      <c r="A74" s="5">
        <f t="shared" si="6"/>
        <v>1900</v>
      </c>
      <c r="B74" s="5">
        <f t="shared" si="7"/>
        <v>1</v>
      </c>
      <c r="C74" s="5" t="str">
        <f>VLOOKUP(B74,Tablas!E$1:F$13,2,FALSE)</f>
        <v>1T</v>
      </c>
      <c r="D74" s="60"/>
      <c r="E74" s="55"/>
      <c r="F74" s="243"/>
      <c r="G74" s="419">
        <f>VLOOKUP(F74,Terceros!A:C,3,FALSE)</f>
        <v>0</v>
      </c>
      <c r="H74" s="243"/>
      <c r="I74" s="56"/>
      <c r="J74" s="286" t="str">
        <f t="shared" si="9"/>
        <v>n</v>
      </c>
      <c r="K74" s="286">
        <f>VLOOKUP(F74,Terceros!A:D,4,FALSE)</f>
        <v>0</v>
      </c>
      <c r="L74" s="61" t="s">
        <v>63</v>
      </c>
      <c r="M74" s="57"/>
      <c r="N74" s="58"/>
      <c r="O74" s="57">
        <f t="shared" si="10"/>
        <v>0</v>
      </c>
      <c r="P74" s="59"/>
      <c r="Q74" s="58"/>
      <c r="R74" s="57">
        <f t="shared" si="11"/>
        <v>0</v>
      </c>
      <c r="S74" s="99">
        <f t="shared" si="8"/>
        <v>0</v>
      </c>
      <c r="T74" s="56"/>
      <c r="U74" s="60"/>
      <c r="V74" s="322"/>
      <c r="W74" s="56"/>
      <c r="X74" s="242">
        <f>VLOOKUP(F74,Terceros!A$2:A$301,1,FALSE)</f>
        <v>0</v>
      </c>
      <c r="Y74" s="238">
        <f>VLOOKUP(H74,CR!A$3:A$27,1,FALSE)</f>
        <v>0</v>
      </c>
      <c r="Z74" s="285">
        <f>VLOOKUP(F74,Terceros!A:B,2,FALSE)</f>
        <v>0</v>
      </c>
      <c r="AA74" s="242">
        <f>VLOOKUP(H74,CR!A$1:CK$26,89,FALSE)</f>
        <v>0</v>
      </c>
    </row>
    <row r="75" spans="1:27" x14ac:dyDescent="0.25">
      <c r="A75" s="5">
        <f t="shared" si="6"/>
        <v>1900</v>
      </c>
      <c r="B75" s="5">
        <f t="shared" si="7"/>
        <v>1</v>
      </c>
      <c r="C75" s="5" t="str">
        <f>VLOOKUP(B75,Tablas!E$1:F$13,2,FALSE)</f>
        <v>1T</v>
      </c>
      <c r="D75" s="60"/>
      <c r="E75" s="55"/>
      <c r="F75" s="243"/>
      <c r="G75" s="419">
        <f>VLOOKUP(F75,Terceros!A:C,3,FALSE)</f>
        <v>0</v>
      </c>
      <c r="H75" s="243"/>
      <c r="I75" s="56"/>
      <c r="J75" s="286" t="str">
        <f t="shared" si="9"/>
        <v>n</v>
      </c>
      <c r="K75" s="286">
        <f>VLOOKUP(F75,Terceros!A:D,4,FALSE)</f>
        <v>0</v>
      </c>
      <c r="L75" s="61" t="s">
        <v>63</v>
      </c>
      <c r="M75" s="57"/>
      <c r="N75" s="58"/>
      <c r="O75" s="57">
        <f t="shared" si="10"/>
        <v>0</v>
      </c>
      <c r="P75" s="59"/>
      <c r="Q75" s="58"/>
      <c r="R75" s="57">
        <f t="shared" si="11"/>
        <v>0</v>
      </c>
      <c r="S75" s="99">
        <f t="shared" si="8"/>
        <v>0</v>
      </c>
      <c r="T75" s="56"/>
      <c r="U75" s="60"/>
      <c r="V75" s="322"/>
      <c r="W75" s="56"/>
      <c r="X75" s="242">
        <f>VLOOKUP(F75,Terceros!A$2:A$301,1,FALSE)</f>
        <v>0</v>
      </c>
      <c r="Y75" s="238">
        <f>VLOOKUP(H75,CR!A$3:A$27,1,FALSE)</f>
        <v>0</v>
      </c>
      <c r="Z75" s="285">
        <f>VLOOKUP(F75,Terceros!A:B,2,FALSE)</f>
        <v>0</v>
      </c>
      <c r="AA75" s="242">
        <f>VLOOKUP(H75,CR!A$1:CK$26,89,FALSE)</f>
        <v>0</v>
      </c>
    </row>
    <row r="76" spans="1:27" x14ac:dyDescent="0.25">
      <c r="A76" s="5">
        <f t="shared" si="6"/>
        <v>1900</v>
      </c>
      <c r="B76" s="5">
        <f t="shared" si="7"/>
        <v>1</v>
      </c>
      <c r="C76" s="5" t="str">
        <f>VLOOKUP(B76,Tablas!E$1:F$13,2,FALSE)</f>
        <v>1T</v>
      </c>
      <c r="D76" s="60"/>
      <c r="E76" s="55"/>
      <c r="F76" s="243"/>
      <c r="G76" s="419">
        <f>VLOOKUP(F76,Terceros!A:C,3,FALSE)</f>
        <v>0</v>
      </c>
      <c r="H76" s="243"/>
      <c r="I76" s="56"/>
      <c r="J76" s="286" t="str">
        <f t="shared" si="9"/>
        <v>n</v>
      </c>
      <c r="K76" s="286">
        <f>VLOOKUP(F76,Terceros!A:D,4,FALSE)</f>
        <v>0</v>
      </c>
      <c r="L76" s="61" t="s">
        <v>63</v>
      </c>
      <c r="M76" s="57"/>
      <c r="N76" s="58"/>
      <c r="O76" s="57">
        <f t="shared" si="10"/>
        <v>0</v>
      </c>
      <c r="P76" s="59"/>
      <c r="Q76" s="58"/>
      <c r="R76" s="57">
        <f t="shared" si="11"/>
        <v>0</v>
      </c>
      <c r="S76" s="99">
        <f t="shared" si="8"/>
        <v>0</v>
      </c>
      <c r="T76" s="56"/>
      <c r="U76" s="60"/>
      <c r="V76" s="322"/>
      <c r="W76" s="56"/>
      <c r="X76" s="242">
        <f>VLOOKUP(F76,Terceros!A$2:A$301,1,FALSE)</f>
        <v>0</v>
      </c>
      <c r="Y76" s="238">
        <f>VLOOKUP(H76,CR!A$3:A$27,1,FALSE)</f>
        <v>0</v>
      </c>
      <c r="Z76" s="285">
        <f>VLOOKUP(F76,Terceros!A:B,2,FALSE)</f>
        <v>0</v>
      </c>
      <c r="AA76" s="242">
        <f>VLOOKUP(H76,CR!A$1:CK$26,89,FALSE)</f>
        <v>0</v>
      </c>
    </row>
    <row r="77" spans="1:27" x14ac:dyDescent="0.25">
      <c r="A77" s="5">
        <f t="shared" si="6"/>
        <v>1900</v>
      </c>
      <c r="B77" s="5">
        <f t="shared" si="7"/>
        <v>1</v>
      </c>
      <c r="C77" s="5" t="str">
        <f>VLOOKUP(B77,Tablas!E$1:F$13,2,FALSE)</f>
        <v>1T</v>
      </c>
      <c r="D77" s="60"/>
      <c r="E77" s="55"/>
      <c r="F77" s="243"/>
      <c r="G77" s="419">
        <f>VLOOKUP(F77,Terceros!A:C,3,FALSE)</f>
        <v>0</v>
      </c>
      <c r="H77" s="243"/>
      <c r="I77" s="56"/>
      <c r="J77" s="286" t="str">
        <f t="shared" si="9"/>
        <v>n</v>
      </c>
      <c r="K77" s="286">
        <f>VLOOKUP(F77,Terceros!A:D,4,FALSE)</f>
        <v>0</v>
      </c>
      <c r="L77" s="61" t="s">
        <v>63</v>
      </c>
      <c r="M77" s="57"/>
      <c r="N77" s="58"/>
      <c r="O77" s="57">
        <f t="shared" si="10"/>
        <v>0</v>
      </c>
      <c r="P77" s="59"/>
      <c r="Q77" s="58"/>
      <c r="R77" s="57">
        <f t="shared" si="11"/>
        <v>0</v>
      </c>
      <c r="S77" s="99">
        <f t="shared" si="8"/>
        <v>0</v>
      </c>
      <c r="T77" s="56"/>
      <c r="U77" s="60"/>
      <c r="V77" s="322"/>
      <c r="W77" s="56"/>
      <c r="X77" s="242">
        <f>VLOOKUP(F77,Terceros!A$2:A$301,1,FALSE)</f>
        <v>0</v>
      </c>
      <c r="Y77" s="238">
        <f>VLOOKUP(H77,CR!A$3:A$27,1,FALSE)</f>
        <v>0</v>
      </c>
      <c r="Z77" s="285">
        <f>VLOOKUP(F77,Terceros!A:B,2,FALSE)</f>
        <v>0</v>
      </c>
      <c r="AA77" s="242">
        <f>VLOOKUP(H77,CR!A$1:CK$26,89,FALSE)</f>
        <v>0</v>
      </c>
    </row>
    <row r="78" spans="1:27" x14ac:dyDescent="0.25">
      <c r="A78" s="5">
        <f t="shared" si="6"/>
        <v>1900</v>
      </c>
      <c r="B78" s="5">
        <f t="shared" si="7"/>
        <v>1</v>
      </c>
      <c r="C78" s="5" t="str">
        <f>VLOOKUP(B78,Tablas!E$1:F$13,2,FALSE)</f>
        <v>1T</v>
      </c>
      <c r="D78" s="60"/>
      <c r="E78" s="55"/>
      <c r="F78" s="243"/>
      <c r="G78" s="419">
        <f>VLOOKUP(F78,Terceros!A:C,3,FALSE)</f>
        <v>0</v>
      </c>
      <c r="H78" s="243"/>
      <c r="I78" s="56"/>
      <c r="J78" s="286" t="str">
        <f t="shared" si="9"/>
        <v>n</v>
      </c>
      <c r="K78" s="286">
        <f>VLOOKUP(F78,Terceros!A:D,4,FALSE)</f>
        <v>0</v>
      </c>
      <c r="L78" s="61" t="s">
        <v>63</v>
      </c>
      <c r="M78" s="69"/>
      <c r="N78" s="58"/>
      <c r="O78" s="57">
        <f t="shared" si="10"/>
        <v>0</v>
      </c>
      <c r="P78" s="59"/>
      <c r="Q78" s="58"/>
      <c r="R78" s="57">
        <f t="shared" si="11"/>
        <v>0</v>
      </c>
      <c r="S78" s="99">
        <f t="shared" si="8"/>
        <v>0</v>
      </c>
      <c r="T78" s="56"/>
      <c r="U78" s="60"/>
      <c r="V78" s="322"/>
      <c r="W78" s="56"/>
      <c r="X78" s="242">
        <f>VLOOKUP(F78,Terceros!A$2:A$301,1,FALSE)</f>
        <v>0</v>
      </c>
      <c r="Y78" s="238">
        <f>VLOOKUP(H78,CR!A$3:A$27,1,FALSE)</f>
        <v>0</v>
      </c>
      <c r="Z78" s="285">
        <f>VLOOKUP(F78,Terceros!A:B,2,FALSE)</f>
        <v>0</v>
      </c>
      <c r="AA78" s="242">
        <f>VLOOKUP(H78,CR!A$1:CK$26,89,FALSE)</f>
        <v>0</v>
      </c>
    </row>
    <row r="79" spans="1:27" x14ac:dyDescent="0.25">
      <c r="A79" s="5">
        <f t="shared" si="6"/>
        <v>1900</v>
      </c>
      <c r="B79" s="5">
        <f t="shared" si="7"/>
        <v>1</v>
      </c>
      <c r="C79" s="5" t="str">
        <f>VLOOKUP(B79,Tablas!E$1:F$13,2,FALSE)</f>
        <v>1T</v>
      </c>
      <c r="D79" s="60"/>
      <c r="E79" s="55"/>
      <c r="F79" s="243"/>
      <c r="G79" s="419">
        <f>VLOOKUP(F79,Terceros!A:C,3,FALSE)</f>
        <v>0</v>
      </c>
      <c r="H79" s="243"/>
      <c r="I79" s="56"/>
      <c r="J79" s="286" t="str">
        <f t="shared" si="9"/>
        <v>n</v>
      </c>
      <c r="K79" s="286">
        <f>VLOOKUP(F79,Terceros!A:D,4,FALSE)</f>
        <v>0</v>
      </c>
      <c r="L79" s="61" t="s">
        <v>63</v>
      </c>
      <c r="M79" s="69"/>
      <c r="N79" s="58"/>
      <c r="O79" s="57">
        <f t="shared" si="10"/>
        <v>0</v>
      </c>
      <c r="P79" s="59"/>
      <c r="Q79" s="58"/>
      <c r="R79" s="57">
        <f t="shared" si="11"/>
        <v>0</v>
      </c>
      <c r="S79" s="99">
        <f t="shared" si="8"/>
        <v>0</v>
      </c>
      <c r="T79" s="56"/>
      <c r="U79" s="60"/>
      <c r="V79" s="322"/>
      <c r="W79" s="56"/>
      <c r="X79" s="242">
        <f>VLOOKUP(F79,Terceros!A$2:A$301,1,FALSE)</f>
        <v>0</v>
      </c>
      <c r="Y79" s="238">
        <f>VLOOKUP(H79,CR!A$3:A$27,1,FALSE)</f>
        <v>0</v>
      </c>
      <c r="Z79" s="285">
        <f>VLOOKUP(F79,Terceros!A:B,2,FALSE)</f>
        <v>0</v>
      </c>
      <c r="AA79" s="242">
        <f>VLOOKUP(H79,CR!A$1:CK$26,89,FALSE)</f>
        <v>0</v>
      </c>
    </row>
    <row r="80" spans="1:27" x14ac:dyDescent="0.25">
      <c r="A80" s="5">
        <f t="shared" si="6"/>
        <v>1900</v>
      </c>
      <c r="B80" s="5">
        <f t="shared" si="7"/>
        <v>1</v>
      </c>
      <c r="C80" s="5" t="str">
        <f>VLOOKUP(B80,Tablas!E$1:F$13,2,FALSE)</f>
        <v>1T</v>
      </c>
      <c r="D80" s="60"/>
      <c r="E80" s="55"/>
      <c r="F80" s="243"/>
      <c r="G80" s="419">
        <f>VLOOKUP(F80,Terceros!A:C,3,FALSE)</f>
        <v>0</v>
      </c>
      <c r="H80" s="243"/>
      <c r="I80" s="56"/>
      <c r="J80" s="286" t="str">
        <f t="shared" si="9"/>
        <v>n</v>
      </c>
      <c r="K80" s="286">
        <f>VLOOKUP(F80,Terceros!A:D,4,FALSE)</f>
        <v>0</v>
      </c>
      <c r="L80" s="61" t="s">
        <v>63</v>
      </c>
      <c r="M80" s="69"/>
      <c r="N80" s="58"/>
      <c r="O80" s="57">
        <f t="shared" si="10"/>
        <v>0</v>
      </c>
      <c r="P80" s="59"/>
      <c r="Q80" s="58"/>
      <c r="R80" s="57">
        <f t="shared" si="11"/>
        <v>0</v>
      </c>
      <c r="S80" s="99">
        <f t="shared" si="8"/>
        <v>0</v>
      </c>
      <c r="T80" s="56"/>
      <c r="U80" s="60"/>
      <c r="V80" s="322"/>
      <c r="W80" s="56"/>
      <c r="X80" s="242">
        <f>VLOOKUP(F80,Terceros!A$2:A$301,1,FALSE)</f>
        <v>0</v>
      </c>
      <c r="Y80" s="238">
        <f>VLOOKUP(H80,CR!A$3:A$27,1,FALSE)</f>
        <v>0</v>
      </c>
      <c r="Z80" s="285">
        <f>VLOOKUP(F80,Terceros!A:B,2,FALSE)</f>
        <v>0</v>
      </c>
      <c r="AA80" s="242">
        <f>VLOOKUP(H80,CR!A$1:CK$26,89,FALSE)</f>
        <v>0</v>
      </c>
    </row>
    <row r="81" spans="1:27" x14ac:dyDescent="0.25">
      <c r="A81" s="5">
        <f t="shared" si="6"/>
        <v>1900</v>
      </c>
      <c r="B81" s="5">
        <f t="shared" si="7"/>
        <v>1</v>
      </c>
      <c r="C81" s="5" t="str">
        <f>VLOOKUP(B81,Tablas!E$1:F$13,2,FALSE)</f>
        <v>1T</v>
      </c>
      <c r="D81" s="60"/>
      <c r="E81" s="55"/>
      <c r="F81" s="243"/>
      <c r="G81" s="419">
        <f>VLOOKUP(F81,Terceros!A:C,3,FALSE)</f>
        <v>0</v>
      </c>
      <c r="H81" s="243"/>
      <c r="I81" s="56"/>
      <c r="J81" s="286" t="str">
        <f t="shared" si="9"/>
        <v>n</v>
      </c>
      <c r="K81" s="286">
        <f>VLOOKUP(F81,Terceros!A:D,4,FALSE)</f>
        <v>0</v>
      </c>
      <c r="L81" s="61" t="s">
        <v>63</v>
      </c>
      <c r="M81" s="69"/>
      <c r="N81" s="58"/>
      <c r="O81" s="57">
        <f t="shared" si="10"/>
        <v>0</v>
      </c>
      <c r="P81" s="59"/>
      <c r="Q81" s="58"/>
      <c r="R81" s="57">
        <f t="shared" si="11"/>
        <v>0</v>
      </c>
      <c r="S81" s="99">
        <f t="shared" si="8"/>
        <v>0</v>
      </c>
      <c r="T81" s="56"/>
      <c r="U81" s="60"/>
      <c r="V81" s="322"/>
      <c r="W81" s="56"/>
      <c r="X81" s="242">
        <f>VLOOKUP(F81,Terceros!A$2:A$301,1,FALSE)</f>
        <v>0</v>
      </c>
      <c r="Y81" s="238">
        <f>VLOOKUP(H81,CR!A$3:A$27,1,FALSE)</f>
        <v>0</v>
      </c>
      <c r="Z81" s="285">
        <f>VLOOKUP(F81,Terceros!A:B,2,FALSE)</f>
        <v>0</v>
      </c>
      <c r="AA81" s="242">
        <f>VLOOKUP(H81,CR!A$1:CK$26,89,FALSE)</f>
        <v>0</v>
      </c>
    </row>
    <row r="82" spans="1:27" x14ac:dyDescent="0.25">
      <c r="A82" s="5">
        <f t="shared" si="6"/>
        <v>1900</v>
      </c>
      <c r="B82" s="5">
        <f t="shared" si="7"/>
        <v>1</v>
      </c>
      <c r="C82" s="5" t="str">
        <f>VLOOKUP(B82,Tablas!E$1:F$13,2,FALSE)</f>
        <v>1T</v>
      </c>
      <c r="D82" s="60"/>
      <c r="E82" s="55"/>
      <c r="F82" s="243"/>
      <c r="G82" s="419">
        <f>VLOOKUP(F82,Terceros!A:C,3,FALSE)</f>
        <v>0</v>
      </c>
      <c r="H82" s="243"/>
      <c r="I82" s="56"/>
      <c r="J82" s="286" t="str">
        <f t="shared" si="9"/>
        <v>n</v>
      </c>
      <c r="K82" s="286">
        <f>VLOOKUP(F82,Terceros!A:D,4,FALSE)</f>
        <v>0</v>
      </c>
      <c r="L82" s="61" t="s">
        <v>63</v>
      </c>
      <c r="M82" s="69"/>
      <c r="N82" s="58"/>
      <c r="O82" s="57">
        <f t="shared" si="10"/>
        <v>0</v>
      </c>
      <c r="P82" s="59"/>
      <c r="Q82" s="58"/>
      <c r="R82" s="57">
        <f t="shared" si="11"/>
        <v>0</v>
      </c>
      <c r="S82" s="99">
        <f t="shared" si="8"/>
        <v>0</v>
      </c>
      <c r="T82" s="56"/>
      <c r="U82" s="60"/>
      <c r="V82" s="322"/>
      <c r="W82" s="56"/>
      <c r="X82" s="242">
        <f>VLOOKUP(F82,Terceros!A$2:A$301,1,FALSE)</f>
        <v>0</v>
      </c>
      <c r="Y82" s="238">
        <f>VLOOKUP(H82,CR!A$3:A$27,1,FALSE)</f>
        <v>0</v>
      </c>
      <c r="Z82" s="285">
        <f>VLOOKUP(F82,Terceros!A:B,2,FALSE)</f>
        <v>0</v>
      </c>
      <c r="AA82" s="242">
        <f>VLOOKUP(H82,CR!A$1:CK$26,89,FALSE)</f>
        <v>0</v>
      </c>
    </row>
    <row r="83" spans="1:27" x14ac:dyDescent="0.25">
      <c r="A83" s="5">
        <f t="shared" si="6"/>
        <v>1900</v>
      </c>
      <c r="B83" s="5">
        <f t="shared" si="7"/>
        <v>1</v>
      </c>
      <c r="C83" s="5" t="str">
        <f>VLOOKUP(B83,Tablas!E$1:F$13,2,FALSE)</f>
        <v>1T</v>
      </c>
      <c r="D83" s="60"/>
      <c r="E83" s="55"/>
      <c r="F83" s="243"/>
      <c r="G83" s="419">
        <f>VLOOKUP(F83,Terceros!A:C,3,FALSE)</f>
        <v>0</v>
      </c>
      <c r="H83" s="243"/>
      <c r="I83" s="56"/>
      <c r="J83" s="286" t="str">
        <f t="shared" si="9"/>
        <v>n</v>
      </c>
      <c r="K83" s="286">
        <f>VLOOKUP(F83,Terceros!A:D,4,FALSE)</f>
        <v>0</v>
      </c>
      <c r="L83" s="61" t="s">
        <v>63</v>
      </c>
      <c r="M83" s="69"/>
      <c r="N83" s="58"/>
      <c r="O83" s="57">
        <f t="shared" si="10"/>
        <v>0</v>
      </c>
      <c r="P83" s="59"/>
      <c r="Q83" s="58"/>
      <c r="R83" s="57">
        <f t="shared" si="11"/>
        <v>0</v>
      </c>
      <c r="S83" s="99">
        <f t="shared" si="8"/>
        <v>0</v>
      </c>
      <c r="T83" s="56"/>
      <c r="U83" s="60"/>
      <c r="V83" s="322"/>
      <c r="W83" s="56"/>
      <c r="X83" s="242">
        <f>VLOOKUP(F83,Terceros!A$2:A$301,1,FALSE)</f>
        <v>0</v>
      </c>
      <c r="Y83" s="238">
        <f>VLOOKUP(H83,CR!A$3:A$27,1,FALSE)</f>
        <v>0</v>
      </c>
      <c r="Z83" s="285">
        <f>VLOOKUP(F83,Terceros!A:B,2,FALSE)</f>
        <v>0</v>
      </c>
      <c r="AA83" s="242">
        <f>VLOOKUP(H83,CR!A$1:CK$26,89,FALSE)</f>
        <v>0</v>
      </c>
    </row>
    <row r="84" spans="1:27" x14ac:dyDescent="0.25">
      <c r="A84" s="5">
        <f t="shared" si="6"/>
        <v>1900</v>
      </c>
      <c r="B84" s="5">
        <f t="shared" si="7"/>
        <v>1</v>
      </c>
      <c r="C84" s="5" t="str">
        <f>VLOOKUP(B84,Tablas!E$1:F$13,2,FALSE)</f>
        <v>1T</v>
      </c>
      <c r="D84" s="60"/>
      <c r="E84" s="55"/>
      <c r="F84" s="243"/>
      <c r="G84" s="419">
        <f>VLOOKUP(F84,Terceros!A:C,3,FALSE)</f>
        <v>0</v>
      </c>
      <c r="H84" s="243"/>
      <c r="I84" s="56"/>
      <c r="J84" s="286" t="str">
        <f t="shared" si="9"/>
        <v>n</v>
      </c>
      <c r="K84" s="286">
        <f>VLOOKUP(F84,Terceros!A:D,4,FALSE)</f>
        <v>0</v>
      </c>
      <c r="L84" s="61" t="s">
        <v>63</v>
      </c>
      <c r="M84" s="69"/>
      <c r="N84" s="58"/>
      <c r="O84" s="57">
        <f t="shared" si="10"/>
        <v>0</v>
      </c>
      <c r="P84" s="59"/>
      <c r="Q84" s="58"/>
      <c r="R84" s="57">
        <f t="shared" si="11"/>
        <v>0</v>
      </c>
      <c r="S84" s="99">
        <f t="shared" si="8"/>
        <v>0</v>
      </c>
      <c r="T84" s="56"/>
      <c r="U84" s="60"/>
      <c r="V84" s="322"/>
      <c r="W84" s="56"/>
      <c r="X84" s="242">
        <f>VLOOKUP(F84,Terceros!A$2:A$301,1,FALSE)</f>
        <v>0</v>
      </c>
      <c r="Y84" s="238">
        <f>VLOOKUP(H84,CR!A$3:A$27,1,FALSE)</f>
        <v>0</v>
      </c>
      <c r="Z84" s="285">
        <f>VLOOKUP(F84,Terceros!A:B,2,FALSE)</f>
        <v>0</v>
      </c>
      <c r="AA84" s="242">
        <f>VLOOKUP(H84,CR!A$1:CK$26,89,FALSE)</f>
        <v>0</v>
      </c>
    </row>
    <row r="85" spans="1:27" x14ac:dyDescent="0.25">
      <c r="A85" s="5">
        <f t="shared" si="6"/>
        <v>1900</v>
      </c>
      <c r="B85" s="5">
        <f t="shared" si="7"/>
        <v>1</v>
      </c>
      <c r="C85" s="5" t="str">
        <f>VLOOKUP(B85,Tablas!E$1:F$13,2,FALSE)</f>
        <v>1T</v>
      </c>
      <c r="D85" s="60"/>
      <c r="E85" s="55"/>
      <c r="F85" s="243"/>
      <c r="G85" s="419">
        <f>VLOOKUP(F85,Terceros!A:C,3,FALSE)</f>
        <v>0</v>
      </c>
      <c r="H85" s="243"/>
      <c r="I85" s="56"/>
      <c r="J85" s="286" t="str">
        <f t="shared" si="9"/>
        <v>n</v>
      </c>
      <c r="K85" s="286">
        <f>VLOOKUP(F85,Terceros!A:D,4,FALSE)</f>
        <v>0</v>
      </c>
      <c r="L85" s="61" t="s">
        <v>63</v>
      </c>
      <c r="M85" s="69"/>
      <c r="N85" s="58"/>
      <c r="O85" s="57">
        <f t="shared" si="10"/>
        <v>0</v>
      </c>
      <c r="P85" s="59"/>
      <c r="Q85" s="58"/>
      <c r="R85" s="57">
        <f t="shared" si="11"/>
        <v>0</v>
      </c>
      <c r="S85" s="99">
        <f t="shared" si="8"/>
        <v>0</v>
      </c>
      <c r="T85" s="56"/>
      <c r="U85" s="60"/>
      <c r="V85" s="322"/>
      <c r="W85" s="56"/>
      <c r="X85" s="242">
        <f>VLOOKUP(F85,Terceros!A$2:A$301,1,FALSE)</f>
        <v>0</v>
      </c>
      <c r="Y85" s="238">
        <f>VLOOKUP(H85,CR!A$3:A$27,1,FALSE)</f>
        <v>0</v>
      </c>
      <c r="Z85" s="285">
        <f>VLOOKUP(F85,Terceros!A:B,2,FALSE)</f>
        <v>0</v>
      </c>
      <c r="AA85" s="242">
        <f>VLOOKUP(H85,CR!A$1:CK$26,89,FALSE)</f>
        <v>0</v>
      </c>
    </row>
    <row r="86" spans="1:27" x14ac:dyDescent="0.25">
      <c r="A86" s="5">
        <f t="shared" si="6"/>
        <v>1900</v>
      </c>
      <c r="B86" s="5">
        <f t="shared" si="7"/>
        <v>1</v>
      </c>
      <c r="C86" s="5" t="str">
        <f>VLOOKUP(B86,Tablas!E$1:F$13,2,FALSE)</f>
        <v>1T</v>
      </c>
      <c r="D86" s="60"/>
      <c r="E86" s="55"/>
      <c r="F86" s="243"/>
      <c r="G86" s="419">
        <f>VLOOKUP(F86,Terceros!A:C,3,FALSE)</f>
        <v>0</v>
      </c>
      <c r="H86" s="243"/>
      <c r="I86" s="56"/>
      <c r="J86" s="286" t="str">
        <f t="shared" si="9"/>
        <v>n</v>
      </c>
      <c r="K86" s="286">
        <f>VLOOKUP(F86,Terceros!A:D,4,FALSE)</f>
        <v>0</v>
      </c>
      <c r="L86" s="61" t="s">
        <v>63</v>
      </c>
      <c r="M86" s="69"/>
      <c r="N86" s="58"/>
      <c r="O86" s="57">
        <f t="shared" si="10"/>
        <v>0</v>
      </c>
      <c r="P86" s="59"/>
      <c r="Q86" s="58"/>
      <c r="R86" s="57">
        <f t="shared" si="11"/>
        <v>0</v>
      </c>
      <c r="S86" s="99">
        <f t="shared" si="8"/>
        <v>0</v>
      </c>
      <c r="T86" s="56"/>
      <c r="U86" s="60"/>
      <c r="V86" s="322"/>
      <c r="W86" s="56"/>
      <c r="X86" s="242">
        <f>VLOOKUP(F86,Terceros!A$2:A$301,1,FALSE)</f>
        <v>0</v>
      </c>
      <c r="Y86" s="238">
        <f>VLOOKUP(H86,CR!A$3:A$27,1,FALSE)</f>
        <v>0</v>
      </c>
      <c r="Z86" s="285">
        <f>VLOOKUP(F86,Terceros!A:B,2,FALSE)</f>
        <v>0</v>
      </c>
      <c r="AA86" s="242">
        <f>VLOOKUP(H86,CR!A$1:CK$26,89,FALSE)</f>
        <v>0</v>
      </c>
    </row>
    <row r="87" spans="1:27" x14ac:dyDescent="0.25">
      <c r="A87" s="5">
        <f t="shared" si="6"/>
        <v>1900</v>
      </c>
      <c r="B87" s="5">
        <f t="shared" si="7"/>
        <v>1</v>
      </c>
      <c r="C87" s="5" t="str">
        <f>VLOOKUP(B87,Tablas!E$1:F$13,2,FALSE)</f>
        <v>1T</v>
      </c>
      <c r="D87" s="60"/>
      <c r="E87" s="55"/>
      <c r="F87" s="243"/>
      <c r="G87" s="419">
        <f>VLOOKUP(F87,Terceros!A:C,3,FALSE)</f>
        <v>0</v>
      </c>
      <c r="H87" s="243"/>
      <c r="I87" s="56"/>
      <c r="J87" s="286" t="str">
        <f t="shared" si="9"/>
        <v>n</v>
      </c>
      <c r="K87" s="286">
        <f>VLOOKUP(F87,Terceros!A:D,4,FALSE)</f>
        <v>0</v>
      </c>
      <c r="L87" s="61" t="s">
        <v>63</v>
      </c>
      <c r="M87" s="69"/>
      <c r="N87" s="58"/>
      <c r="O87" s="57">
        <f t="shared" si="10"/>
        <v>0</v>
      </c>
      <c r="P87" s="59"/>
      <c r="Q87" s="58"/>
      <c r="R87" s="57">
        <f t="shared" si="11"/>
        <v>0</v>
      </c>
      <c r="S87" s="99">
        <f t="shared" si="8"/>
        <v>0</v>
      </c>
      <c r="T87" s="56"/>
      <c r="U87" s="60"/>
      <c r="V87" s="322"/>
      <c r="W87" s="56"/>
      <c r="X87" s="242">
        <f>VLOOKUP(F87,Terceros!A$2:A$301,1,FALSE)</f>
        <v>0</v>
      </c>
      <c r="Y87" s="238">
        <f>VLOOKUP(H87,CR!A$3:A$27,1,FALSE)</f>
        <v>0</v>
      </c>
      <c r="Z87" s="285">
        <f>VLOOKUP(F87,Terceros!A:B,2,FALSE)</f>
        <v>0</v>
      </c>
      <c r="AA87" s="242">
        <f>VLOOKUP(H87,CR!A$1:CK$26,89,FALSE)</f>
        <v>0</v>
      </c>
    </row>
    <row r="88" spans="1:27" x14ac:dyDescent="0.25">
      <c r="A88" s="5">
        <f t="shared" si="6"/>
        <v>1900</v>
      </c>
      <c r="B88" s="5">
        <f t="shared" si="7"/>
        <v>1</v>
      </c>
      <c r="C88" s="5" t="str">
        <f>VLOOKUP(B88,Tablas!E$1:F$13,2,FALSE)</f>
        <v>1T</v>
      </c>
      <c r="D88" s="60"/>
      <c r="E88" s="55"/>
      <c r="F88" s="243"/>
      <c r="G88" s="419">
        <f>VLOOKUP(F88,Terceros!A:C,3,FALSE)</f>
        <v>0</v>
      </c>
      <c r="H88" s="243"/>
      <c r="I88" s="56"/>
      <c r="J88" s="286" t="str">
        <f t="shared" si="9"/>
        <v>n</v>
      </c>
      <c r="K88" s="286">
        <f>VLOOKUP(F88,Terceros!A:D,4,FALSE)</f>
        <v>0</v>
      </c>
      <c r="L88" s="61" t="s">
        <v>63</v>
      </c>
      <c r="M88" s="69"/>
      <c r="N88" s="58"/>
      <c r="O88" s="57">
        <f t="shared" si="10"/>
        <v>0</v>
      </c>
      <c r="P88" s="59"/>
      <c r="Q88" s="58"/>
      <c r="R88" s="57">
        <f t="shared" si="11"/>
        <v>0</v>
      </c>
      <c r="S88" s="99">
        <f t="shared" si="8"/>
        <v>0</v>
      </c>
      <c r="T88" s="56"/>
      <c r="U88" s="60"/>
      <c r="V88" s="322"/>
      <c r="W88" s="56"/>
      <c r="X88" s="242">
        <f>VLOOKUP(F88,Terceros!A$2:A$301,1,FALSE)</f>
        <v>0</v>
      </c>
      <c r="Y88" s="238">
        <f>VLOOKUP(H88,CR!A$3:A$27,1,FALSE)</f>
        <v>0</v>
      </c>
      <c r="Z88" s="285">
        <f>VLOOKUP(F88,Terceros!A:B,2,FALSE)</f>
        <v>0</v>
      </c>
      <c r="AA88" s="242">
        <f>VLOOKUP(H88,CR!A$1:CK$26,89,FALSE)</f>
        <v>0</v>
      </c>
    </row>
    <row r="89" spans="1:27" x14ac:dyDescent="0.25">
      <c r="A89" s="5">
        <f t="shared" si="6"/>
        <v>1900</v>
      </c>
      <c r="B89" s="5">
        <f t="shared" si="7"/>
        <v>1</v>
      </c>
      <c r="C89" s="5" t="str">
        <f>VLOOKUP(B89,Tablas!E$1:F$13,2,FALSE)</f>
        <v>1T</v>
      </c>
      <c r="D89" s="60"/>
      <c r="E89" s="55"/>
      <c r="F89" s="243"/>
      <c r="G89" s="419">
        <f>VLOOKUP(F89,Terceros!A:C,3,FALSE)</f>
        <v>0</v>
      </c>
      <c r="H89" s="243"/>
      <c r="I89" s="56"/>
      <c r="J89" s="286" t="str">
        <f t="shared" si="9"/>
        <v>n</v>
      </c>
      <c r="K89" s="286">
        <f>VLOOKUP(F89,Terceros!A:D,4,FALSE)</f>
        <v>0</v>
      </c>
      <c r="L89" s="61" t="s">
        <v>63</v>
      </c>
      <c r="M89" s="69"/>
      <c r="N89" s="58"/>
      <c r="O89" s="57">
        <f t="shared" si="10"/>
        <v>0</v>
      </c>
      <c r="P89" s="59"/>
      <c r="Q89" s="58"/>
      <c r="R89" s="57">
        <f t="shared" si="11"/>
        <v>0</v>
      </c>
      <c r="S89" s="99">
        <f t="shared" si="8"/>
        <v>0</v>
      </c>
      <c r="T89" s="56"/>
      <c r="U89" s="60"/>
      <c r="V89" s="322"/>
      <c r="W89" s="56"/>
      <c r="X89" s="242">
        <f>VLOOKUP(F89,Terceros!A$2:A$301,1,FALSE)</f>
        <v>0</v>
      </c>
      <c r="Y89" s="238">
        <f>VLOOKUP(H89,CR!A$3:A$27,1,FALSE)</f>
        <v>0</v>
      </c>
      <c r="Z89" s="285">
        <f>VLOOKUP(F89,Terceros!A:B,2,FALSE)</f>
        <v>0</v>
      </c>
      <c r="AA89" s="242">
        <f>VLOOKUP(H89,CR!A$1:CK$26,89,FALSE)</f>
        <v>0</v>
      </c>
    </row>
    <row r="90" spans="1:27" x14ac:dyDescent="0.25">
      <c r="A90" s="5">
        <f t="shared" si="6"/>
        <v>1900</v>
      </c>
      <c r="B90" s="5">
        <f t="shared" si="7"/>
        <v>1</v>
      </c>
      <c r="C90" s="5" t="str">
        <f>VLOOKUP(B90,Tablas!E$1:F$13,2,FALSE)</f>
        <v>1T</v>
      </c>
      <c r="D90" s="60"/>
      <c r="E90" s="55"/>
      <c r="F90" s="243"/>
      <c r="G90" s="419">
        <f>VLOOKUP(F90,Terceros!A:C,3,FALSE)</f>
        <v>0</v>
      </c>
      <c r="H90" s="243"/>
      <c r="I90" s="56"/>
      <c r="J90" s="286" t="str">
        <f t="shared" si="9"/>
        <v>n</v>
      </c>
      <c r="K90" s="286">
        <f>VLOOKUP(F90,Terceros!A:D,4,FALSE)</f>
        <v>0</v>
      </c>
      <c r="L90" s="61" t="s">
        <v>63</v>
      </c>
      <c r="M90" s="69"/>
      <c r="N90" s="58"/>
      <c r="O90" s="57">
        <f t="shared" si="10"/>
        <v>0</v>
      </c>
      <c r="P90" s="59"/>
      <c r="Q90" s="58"/>
      <c r="R90" s="57">
        <f t="shared" si="11"/>
        <v>0</v>
      </c>
      <c r="S90" s="99">
        <f t="shared" si="8"/>
        <v>0</v>
      </c>
      <c r="T90" s="56"/>
      <c r="U90" s="60"/>
      <c r="V90" s="322"/>
      <c r="W90" s="56"/>
      <c r="X90" s="242">
        <f>VLOOKUP(F90,Terceros!A$2:A$301,1,FALSE)</f>
        <v>0</v>
      </c>
      <c r="Y90" s="238">
        <f>VLOOKUP(H90,CR!A$3:A$27,1,FALSE)</f>
        <v>0</v>
      </c>
      <c r="Z90" s="285">
        <f>VLOOKUP(F90,Terceros!A:B,2,FALSE)</f>
        <v>0</v>
      </c>
      <c r="AA90" s="242">
        <f>VLOOKUP(H90,CR!A$1:CK$26,89,FALSE)</f>
        <v>0</v>
      </c>
    </row>
    <row r="91" spans="1:27" x14ac:dyDescent="0.25">
      <c r="A91" s="5">
        <f t="shared" si="6"/>
        <v>1900</v>
      </c>
      <c r="B91" s="5">
        <f t="shared" si="7"/>
        <v>1</v>
      </c>
      <c r="C91" s="5" t="str">
        <f>VLOOKUP(B91,Tablas!E$1:F$13,2,FALSE)</f>
        <v>1T</v>
      </c>
      <c r="D91" s="60"/>
      <c r="E91" s="55"/>
      <c r="F91" s="243"/>
      <c r="G91" s="419">
        <f>VLOOKUP(F91,Terceros!A:C,3,FALSE)</f>
        <v>0</v>
      </c>
      <c r="H91" s="243"/>
      <c r="I91" s="56"/>
      <c r="J91" s="286" t="str">
        <f t="shared" si="9"/>
        <v>n</v>
      </c>
      <c r="K91" s="286">
        <f>VLOOKUP(F91,Terceros!A:D,4,FALSE)</f>
        <v>0</v>
      </c>
      <c r="L91" s="61" t="s">
        <v>63</v>
      </c>
      <c r="M91" s="69"/>
      <c r="N91" s="58"/>
      <c r="O91" s="57">
        <f t="shared" si="10"/>
        <v>0</v>
      </c>
      <c r="P91" s="59"/>
      <c r="Q91" s="58"/>
      <c r="R91" s="57">
        <f t="shared" si="11"/>
        <v>0</v>
      </c>
      <c r="S91" s="99">
        <f t="shared" si="8"/>
        <v>0</v>
      </c>
      <c r="T91" s="56"/>
      <c r="U91" s="60"/>
      <c r="V91" s="322"/>
      <c r="W91" s="56"/>
      <c r="X91" s="242">
        <f>VLOOKUP(F91,Terceros!A$2:A$301,1,FALSE)</f>
        <v>0</v>
      </c>
      <c r="Y91" s="238">
        <f>VLOOKUP(H91,CR!A$3:A$27,1,FALSE)</f>
        <v>0</v>
      </c>
      <c r="Z91" s="285">
        <f>VLOOKUP(F91,Terceros!A:B,2,FALSE)</f>
        <v>0</v>
      </c>
      <c r="AA91" s="242">
        <f>VLOOKUP(H91,CR!A$1:CK$26,89,FALSE)</f>
        <v>0</v>
      </c>
    </row>
    <row r="92" spans="1:27" x14ac:dyDescent="0.25">
      <c r="A92" s="5">
        <f t="shared" si="6"/>
        <v>1900</v>
      </c>
      <c r="B92" s="5">
        <f t="shared" si="7"/>
        <v>1</v>
      </c>
      <c r="C92" s="5" t="str">
        <f>VLOOKUP(B92,Tablas!E$1:F$13,2,FALSE)</f>
        <v>1T</v>
      </c>
      <c r="D92" s="60"/>
      <c r="E92" s="55"/>
      <c r="F92" s="243"/>
      <c r="G92" s="419">
        <f>VLOOKUP(F92,Terceros!A:C,3,FALSE)</f>
        <v>0</v>
      </c>
      <c r="H92" s="243"/>
      <c r="I92" s="56"/>
      <c r="J92" s="286" t="str">
        <f t="shared" si="9"/>
        <v>n</v>
      </c>
      <c r="K92" s="286">
        <f>VLOOKUP(F92,Terceros!A:D,4,FALSE)</f>
        <v>0</v>
      </c>
      <c r="L92" s="61" t="s">
        <v>63</v>
      </c>
      <c r="M92" s="57"/>
      <c r="N92" s="58"/>
      <c r="O92" s="57">
        <f t="shared" si="10"/>
        <v>0</v>
      </c>
      <c r="P92" s="59"/>
      <c r="Q92" s="58"/>
      <c r="R92" s="57">
        <f t="shared" si="11"/>
        <v>0</v>
      </c>
      <c r="S92" s="99">
        <f t="shared" si="8"/>
        <v>0</v>
      </c>
      <c r="T92" s="56"/>
      <c r="U92" s="60"/>
      <c r="V92" s="322"/>
      <c r="W92" s="56"/>
      <c r="X92" s="242">
        <f>VLOOKUP(F92,Terceros!A$2:A$301,1,FALSE)</f>
        <v>0</v>
      </c>
      <c r="Y92" s="238">
        <f>VLOOKUP(H92,CR!A$3:A$27,1,FALSE)</f>
        <v>0</v>
      </c>
      <c r="Z92" s="285">
        <f>VLOOKUP(F92,Terceros!A:B,2,FALSE)</f>
        <v>0</v>
      </c>
      <c r="AA92" s="242">
        <f>VLOOKUP(H92,CR!A$1:CK$26,89,FALSE)</f>
        <v>0</v>
      </c>
    </row>
    <row r="93" spans="1:27" x14ac:dyDescent="0.25">
      <c r="A93" s="5">
        <f t="shared" si="6"/>
        <v>1900</v>
      </c>
      <c r="B93" s="5">
        <f t="shared" si="7"/>
        <v>1</v>
      </c>
      <c r="C93" s="5" t="str">
        <f>VLOOKUP(B93,Tablas!E$1:F$13,2,FALSE)</f>
        <v>1T</v>
      </c>
      <c r="D93" s="60"/>
      <c r="E93" s="55"/>
      <c r="F93" s="243"/>
      <c r="G93" s="419">
        <f>VLOOKUP(F93,Terceros!A:C,3,FALSE)</f>
        <v>0</v>
      </c>
      <c r="H93" s="243"/>
      <c r="I93" s="56"/>
      <c r="J93" s="286" t="str">
        <f t="shared" si="9"/>
        <v>n</v>
      </c>
      <c r="K93" s="286">
        <f>VLOOKUP(F93,Terceros!A:D,4,FALSE)</f>
        <v>0</v>
      </c>
      <c r="L93" s="61" t="s">
        <v>63</v>
      </c>
      <c r="M93" s="57"/>
      <c r="N93" s="58"/>
      <c r="O93" s="57">
        <f t="shared" si="10"/>
        <v>0</v>
      </c>
      <c r="P93" s="59"/>
      <c r="Q93" s="58"/>
      <c r="R93" s="57">
        <f t="shared" si="11"/>
        <v>0</v>
      </c>
      <c r="S93" s="99">
        <f t="shared" si="8"/>
        <v>0</v>
      </c>
      <c r="T93" s="56"/>
      <c r="U93" s="60"/>
      <c r="V93" s="322"/>
      <c r="W93" s="56"/>
      <c r="X93" s="242">
        <f>VLOOKUP(F93,Terceros!A$2:A$301,1,FALSE)</f>
        <v>0</v>
      </c>
      <c r="Y93" s="238">
        <f>VLOOKUP(H93,CR!A$3:A$27,1,FALSE)</f>
        <v>0</v>
      </c>
      <c r="Z93" s="285">
        <f>VLOOKUP(F93,Terceros!A:B,2,FALSE)</f>
        <v>0</v>
      </c>
      <c r="AA93" s="242">
        <f>VLOOKUP(H93,CR!A$1:CK$26,89,FALSE)</f>
        <v>0</v>
      </c>
    </row>
    <row r="94" spans="1:27" x14ac:dyDescent="0.25">
      <c r="A94" s="5">
        <f t="shared" si="6"/>
        <v>1900</v>
      </c>
      <c r="B94" s="5">
        <f t="shared" si="7"/>
        <v>1</v>
      </c>
      <c r="C94" s="5" t="str">
        <f>VLOOKUP(B94,Tablas!E$1:F$13,2,FALSE)</f>
        <v>1T</v>
      </c>
      <c r="D94" s="60"/>
      <c r="E94" s="55"/>
      <c r="F94" s="243"/>
      <c r="G94" s="419">
        <f>VLOOKUP(F94,Terceros!A:C,3,FALSE)</f>
        <v>0</v>
      </c>
      <c r="H94" s="243"/>
      <c r="I94" s="56"/>
      <c r="J94" s="286" t="str">
        <f t="shared" si="9"/>
        <v>n</v>
      </c>
      <c r="K94" s="286">
        <f>VLOOKUP(F94,Terceros!A:D,4,FALSE)</f>
        <v>0</v>
      </c>
      <c r="L94" s="61" t="s">
        <v>63</v>
      </c>
      <c r="M94" s="57"/>
      <c r="N94" s="58"/>
      <c r="O94" s="57">
        <f t="shared" si="10"/>
        <v>0</v>
      </c>
      <c r="P94" s="59"/>
      <c r="Q94" s="58"/>
      <c r="R94" s="57">
        <f t="shared" si="11"/>
        <v>0</v>
      </c>
      <c r="S94" s="99">
        <f t="shared" si="8"/>
        <v>0</v>
      </c>
      <c r="T94" s="56"/>
      <c r="U94" s="60"/>
      <c r="V94" s="322"/>
      <c r="W94" s="56"/>
      <c r="X94" s="242">
        <f>VLOOKUP(F94,Terceros!A$2:A$301,1,FALSE)</f>
        <v>0</v>
      </c>
      <c r="Y94" s="238">
        <f>VLOOKUP(H94,CR!A$3:A$27,1,FALSE)</f>
        <v>0</v>
      </c>
      <c r="Z94" s="285">
        <f>VLOOKUP(F94,Terceros!A:B,2,FALSE)</f>
        <v>0</v>
      </c>
      <c r="AA94" s="242">
        <f>VLOOKUP(H94,CR!A$1:CK$26,89,FALSE)</f>
        <v>0</v>
      </c>
    </row>
    <row r="95" spans="1:27" x14ac:dyDescent="0.25">
      <c r="A95" s="5">
        <f t="shared" si="6"/>
        <v>1900</v>
      </c>
      <c r="B95" s="5">
        <f t="shared" si="7"/>
        <v>1</v>
      </c>
      <c r="C95" s="5" t="str">
        <f>VLOOKUP(B95,Tablas!E$1:F$13,2,FALSE)</f>
        <v>1T</v>
      </c>
      <c r="D95" s="60"/>
      <c r="E95" s="55"/>
      <c r="F95" s="243"/>
      <c r="G95" s="419">
        <f>VLOOKUP(F95,Terceros!A:C,3,FALSE)</f>
        <v>0</v>
      </c>
      <c r="H95" s="243"/>
      <c r="I95" s="56"/>
      <c r="J95" s="286" t="str">
        <f t="shared" si="9"/>
        <v>n</v>
      </c>
      <c r="K95" s="286">
        <f>VLOOKUP(F95,Terceros!A:D,4,FALSE)</f>
        <v>0</v>
      </c>
      <c r="L95" s="61" t="s">
        <v>63</v>
      </c>
      <c r="M95" s="57"/>
      <c r="N95" s="58"/>
      <c r="O95" s="57">
        <f t="shared" si="10"/>
        <v>0</v>
      </c>
      <c r="P95" s="59"/>
      <c r="Q95" s="58"/>
      <c r="R95" s="57">
        <f t="shared" si="11"/>
        <v>0</v>
      </c>
      <c r="S95" s="99">
        <f t="shared" si="8"/>
        <v>0</v>
      </c>
      <c r="T95" s="56"/>
      <c r="U95" s="60"/>
      <c r="V95" s="322"/>
      <c r="W95" s="56"/>
      <c r="X95" s="242">
        <f>VLOOKUP(F95,Terceros!A$2:A$301,1,FALSE)</f>
        <v>0</v>
      </c>
      <c r="Y95" s="238">
        <f>VLOOKUP(H95,CR!A$3:A$27,1,FALSE)</f>
        <v>0</v>
      </c>
      <c r="Z95" s="285">
        <f>VLOOKUP(F95,Terceros!A:B,2,FALSE)</f>
        <v>0</v>
      </c>
      <c r="AA95" s="242">
        <f>VLOOKUP(H95,CR!A$1:CK$26,89,FALSE)</f>
        <v>0</v>
      </c>
    </row>
    <row r="96" spans="1:27" x14ac:dyDescent="0.25">
      <c r="A96" s="5">
        <f t="shared" si="6"/>
        <v>1900</v>
      </c>
      <c r="B96" s="5">
        <f t="shared" si="7"/>
        <v>1</v>
      </c>
      <c r="C96" s="5" t="str">
        <f>VLOOKUP(B96,Tablas!E$1:F$13,2,FALSE)</f>
        <v>1T</v>
      </c>
      <c r="D96" s="60"/>
      <c r="E96" s="55"/>
      <c r="F96" s="243"/>
      <c r="G96" s="419">
        <f>VLOOKUP(F96,Terceros!A:C,3,FALSE)</f>
        <v>0</v>
      </c>
      <c r="H96" s="243"/>
      <c r="I96" s="56"/>
      <c r="J96" s="286" t="str">
        <f t="shared" si="9"/>
        <v>n</v>
      </c>
      <c r="K96" s="286">
        <f>VLOOKUP(F96,Terceros!A:D,4,FALSE)</f>
        <v>0</v>
      </c>
      <c r="L96" s="61" t="s">
        <v>63</v>
      </c>
      <c r="M96" s="69"/>
      <c r="N96" s="58"/>
      <c r="O96" s="57">
        <f t="shared" si="10"/>
        <v>0</v>
      </c>
      <c r="P96" s="59"/>
      <c r="Q96" s="58"/>
      <c r="R96" s="57">
        <f t="shared" si="11"/>
        <v>0</v>
      </c>
      <c r="S96" s="99">
        <f t="shared" si="8"/>
        <v>0</v>
      </c>
      <c r="T96" s="56"/>
      <c r="U96" s="60"/>
      <c r="V96" s="322"/>
      <c r="W96" s="56"/>
      <c r="X96" s="242">
        <f>VLOOKUP(F96,Terceros!A$2:A$301,1,FALSE)</f>
        <v>0</v>
      </c>
      <c r="Y96" s="238">
        <f>VLOOKUP(H96,CR!A$3:A$27,1,FALSE)</f>
        <v>0</v>
      </c>
      <c r="Z96" s="285">
        <f>VLOOKUP(F96,Terceros!A:B,2,FALSE)</f>
        <v>0</v>
      </c>
      <c r="AA96" s="242">
        <f>VLOOKUP(H96,CR!A$1:CK$26,89,FALSE)</f>
        <v>0</v>
      </c>
    </row>
    <row r="97" spans="1:27" x14ac:dyDescent="0.25">
      <c r="A97" s="5">
        <f t="shared" si="6"/>
        <v>1900</v>
      </c>
      <c r="B97" s="5">
        <f t="shared" si="7"/>
        <v>1</v>
      </c>
      <c r="C97" s="5" t="str">
        <f>VLOOKUP(B97,Tablas!E$1:F$13,2,FALSE)</f>
        <v>1T</v>
      </c>
      <c r="D97" s="60"/>
      <c r="E97" s="55"/>
      <c r="F97" s="243"/>
      <c r="G97" s="419">
        <f>VLOOKUP(F97,Terceros!A:C,3,FALSE)</f>
        <v>0</v>
      </c>
      <c r="H97" s="243"/>
      <c r="I97" s="56"/>
      <c r="J97" s="286" t="str">
        <f t="shared" si="9"/>
        <v>n</v>
      </c>
      <c r="K97" s="286">
        <f>VLOOKUP(F97,Terceros!A:D,4,FALSE)</f>
        <v>0</v>
      </c>
      <c r="L97" s="61" t="s">
        <v>63</v>
      </c>
      <c r="M97" s="69"/>
      <c r="N97" s="58"/>
      <c r="O97" s="57">
        <f t="shared" si="10"/>
        <v>0</v>
      </c>
      <c r="P97" s="59"/>
      <c r="Q97" s="58"/>
      <c r="R97" s="57">
        <f t="shared" si="11"/>
        <v>0</v>
      </c>
      <c r="S97" s="99">
        <f t="shared" si="8"/>
        <v>0</v>
      </c>
      <c r="T97" s="56"/>
      <c r="U97" s="60"/>
      <c r="V97" s="322"/>
      <c r="W97" s="56"/>
      <c r="X97" s="242">
        <f>VLOOKUP(F97,Terceros!A$2:A$301,1,FALSE)</f>
        <v>0</v>
      </c>
      <c r="Y97" s="238">
        <f>VLOOKUP(H97,CR!A$3:A$27,1,FALSE)</f>
        <v>0</v>
      </c>
      <c r="Z97" s="285">
        <f>VLOOKUP(F97,Terceros!A:B,2,FALSE)</f>
        <v>0</v>
      </c>
      <c r="AA97" s="242">
        <f>VLOOKUP(H97,CR!A$1:CK$26,89,FALSE)</f>
        <v>0</v>
      </c>
    </row>
    <row r="98" spans="1:27" x14ac:dyDescent="0.25">
      <c r="A98" s="5">
        <f t="shared" si="6"/>
        <v>1900</v>
      </c>
      <c r="B98" s="5">
        <f t="shared" si="7"/>
        <v>1</v>
      </c>
      <c r="C98" s="5" t="str">
        <f>VLOOKUP(B98,Tablas!E$1:F$13,2,FALSE)</f>
        <v>1T</v>
      </c>
      <c r="D98" s="60"/>
      <c r="E98" s="55"/>
      <c r="F98" s="243"/>
      <c r="G98" s="419">
        <f>VLOOKUP(F98,Terceros!A:C,3,FALSE)</f>
        <v>0</v>
      </c>
      <c r="H98" s="243"/>
      <c r="I98" s="56"/>
      <c r="J98" s="286" t="str">
        <f t="shared" si="9"/>
        <v>n</v>
      </c>
      <c r="K98" s="286">
        <f>VLOOKUP(F98,Terceros!A:D,4,FALSE)</f>
        <v>0</v>
      </c>
      <c r="L98" s="61" t="s">
        <v>63</v>
      </c>
      <c r="M98" s="69"/>
      <c r="N98" s="58"/>
      <c r="O98" s="57">
        <f t="shared" si="10"/>
        <v>0</v>
      </c>
      <c r="P98" s="59"/>
      <c r="Q98" s="58"/>
      <c r="R98" s="57">
        <f t="shared" si="11"/>
        <v>0</v>
      </c>
      <c r="S98" s="99">
        <f t="shared" si="8"/>
        <v>0</v>
      </c>
      <c r="T98" s="56"/>
      <c r="U98" s="60"/>
      <c r="V98" s="322"/>
      <c r="W98" s="56"/>
      <c r="X98" s="242">
        <f>VLOOKUP(F98,Terceros!A$2:A$301,1,FALSE)</f>
        <v>0</v>
      </c>
      <c r="Y98" s="238">
        <f>VLOOKUP(H98,CR!A$3:A$27,1,FALSE)</f>
        <v>0</v>
      </c>
      <c r="Z98" s="285">
        <f>VLOOKUP(F98,Terceros!A:B,2,FALSE)</f>
        <v>0</v>
      </c>
      <c r="AA98" s="242">
        <f>VLOOKUP(H98,CR!A$1:CK$26,89,FALSE)</f>
        <v>0</v>
      </c>
    </row>
    <row r="99" spans="1:27" x14ac:dyDescent="0.25">
      <c r="A99" s="5">
        <f t="shared" si="6"/>
        <v>1900</v>
      </c>
      <c r="B99" s="5">
        <f t="shared" si="7"/>
        <v>1</v>
      </c>
      <c r="C99" s="5" t="str">
        <f>VLOOKUP(B99,Tablas!E$1:F$13,2,FALSE)</f>
        <v>1T</v>
      </c>
      <c r="D99" s="60"/>
      <c r="E99" s="55"/>
      <c r="F99" s="243"/>
      <c r="G99" s="419">
        <f>VLOOKUP(F99,Terceros!A:C,3,FALSE)</f>
        <v>0</v>
      </c>
      <c r="H99" s="243"/>
      <c r="I99" s="56"/>
      <c r="J99" s="286" t="str">
        <f t="shared" si="9"/>
        <v>n</v>
      </c>
      <c r="K99" s="286">
        <f>VLOOKUP(F99,Terceros!A:D,4,FALSE)</f>
        <v>0</v>
      </c>
      <c r="L99" s="61" t="s">
        <v>63</v>
      </c>
      <c r="M99" s="69"/>
      <c r="N99" s="58"/>
      <c r="O99" s="57">
        <f t="shared" si="10"/>
        <v>0</v>
      </c>
      <c r="P99" s="59"/>
      <c r="Q99" s="58"/>
      <c r="R99" s="57">
        <f t="shared" si="11"/>
        <v>0</v>
      </c>
      <c r="S99" s="99">
        <f t="shared" si="8"/>
        <v>0</v>
      </c>
      <c r="T99" s="56"/>
      <c r="U99" s="60"/>
      <c r="V99" s="322"/>
      <c r="W99" s="56"/>
      <c r="X99" s="242">
        <f>VLOOKUP(F99,Terceros!A$2:A$301,1,FALSE)</f>
        <v>0</v>
      </c>
      <c r="Y99" s="238">
        <f>VLOOKUP(H99,CR!A$3:A$27,1,FALSE)</f>
        <v>0</v>
      </c>
      <c r="Z99" s="285">
        <f>VLOOKUP(F99,Terceros!A:B,2,FALSE)</f>
        <v>0</v>
      </c>
      <c r="AA99" s="242">
        <f>VLOOKUP(H99,CR!A$1:CK$26,89,FALSE)</f>
        <v>0</v>
      </c>
    </row>
    <row r="100" spans="1:27" x14ac:dyDescent="0.25">
      <c r="A100" s="5">
        <f t="shared" si="6"/>
        <v>1900</v>
      </c>
      <c r="B100" s="5">
        <f t="shared" si="7"/>
        <v>1</v>
      </c>
      <c r="C100" s="5" t="str">
        <f>VLOOKUP(B100,Tablas!E$1:F$13,2,FALSE)</f>
        <v>1T</v>
      </c>
      <c r="D100" s="60"/>
      <c r="E100" s="55"/>
      <c r="F100" s="243"/>
      <c r="G100" s="419">
        <f>VLOOKUP(F100,Terceros!A:C,3,FALSE)</f>
        <v>0</v>
      </c>
      <c r="H100" s="243"/>
      <c r="I100" s="56"/>
      <c r="J100" s="286" t="str">
        <f t="shared" si="9"/>
        <v>n</v>
      </c>
      <c r="K100" s="286">
        <f>VLOOKUP(F100,Terceros!A:D,4,FALSE)</f>
        <v>0</v>
      </c>
      <c r="L100" s="61" t="s">
        <v>63</v>
      </c>
      <c r="M100" s="69"/>
      <c r="N100" s="58"/>
      <c r="O100" s="57">
        <f t="shared" si="10"/>
        <v>0</v>
      </c>
      <c r="P100" s="59"/>
      <c r="Q100" s="58"/>
      <c r="R100" s="57">
        <f t="shared" si="11"/>
        <v>0</v>
      </c>
      <c r="S100" s="99">
        <f t="shared" si="8"/>
        <v>0</v>
      </c>
      <c r="T100" s="56"/>
      <c r="U100" s="60"/>
      <c r="V100" s="322"/>
      <c r="W100" s="56"/>
      <c r="X100" s="242">
        <f>VLOOKUP(F100,Terceros!A$2:A$301,1,FALSE)</f>
        <v>0</v>
      </c>
      <c r="Y100" s="238">
        <f>VLOOKUP(H100,CR!A$3:A$27,1,FALSE)</f>
        <v>0</v>
      </c>
      <c r="Z100" s="285">
        <f>VLOOKUP(F100,Terceros!A:B,2,FALSE)</f>
        <v>0</v>
      </c>
      <c r="AA100" s="242">
        <f>VLOOKUP(H100,CR!A$1:CK$26,89,FALSE)</f>
        <v>0</v>
      </c>
    </row>
    <row r="101" spans="1:27" x14ac:dyDescent="0.25">
      <c r="A101" s="5">
        <f t="shared" si="6"/>
        <v>1900</v>
      </c>
      <c r="B101" s="5">
        <f t="shared" si="7"/>
        <v>1</v>
      </c>
      <c r="C101" s="5" t="str">
        <f>VLOOKUP(B101,Tablas!E$1:F$13,2,FALSE)</f>
        <v>1T</v>
      </c>
      <c r="D101" s="60"/>
      <c r="E101" s="55"/>
      <c r="F101" s="243"/>
      <c r="G101" s="419">
        <f>VLOOKUP(F101,Terceros!A:C,3,FALSE)</f>
        <v>0</v>
      </c>
      <c r="H101" s="243"/>
      <c r="I101" s="56"/>
      <c r="J101" s="286" t="str">
        <f t="shared" si="9"/>
        <v>n</v>
      </c>
      <c r="K101" s="286">
        <f>VLOOKUP(F101,Terceros!A:D,4,FALSE)</f>
        <v>0</v>
      </c>
      <c r="L101" s="61" t="s">
        <v>63</v>
      </c>
      <c r="M101" s="69"/>
      <c r="N101" s="58"/>
      <c r="O101" s="57">
        <f t="shared" si="10"/>
        <v>0</v>
      </c>
      <c r="P101" s="59"/>
      <c r="Q101" s="58"/>
      <c r="R101" s="57">
        <f t="shared" si="11"/>
        <v>0</v>
      </c>
      <c r="S101" s="99">
        <f t="shared" si="8"/>
        <v>0</v>
      </c>
      <c r="T101" s="56"/>
      <c r="U101" s="60"/>
      <c r="V101" s="322"/>
      <c r="W101" s="56"/>
      <c r="X101" s="242">
        <f>VLOOKUP(F101,Terceros!A$2:A$301,1,FALSE)</f>
        <v>0</v>
      </c>
      <c r="Y101" s="238">
        <f>VLOOKUP(H101,CR!A$3:A$27,1,FALSE)</f>
        <v>0</v>
      </c>
      <c r="Z101" s="285">
        <f>VLOOKUP(F101,Terceros!A:B,2,FALSE)</f>
        <v>0</v>
      </c>
      <c r="AA101" s="242">
        <f>VLOOKUP(H101,CR!A$1:CK$26,89,FALSE)</f>
        <v>0</v>
      </c>
    </row>
    <row r="102" spans="1:27" x14ac:dyDescent="0.25">
      <c r="A102" s="5">
        <f t="shared" si="6"/>
        <v>1900</v>
      </c>
      <c r="B102" s="5">
        <f t="shared" si="7"/>
        <v>1</v>
      </c>
      <c r="C102" s="5" t="str">
        <f>VLOOKUP(B102,Tablas!E$1:F$13,2,FALSE)</f>
        <v>1T</v>
      </c>
      <c r="D102" s="60"/>
      <c r="E102" s="55"/>
      <c r="F102" s="243"/>
      <c r="G102" s="419">
        <f>VLOOKUP(F102,Terceros!A:C,3,FALSE)</f>
        <v>0</v>
      </c>
      <c r="H102" s="243"/>
      <c r="I102" s="56"/>
      <c r="J102" s="286" t="str">
        <f t="shared" si="9"/>
        <v>n</v>
      </c>
      <c r="K102" s="286">
        <f>VLOOKUP(F102,Terceros!A:D,4,FALSE)</f>
        <v>0</v>
      </c>
      <c r="L102" s="61" t="s">
        <v>63</v>
      </c>
      <c r="M102" s="69"/>
      <c r="N102" s="58"/>
      <c r="O102" s="57">
        <f t="shared" si="10"/>
        <v>0</v>
      </c>
      <c r="P102" s="59"/>
      <c r="Q102" s="58"/>
      <c r="R102" s="57">
        <f t="shared" si="11"/>
        <v>0</v>
      </c>
      <c r="S102" s="99">
        <f t="shared" si="8"/>
        <v>0</v>
      </c>
      <c r="T102" s="56"/>
      <c r="U102" s="60"/>
      <c r="V102" s="322"/>
      <c r="W102" s="56"/>
      <c r="X102" s="242">
        <f>VLOOKUP(F102,Terceros!A$2:A$301,1,FALSE)</f>
        <v>0</v>
      </c>
      <c r="Y102" s="238">
        <f>VLOOKUP(H102,CR!A$3:A$27,1,FALSE)</f>
        <v>0</v>
      </c>
      <c r="Z102" s="285">
        <f>VLOOKUP(F102,Terceros!A:B,2,FALSE)</f>
        <v>0</v>
      </c>
      <c r="AA102" s="242">
        <f>VLOOKUP(H102,CR!A$1:CK$26,89,FALSE)</f>
        <v>0</v>
      </c>
    </row>
    <row r="103" spans="1:27" x14ac:dyDescent="0.25">
      <c r="A103" s="5">
        <f t="shared" si="6"/>
        <v>1900</v>
      </c>
      <c r="B103" s="5">
        <f t="shared" si="7"/>
        <v>1</v>
      </c>
      <c r="C103" s="5" t="str">
        <f>VLOOKUP(B103,Tablas!E$1:F$13,2,FALSE)</f>
        <v>1T</v>
      </c>
      <c r="D103" s="60"/>
      <c r="E103" s="55"/>
      <c r="F103" s="243"/>
      <c r="G103" s="419">
        <f>VLOOKUP(F103,Terceros!A:C,3,FALSE)</f>
        <v>0</v>
      </c>
      <c r="H103" s="243"/>
      <c r="I103" s="56"/>
      <c r="J103" s="286" t="str">
        <f t="shared" si="9"/>
        <v>n</v>
      </c>
      <c r="K103" s="286">
        <f>VLOOKUP(F103,Terceros!A:D,4,FALSE)</f>
        <v>0</v>
      </c>
      <c r="L103" s="61" t="s">
        <v>63</v>
      </c>
      <c r="M103" s="69"/>
      <c r="N103" s="58"/>
      <c r="O103" s="57">
        <f t="shared" si="10"/>
        <v>0</v>
      </c>
      <c r="P103" s="59"/>
      <c r="Q103" s="58"/>
      <c r="R103" s="57">
        <f t="shared" si="11"/>
        <v>0</v>
      </c>
      <c r="S103" s="99">
        <f t="shared" si="8"/>
        <v>0</v>
      </c>
      <c r="T103" s="56"/>
      <c r="U103" s="60"/>
      <c r="V103" s="322"/>
      <c r="W103" s="56"/>
      <c r="X103" s="242">
        <f>VLOOKUP(F103,Terceros!A$2:A$301,1,FALSE)</f>
        <v>0</v>
      </c>
      <c r="Y103" s="238">
        <f>VLOOKUP(H103,CR!A$3:A$27,1,FALSE)</f>
        <v>0</v>
      </c>
      <c r="Z103" s="285">
        <f>VLOOKUP(F103,Terceros!A:B,2,FALSE)</f>
        <v>0</v>
      </c>
      <c r="AA103" s="242">
        <f>VLOOKUP(H103,CR!A$1:CK$26,89,FALSE)</f>
        <v>0</v>
      </c>
    </row>
    <row r="104" spans="1:27" x14ac:dyDescent="0.25">
      <c r="A104" s="5">
        <f t="shared" si="6"/>
        <v>1900</v>
      </c>
      <c r="B104" s="5">
        <f t="shared" si="7"/>
        <v>1</v>
      </c>
      <c r="C104" s="5" t="str">
        <f>VLOOKUP(B104,Tablas!E$1:F$13,2,FALSE)</f>
        <v>1T</v>
      </c>
      <c r="D104" s="60"/>
      <c r="E104" s="55"/>
      <c r="F104" s="243"/>
      <c r="G104" s="419">
        <f>VLOOKUP(F104,Terceros!A:C,3,FALSE)</f>
        <v>0</v>
      </c>
      <c r="H104" s="243"/>
      <c r="I104" s="56"/>
      <c r="J104" s="286" t="str">
        <f t="shared" si="9"/>
        <v>n</v>
      </c>
      <c r="K104" s="286">
        <f>VLOOKUP(F104,Terceros!A:D,4,FALSE)</f>
        <v>0</v>
      </c>
      <c r="L104" s="61" t="s">
        <v>63</v>
      </c>
      <c r="M104" s="69"/>
      <c r="N104" s="58"/>
      <c r="O104" s="57">
        <f t="shared" si="10"/>
        <v>0</v>
      </c>
      <c r="P104" s="59"/>
      <c r="Q104" s="58"/>
      <c r="R104" s="57">
        <f t="shared" si="11"/>
        <v>0</v>
      </c>
      <c r="S104" s="99">
        <f t="shared" si="8"/>
        <v>0</v>
      </c>
      <c r="T104" s="56"/>
      <c r="U104" s="60"/>
      <c r="V104" s="322"/>
      <c r="W104" s="56"/>
      <c r="X104" s="242">
        <f>VLOOKUP(F104,Terceros!A$2:A$301,1,FALSE)</f>
        <v>0</v>
      </c>
      <c r="Y104" s="238">
        <f>VLOOKUP(H104,CR!A$3:A$27,1,FALSE)</f>
        <v>0</v>
      </c>
      <c r="Z104" s="285">
        <f>VLOOKUP(F104,Terceros!A:B,2,FALSE)</f>
        <v>0</v>
      </c>
      <c r="AA104" s="242">
        <f>VLOOKUP(H104,CR!A$1:CK$26,89,FALSE)</f>
        <v>0</v>
      </c>
    </row>
    <row r="105" spans="1:27" x14ac:dyDescent="0.25">
      <c r="A105" s="5">
        <f t="shared" si="6"/>
        <v>1900</v>
      </c>
      <c r="B105" s="5">
        <f t="shared" si="7"/>
        <v>1</v>
      </c>
      <c r="C105" s="5" t="str">
        <f>VLOOKUP(B105,Tablas!E$1:F$13,2,FALSE)</f>
        <v>1T</v>
      </c>
      <c r="D105" s="60"/>
      <c r="E105" s="55"/>
      <c r="F105" s="243"/>
      <c r="G105" s="419">
        <f>VLOOKUP(F105,Terceros!A:C,3,FALSE)</f>
        <v>0</v>
      </c>
      <c r="H105" s="243"/>
      <c r="I105" s="56"/>
      <c r="J105" s="286" t="str">
        <f t="shared" si="9"/>
        <v>n</v>
      </c>
      <c r="K105" s="286">
        <f>VLOOKUP(F105,Terceros!A:D,4,FALSE)</f>
        <v>0</v>
      </c>
      <c r="L105" s="61" t="s">
        <v>63</v>
      </c>
      <c r="M105" s="69"/>
      <c r="N105" s="58"/>
      <c r="O105" s="57">
        <f t="shared" si="10"/>
        <v>0</v>
      </c>
      <c r="P105" s="59"/>
      <c r="Q105" s="58"/>
      <c r="R105" s="57">
        <f t="shared" si="11"/>
        <v>0</v>
      </c>
      <c r="S105" s="99">
        <f t="shared" si="8"/>
        <v>0</v>
      </c>
      <c r="T105" s="56"/>
      <c r="U105" s="60"/>
      <c r="V105" s="322"/>
      <c r="W105" s="56"/>
      <c r="X105" s="242">
        <f>VLOOKUP(F105,Terceros!A$2:A$301,1,FALSE)</f>
        <v>0</v>
      </c>
      <c r="Y105" s="238">
        <f>VLOOKUP(H105,CR!A$3:A$27,1,FALSE)</f>
        <v>0</v>
      </c>
      <c r="Z105" s="285">
        <f>VLOOKUP(F105,Terceros!A:B,2,FALSE)</f>
        <v>0</v>
      </c>
      <c r="AA105" s="242">
        <f>VLOOKUP(H105,CR!A$1:CK$26,89,FALSE)</f>
        <v>0</v>
      </c>
    </row>
    <row r="106" spans="1:27" x14ac:dyDescent="0.25">
      <c r="A106" s="5">
        <f t="shared" si="6"/>
        <v>1900</v>
      </c>
      <c r="B106" s="5">
        <f t="shared" si="7"/>
        <v>1</v>
      </c>
      <c r="C106" s="5" t="str">
        <f>VLOOKUP(B106,Tablas!E$1:F$13,2,FALSE)</f>
        <v>1T</v>
      </c>
      <c r="D106" s="60"/>
      <c r="E106" s="55"/>
      <c r="F106" s="243"/>
      <c r="G106" s="419">
        <f>VLOOKUP(F106,Terceros!A:C,3,FALSE)</f>
        <v>0</v>
      </c>
      <c r="H106" s="243"/>
      <c r="I106" s="56"/>
      <c r="J106" s="286" t="str">
        <f t="shared" si="9"/>
        <v>n</v>
      </c>
      <c r="K106" s="286">
        <f>VLOOKUP(F106,Terceros!A:D,4,FALSE)</f>
        <v>0</v>
      </c>
      <c r="L106" s="61" t="s">
        <v>63</v>
      </c>
      <c r="M106" s="69"/>
      <c r="N106" s="58"/>
      <c r="O106" s="57">
        <f t="shared" si="10"/>
        <v>0</v>
      </c>
      <c r="P106" s="59"/>
      <c r="Q106" s="58"/>
      <c r="R106" s="57">
        <f t="shared" si="11"/>
        <v>0</v>
      </c>
      <c r="S106" s="99">
        <f t="shared" si="8"/>
        <v>0</v>
      </c>
      <c r="T106" s="56"/>
      <c r="U106" s="60"/>
      <c r="V106" s="322"/>
      <c r="W106" s="56"/>
      <c r="X106" s="242">
        <f>VLOOKUP(F106,Terceros!A$2:A$301,1,FALSE)</f>
        <v>0</v>
      </c>
      <c r="Y106" s="238">
        <f>VLOOKUP(H106,CR!A$3:A$27,1,FALSE)</f>
        <v>0</v>
      </c>
      <c r="Z106" s="285">
        <f>VLOOKUP(F106,Terceros!A:B,2,FALSE)</f>
        <v>0</v>
      </c>
      <c r="AA106" s="242">
        <f>VLOOKUP(H106,CR!A$1:CK$26,89,FALSE)</f>
        <v>0</v>
      </c>
    </row>
    <row r="107" spans="1:27" x14ac:dyDescent="0.25">
      <c r="A107" s="5">
        <f t="shared" si="6"/>
        <v>1900</v>
      </c>
      <c r="B107" s="5">
        <f t="shared" si="7"/>
        <v>1</v>
      </c>
      <c r="C107" s="5" t="str">
        <f>VLOOKUP(B107,Tablas!E$1:F$13,2,FALSE)</f>
        <v>1T</v>
      </c>
      <c r="D107" s="60"/>
      <c r="E107" s="55"/>
      <c r="F107" s="243"/>
      <c r="G107" s="419">
        <f>VLOOKUP(F107,Terceros!A:C,3,FALSE)</f>
        <v>0</v>
      </c>
      <c r="H107" s="243"/>
      <c r="I107" s="56"/>
      <c r="J107" s="286" t="str">
        <f t="shared" si="9"/>
        <v>n</v>
      </c>
      <c r="K107" s="286">
        <f>VLOOKUP(F107,Terceros!A:D,4,FALSE)</f>
        <v>0</v>
      </c>
      <c r="L107" s="61" t="s">
        <v>63</v>
      </c>
      <c r="M107" s="69"/>
      <c r="N107" s="58"/>
      <c r="O107" s="57">
        <f t="shared" si="10"/>
        <v>0</v>
      </c>
      <c r="P107" s="59"/>
      <c r="Q107" s="58"/>
      <c r="R107" s="57">
        <f t="shared" si="11"/>
        <v>0</v>
      </c>
      <c r="S107" s="99">
        <f t="shared" si="8"/>
        <v>0</v>
      </c>
      <c r="T107" s="56"/>
      <c r="U107" s="60"/>
      <c r="V107" s="322"/>
      <c r="W107" s="56"/>
      <c r="X107" s="242">
        <f>VLOOKUP(F107,Terceros!A$2:A$301,1,FALSE)</f>
        <v>0</v>
      </c>
      <c r="Y107" s="238">
        <f>VLOOKUP(H107,CR!A$3:A$27,1,FALSE)</f>
        <v>0</v>
      </c>
      <c r="Z107" s="285">
        <f>VLOOKUP(F107,Terceros!A:B,2,FALSE)</f>
        <v>0</v>
      </c>
      <c r="AA107" s="242">
        <f>VLOOKUP(H107,CR!A$1:CK$26,89,FALSE)</f>
        <v>0</v>
      </c>
    </row>
    <row r="108" spans="1:27" x14ac:dyDescent="0.25">
      <c r="A108" s="5">
        <f t="shared" si="6"/>
        <v>1900</v>
      </c>
      <c r="B108" s="5">
        <f t="shared" si="7"/>
        <v>1</v>
      </c>
      <c r="C108" s="5" t="str">
        <f>VLOOKUP(B108,Tablas!E$1:F$13,2,FALSE)</f>
        <v>1T</v>
      </c>
      <c r="D108" s="60"/>
      <c r="E108" s="55"/>
      <c r="F108" s="243"/>
      <c r="G108" s="419">
        <f>VLOOKUP(F108,Terceros!A:C,3,FALSE)</f>
        <v>0</v>
      </c>
      <c r="H108" s="243"/>
      <c r="I108" s="56"/>
      <c r="J108" s="286" t="str">
        <f t="shared" si="9"/>
        <v>n</v>
      </c>
      <c r="K108" s="286">
        <f>VLOOKUP(F108,Terceros!A:D,4,FALSE)</f>
        <v>0</v>
      </c>
      <c r="L108" s="61" t="s">
        <v>63</v>
      </c>
      <c r="M108" s="69"/>
      <c r="N108" s="58"/>
      <c r="O108" s="57">
        <f t="shared" si="10"/>
        <v>0</v>
      </c>
      <c r="P108" s="59"/>
      <c r="Q108" s="58"/>
      <c r="R108" s="57">
        <f t="shared" si="11"/>
        <v>0</v>
      </c>
      <c r="S108" s="99">
        <f t="shared" si="8"/>
        <v>0</v>
      </c>
      <c r="T108" s="56"/>
      <c r="U108" s="60"/>
      <c r="V108" s="322"/>
      <c r="W108" s="56"/>
      <c r="X108" s="242">
        <f>VLOOKUP(F108,Terceros!A$2:A$301,1,FALSE)</f>
        <v>0</v>
      </c>
      <c r="Y108" s="238">
        <f>VLOOKUP(H108,CR!A$3:A$27,1,FALSE)</f>
        <v>0</v>
      </c>
      <c r="Z108" s="285">
        <f>VLOOKUP(F108,Terceros!A:B,2,FALSE)</f>
        <v>0</v>
      </c>
      <c r="AA108" s="242">
        <f>VLOOKUP(H108,CR!A$1:CK$26,89,FALSE)</f>
        <v>0</v>
      </c>
    </row>
    <row r="109" spans="1:27" x14ac:dyDescent="0.25">
      <c r="A109" s="5">
        <f t="shared" si="6"/>
        <v>1900</v>
      </c>
      <c r="B109" s="5">
        <f t="shared" si="7"/>
        <v>1</v>
      </c>
      <c r="C109" s="5" t="str">
        <f>VLOOKUP(B109,Tablas!E$1:F$13,2,FALSE)</f>
        <v>1T</v>
      </c>
      <c r="D109" s="60"/>
      <c r="E109" s="55"/>
      <c r="F109" s="243"/>
      <c r="G109" s="419">
        <f>VLOOKUP(F109,Terceros!A:C,3,FALSE)</f>
        <v>0</v>
      </c>
      <c r="H109" s="243"/>
      <c r="I109" s="56"/>
      <c r="J109" s="286" t="str">
        <f t="shared" si="9"/>
        <v>n</v>
      </c>
      <c r="K109" s="286">
        <f>VLOOKUP(F109,Terceros!A:D,4,FALSE)</f>
        <v>0</v>
      </c>
      <c r="L109" s="61" t="s">
        <v>63</v>
      </c>
      <c r="M109" s="69"/>
      <c r="N109" s="58"/>
      <c r="O109" s="57">
        <f t="shared" si="10"/>
        <v>0</v>
      </c>
      <c r="P109" s="59"/>
      <c r="Q109" s="58"/>
      <c r="R109" s="57">
        <f t="shared" si="11"/>
        <v>0</v>
      </c>
      <c r="S109" s="99">
        <f t="shared" si="8"/>
        <v>0</v>
      </c>
      <c r="T109" s="56"/>
      <c r="U109" s="60"/>
      <c r="V109" s="322"/>
      <c r="W109" s="56"/>
      <c r="X109" s="242">
        <f>VLOOKUP(F109,Terceros!A$2:A$301,1,FALSE)</f>
        <v>0</v>
      </c>
      <c r="Y109" s="238">
        <f>VLOOKUP(H109,CR!A$3:A$27,1,FALSE)</f>
        <v>0</v>
      </c>
      <c r="Z109" s="285">
        <f>VLOOKUP(F109,Terceros!A:B,2,FALSE)</f>
        <v>0</v>
      </c>
      <c r="AA109" s="242">
        <f>VLOOKUP(H109,CR!A$1:CK$26,89,FALSE)</f>
        <v>0</v>
      </c>
    </row>
    <row r="110" spans="1:27" x14ac:dyDescent="0.25">
      <c r="A110" s="5">
        <f t="shared" si="6"/>
        <v>1900</v>
      </c>
      <c r="B110" s="5">
        <f t="shared" si="7"/>
        <v>1</v>
      </c>
      <c r="C110" s="5" t="str">
        <f>VLOOKUP(B110,Tablas!E$1:F$13,2,FALSE)</f>
        <v>1T</v>
      </c>
      <c r="D110" s="60"/>
      <c r="E110" s="55"/>
      <c r="F110" s="243"/>
      <c r="G110" s="419">
        <f>VLOOKUP(F110,Terceros!A:C,3,FALSE)</f>
        <v>0</v>
      </c>
      <c r="H110" s="243"/>
      <c r="I110" s="56"/>
      <c r="J110" s="286" t="str">
        <f t="shared" si="9"/>
        <v>n</v>
      </c>
      <c r="K110" s="286">
        <f>VLOOKUP(F110,Terceros!A:D,4,FALSE)</f>
        <v>0</v>
      </c>
      <c r="L110" s="61" t="s">
        <v>63</v>
      </c>
      <c r="M110" s="57"/>
      <c r="N110" s="58"/>
      <c r="O110" s="57">
        <f t="shared" si="10"/>
        <v>0</v>
      </c>
      <c r="P110" s="59"/>
      <c r="Q110" s="58"/>
      <c r="R110" s="57">
        <f t="shared" si="11"/>
        <v>0</v>
      </c>
      <c r="S110" s="99">
        <f t="shared" si="8"/>
        <v>0</v>
      </c>
      <c r="T110" s="56"/>
      <c r="U110" s="60"/>
      <c r="V110" s="322"/>
      <c r="W110" s="56"/>
      <c r="X110" s="242">
        <f>VLOOKUP(F110,Terceros!A$2:A$301,1,FALSE)</f>
        <v>0</v>
      </c>
      <c r="Y110" s="238">
        <f>VLOOKUP(H110,CR!A$3:A$27,1,FALSE)</f>
        <v>0</v>
      </c>
      <c r="Z110" s="285">
        <f>VLOOKUP(F110,Terceros!A:B,2,FALSE)</f>
        <v>0</v>
      </c>
      <c r="AA110" s="242">
        <f>VLOOKUP(H110,CR!A$1:CK$26,89,FALSE)</f>
        <v>0</v>
      </c>
    </row>
    <row r="111" spans="1:27" x14ac:dyDescent="0.25">
      <c r="A111" s="5">
        <f t="shared" si="6"/>
        <v>1900</v>
      </c>
      <c r="B111" s="5">
        <f t="shared" si="7"/>
        <v>1</v>
      </c>
      <c r="C111" s="5" t="str">
        <f>VLOOKUP(B111,Tablas!E$1:F$13,2,FALSE)</f>
        <v>1T</v>
      </c>
      <c r="D111" s="60"/>
      <c r="E111" s="55"/>
      <c r="F111" s="243"/>
      <c r="G111" s="419">
        <f>VLOOKUP(F111,Terceros!A:C,3,FALSE)</f>
        <v>0</v>
      </c>
      <c r="H111" s="243"/>
      <c r="I111" s="56"/>
      <c r="J111" s="286" t="str">
        <f t="shared" si="9"/>
        <v>n</v>
      </c>
      <c r="K111" s="286">
        <f>VLOOKUP(F111,Terceros!A:D,4,FALSE)</f>
        <v>0</v>
      </c>
      <c r="L111" s="61" t="s">
        <v>63</v>
      </c>
      <c r="M111" s="57"/>
      <c r="N111" s="58"/>
      <c r="O111" s="57">
        <f t="shared" si="10"/>
        <v>0</v>
      </c>
      <c r="P111" s="59"/>
      <c r="Q111" s="58"/>
      <c r="R111" s="57">
        <f t="shared" si="11"/>
        <v>0</v>
      </c>
      <c r="S111" s="99">
        <f t="shared" si="8"/>
        <v>0</v>
      </c>
      <c r="T111" s="56"/>
      <c r="U111" s="60"/>
      <c r="V111" s="322"/>
      <c r="W111" s="56"/>
      <c r="X111" s="242">
        <f>VLOOKUP(F111,Terceros!A$2:A$301,1,FALSE)</f>
        <v>0</v>
      </c>
      <c r="Y111" s="238">
        <f>VLOOKUP(H111,CR!A$3:A$27,1,FALSE)</f>
        <v>0</v>
      </c>
      <c r="Z111" s="285">
        <f>VLOOKUP(F111,Terceros!A:B,2,FALSE)</f>
        <v>0</v>
      </c>
      <c r="AA111" s="242">
        <f>VLOOKUP(H111,CR!A$1:CK$26,89,FALSE)</f>
        <v>0</v>
      </c>
    </row>
    <row r="112" spans="1:27" x14ac:dyDescent="0.25">
      <c r="A112" s="5">
        <f t="shared" si="6"/>
        <v>1900</v>
      </c>
      <c r="B112" s="5">
        <f t="shared" si="7"/>
        <v>1</v>
      </c>
      <c r="C112" s="5" t="str">
        <f>VLOOKUP(B112,Tablas!E$1:F$13,2,FALSE)</f>
        <v>1T</v>
      </c>
      <c r="D112" s="60"/>
      <c r="E112" s="55"/>
      <c r="F112" s="243"/>
      <c r="G112" s="419">
        <f>VLOOKUP(F112,Terceros!A:C,3,FALSE)</f>
        <v>0</v>
      </c>
      <c r="H112" s="243"/>
      <c r="I112" s="56"/>
      <c r="J112" s="286" t="str">
        <f t="shared" si="9"/>
        <v>n</v>
      </c>
      <c r="K112" s="286">
        <f>VLOOKUP(F112,Terceros!A:D,4,FALSE)</f>
        <v>0</v>
      </c>
      <c r="L112" s="61" t="s">
        <v>63</v>
      </c>
      <c r="M112" s="57"/>
      <c r="N112" s="58"/>
      <c r="O112" s="57">
        <f t="shared" si="10"/>
        <v>0</v>
      </c>
      <c r="P112" s="59"/>
      <c r="Q112" s="58"/>
      <c r="R112" s="57">
        <f t="shared" si="11"/>
        <v>0</v>
      </c>
      <c r="S112" s="99">
        <f t="shared" si="8"/>
        <v>0</v>
      </c>
      <c r="T112" s="56"/>
      <c r="U112" s="60"/>
      <c r="V112" s="322"/>
      <c r="W112" s="56"/>
      <c r="X112" s="242">
        <f>VLOOKUP(F112,Terceros!A$2:A$301,1,FALSE)</f>
        <v>0</v>
      </c>
      <c r="Y112" s="238">
        <f>VLOOKUP(H112,CR!A$3:A$27,1,FALSE)</f>
        <v>0</v>
      </c>
      <c r="Z112" s="285">
        <f>VLOOKUP(F112,Terceros!A:B,2,FALSE)</f>
        <v>0</v>
      </c>
      <c r="AA112" s="242">
        <f>VLOOKUP(H112,CR!A$1:CK$26,89,FALSE)</f>
        <v>0</v>
      </c>
    </row>
    <row r="113" spans="1:27" x14ac:dyDescent="0.25">
      <c r="A113" s="5">
        <f t="shared" si="6"/>
        <v>1900</v>
      </c>
      <c r="B113" s="5">
        <f t="shared" si="7"/>
        <v>1</v>
      </c>
      <c r="C113" s="5" t="str">
        <f>VLOOKUP(B113,Tablas!E$1:F$13,2,FALSE)</f>
        <v>1T</v>
      </c>
      <c r="D113" s="60"/>
      <c r="E113" s="55"/>
      <c r="F113" s="243"/>
      <c r="G113" s="419">
        <f>VLOOKUP(F113,Terceros!A:C,3,FALSE)</f>
        <v>0</v>
      </c>
      <c r="H113" s="243"/>
      <c r="I113" s="56"/>
      <c r="J113" s="286" t="str">
        <f t="shared" si="9"/>
        <v>n</v>
      </c>
      <c r="K113" s="286">
        <f>VLOOKUP(F113,Terceros!A:D,4,FALSE)</f>
        <v>0</v>
      </c>
      <c r="L113" s="61" t="s">
        <v>63</v>
      </c>
      <c r="M113" s="57"/>
      <c r="N113" s="58"/>
      <c r="O113" s="57">
        <f t="shared" si="10"/>
        <v>0</v>
      </c>
      <c r="P113" s="59"/>
      <c r="Q113" s="58"/>
      <c r="R113" s="57">
        <f t="shared" si="11"/>
        <v>0</v>
      </c>
      <c r="S113" s="99">
        <f t="shared" si="8"/>
        <v>0</v>
      </c>
      <c r="T113" s="56"/>
      <c r="U113" s="60"/>
      <c r="V113" s="322"/>
      <c r="W113" s="56"/>
      <c r="X113" s="242">
        <f>VLOOKUP(F113,Terceros!A$2:A$301,1,FALSE)</f>
        <v>0</v>
      </c>
      <c r="Y113" s="238">
        <f>VLOOKUP(H113,CR!A$3:A$27,1,FALSE)</f>
        <v>0</v>
      </c>
      <c r="Z113" s="285">
        <f>VLOOKUP(F113,Terceros!A:B,2,FALSE)</f>
        <v>0</v>
      </c>
      <c r="AA113" s="242">
        <f>VLOOKUP(H113,CR!A$1:CK$26,89,FALSE)</f>
        <v>0</v>
      </c>
    </row>
    <row r="114" spans="1:27" x14ac:dyDescent="0.25">
      <c r="A114" s="5">
        <f t="shared" si="6"/>
        <v>1900</v>
      </c>
      <c r="B114" s="5">
        <f t="shared" si="7"/>
        <v>1</v>
      </c>
      <c r="C114" s="5" t="str">
        <f>VLOOKUP(B114,Tablas!E$1:F$13,2,FALSE)</f>
        <v>1T</v>
      </c>
      <c r="D114" s="60"/>
      <c r="E114" s="55"/>
      <c r="F114" s="243"/>
      <c r="G114" s="419">
        <f>VLOOKUP(F114,Terceros!A:C,3,FALSE)</f>
        <v>0</v>
      </c>
      <c r="H114" s="243"/>
      <c r="I114" s="56"/>
      <c r="J114" s="286" t="str">
        <f t="shared" si="9"/>
        <v>n</v>
      </c>
      <c r="K114" s="286">
        <f>VLOOKUP(F114,Terceros!A:D,4,FALSE)</f>
        <v>0</v>
      </c>
      <c r="L114" s="61" t="s">
        <v>63</v>
      </c>
      <c r="M114" s="69"/>
      <c r="N114" s="58"/>
      <c r="O114" s="57">
        <f t="shared" si="10"/>
        <v>0</v>
      </c>
      <c r="P114" s="59"/>
      <c r="Q114" s="58"/>
      <c r="R114" s="57">
        <f t="shared" si="11"/>
        <v>0</v>
      </c>
      <c r="S114" s="99">
        <f t="shared" si="8"/>
        <v>0</v>
      </c>
      <c r="T114" s="56"/>
      <c r="U114" s="60"/>
      <c r="V114" s="322"/>
      <c r="W114" s="56"/>
      <c r="X114" s="242">
        <f>VLOOKUP(F114,Terceros!A$2:A$301,1,FALSE)</f>
        <v>0</v>
      </c>
      <c r="Y114" s="238">
        <f>VLOOKUP(H114,CR!A$3:A$27,1,FALSE)</f>
        <v>0</v>
      </c>
      <c r="Z114" s="285">
        <f>VLOOKUP(F114,Terceros!A:B,2,FALSE)</f>
        <v>0</v>
      </c>
      <c r="AA114" s="242">
        <f>VLOOKUP(H114,CR!A$1:CK$26,89,FALSE)</f>
        <v>0</v>
      </c>
    </row>
    <row r="115" spans="1:27" x14ac:dyDescent="0.25">
      <c r="A115" s="5">
        <f t="shared" si="6"/>
        <v>1900</v>
      </c>
      <c r="B115" s="5">
        <f t="shared" si="7"/>
        <v>1</v>
      </c>
      <c r="C115" s="5" t="str">
        <f>VLOOKUP(B115,Tablas!E$1:F$13,2,FALSE)</f>
        <v>1T</v>
      </c>
      <c r="D115" s="60"/>
      <c r="E115" s="55"/>
      <c r="F115" s="243"/>
      <c r="G115" s="419">
        <f>VLOOKUP(F115,Terceros!A:C,3,FALSE)</f>
        <v>0</v>
      </c>
      <c r="H115" s="243"/>
      <c r="I115" s="56"/>
      <c r="J115" s="286" t="str">
        <f t="shared" si="9"/>
        <v>n</v>
      </c>
      <c r="K115" s="286">
        <f>VLOOKUP(F115,Terceros!A:D,4,FALSE)</f>
        <v>0</v>
      </c>
      <c r="L115" s="61" t="s">
        <v>63</v>
      </c>
      <c r="M115" s="69"/>
      <c r="N115" s="58"/>
      <c r="O115" s="57">
        <f t="shared" si="10"/>
        <v>0</v>
      </c>
      <c r="P115" s="59"/>
      <c r="Q115" s="58"/>
      <c r="R115" s="57">
        <f t="shared" si="11"/>
        <v>0</v>
      </c>
      <c r="S115" s="99">
        <f t="shared" si="8"/>
        <v>0</v>
      </c>
      <c r="T115" s="56"/>
      <c r="U115" s="60"/>
      <c r="V115" s="322"/>
      <c r="W115" s="56"/>
      <c r="X115" s="242">
        <f>VLOOKUP(F115,Terceros!A$2:A$301,1,FALSE)</f>
        <v>0</v>
      </c>
      <c r="Y115" s="238">
        <f>VLOOKUP(H115,CR!A$3:A$27,1,FALSE)</f>
        <v>0</v>
      </c>
      <c r="Z115" s="285">
        <f>VLOOKUP(F115,Terceros!A:B,2,FALSE)</f>
        <v>0</v>
      </c>
      <c r="AA115" s="242">
        <f>VLOOKUP(H115,CR!A$1:CK$26,89,FALSE)</f>
        <v>0</v>
      </c>
    </row>
    <row r="116" spans="1:27" x14ac:dyDescent="0.25">
      <c r="A116" s="5">
        <f t="shared" si="6"/>
        <v>1900</v>
      </c>
      <c r="B116" s="5">
        <f t="shared" si="7"/>
        <v>1</v>
      </c>
      <c r="C116" s="5" t="str">
        <f>VLOOKUP(B116,Tablas!E$1:F$13,2,FALSE)</f>
        <v>1T</v>
      </c>
      <c r="D116" s="60"/>
      <c r="E116" s="55"/>
      <c r="F116" s="243"/>
      <c r="G116" s="419">
        <f>VLOOKUP(F116,Terceros!A:C,3,FALSE)</f>
        <v>0</v>
      </c>
      <c r="H116" s="243"/>
      <c r="I116" s="56"/>
      <c r="J116" s="286" t="str">
        <f t="shared" si="9"/>
        <v>n</v>
      </c>
      <c r="K116" s="286">
        <f>VLOOKUP(F116,Terceros!A:D,4,FALSE)</f>
        <v>0</v>
      </c>
      <c r="L116" s="61" t="s">
        <v>63</v>
      </c>
      <c r="M116" s="69"/>
      <c r="N116" s="58"/>
      <c r="O116" s="57">
        <f t="shared" si="10"/>
        <v>0</v>
      </c>
      <c r="P116" s="59"/>
      <c r="Q116" s="58"/>
      <c r="R116" s="57">
        <f t="shared" si="11"/>
        <v>0</v>
      </c>
      <c r="S116" s="99">
        <f t="shared" si="8"/>
        <v>0</v>
      </c>
      <c r="T116" s="56"/>
      <c r="U116" s="60"/>
      <c r="V116" s="322"/>
      <c r="W116" s="56"/>
      <c r="X116" s="242">
        <f>VLOOKUP(F116,Terceros!A$2:A$301,1,FALSE)</f>
        <v>0</v>
      </c>
      <c r="Y116" s="238">
        <f>VLOOKUP(H116,CR!A$3:A$27,1,FALSE)</f>
        <v>0</v>
      </c>
      <c r="Z116" s="285">
        <f>VLOOKUP(F116,Terceros!A:B,2,FALSE)</f>
        <v>0</v>
      </c>
      <c r="AA116" s="242">
        <f>VLOOKUP(H116,CR!A$1:CK$26,89,FALSE)</f>
        <v>0</v>
      </c>
    </row>
    <row r="117" spans="1:27" x14ac:dyDescent="0.25">
      <c r="A117" s="5">
        <f t="shared" si="6"/>
        <v>1900</v>
      </c>
      <c r="B117" s="5">
        <f t="shared" si="7"/>
        <v>1</v>
      </c>
      <c r="C117" s="5" t="str">
        <f>VLOOKUP(B117,Tablas!E$1:F$13,2,FALSE)</f>
        <v>1T</v>
      </c>
      <c r="D117" s="60"/>
      <c r="E117" s="55"/>
      <c r="F117" s="243"/>
      <c r="G117" s="419">
        <f>VLOOKUP(F117,Terceros!A:C,3,FALSE)</f>
        <v>0</v>
      </c>
      <c r="H117" s="243"/>
      <c r="I117" s="56"/>
      <c r="J117" s="286" t="str">
        <f t="shared" si="9"/>
        <v>n</v>
      </c>
      <c r="K117" s="286">
        <f>VLOOKUP(F117,Terceros!A:D,4,FALSE)</f>
        <v>0</v>
      </c>
      <c r="L117" s="61" t="s">
        <v>63</v>
      </c>
      <c r="M117" s="69"/>
      <c r="N117" s="58"/>
      <c r="O117" s="57">
        <f t="shared" si="10"/>
        <v>0</v>
      </c>
      <c r="P117" s="59"/>
      <c r="Q117" s="58"/>
      <c r="R117" s="57">
        <f t="shared" si="11"/>
        <v>0</v>
      </c>
      <c r="S117" s="99">
        <f t="shared" si="8"/>
        <v>0</v>
      </c>
      <c r="T117" s="56"/>
      <c r="U117" s="60"/>
      <c r="V117" s="322"/>
      <c r="W117" s="56"/>
      <c r="X117" s="242">
        <f>VLOOKUP(F117,Terceros!A$2:A$301,1,FALSE)</f>
        <v>0</v>
      </c>
      <c r="Y117" s="238">
        <f>VLOOKUP(H117,CR!A$3:A$27,1,FALSE)</f>
        <v>0</v>
      </c>
      <c r="Z117" s="285">
        <f>VLOOKUP(F117,Terceros!A:B,2,FALSE)</f>
        <v>0</v>
      </c>
      <c r="AA117" s="242">
        <f>VLOOKUP(H117,CR!A$1:CK$26,89,FALSE)</f>
        <v>0</v>
      </c>
    </row>
    <row r="118" spans="1:27" x14ac:dyDescent="0.25">
      <c r="A118" s="5">
        <f t="shared" si="6"/>
        <v>1900</v>
      </c>
      <c r="B118" s="5">
        <f t="shared" si="7"/>
        <v>1</v>
      </c>
      <c r="C118" s="5" t="str">
        <f>VLOOKUP(B118,Tablas!E$1:F$13,2,FALSE)</f>
        <v>1T</v>
      </c>
      <c r="D118" s="60"/>
      <c r="E118" s="55"/>
      <c r="F118" s="243"/>
      <c r="G118" s="419">
        <f>VLOOKUP(F118,Terceros!A:C,3,FALSE)</f>
        <v>0</v>
      </c>
      <c r="H118" s="243"/>
      <c r="I118" s="56"/>
      <c r="J118" s="286" t="str">
        <f t="shared" si="9"/>
        <v>n</v>
      </c>
      <c r="K118" s="286">
        <f>VLOOKUP(F118,Terceros!A:D,4,FALSE)</f>
        <v>0</v>
      </c>
      <c r="L118" s="61" t="s">
        <v>63</v>
      </c>
      <c r="M118" s="69"/>
      <c r="N118" s="58"/>
      <c r="O118" s="57">
        <f t="shared" si="10"/>
        <v>0</v>
      </c>
      <c r="P118" s="59"/>
      <c r="Q118" s="58"/>
      <c r="R118" s="57">
        <f t="shared" si="11"/>
        <v>0</v>
      </c>
      <c r="S118" s="99">
        <f t="shared" si="8"/>
        <v>0</v>
      </c>
      <c r="T118" s="56"/>
      <c r="U118" s="60"/>
      <c r="V118" s="322"/>
      <c r="W118" s="56"/>
      <c r="X118" s="242">
        <f>VLOOKUP(F118,Terceros!A$2:A$301,1,FALSE)</f>
        <v>0</v>
      </c>
      <c r="Y118" s="238">
        <f>VLOOKUP(H118,CR!A$3:A$27,1,FALSE)</f>
        <v>0</v>
      </c>
      <c r="Z118" s="285">
        <f>VLOOKUP(F118,Terceros!A:B,2,FALSE)</f>
        <v>0</v>
      </c>
      <c r="AA118" s="242">
        <f>VLOOKUP(H118,CR!A$1:CK$26,89,FALSE)</f>
        <v>0</v>
      </c>
    </row>
    <row r="119" spans="1:27" x14ac:dyDescent="0.25">
      <c r="A119" s="5">
        <f t="shared" si="6"/>
        <v>1900</v>
      </c>
      <c r="B119" s="5">
        <f t="shared" si="7"/>
        <v>1</v>
      </c>
      <c r="C119" s="5" t="str">
        <f>VLOOKUP(B119,Tablas!E$1:F$13,2,FALSE)</f>
        <v>1T</v>
      </c>
      <c r="D119" s="60"/>
      <c r="E119" s="55"/>
      <c r="F119" s="243"/>
      <c r="G119" s="419">
        <f>VLOOKUP(F119,Terceros!A:C,3,FALSE)</f>
        <v>0</v>
      </c>
      <c r="H119" s="243"/>
      <c r="I119" s="56"/>
      <c r="J119" s="286" t="str">
        <f t="shared" si="9"/>
        <v>n</v>
      </c>
      <c r="K119" s="286">
        <f>VLOOKUP(F119,Terceros!A:D,4,FALSE)</f>
        <v>0</v>
      </c>
      <c r="L119" s="61" t="s">
        <v>63</v>
      </c>
      <c r="M119" s="69"/>
      <c r="N119" s="58"/>
      <c r="O119" s="57">
        <f t="shared" si="10"/>
        <v>0</v>
      </c>
      <c r="P119" s="59"/>
      <c r="Q119" s="58"/>
      <c r="R119" s="57">
        <f t="shared" si="11"/>
        <v>0</v>
      </c>
      <c r="S119" s="99">
        <f t="shared" si="8"/>
        <v>0</v>
      </c>
      <c r="T119" s="56"/>
      <c r="U119" s="60"/>
      <c r="V119" s="322"/>
      <c r="W119" s="56"/>
      <c r="X119" s="242">
        <f>VLOOKUP(F119,Terceros!A$2:A$301,1,FALSE)</f>
        <v>0</v>
      </c>
      <c r="Y119" s="238">
        <f>VLOOKUP(H119,CR!A$3:A$27,1,FALSE)</f>
        <v>0</v>
      </c>
      <c r="Z119" s="285">
        <f>VLOOKUP(F119,Terceros!A:B,2,FALSE)</f>
        <v>0</v>
      </c>
      <c r="AA119" s="242">
        <f>VLOOKUP(H119,CR!A$1:CK$26,89,FALSE)</f>
        <v>0</v>
      </c>
    </row>
    <row r="120" spans="1:27" x14ac:dyDescent="0.25">
      <c r="A120" s="5">
        <f t="shared" si="6"/>
        <v>1900</v>
      </c>
      <c r="B120" s="5">
        <f t="shared" si="7"/>
        <v>1</v>
      </c>
      <c r="C120" s="5" t="str">
        <f>VLOOKUP(B120,Tablas!E$1:F$13,2,FALSE)</f>
        <v>1T</v>
      </c>
      <c r="D120" s="60"/>
      <c r="E120" s="55"/>
      <c r="F120" s="243"/>
      <c r="G120" s="419">
        <f>VLOOKUP(F120,Terceros!A:C,3,FALSE)</f>
        <v>0</v>
      </c>
      <c r="H120" s="243"/>
      <c r="I120" s="56"/>
      <c r="J120" s="286" t="str">
        <f t="shared" si="9"/>
        <v>n</v>
      </c>
      <c r="K120" s="286">
        <f>VLOOKUP(F120,Terceros!A:D,4,FALSE)</f>
        <v>0</v>
      </c>
      <c r="L120" s="61" t="s">
        <v>63</v>
      </c>
      <c r="M120" s="69"/>
      <c r="N120" s="58"/>
      <c r="O120" s="57">
        <f t="shared" si="10"/>
        <v>0</v>
      </c>
      <c r="P120" s="59"/>
      <c r="Q120" s="58"/>
      <c r="R120" s="57">
        <f t="shared" si="11"/>
        <v>0</v>
      </c>
      <c r="S120" s="99">
        <f t="shared" si="8"/>
        <v>0</v>
      </c>
      <c r="T120" s="56"/>
      <c r="U120" s="60"/>
      <c r="V120" s="322"/>
      <c r="W120" s="56"/>
      <c r="X120" s="242">
        <f>VLOOKUP(F120,Terceros!A$2:A$301,1,FALSE)</f>
        <v>0</v>
      </c>
      <c r="Y120" s="238">
        <f>VLOOKUP(H120,CR!A$3:A$27,1,FALSE)</f>
        <v>0</v>
      </c>
      <c r="Z120" s="285">
        <f>VLOOKUP(F120,Terceros!A:B,2,FALSE)</f>
        <v>0</v>
      </c>
      <c r="AA120" s="242">
        <f>VLOOKUP(H120,CR!A$1:CK$26,89,FALSE)</f>
        <v>0</v>
      </c>
    </row>
    <row r="121" spans="1:27" x14ac:dyDescent="0.25">
      <c r="A121" s="5">
        <f t="shared" si="6"/>
        <v>1900</v>
      </c>
      <c r="B121" s="5">
        <f t="shared" si="7"/>
        <v>1</v>
      </c>
      <c r="C121" s="5" t="str">
        <f>VLOOKUP(B121,Tablas!E$1:F$13,2,FALSE)</f>
        <v>1T</v>
      </c>
      <c r="D121" s="60"/>
      <c r="E121" s="55"/>
      <c r="F121" s="243"/>
      <c r="G121" s="419">
        <f>VLOOKUP(F121,Terceros!A:C,3,FALSE)</f>
        <v>0</v>
      </c>
      <c r="H121" s="243"/>
      <c r="I121" s="56"/>
      <c r="J121" s="286" t="str">
        <f t="shared" si="9"/>
        <v>n</v>
      </c>
      <c r="K121" s="286">
        <f>VLOOKUP(F121,Terceros!A:D,4,FALSE)</f>
        <v>0</v>
      </c>
      <c r="L121" s="61" t="s">
        <v>63</v>
      </c>
      <c r="M121" s="69"/>
      <c r="N121" s="58"/>
      <c r="O121" s="57">
        <f t="shared" si="10"/>
        <v>0</v>
      </c>
      <c r="P121" s="59"/>
      <c r="Q121" s="58"/>
      <c r="R121" s="57">
        <f t="shared" si="11"/>
        <v>0</v>
      </c>
      <c r="S121" s="99">
        <f t="shared" si="8"/>
        <v>0</v>
      </c>
      <c r="T121" s="56"/>
      <c r="U121" s="60"/>
      <c r="V121" s="322"/>
      <c r="W121" s="56"/>
      <c r="X121" s="242">
        <f>VLOOKUP(F121,Terceros!A$2:A$301,1,FALSE)</f>
        <v>0</v>
      </c>
      <c r="Y121" s="238">
        <f>VLOOKUP(H121,CR!A$3:A$27,1,FALSE)</f>
        <v>0</v>
      </c>
      <c r="Z121" s="285">
        <f>VLOOKUP(F121,Terceros!A:B,2,FALSE)</f>
        <v>0</v>
      </c>
      <c r="AA121" s="242">
        <f>VLOOKUP(H121,CR!A$1:CK$26,89,FALSE)</f>
        <v>0</v>
      </c>
    </row>
    <row r="122" spans="1:27" x14ac:dyDescent="0.25">
      <c r="A122" s="5">
        <f t="shared" si="6"/>
        <v>1900</v>
      </c>
      <c r="B122" s="5">
        <f t="shared" si="7"/>
        <v>1</v>
      </c>
      <c r="C122" s="5" t="str">
        <f>VLOOKUP(B122,Tablas!E$1:F$13,2,FALSE)</f>
        <v>1T</v>
      </c>
      <c r="D122" s="60"/>
      <c r="E122" s="55"/>
      <c r="F122" s="243"/>
      <c r="G122" s="419">
        <f>VLOOKUP(F122,Terceros!A:C,3,FALSE)</f>
        <v>0</v>
      </c>
      <c r="H122" s="243"/>
      <c r="I122" s="56"/>
      <c r="J122" s="286" t="str">
        <f t="shared" si="9"/>
        <v>n</v>
      </c>
      <c r="K122" s="286">
        <f>VLOOKUP(F122,Terceros!A:D,4,FALSE)</f>
        <v>0</v>
      </c>
      <c r="L122" s="61" t="s">
        <v>63</v>
      </c>
      <c r="M122" s="69"/>
      <c r="N122" s="58"/>
      <c r="O122" s="57">
        <f t="shared" si="10"/>
        <v>0</v>
      </c>
      <c r="P122" s="59"/>
      <c r="Q122" s="58"/>
      <c r="R122" s="57">
        <f t="shared" si="11"/>
        <v>0</v>
      </c>
      <c r="S122" s="99">
        <f t="shared" si="8"/>
        <v>0</v>
      </c>
      <c r="T122" s="56"/>
      <c r="U122" s="60"/>
      <c r="V122" s="322"/>
      <c r="W122" s="56"/>
      <c r="X122" s="242">
        <f>VLOOKUP(F122,Terceros!A$2:A$301,1,FALSE)</f>
        <v>0</v>
      </c>
      <c r="Y122" s="238">
        <f>VLOOKUP(H122,CR!A$3:A$27,1,FALSE)</f>
        <v>0</v>
      </c>
      <c r="Z122" s="285">
        <f>VLOOKUP(F122,Terceros!A:B,2,FALSE)</f>
        <v>0</v>
      </c>
      <c r="AA122" s="242">
        <f>VLOOKUP(H122,CR!A$1:CK$26,89,FALSE)</f>
        <v>0</v>
      </c>
    </row>
    <row r="123" spans="1:27" x14ac:dyDescent="0.25">
      <c r="A123" s="5">
        <f t="shared" si="6"/>
        <v>1900</v>
      </c>
      <c r="B123" s="5">
        <f t="shared" si="7"/>
        <v>1</v>
      </c>
      <c r="C123" s="5" t="str">
        <f>VLOOKUP(B123,Tablas!E$1:F$13,2,FALSE)</f>
        <v>1T</v>
      </c>
      <c r="D123" s="60"/>
      <c r="E123" s="55"/>
      <c r="F123" s="243"/>
      <c r="G123" s="419">
        <f>VLOOKUP(F123,Terceros!A:C,3,FALSE)</f>
        <v>0</v>
      </c>
      <c r="H123" s="243"/>
      <c r="I123" s="56"/>
      <c r="J123" s="286" t="str">
        <f t="shared" si="9"/>
        <v>n</v>
      </c>
      <c r="K123" s="286">
        <f>VLOOKUP(F123,Terceros!A:D,4,FALSE)</f>
        <v>0</v>
      </c>
      <c r="L123" s="61" t="s">
        <v>63</v>
      </c>
      <c r="M123" s="69"/>
      <c r="N123" s="58"/>
      <c r="O123" s="57">
        <f t="shared" si="10"/>
        <v>0</v>
      </c>
      <c r="P123" s="59"/>
      <c r="Q123" s="58"/>
      <c r="R123" s="57">
        <f t="shared" si="11"/>
        <v>0</v>
      </c>
      <c r="S123" s="99">
        <f t="shared" si="8"/>
        <v>0</v>
      </c>
      <c r="T123" s="56"/>
      <c r="U123" s="60"/>
      <c r="V123" s="322"/>
      <c r="W123" s="56"/>
      <c r="X123" s="242">
        <f>VLOOKUP(F123,Terceros!A$2:A$301,1,FALSE)</f>
        <v>0</v>
      </c>
      <c r="Y123" s="238">
        <f>VLOOKUP(H123,CR!A$3:A$27,1,FALSE)</f>
        <v>0</v>
      </c>
      <c r="Z123" s="285">
        <f>VLOOKUP(F123,Terceros!A:B,2,FALSE)</f>
        <v>0</v>
      </c>
      <c r="AA123" s="242">
        <f>VLOOKUP(H123,CR!A$1:CK$26,89,FALSE)</f>
        <v>0</v>
      </c>
    </row>
    <row r="124" spans="1:27" x14ac:dyDescent="0.25">
      <c r="A124" s="5">
        <f t="shared" si="6"/>
        <v>1900</v>
      </c>
      <c r="B124" s="5">
        <f t="shared" si="7"/>
        <v>1</v>
      </c>
      <c r="C124" s="5" t="str">
        <f>VLOOKUP(B124,Tablas!E$1:F$13,2,FALSE)</f>
        <v>1T</v>
      </c>
      <c r="D124" s="60"/>
      <c r="E124" s="55"/>
      <c r="F124" s="243"/>
      <c r="G124" s="419">
        <f>VLOOKUP(F124,Terceros!A:C,3,FALSE)</f>
        <v>0</v>
      </c>
      <c r="H124" s="243"/>
      <c r="I124" s="56"/>
      <c r="J124" s="286" t="str">
        <f t="shared" si="9"/>
        <v>n</v>
      </c>
      <c r="K124" s="286">
        <f>VLOOKUP(F124,Terceros!A:D,4,FALSE)</f>
        <v>0</v>
      </c>
      <c r="L124" s="61" t="s">
        <v>63</v>
      </c>
      <c r="M124" s="69"/>
      <c r="N124" s="58"/>
      <c r="O124" s="57">
        <f t="shared" si="10"/>
        <v>0</v>
      </c>
      <c r="P124" s="59"/>
      <c r="Q124" s="58"/>
      <c r="R124" s="57">
        <f t="shared" si="11"/>
        <v>0</v>
      </c>
      <c r="S124" s="99">
        <f t="shared" si="8"/>
        <v>0</v>
      </c>
      <c r="T124" s="56"/>
      <c r="U124" s="60"/>
      <c r="V124" s="322"/>
      <c r="W124" s="56"/>
      <c r="X124" s="242">
        <f>VLOOKUP(F124,Terceros!A$2:A$301,1,FALSE)</f>
        <v>0</v>
      </c>
      <c r="Y124" s="238">
        <f>VLOOKUP(H124,CR!A$3:A$27,1,FALSE)</f>
        <v>0</v>
      </c>
      <c r="Z124" s="285">
        <f>VLOOKUP(F124,Terceros!A:B,2,FALSE)</f>
        <v>0</v>
      </c>
      <c r="AA124" s="242">
        <f>VLOOKUP(H124,CR!A$1:CK$26,89,FALSE)</f>
        <v>0</v>
      </c>
    </row>
    <row r="125" spans="1:27" x14ac:dyDescent="0.25">
      <c r="A125" s="5">
        <f t="shared" si="6"/>
        <v>1900</v>
      </c>
      <c r="B125" s="5">
        <f t="shared" si="7"/>
        <v>1</v>
      </c>
      <c r="C125" s="5" t="str">
        <f>VLOOKUP(B125,Tablas!E$1:F$13,2,FALSE)</f>
        <v>1T</v>
      </c>
      <c r="D125" s="60"/>
      <c r="E125" s="55"/>
      <c r="F125" s="243"/>
      <c r="G125" s="419">
        <f>VLOOKUP(F125,Terceros!A:C,3,FALSE)</f>
        <v>0</v>
      </c>
      <c r="H125" s="243"/>
      <c r="I125" s="56"/>
      <c r="J125" s="286" t="str">
        <f t="shared" si="9"/>
        <v>n</v>
      </c>
      <c r="K125" s="286">
        <f>VLOOKUP(F125,Terceros!A:D,4,FALSE)</f>
        <v>0</v>
      </c>
      <c r="L125" s="61" t="s">
        <v>63</v>
      </c>
      <c r="M125" s="69"/>
      <c r="N125" s="58"/>
      <c r="O125" s="57">
        <f t="shared" si="10"/>
        <v>0</v>
      </c>
      <c r="P125" s="59"/>
      <c r="Q125" s="58"/>
      <c r="R125" s="57">
        <f t="shared" si="11"/>
        <v>0</v>
      </c>
      <c r="S125" s="99">
        <f t="shared" si="8"/>
        <v>0</v>
      </c>
      <c r="T125" s="56"/>
      <c r="U125" s="60"/>
      <c r="V125" s="322"/>
      <c r="W125" s="56"/>
      <c r="X125" s="242">
        <f>VLOOKUP(F125,Terceros!A$2:A$301,1,FALSE)</f>
        <v>0</v>
      </c>
      <c r="Y125" s="238">
        <f>VLOOKUP(H125,CR!A$3:A$27,1,FALSE)</f>
        <v>0</v>
      </c>
      <c r="Z125" s="285">
        <f>VLOOKUP(F125,Terceros!A:B,2,FALSE)</f>
        <v>0</v>
      </c>
      <c r="AA125" s="242">
        <f>VLOOKUP(H125,CR!A$1:CK$26,89,FALSE)</f>
        <v>0</v>
      </c>
    </row>
    <row r="126" spans="1:27" x14ac:dyDescent="0.25">
      <c r="A126" s="5">
        <f t="shared" si="6"/>
        <v>1900</v>
      </c>
      <c r="B126" s="5">
        <f t="shared" si="7"/>
        <v>1</v>
      </c>
      <c r="C126" s="5" t="str">
        <f>VLOOKUP(B126,Tablas!E$1:F$13,2,FALSE)</f>
        <v>1T</v>
      </c>
      <c r="D126" s="60"/>
      <c r="E126" s="55"/>
      <c r="F126" s="243"/>
      <c r="G126" s="419">
        <f>VLOOKUP(F126,Terceros!A:C,3,FALSE)</f>
        <v>0</v>
      </c>
      <c r="H126" s="243"/>
      <c r="I126" s="56"/>
      <c r="J126" s="286" t="str">
        <f t="shared" si="9"/>
        <v>n</v>
      </c>
      <c r="K126" s="286">
        <f>VLOOKUP(F126,Terceros!A:D,4,FALSE)</f>
        <v>0</v>
      </c>
      <c r="L126" s="61" t="s">
        <v>63</v>
      </c>
      <c r="M126" s="69"/>
      <c r="N126" s="58"/>
      <c r="O126" s="57">
        <f t="shared" si="10"/>
        <v>0</v>
      </c>
      <c r="P126" s="59"/>
      <c r="Q126" s="58"/>
      <c r="R126" s="57">
        <f t="shared" si="11"/>
        <v>0</v>
      </c>
      <c r="S126" s="99">
        <f t="shared" si="8"/>
        <v>0</v>
      </c>
      <c r="T126" s="56"/>
      <c r="U126" s="60"/>
      <c r="V126" s="322"/>
      <c r="W126" s="56"/>
      <c r="X126" s="242">
        <f>VLOOKUP(F126,Terceros!A$2:A$301,1,FALSE)</f>
        <v>0</v>
      </c>
      <c r="Y126" s="238">
        <f>VLOOKUP(H126,CR!A$3:A$27,1,FALSE)</f>
        <v>0</v>
      </c>
      <c r="Z126" s="285">
        <f>VLOOKUP(F126,Terceros!A:B,2,FALSE)</f>
        <v>0</v>
      </c>
      <c r="AA126" s="242">
        <f>VLOOKUP(H126,CR!A$1:CK$26,89,FALSE)</f>
        <v>0</v>
      </c>
    </row>
    <row r="127" spans="1:27" x14ac:dyDescent="0.25">
      <c r="A127" s="5">
        <f t="shared" si="6"/>
        <v>1900</v>
      </c>
      <c r="B127" s="5">
        <f t="shared" si="7"/>
        <v>1</v>
      </c>
      <c r="C127" s="5" t="str">
        <f>VLOOKUP(B127,Tablas!E$1:F$13,2,FALSE)</f>
        <v>1T</v>
      </c>
      <c r="D127" s="60"/>
      <c r="E127" s="55"/>
      <c r="F127" s="243"/>
      <c r="G127" s="419">
        <f>VLOOKUP(F127,Terceros!A:C,3,FALSE)</f>
        <v>0</v>
      </c>
      <c r="H127" s="243"/>
      <c r="I127" s="56"/>
      <c r="J127" s="286" t="str">
        <f t="shared" si="9"/>
        <v>n</v>
      </c>
      <c r="K127" s="286">
        <f>VLOOKUP(F127,Terceros!A:D,4,FALSE)</f>
        <v>0</v>
      </c>
      <c r="L127" s="61" t="s">
        <v>63</v>
      </c>
      <c r="M127" s="69"/>
      <c r="N127" s="58"/>
      <c r="O127" s="57">
        <f t="shared" si="10"/>
        <v>0</v>
      </c>
      <c r="P127" s="59"/>
      <c r="Q127" s="58"/>
      <c r="R127" s="57">
        <f t="shared" si="11"/>
        <v>0</v>
      </c>
      <c r="S127" s="99">
        <f t="shared" si="8"/>
        <v>0</v>
      </c>
      <c r="T127" s="56"/>
      <c r="U127" s="60"/>
      <c r="V127" s="322"/>
      <c r="W127" s="56"/>
      <c r="X127" s="242">
        <f>VLOOKUP(F127,Terceros!A$2:A$301,1,FALSE)</f>
        <v>0</v>
      </c>
      <c r="Y127" s="238">
        <f>VLOOKUP(H127,CR!A$3:A$27,1,FALSE)</f>
        <v>0</v>
      </c>
      <c r="Z127" s="285">
        <f>VLOOKUP(F127,Terceros!A:B,2,FALSE)</f>
        <v>0</v>
      </c>
      <c r="AA127" s="242">
        <f>VLOOKUP(H127,CR!A$1:CK$26,89,FALSE)</f>
        <v>0</v>
      </c>
    </row>
    <row r="128" spans="1:27" x14ac:dyDescent="0.25">
      <c r="A128" s="5">
        <f t="shared" si="6"/>
        <v>1900</v>
      </c>
      <c r="B128" s="5">
        <f t="shared" si="7"/>
        <v>1</v>
      </c>
      <c r="C128" s="5" t="str">
        <f>VLOOKUP(B128,Tablas!E$1:F$13,2,FALSE)</f>
        <v>1T</v>
      </c>
      <c r="D128" s="60"/>
      <c r="E128" s="55"/>
      <c r="F128" s="243"/>
      <c r="G128" s="419">
        <f>VLOOKUP(F128,Terceros!A:C,3,FALSE)</f>
        <v>0</v>
      </c>
      <c r="H128" s="243"/>
      <c r="I128" s="56"/>
      <c r="J128" s="286" t="str">
        <f t="shared" si="9"/>
        <v>n</v>
      </c>
      <c r="K128" s="286">
        <f>VLOOKUP(F128,Terceros!A:D,4,FALSE)</f>
        <v>0</v>
      </c>
      <c r="L128" s="61" t="s">
        <v>63</v>
      </c>
      <c r="M128" s="57"/>
      <c r="N128" s="58"/>
      <c r="O128" s="57">
        <f t="shared" si="10"/>
        <v>0</v>
      </c>
      <c r="P128" s="59"/>
      <c r="Q128" s="58"/>
      <c r="R128" s="57">
        <f t="shared" si="11"/>
        <v>0</v>
      </c>
      <c r="S128" s="99">
        <f t="shared" si="8"/>
        <v>0</v>
      </c>
      <c r="T128" s="56"/>
      <c r="U128" s="60"/>
      <c r="V128" s="322"/>
      <c r="W128" s="56"/>
      <c r="X128" s="242">
        <f>VLOOKUP(F128,Terceros!A$2:A$301,1,FALSE)</f>
        <v>0</v>
      </c>
      <c r="Y128" s="238">
        <f>VLOOKUP(H128,CR!A$3:A$27,1,FALSE)</f>
        <v>0</v>
      </c>
      <c r="Z128" s="285">
        <f>VLOOKUP(F128,Terceros!A:B,2,FALSE)</f>
        <v>0</v>
      </c>
      <c r="AA128" s="242">
        <f>VLOOKUP(H128,CR!A$1:CK$26,89,FALSE)</f>
        <v>0</v>
      </c>
    </row>
    <row r="129" spans="1:27" x14ac:dyDescent="0.25">
      <c r="A129" s="5">
        <f t="shared" si="6"/>
        <v>1900</v>
      </c>
      <c r="B129" s="5">
        <f t="shared" si="7"/>
        <v>1</v>
      </c>
      <c r="C129" s="5" t="str">
        <f>VLOOKUP(B129,Tablas!E$1:F$13,2,FALSE)</f>
        <v>1T</v>
      </c>
      <c r="D129" s="60"/>
      <c r="E129" s="55"/>
      <c r="F129" s="243"/>
      <c r="G129" s="419">
        <f>VLOOKUP(F129,Terceros!A:C,3,FALSE)</f>
        <v>0</v>
      </c>
      <c r="H129" s="243"/>
      <c r="I129" s="56"/>
      <c r="J129" s="286" t="str">
        <f t="shared" si="9"/>
        <v>n</v>
      </c>
      <c r="K129" s="286">
        <f>VLOOKUP(F129,Terceros!A:D,4,FALSE)</f>
        <v>0</v>
      </c>
      <c r="L129" s="61" t="s">
        <v>63</v>
      </c>
      <c r="M129" s="57"/>
      <c r="N129" s="58"/>
      <c r="O129" s="57">
        <f t="shared" si="10"/>
        <v>0</v>
      </c>
      <c r="P129" s="59"/>
      <c r="Q129" s="58"/>
      <c r="R129" s="57">
        <f t="shared" si="11"/>
        <v>0</v>
      </c>
      <c r="S129" s="99">
        <f t="shared" si="8"/>
        <v>0</v>
      </c>
      <c r="T129" s="56"/>
      <c r="U129" s="60"/>
      <c r="V129" s="322"/>
      <c r="W129" s="56"/>
      <c r="X129" s="242">
        <f>VLOOKUP(F129,Terceros!A$2:A$301,1,FALSE)</f>
        <v>0</v>
      </c>
      <c r="Y129" s="238">
        <f>VLOOKUP(H129,CR!A$3:A$27,1,FALSE)</f>
        <v>0</v>
      </c>
      <c r="Z129" s="285">
        <f>VLOOKUP(F129,Terceros!A:B,2,FALSE)</f>
        <v>0</v>
      </c>
      <c r="AA129" s="242">
        <f>VLOOKUP(H129,CR!A$1:CK$26,89,FALSE)</f>
        <v>0</v>
      </c>
    </row>
    <row r="130" spans="1:27" x14ac:dyDescent="0.25">
      <c r="A130" s="5">
        <f t="shared" ref="A130:A193" si="12">YEAR(D130)</f>
        <v>1900</v>
      </c>
      <c r="B130" s="5">
        <f t="shared" ref="B130:B193" si="13">MONTH(D130)</f>
        <v>1</v>
      </c>
      <c r="C130" s="5" t="str">
        <f>VLOOKUP(B130,Tablas!E$1:F$13,2,FALSE)</f>
        <v>1T</v>
      </c>
      <c r="D130" s="60"/>
      <c r="E130" s="55"/>
      <c r="F130" s="243"/>
      <c r="G130" s="419">
        <f>VLOOKUP(F130,Terceros!A:C,3,FALSE)</f>
        <v>0</v>
      </c>
      <c r="H130" s="243"/>
      <c r="I130" s="56"/>
      <c r="J130" s="286" t="str">
        <f t="shared" si="9"/>
        <v>n</v>
      </c>
      <c r="K130" s="286">
        <f>VLOOKUP(F130,Terceros!A:D,4,FALSE)</f>
        <v>0</v>
      </c>
      <c r="L130" s="61" t="s">
        <v>63</v>
      </c>
      <c r="M130" s="57"/>
      <c r="N130" s="58"/>
      <c r="O130" s="57">
        <f t="shared" si="10"/>
        <v>0</v>
      </c>
      <c r="P130" s="59"/>
      <c r="Q130" s="58"/>
      <c r="R130" s="57">
        <f t="shared" si="11"/>
        <v>0</v>
      </c>
      <c r="S130" s="99">
        <f t="shared" ref="S130:S193" si="14">+M130+O130-R130</f>
        <v>0</v>
      </c>
      <c r="T130" s="56"/>
      <c r="U130" s="60"/>
      <c r="V130" s="322"/>
      <c r="W130" s="56"/>
      <c r="X130" s="242">
        <f>VLOOKUP(F130,Terceros!A$2:A$301,1,FALSE)</f>
        <v>0</v>
      </c>
      <c r="Y130" s="238">
        <f>VLOOKUP(H130,CR!A$3:A$27,1,FALSE)</f>
        <v>0</v>
      </c>
      <c r="Z130" s="285">
        <f>VLOOKUP(F130,Terceros!A:B,2,FALSE)</f>
        <v>0</v>
      </c>
      <c r="AA130" s="242">
        <f>VLOOKUP(H130,CR!A$1:CK$26,89,FALSE)</f>
        <v>0</v>
      </c>
    </row>
    <row r="131" spans="1:27" x14ac:dyDescent="0.25">
      <c r="A131" s="5">
        <f t="shared" si="12"/>
        <v>1900</v>
      </c>
      <c r="B131" s="5">
        <f t="shared" si="13"/>
        <v>1</v>
      </c>
      <c r="C131" s="5" t="str">
        <f>VLOOKUP(B131,Tablas!E$1:F$13,2,FALSE)</f>
        <v>1T</v>
      </c>
      <c r="D131" s="60"/>
      <c r="E131" s="55"/>
      <c r="F131" s="243"/>
      <c r="G131" s="419">
        <f>VLOOKUP(F131,Terceros!A:C,3,FALSE)</f>
        <v>0</v>
      </c>
      <c r="H131" s="243"/>
      <c r="I131" s="56"/>
      <c r="J131" s="286" t="str">
        <f t="shared" ref="J131:J194" si="15">IF(N131=0,"n",IF(Z131="Cliente","r","s"))</f>
        <v>n</v>
      </c>
      <c r="K131" s="286">
        <f>VLOOKUP(F131,Terceros!A:D,4,FALSE)</f>
        <v>0</v>
      </c>
      <c r="L131" s="61" t="s">
        <v>63</v>
      </c>
      <c r="M131" s="57"/>
      <c r="N131" s="58"/>
      <c r="O131" s="57">
        <f t="shared" ref="O131:O194" si="16">ROUND(M131*N131,2)</f>
        <v>0</v>
      </c>
      <c r="P131" s="59"/>
      <c r="Q131" s="58"/>
      <c r="R131" s="57">
        <f t="shared" ref="R131:R194" si="17">ROUND(Q131*M131,2)</f>
        <v>0</v>
      </c>
      <c r="S131" s="99">
        <f t="shared" si="14"/>
        <v>0</v>
      </c>
      <c r="T131" s="56"/>
      <c r="U131" s="60"/>
      <c r="V131" s="322"/>
      <c r="W131" s="56"/>
      <c r="X131" s="242">
        <f>VLOOKUP(F131,Terceros!A$2:A$301,1,FALSE)</f>
        <v>0</v>
      </c>
      <c r="Y131" s="238">
        <f>VLOOKUP(H131,CR!A$3:A$27,1,FALSE)</f>
        <v>0</v>
      </c>
      <c r="Z131" s="285">
        <f>VLOOKUP(F131,Terceros!A:B,2,FALSE)</f>
        <v>0</v>
      </c>
      <c r="AA131" s="242">
        <f>VLOOKUP(H131,CR!A$1:CK$26,89,FALSE)</f>
        <v>0</v>
      </c>
    </row>
    <row r="132" spans="1:27" x14ac:dyDescent="0.25">
      <c r="A132" s="5">
        <f t="shared" si="12"/>
        <v>1900</v>
      </c>
      <c r="B132" s="5">
        <f t="shared" si="13"/>
        <v>1</v>
      </c>
      <c r="C132" s="5" t="str">
        <f>VLOOKUP(B132,Tablas!E$1:F$13,2,FALSE)</f>
        <v>1T</v>
      </c>
      <c r="D132" s="60"/>
      <c r="E132" s="55"/>
      <c r="F132" s="243"/>
      <c r="G132" s="419">
        <f>VLOOKUP(F132,Terceros!A:C,3,FALSE)</f>
        <v>0</v>
      </c>
      <c r="H132" s="243"/>
      <c r="I132" s="56"/>
      <c r="J132" s="286" t="str">
        <f t="shared" si="15"/>
        <v>n</v>
      </c>
      <c r="K132" s="286">
        <f>VLOOKUP(F132,Terceros!A:D,4,FALSE)</f>
        <v>0</v>
      </c>
      <c r="L132" s="61" t="s">
        <v>63</v>
      </c>
      <c r="M132" s="69"/>
      <c r="N132" s="58"/>
      <c r="O132" s="57">
        <f t="shared" si="16"/>
        <v>0</v>
      </c>
      <c r="P132" s="59"/>
      <c r="Q132" s="58"/>
      <c r="R132" s="57">
        <f t="shared" si="17"/>
        <v>0</v>
      </c>
      <c r="S132" s="99">
        <f t="shared" si="14"/>
        <v>0</v>
      </c>
      <c r="T132" s="56"/>
      <c r="U132" s="60"/>
      <c r="V132" s="322"/>
      <c r="W132" s="56"/>
      <c r="X132" s="242">
        <f>VLOOKUP(F132,Terceros!A$2:A$301,1,FALSE)</f>
        <v>0</v>
      </c>
      <c r="Y132" s="238">
        <f>VLOOKUP(H132,CR!A$3:A$27,1,FALSE)</f>
        <v>0</v>
      </c>
      <c r="Z132" s="285">
        <f>VLOOKUP(F132,Terceros!A:B,2,FALSE)</f>
        <v>0</v>
      </c>
      <c r="AA132" s="242">
        <f>VLOOKUP(H132,CR!A$1:CK$26,89,FALSE)</f>
        <v>0</v>
      </c>
    </row>
    <row r="133" spans="1:27" x14ac:dyDescent="0.25">
      <c r="A133" s="5">
        <f t="shared" si="12"/>
        <v>1900</v>
      </c>
      <c r="B133" s="5">
        <f t="shared" si="13"/>
        <v>1</v>
      </c>
      <c r="C133" s="5" t="str">
        <f>VLOOKUP(B133,Tablas!E$1:F$13,2,FALSE)</f>
        <v>1T</v>
      </c>
      <c r="D133" s="60"/>
      <c r="E133" s="55"/>
      <c r="F133" s="243"/>
      <c r="G133" s="419">
        <f>VLOOKUP(F133,Terceros!A:C,3,FALSE)</f>
        <v>0</v>
      </c>
      <c r="H133" s="243"/>
      <c r="I133" s="56"/>
      <c r="J133" s="286" t="str">
        <f t="shared" si="15"/>
        <v>n</v>
      </c>
      <c r="K133" s="286">
        <f>VLOOKUP(F133,Terceros!A:D,4,FALSE)</f>
        <v>0</v>
      </c>
      <c r="L133" s="61" t="s">
        <v>63</v>
      </c>
      <c r="M133" s="69"/>
      <c r="N133" s="58"/>
      <c r="O133" s="57">
        <f t="shared" si="16"/>
        <v>0</v>
      </c>
      <c r="P133" s="59"/>
      <c r="Q133" s="58"/>
      <c r="R133" s="57">
        <f t="shared" si="17"/>
        <v>0</v>
      </c>
      <c r="S133" s="99">
        <f t="shared" si="14"/>
        <v>0</v>
      </c>
      <c r="T133" s="56"/>
      <c r="U133" s="60"/>
      <c r="V133" s="322"/>
      <c r="W133" s="56"/>
      <c r="X133" s="242">
        <f>VLOOKUP(F133,Terceros!A$2:A$301,1,FALSE)</f>
        <v>0</v>
      </c>
      <c r="Y133" s="238">
        <f>VLOOKUP(H133,CR!A$3:A$27,1,FALSE)</f>
        <v>0</v>
      </c>
      <c r="Z133" s="285">
        <f>VLOOKUP(F133,Terceros!A:B,2,FALSE)</f>
        <v>0</v>
      </c>
      <c r="AA133" s="242">
        <f>VLOOKUP(H133,CR!A$1:CK$26,89,FALSE)</f>
        <v>0</v>
      </c>
    </row>
    <row r="134" spans="1:27" x14ac:dyDescent="0.25">
      <c r="A134" s="5">
        <f t="shared" si="12"/>
        <v>1900</v>
      </c>
      <c r="B134" s="5">
        <f t="shared" si="13"/>
        <v>1</v>
      </c>
      <c r="C134" s="5" t="str">
        <f>VLOOKUP(B134,Tablas!E$1:F$13,2,FALSE)</f>
        <v>1T</v>
      </c>
      <c r="D134" s="60"/>
      <c r="E134" s="55"/>
      <c r="F134" s="243"/>
      <c r="G134" s="419">
        <f>VLOOKUP(F134,Terceros!A:C,3,FALSE)</f>
        <v>0</v>
      </c>
      <c r="H134" s="243"/>
      <c r="I134" s="56"/>
      <c r="J134" s="286" t="str">
        <f t="shared" si="15"/>
        <v>n</v>
      </c>
      <c r="K134" s="286">
        <f>VLOOKUP(F134,Terceros!A:D,4,FALSE)</f>
        <v>0</v>
      </c>
      <c r="L134" s="61" t="s">
        <v>63</v>
      </c>
      <c r="M134" s="69"/>
      <c r="N134" s="58"/>
      <c r="O134" s="57">
        <f t="shared" si="16"/>
        <v>0</v>
      </c>
      <c r="P134" s="59"/>
      <c r="Q134" s="58"/>
      <c r="R134" s="57">
        <f t="shared" si="17"/>
        <v>0</v>
      </c>
      <c r="S134" s="99">
        <f t="shared" si="14"/>
        <v>0</v>
      </c>
      <c r="T134" s="56"/>
      <c r="U134" s="60"/>
      <c r="V134" s="322"/>
      <c r="W134" s="56"/>
      <c r="X134" s="242">
        <f>VLOOKUP(F134,Terceros!A$2:A$301,1,FALSE)</f>
        <v>0</v>
      </c>
      <c r="Y134" s="238">
        <f>VLOOKUP(H134,CR!A$3:A$27,1,FALSE)</f>
        <v>0</v>
      </c>
      <c r="Z134" s="285">
        <f>VLOOKUP(F134,Terceros!A:B,2,FALSE)</f>
        <v>0</v>
      </c>
      <c r="AA134" s="242">
        <f>VLOOKUP(H134,CR!A$1:CK$26,89,FALSE)</f>
        <v>0</v>
      </c>
    </row>
    <row r="135" spans="1:27" x14ac:dyDescent="0.25">
      <c r="A135" s="5">
        <f t="shared" si="12"/>
        <v>1900</v>
      </c>
      <c r="B135" s="5">
        <f t="shared" si="13"/>
        <v>1</v>
      </c>
      <c r="C135" s="5" t="str">
        <f>VLOOKUP(B135,Tablas!E$1:F$13,2,FALSE)</f>
        <v>1T</v>
      </c>
      <c r="D135" s="60"/>
      <c r="E135" s="55"/>
      <c r="F135" s="243"/>
      <c r="G135" s="419">
        <f>VLOOKUP(F135,Terceros!A:C,3,FALSE)</f>
        <v>0</v>
      </c>
      <c r="H135" s="243"/>
      <c r="I135" s="56"/>
      <c r="J135" s="286" t="str">
        <f t="shared" si="15"/>
        <v>n</v>
      </c>
      <c r="K135" s="286">
        <f>VLOOKUP(F135,Terceros!A:D,4,FALSE)</f>
        <v>0</v>
      </c>
      <c r="L135" s="61" t="s">
        <v>63</v>
      </c>
      <c r="M135" s="69"/>
      <c r="N135" s="58"/>
      <c r="O135" s="57">
        <f t="shared" si="16"/>
        <v>0</v>
      </c>
      <c r="P135" s="59"/>
      <c r="Q135" s="58"/>
      <c r="R135" s="57">
        <f t="shared" si="17"/>
        <v>0</v>
      </c>
      <c r="S135" s="99">
        <f t="shared" si="14"/>
        <v>0</v>
      </c>
      <c r="T135" s="56"/>
      <c r="U135" s="60"/>
      <c r="V135" s="322"/>
      <c r="W135" s="56"/>
      <c r="X135" s="242">
        <f>VLOOKUP(F135,Terceros!A$2:A$301,1,FALSE)</f>
        <v>0</v>
      </c>
      <c r="Y135" s="238">
        <f>VLOOKUP(H135,CR!A$3:A$27,1,FALSE)</f>
        <v>0</v>
      </c>
      <c r="Z135" s="285">
        <f>VLOOKUP(F135,Terceros!A:B,2,FALSE)</f>
        <v>0</v>
      </c>
      <c r="AA135" s="242">
        <f>VLOOKUP(H135,CR!A$1:CK$26,89,FALSE)</f>
        <v>0</v>
      </c>
    </row>
    <row r="136" spans="1:27" x14ac:dyDescent="0.25">
      <c r="A136" s="5">
        <f t="shared" si="12"/>
        <v>1900</v>
      </c>
      <c r="B136" s="5">
        <f t="shared" si="13"/>
        <v>1</v>
      </c>
      <c r="C136" s="5" t="str">
        <f>VLOOKUP(B136,Tablas!E$1:F$13,2,FALSE)</f>
        <v>1T</v>
      </c>
      <c r="D136" s="60"/>
      <c r="E136" s="55"/>
      <c r="F136" s="243"/>
      <c r="G136" s="419">
        <f>VLOOKUP(F136,Terceros!A:C,3,FALSE)</f>
        <v>0</v>
      </c>
      <c r="H136" s="243"/>
      <c r="I136" s="56"/>
      <c r="J136" s="286" t="str">
        <f t="shared" si="15"/>
        <v>n</v>
      </c>
      <c r="K136" s="286">
        <f>VLOOKUP(F136,Terceros!A:D,4,FALSE)</f>
        <v>0</v>
      </c>
      <c r="L136" s="61" t="s">
        <v>63</v>
      </c>
      <c r="M136" s="69"/>
      <c r="N136" s="58"/>
      <c r="O136" s="57">
        <f t="shared" si="16"/>
        <v>0</v>
      </c>
      <c r="P136" s="59"/>
      <c r="Q136" s="58"/>
      <c r="R136" s="57">
        <f t="shared" si="17"/>
        <v>0</v>
      </c>
      <c r="S136" s="99">
        <f t="shared" si="14"/>
        <v>0</v>
      </c>
      <c r="T136" s="56"/>
      <c r="U136" s="60"/>
      <c r="V136" s="322"/>
      <c r="W136" s="56"/>
      <c r="X136" s="242">
        <f>VLOOKUP(F136,Terceros!A$2:A$301,1,FALSE)</f>
        <v>0</v>
      </c>
      <c r="Y136" s="238">
        <f>VLOOKUP(H136,CR!A$3:A$27,1,FALSE)</f>
        <v>0</v>
      </c>
      <c r="Z136" s="285">
        <f>VLOOKUP(F136,Terceros!A:B,2,FALSE)</f>
        <v>0</v>
      </c>
      <c r="AA136" s="242">
        <f>VLOOKUP(H136,CR!A$1:CK$26,89,FALSE)</f>
        <v>0</v>
      </c>
    </row>
    <row r="137" spans="1:27" x14ac:dyDescent="0.25">
      <c r="A137" s="5">
        <f t="shared" si="12"/>
        <v>1900</v>
      </c>
      <c r="B137" s="5">
        <f t="shared" si="13"/>
        <v>1</v>
      </c>
      <c r="C137" s="5" t="str">
        <f>VLOOKUP(B137,Tablas!E$1:F$13,2,FALSE)</f>
        <v>1T</v>
      </c>
      <c r="D137" s="60"/>
      <c r="E137" s="55"/>
      <c r="F137" s="243"/>
      <c r="G137" s="419">
        <f>VLOOKUP(F137,Terceros!A:C,3,FALSE)</f>
        <v>0</v>
      </c>
      <c r="H137" s="243"/>
      <c r="I137" s="56"/>
      <c r="J137" s="286" t="str">
        <f t="shared" si="15"/>
        <v>n</v>
      </c>
      <c r="K137" s="286">
        <f>VLOOKUP(F137,Terceros!A:D,4,FALSE)</f>
        <v>0</v>
      </c>
      <c r="L137" s="61" t="s">
        <v>63</v>
      </c>
      <c r="M137" s="69"/>
      <c r="N137" s="58"/>
      <c r="O137" s="57">
        <f t="shared" si="16"/>
        <v>0</v>
      </c>
      <c r="P137" s="59"/>
      <c r="Q137" s="58"/>
      <c r="R137" s="57">
        <f t="shared" si="17"/>
        <v>0</v>
      </c>
      <c r="S137" s="99">
        <f t="shared" si="14"/>
        <v>0</v>
      </c>
      <c r="T137" s="56"/>
      <c r="U137" s="60"/>
      <c r="V137" s="322"/>
      <c r="W137" s="56"/>
      <c r="X137" s="242">
        <f>VLOOKUP(F137,Terceros!A$2:A$301,1,FALSE)</f>
        <v>0</v>
      </c>
      <c r="Y137" s="238">
        <f>VLOOKUP(H137,CR!A$3:A$27,1,FALSE)</f>
        <v>0</v>
      </c>
      <c r="Z137" s="285">
        <f>VLOOKUP(F137,Terceros!A:B,2,FALSE)</f>
        <v>0</v>
      </c>
      <c r="AA137" s="242">
        <f>VLOOKUP(H137,CR!A$1:CK$26,89,FALSE)</f>
        <v>0</v>
      </c>
    </row>
    <row r="138" spans="1:27" x14ac:dyDescent="0.25">
      <c r="A138" s="5">
        <f t="shared" si="12"/>
        <v>1900</v>
      </c>
      <c r="B138" s="5">
        <f t="shared" si="13"/>
        <v>1</v>
      </c>
      <c r="C138" s="5" t="str">
        <f>VLOOKUP(B138,Tablas!E$1:F$13,2,FALSE)</f>
        <v>1T</v>
      </c>
      <c r="D138" s="60"/>
      <c r="E138" s="55"/>
      <c r="F138" s="243"/>
      <c r="G138" s="419">
        <f>VLOOKUP(F138,Terceros!A:C,3,FALSE)</f>
        <v>0</v>
      </c>
      <c r="H138" s="243"/>
      <c r="I138" s="56"/>
      <c r="J138" s="286" t="str">
        <f t="shared" si="15"/>
        <v>n</v>
      </c>
      <c r="K138" s="286">
        <f>VLOOKUP(F138,Terceros!A:D,4,FALSE)</f>
        <v>0</v>
      </c>
      <c r="L138" s="61" t="s">
        <v>63</v>
      </c>
      <c r="M138" s="69"/>
      <c r="N138" s="58"/>
      <c r="O138" s="57">
        <f t="shared" si="16"/>
        <v>0</v>
      </c>
      <c r="P138" s="59"/>
      <c r="Q138" s="58"/>
      <c r="R138" s="57">
        <f t="shared" si="17"/>
        <v>0</v>
      </c>
      <c r="S138" s="99">
        <f t="shared" si="14"/>
        <v>0</v>
      </c>
      <c r="T138" s="56"/>
      <c r="U138" s="60"/>
      <c r="V138" s="322"/>
      <c r="W138" s="56"/>
      <c r="X138" s="242">
        <f>VLOOKUP(F138,Terceros!A$2:A$301,1,FALSE)</f>
        <v>0</v>
      </c>
      <c r="Y138" s="238">
        <f>VLOOKUP(H138,CR!A$3:A$27,1,FALSE)</f>
        <v>0</v>
      </c>
      <c r="Z138" s="285">
        <f>VLOOKUP(F138,Terceros!A:B,2,FALSE)</f>
        <v>0</v>
      </c>
      <c r="AA138" s="242">
        <f>VLOOKUP(H138,CR!A$1:CK$26,89,FALSE)</f>
        <v>0</v>
      </c>
    </row>
    <row r="139" spans="1:27" x14ac:dyDescent="0.25">
      <c r="A139" s="5">
        <f t="shared" si="12"/>
        <v>1900</v>
      </c>
      <c r="B139" s="5">
        <f t="shared" si="13"/>
        <v>1</v>
      </c>
      <c r="C139" s="5" t="str">
        <f>VLOOKUP(B139,Tablas!E$1:F$13,2,FALSE)</f>
        <v>1T</v>
      </c>
      <c r="D139" s="60"/>
      <c r="E139" s="55"/>
      <c r="F139" s="243"/>
      <c r="G139" s="419">
        <f>VLOOKUP(F139,Terceros!A:C,3,FALSE)</f>
        <v>0</v>
      </c>
      <c r="H139" s="243"/>
      <c r="I139" s="56"/>
      <c r="J139" s="286" t="str">
        <f t="shared" si="15"/>
        <v>n</v>
      </c>
      <c r="K139" s="286">
        <f>VLOOKUP(F139,Terceros!A:D,4,FALSE)</f>
        <v>0</v>
      </c>
      <c r="L139" s="61" t="s">
        <v>63</v>
      </c>
      <c r="M139" s="69"/>
      <c r="N139" s="58"/>
      <c r="O139" s="57">
        <f t="shared" si="16"/>
        <v>0</v>
      </c>
      <c r="P139" s="59"/>
      <c r="Q139" s="58"/>
      <c r="R139" s="57">
        <f t="shared" si="17"/>
        <v>0</v>
      </c>
      <c r="S139" s="99">
        <f t="shared" si="14"/>
        <v>0</v>
      </c>
      <c r="T139" s="56"/>
      <c r="U139" s="60"/>
      <c r="V139" s="322"/>
      <c r="W139" s="56"/>
      <c r="X139" s="242">
        <f>VLOOKUP(F139,Terceros!A$2:A$301,1,FALSE)</f>
        <v>0</v>
      </c>
      <c r="Y139" s="238">
        <f>VLOOKUP(H139,CR!A$3:A$27,1,FALSE)</f>
        <v>0</v>
      </c>
      <c r="Z139" s="285">
        <f>VLOOKUP(F139,Terceros!A:B,2,FALSE)</f>
        <v>0</v>
      </c>
      <c r="AA139" s="242">
        <f>VLOOKUP(H139,CR!A$1:CK$26,89,FALSE)</f>
        <v>0</v>
      </c>
    </row>
    <row r="140" spans="1:27" x14ac:dyDescent="0.25">
      <c r="A140" s="5">
        <f t="shared" si="12"/>
        <v>1900</v>
      </c>
      <c r="B140" s="5">
        <f t="shared" si="13"/>
        <v>1</v>
      </c>
      <c r="C140" s="5" t="str">
        <f>VLOOKUP(B140,Tablas!E$1:F$13,2,FALSE)</f>
        <v>1T</v>
      </c>
      <c r="D140" s="60"/>
      <c r="E140" s="55"/>
      <c r="F140" s="243"/>
      <c r="G140" s="419">
        <f>VLOOKUP(F140,Terceros!A:C,3,FALSE)</f>
        <v>0</v>
      </c>
      <c r="H140" s="243"/>
      <c r="I140" s="56"/>
      <c r="J140" s="286" t="str">
        <f t="shared" si="15"/>
        <v>n</v>
      </c>
      <c r="K140" s="286">
        <f>VLOOKUP(F140,Terceros!A:D,4,FALSE)</f>
        <v>0</v>
      </c>
      <c r="L140" s="61" t="s">
        <v>63</v>
      </c>
      <c r="M140" s="69"/>
      <c r="N140" s="58"/>
      <c r="O140" s="57">
        <f t="shared" si="16"/>
        <v>0</v>
      </c>
      <c r="P140" s="59"/>
      <c r="Q140" s="58"/>
      <c r="R140" s="57">
        <f t="shared" si="17"/>
        <v>0</v>
      </c>
      <c r="S140" s="99">
        <f t="shared" si="14"/>
        <v>0</v>
      </c>
      <c r="T140" s="56"/>
      <c r="U140" s="60"/>
      <c r="V140" s="322"/>
      <c r="W140" s="56"/>
      <c r="X140" s="242">
        <f>VLOOKUP(F140,Terceros!A$2:A$301,1,FALSE)</f>
        <v>0</v>
      </c>
      <c r="Y140" s="238">
        <f>VLOOKUP(H140,CR!A$3:A$27,1,FALSE)</f>
        <v>0</v>
      </c>
      <c r="Z140" s="285">
        <f>VLOOKUP(F140,Terceros!A:B,2,FALSE)</f>
        <v>0</v>
      </c>
      <c r="AA140" s="242">
        <f>VLOOKUP(H140,CR!A$1:CK$26,89,FALSE)</f>
        <v>0</v>
      </c>
    </row>
    <row r="141" spans="1:27" x14ac:dyDescent="0.25">
      <c r="A141" s="5">
        <f t="shared" si="12"/>
        <v>1900</v>
      </c>
      <c r="B141" s="5">
        <f t="shared" si="13"/>
        <v>1</v>
      </c>
      <c r="C141" s="5" t="str">
        <f>VLOOKUP(B141,Tablas!E$1:F$13,2,FALSE)</f>
        <v>1T</v>
      </c>
      <c r="D141" s="60"/>
      <c r="E141" s="55"/>
      <c r="F141" s="243"/>
      <c r="G141" s="419">
        <f>VLOOKUP(F141,Terceros!A:C,3,FALSE)</f>
        <v>0</v>
      </c>
      <c r="H141" s="243"/>
      <c r="I141" s="56"/>
      <c r="J141" s="286" t="str">
        <f t="shared" si="15"/>
        <v>n</v>
      </c>
      <c r="K141" s="286">
        <f>VLOOKUP(F141,Terceros!A:D,4,FALSE)</f>
        <v>0</v>
      </c>
      <c r="L141" s="61" t="s">
        <v>63</v>
      </c>
      <c r="M141" s="69"/>
      <c r="N141" s="58"/>
      <c r="O141" s="57">
        <f t="shared" si="16"/>
        <v>0</v>
      </c>
      <c r="P141" s="59"/>
      <c r="Q141" s="58"/>
      <c r="R141" s="57">
        <f t="shared" si="17"/>
        <v>0</v>
      </c>
      <c r="S141" s="99">
        <f t="shared" si="14"/>
        <v>0</v>
      </c>
      <c r="T141" s="56"/>
      <c r="U141" s="60"/>
      <c r="V141" s="322"/>
      <c r="W141" s="56"/>
      <c r="X141" s="242">
        <f>VLOOKUP(F141,Terceros!A$2:A$301,1,FALSE)</f>
        <v>0</v>
      </c>
      <c r="Y141" s="238">
        <f>VLOOKUP(H141,CR!A$3:A$27,1,FALSE)</f>
        <v>0</v>
      </c>
      <c r="Z141" s="285">
        <f>VLOOKUP(F141,Terceros!A:B,2,FALSE)</f>
        <v>0</v>
      </c>
      <c r="AA141" s="242">
        <f>VLOOKUP(H141,CR!A$1:CK$26,89,FALSE)</f>
        <v>0</v>
      </c>
    </row>
    <row r="142" spans="1:27" x14ac:dyDescent="0.25">
      <c r="A142" s="5">
        <f t="shared" si="12"/>
        <v>1900</v>
      </c>
      <c r="B142" s="5">
        <f t="shared" si="13"/>
        <v>1</v>
      </c>
      <c r="C142" s="5" t="str">
        <f>VLOOKUP(B142,Tablas!E$1:F$13,2,FALSE)</f>
        <v>1T</v>
      </c>
      <c r="D142" s="60"/>
      <c r="E142" s="55"/>
      <c r="F142" s="243"/>
      <c r="G142" s="419">
        <f>VLOOKUP(F142,Terceros!A:C,3,FALSE)</f>
        <v>0</v>
      </c>
      <c r="H142" s="243"/>
      <c r="I142" s="56"/>
      <c r="J142" s="286" t="str">
        <f t="shared" si="15"/>
        <v>n</v>
      </c>
      <c r="K142" s="286">
        <f>VLOOKUP(F142,Terceros!A:D,4,FALSE)</f>
        <v>0</v>
      </c>
      <c r="L142" s="61" t="s">
        <v>63</v>
      </c>
      <c r="M142" s="69"/>
      <c r="N142" s="58"/>
      <c r="O142" s="57">
        <f t="shared" si="16"/>
        <v>0</v>
      </c>
      <c r="P142" s="59"/>
      <c r="Q142" s="58"/>
      <c r="R142" s="57">
        <f t="shared" si="17"/>
        <v>0</v>
      </c>
      <c r="S142" s="99">
        <f t="shared" si="14"/>
        <v>0</v>
      </c>
      <c r="T142" s="56"/>
      <c r="U142" s="60"/>
      <c r="V142" s="322"/>
      <c r="W142" s="56"/>
      <c r="X142" s="242">
        <f>VLOOKUP(F142,Terceros!A$2:A$301,1,FALSE)</f>
        <v>0</v>
      </c>
      <c r="Y142" s="238">
        <f>VLOOKUP(H142,CR!A$3:A$27,1,FALSE)</f>
        <v>0</v>
      </c>
      <c r="Z142" s="285">
        <f>VLOOKUP(F142,Terceros!A:B,2,FALSE)</f>
        <v>0</v>
      </c>
      <c r="AA142" s="242">
        <f>VLOOKUP(H142,CR!A$1:CK$26,89,FALSE)</f>
        <v>0</v>
      </c>
    </row>
    <row r="143" spans="1:27" x14ac:dyDescent="0.25">
      <c r="A143" s="5">
        <f t="shared" si="12"/>
        <v>1900</v>
      </c>
      <c r="B143" s="5">
        <f t="shared" si="13"/>
        <v>1</v>
      </c>
      <c r="C143" s="5" t="str">
        <f>VLOOKUP(B143,Tablas!E$1:F$13,2,FALSE)</f>
        <v>1T</v>
      </c>
      <c r="D143" s="60"/>
      <c r="E143" s="55"/>
      <c r="F143" s="243"/>
      <c r="G143" s="419">
        <f>VLOOKUP(F143,Terceros!A:C,3,FALSE)</f>
        <v>0</v>
      </c>
      <c r="H143" s="243"/>
      <c r="I143" s="56"/>
      <c r="J143" s="286" t="str">
        <f t="shared" si="15"/>
        <v>n</v>
      </c>
      <c r="K143" s="286">
        <f>VLOOKUP(F143,Terceros!A:D,4,FALSE)</f>
        <v>0</v>
      </c>
      <c r="L143" s="61" t="s">
        <v>63</v>
      </c>
      <c r="M143" s="69"/>
      <c r="N143" s="58"/>
      <c r="O143" s="57">
        <f t="shared" si="16"/>
        <v>0</v>
      </c>
      <c r="P143" s="59"/>
      <c r="Q143" s="58"/>
      <c r="R143" s="57">
        <f t="shared" si="17"/>
        <v>0</v>
      </c>
      <c r="S143" s="99">
        <f t="shared" si="14"/>
        <v>0</v>
      </c>
      <c r="T143" s="56"/>
      <c r="U143" s="60"/>
      <c r="V143" s="322"/>
      <c r="W143" s="56"/>
      <c r="X143" s="242">
        <f>VLOOKUP(F143,Terceros!A$2:A$301,1,FALSE)</f>
        <v>0</v>
      </c>
      <c r="Y143" s="238">
        <f>VLOOKUP(H143,CR!A$3:A$27,1,FALSE)</f>
        <v>0</v>
      </c>
      <c r="Z143" s="285">
        <f>VLOOKUP(F143,Terceros!A:B,2,FALSE)</f>
        <v>0</v>
      </c>
      <c r="AA143" s="242">
        <f>VLOOKUP(H143,CR!A$1:CK$26,89,FALSE)</f>
        <v>0</v>
      </c>
    </row>
    <row r="144" spans="1:27" x14ac:dyDescent="0.25">
      <c r="A144" s="5">
        <f t="shared" si="12"/>
        <v>1900</v>
      </c>
      <c r="B144" s="5">
        <f t="shared" si="13"/>
        <v>1</v>
      </c>
      <c r="C144" s="5" t="str">
        <f>VLOOKUP(B144,Tablas!E$1:F$13,2,FALSE)</f>
        <v>1T</v>
      </c>
      <c r="D144" s="60"/>
      <c r="E144" s="55"/>
      <c r="F144" s="243"/>
      <c r="G144" s="419">
        <f>VLOOKUP(F144,Terceros!A:C,3,FALSE)</f>
        <v>0</v>
      </c>
      <c r="H144" s="243"/>
      <c r="I144" s="56"/>
      <c r="J144" s="286" t="str">
        <f t="shared" si="15"/>
        <v>n</v>
      </c>
      <c r="K144" s="286">
        <f>VLOOKUP(F144,Terceros!A:D,4,FALSE)</f>
        <v>0</v>
      </c>
      <c r="L144" s="61" t="s">
        <v>63</v>
      </c>
      <c r="M144" s="69"/>
      <c r="N144" s="58"/>
      <c r="O144" s="57">
        <f t="shared" si="16"/>
        <v>0</v>
      </c>
      <c r="P144" s="59"/>
      <c r="Q144" s="58"/>
      <c r="R144" s="57">
        <f t="shared" si="17"/>
        <v>0</v>
      </c>
      <c r="S144" s="99">
        <f t="shared" si="14"/>
        <v>0</v>
      </c>
      <c r="T144" s="56"/>
      <c r="U144" s="60"/>
      <c r="V144" s="322"/>
      <c r="W144" s="56"/>
      <c r="X144" s="242">
        <f>VLOOKUP(F144,Terceros!A$2:A$301,1,FALSE)</f>
        <v>0</v>
      </c>
      <c r="Y144" s="238">
        <f>VLOOKUP(H144,CR!A$3:A$27,1,FALSE)</f>
        <v>0</v>
      </c>
      <c r="Z144" s="285">
        <f>VLOOKUP(F144,Terceros!A:B,2,FALSE)</f>
        <v>0</v>
      </c>
      <c r="AA144" s="242">
        <f>VLOOKUP(H144,CR!A$1:CK$26,89,FALSE)</f>
        <v>0</v>
      </c>
    </row>
    <row r="145" spans="1:27" x14ac:dyDescent="0.25">
      <c r="A145" s="5">
        <f t="shared" si="12"/>
        <v>1900</v>
      </c>
      <c r="B145" s="5">
        <f t="shared" si="13"/>
        <v>1</v>
      </c>
      <c r="C145" s="5" t="str">
        <f>VLOOKUP(B145,Tablas!E$1:F$13,2,FALSE)</f>
        <v>1T</v>
      </c>
      <c r="D145" s="60"/>
      <c r="E145" s="55"/>
      <c r="F145" s="243"/>
      <c r="G145" s="419">
        <f>VLOOKUP(F145,Terceros!A:C,3,FALSE)</f>
        <v>0</v>
      </c>
      <c r="H145" s="243"/>
      <c r="I145" s="56"/>
      <c r="J145" s="286" t="str">
        <f t="shared" si="15"/>
        <v>n</v>
      </c>
      <c r="K145" s="286">
        <f>VLOOKUP(F145,Terceros!A:D,4,FALSE)</f>
        <v>0</v>
      </c>
      <c r="L145" s="61" t="s">
        <v>63</v>
      </c>
      <c r="M145" s="69"/>
      <c r="N145" s="58"/>
      <c r="O145" s="57">
        <f t="shared" si="16"/>
        <v>0</v>
      </c>
      <c r="P145" s="59"/>
      <c r="Q145" s="58"/>
      <c r="R145" s="57">
        <f t="shared" si="17"/>
        <v>0</v>
      </c>
      <c r="S145" s="99">
        <f t="shared" si="14"/>
        <v>0</v>
      </c>
      <c r="T145" s="56"/>
      <c r="U145" s="60"/>
      <c r="V145" s="322"/>
      <c r="W145" s="56"/>
      <c r="X145" s="242">
        <f>VLOOKUP(F145,Terceros!A$2:A$301,1,FALSE)</f>
        <v>0</v>
      </c>
      <c r="Y145" s="238">
        <f>VLOOKUP(H145,CR!A$3:A$27,1,FALSE)</f>
        <v>0</v>
      </c>
      <c r="Z145" s="285">
        <f>VLOOKUP(F145,Terceros!A:B,2,FALSE)</f>
        <v>0</v>
      </c>
      <c r="AA145" s="242">
        <f>VLOOKUP(H145,CR!A$1:CK$26,89,FALSE)</f>
        <v>0</v>
      </c>
    </row>
    <row r="146" spans="1:27" x14ac:dyDescent="0.25">
      <c r="A146" s="5">
        <f t="shared" si="12"/>
        <v>1900</v>
      </c>
      <c r="B146" s="5">
        <f t="shared" si="13"/>
        <v>1</v>
      </c>
      <c r="C146" s="5" t="str">
        <f>VLOOKUP(B146,Tablas!E$1:F$13,2,FALSE)</f>
        <v>1T</v>
      </c>
      <c r="D146" s="60"/>
      <c r="E146" s="55"/>
      <c r="F146" s="243"/>
      <c r="G146" s="419">
        <f>VLOOKUP(F146,Terceros!A:C,3,FALSE)</f>
        <v>0</v>
      </c>
      <c r="H146" s="243"/>
      <c r="I146" s="56"/>
      <c r="J146" s="286" t="str">
        <f t="shared" si="15"/>
        <v>n</v>
      </c>
      <c r="K146" s="286">
        <f>VLOOKUP(F146,Terceros!A:D,4,FALSE)</f>
        <v>0</v>
      </c>
      <c r="L146" s="61" t="s">
        <v>63</v>
      </c>
      <c r="M146" s="57"/>
      <c r="N146" s="58"/>
      <c r="O146" s="57">
        <f t="shared" si="16"/>
        <v>0</v>
      </c>
      <c r="P146" s="59"/>
      <c r="Q146" s="58"/>
      <c r="R146" s="57">
        <f t="shared" si="17"/>
        <v>0</v>
      </c>
      <c r="S146" s="99">
        <f t="shared" si="14"/>
        <v>0</v>
      </c>
      <c r="T146" s="56"/>
      <c r="U146" s="60"/>
      <c r="V146" s="322"/>
      <c r="W146" s="56"/>
      <c r="X146" s="242">
        <f>VLOOKUP(F146,Terceros!A$2:A$301,1,FALSE)</f>
        <v>0</v>
      </c>
      <c r="Y146" s="238">
        <f>VLOOKUP(H146,CR!A$3:A$27,1,FALSE)</f>
        <v>0</v>
      </c>
      <c r="Z146" s="285">
        <f>VLOOKUP(F146,Terceros!A:B,2,FALSE)</f>
        <v>0</v>
      </c>
      <c r="AA146" s="242">
        <f>VLOOKUP(H146,CR!A$1:CK$26,89,FALSE)</f>
        <v>0</v>
      </c>
    </row>
    <row r="147" spans="1:27" x14ac:dyDescent="0.25">
      <c r="A147" s="5">
        <f t="shared" si="12"/>
        <v>1900</v>
      </c>
      <c r="B147" s="5">
        <f t="shared" si="13"/>
        <v>1</v>
      </c>
      <c r="C147" s="5" t="str">
        <f>VLOOKUP(B147,Tablas!E$1:F$13,2,FALSE)</f>
        <v>1T</v>
      </c>
      <c r="D147" s="60"/>
      <c r="E147" s="55"/>
      <c r="F147" s="243"/>
      <c r="G147" s="419">
        <f>VLOOKUP(F147,Terceros!A:C,3,FALSE)</f>
        <v>0</v>
      </c>
      <c r="H147" s="243"/>
      <c r="I147" s="56"/>
      <c r="J147" s="286" t="str">
        <f t="shared" si="15"/>
        <v>n</v>
      </c>
      <c r="K147" s="286">
        <f>VLOOKUP(F147,Terceros!A:D,4,FALSE)</f>
        <v>0</v>
      </c>
      <c r="L147" s="61" t="s">
        <v>63</v>
      </c>
      <c r="M147" s="57"/>
      <c r="N147" s="58"/>
      <c r="O147" s="57">
        <f t="shared" si="16"/>
        <v>0</v>
      </c>
      <c r="P147" s="59"/>
      <c r="Q147" s="58"/>
      <c r="R147" s="57">
        <f t="shared" si="17"/>
        <v>0</v>
      </c>
      <c r="S147" s="99">
        <f t="shared" si="14"/>
        <v>0</v>
      </c>
      <c r="T147" s="56"/>
      <c r="U147" s="60"/>
      <c r="V147" s="322"/>
      <c r="W147" s="56"/>
      <c r="X147" s="242">
        <f>VLOOKUP(F147,Terceros!A$2:A$301,1,FALSE)</f>
        <v>0</v>
      </c>
      <c r="Y147" s="238">
        <f>VLOOKUP(H147,CR!A$3:A$27,1,FALSE)</f>
        <v>0</v>
      </c>
      <c r="Z147" s="285">
        <f>VLOOKUP(F147,Terceros!A:B,2,FALSE)</f>
        <v>0</v>
      </c>
      <c r="AA147" s="242">
        <f>VLOOKUP(H147,CR!A$1:CK$26,89,FALSE)</f>
        <v>0</v>
      </c>
    </row>
    <row r="148" spans="1:27" x14ac:dyDescent="0.25">
      <c r="A148" s="5">
        <f t="shared" si="12"/>
        <v>1900</v>
      </c>
      <c r="B148" s="5">
        <f t="shared" si="13"/>
        <v>1</v>
      </c>
      <c r="C148" s="5" t="str">
        <f>VLOOKUP(B148,Tablas!E$1:F$13,2,FALSE)</f>
        <v>1T</v>
      </c>
      <c r="D148" s="60"/>
      <c r="E148" s="55"/>
      <c r="F148" s="243"/>
      <c r="G148" s="419">
        <f>VLOOKUP(F148,Terceros!A:C,3,FALSE)</f>
        <v>0</v>
      </c>
      <c r="H148" s="243"/>
      <c r="I148" s="56"/>
      <c r="J148" s="286" t="str">
        <f t="shared" si="15"/>
        <v>n</v>
      </c>
      <c r="K148" s="286">
        <f>VLOOKUP(F148,Terceros!A:D,4,FALSE)</f>
        <v>0</v>
      </c>
      <c r="L148" s="61" t="s">
        <v>63</v>
      </c>
      <c r="M148" s="57"/>
      <c r="N148" s="58"/>
      <c r="O148" s="57">
        <f t="shared" si="16"/>
        <v>0</v>
      </c>
      <c r="P148" s="59"/>
      <c r="Q148" s="58"/>
      <c r="R148" s="57">
        <f t="shared" si="17"/>
        <v>0</v>
      </c>
      <c r="S148" s="99">
        <f t="shared" si="14"/>
        <v>0</v>
      </c>
      <c r="T148" s="56"/>
      <c r="U148" s="60"/>
      <c r="V148" s="322"/>
      <c r="W148" s="56"/>
      <c r="X148" s="242">
        <f>VLOOKUP(F148,Terceros!A$2:A$301,1,FALSE)</f>
        <v>0</v>
      </c>
      <c r="Y148" s="238">
        <f>VLOOKUP(H148,CR!A$3:A$27,1,FALSE)</f>
        <v>0</v>
      </c>
      <c r="Z148" s="285">
        <f>VLOOKUP(F148,Terceros!A:B,2,FALSE)</f>
        <v>0</v>
      </c>
      <c r="AA148" s="242">
        <f>VLOOKUP(H148,CR!A$1:CK$26,89,FALSE)</f>
        <v>0</v>
      </c>
    </row>
    <row r="149" spans="1:27" x14ac:dyDescent="0.25">
      <c r="A149" s="5">
        <f t="shared" si="12"/>
        <v>1900</v>
      </c>
      <c r="B149" s="5">
        <f t="shared" si="13"/>
        <v>1</v>
      </c>
      <c r="C149" s="5" t="str">
        <f>VLOOKUP(B149,Tablas!E$1:F$13,2,FALSE)</f>
        <v>1T</v>
      </c>
      <c r="D149" s="60"/>
      <c r="E149" s="55"/>
      <c r="F149" s="243"/>
      <c r="G149" s="419">
        <f>VLOOKUP(F149,Terceros!A:C,3,FALSE)</f>
        <v>0</v>
      </c>
      <c r="H149" s="243"/>
      <c r="I149" s="56"/>
      <c r="J149" s="286" t="str">
        <f t="shared" si="15"/>
        <v>n</v>
      </c>
      <c r="K149" s="286">
        <f>VLOOKUP(F149,Terceros!A:D,4,FALSE)</f>
        <v>0</v>
      </c>
      <c r="L149" s="61" t="s">
        <v>63</v>
      </c>
      <c r="M149" s="57"/>
      <c r="N149" s="58"/>
      <c r="O149" s="57">
        <f t="shared" si="16"/>
        <v>0</v>
      </c>
      <c r="P149" s="59"/>
      <c r="Q149" s="58"/>
      <c r="R149" s="57">
        <f t="shared" si="17"/>
        <v>0</v>
      </c>
      <c r="S149" s="99">
        <f t="shared" si="14"/>
        <v>0</v>
      </c>
      <c r="T149" s="56"/>
      <c r="U149" s="60"/>
      <c r="V149" s="322"/>
      <c r="W149" s="56"/>
      <c r="X149" s="242">
        <f>VLOOKUP(F149,Terceros!A$2:A$301,1,FALSE)</f>
        <v>0</v>
      </c>
      <c r="Y149" s="238">
        <f>VLOOKUP(H149,CR!A$3:A$27,1,FALSE)</f>
        <v>0</v>
      </c>
      <c r="Z149" s="285">
        <f>VLOOKUP(F149,Terceros!A:B,2,FALSE)</f>
        <v>0</v>
      </c>
      <c r="AA149" s="242">
        <f>VLOOKUP(H149,CR!A$1:CK$26,89,FALSE)</f>
        <v>0</v>
      </c>
    </row>
    <row r="150" spans="1:27" x14ac:dyDescent="0.25">
      <c r="A150" s="5">
        <f t="shared" si="12"/>
        <v>1900</v>
      </c>
      <c r="B150" s="5">
        <f t="shared" si="13"/>
        <v>1</v>
      </c>
      <c r="C150" s="5" t="str">
        <f>VLOOKUP(B150,Tablas!E$1:F$13,2,FALSE)</f>
        <v>1T</v>
      </c>
      <c r="D150" s="60"/>
      <c r="E150" s="55"/>
      <c r="F150" s="243"/>
      <c r="G150" s="419">
        <f>VLOOKUP(F150,Terceros!A:C,3,FALSE)</f>
        <v>0</v>
      </c>
      <c r="H150" s="243"/>
      <c r="I150" s="56"/>
      <c r="J150" s="286" t="str">
        <f t="shared" si="15"/>
        <v>n</v>
      </c>
      <c r="K150" s="286">
        <f>VLOOKUP(F150,Terceros!A:D,4,FALSE)</f>
        <v>0</v>
      </c>
      <c r="L150" s="61" t="s">
        <v>63</v>
      </c>
      <c r="M150" s="69"/>
      <c r="N150" s="58"/>
      <c r="O150" s="57">
        <f t="shared" si="16"/>
        <v>0</v>
      </c>
      <c r="P150" s="59"/>
      <c r="Q150" s="58"/>
      <c r="R150" s="57">
        <f t="shared" si="17"/>
        <v>0</v>
      </c>
      <c r="S150" s="99">
        <f t="shared" si="14"/>
        <v>0</v>
      </c>
      <c r="T150" s="56"/>
      <c r="U150" s="60"/>
      <c r="V150" s="322"/>
      <c r="W150" s="56"/>
      <c r="X150" s="242">
        <f>VLOOKUP(F150,Terceros!A$2:A$301,1,FALSE)</f>
        <v>0</v>
      </c>
      <c r="Y150" s="238">
        <f>VLOOKUP(H150,CR!A$3:A$27,1,FALSE)</f>
        <v>0</v>
      </c>
      <c r="Z150" s="285">
        <f>VLOOKUP(F150,Terceros!A:B,2,FALSE)</f>
        <v>0</v>
      </c>
      <c r="AA150" s="242">
        <f>VLOOKUP(H150,CR!A$1:CK$26,89,FALSE)</f>
        <v>0</v>
      </c>
    </row>
    <row r="151" spans="1:27" x14ac:dyDescent="0.25">
      <c r="A151" s="5">
        <f t="shared" si="12"/>
        <v>1900</v>
      </c>
      <c r="B151" s="5">
        <f t="shared" si="13"/>
        <v>1</v>
      </c>
      <c r="C151" s="5" t="str">
        <f>VLOOKUP(B151,Tablas!E$1:F$13,2,FALSE)</f>
        <v>1T</v>
      </c>
      <c r="D151" s="60"/>
      <c r="E151" s="55"/>
      <c r="F151" s="243"/>
      <c r="G151" s="419">
        <f>VLOOKUP(F151,Terceros!A:C,3,FALSE)</f>
        <v>0</v>
      </c>
      <c r="H151" s="243"/>
      <c r="I151" s="56"/>
      <c r="J151" s="286" t="str">
        <f t="shared" si="15"/>
        <v>n</v>
      </c>
      <c r="K151" s="286">
        <f>VLOOKUP(F151,Terceros!A:D,4,FALSE)</f>
        <v>0</v>
      </c>
      <c r="L151" s="61" t="s">
        <v>63</v>
      </c>
      <c r="M151" s="69"/>
      <c r="N151" s="58"/>
      <c r="O151" s="57">
        <f t="shared" si="16"/>
        <v>0</v>
      </c>
      <c r="P151" s="59"/>
      <c r="Q151" s="58"/>
      <c r="R151" s="57">
        <f t="shared" si="17"/>
        <v>0</v>
      </c>
      <c r="S151" s="99">
        <f t="shared" si="14"/>
        <v>0</v>
      </c>
      <c r="T151" s="56"/>
      <c r="U151" s="60"/>
      <c r="V151" s="322"/>
      <c r="W151" s="56"/>
      <c r="X151" s="242">
        <f>VLOOKUP(F151,Terceros!A$2:A$301,1,FALSE)</f>
        <v>0</v>
      </c>
      <c r="Y151" s="238">
        <f>VLOOKUP(H151,CR!A$3:A$27,1,FALSE)</f>
        <v>0</v>
      </c>
      <c r="Z151" s="285">
        <f>VLOOKUP(F151,Terceros!A:B,2,FALSE)</f>
        <v>0</v>
      </c>
      <c r="AA151" s="242">
        <f>VLOOKUP(H151,CR!A$1:CK$26,89,FALSE)</f>
        <v>0</v>
      </c>
    </row>
    <row r="152" spans="1:27" x14ac:dyDescent="0.25">
      <c r="A152" s="5">
        <f t="shared" si="12"/>
        <v>1900</v>
      </c>
      <c r="B152" s="5">
        <f t="shared" si="13"/>
        <v>1</v>
      </c>
      <c r="C152" s="5" t="str">
        <f>VLOOKUP(B152,Tablas!E$1:F$13,2,FALSE)</f>
        <v>1T</v>
      </c>
      <c r="D152" s="60"/>
      <c r="E152" s="55"/>
      <c r="F152" s="243"/>
      <c r="G152" s="419">
        <f>VLOOKUP(F152,Terceros!A:C,3,FALSE)</f>
        <v>0</v>
      </c>
      <c r="H152" s="243"/>
      <c r="I152" s="56"/>
      <c r="J152" s="286" t="str">
        <f t="shared" si="15"/>
        <v>n</v>
      </c>
      <c r="K152" s="286">
        <f>VLOOKUP(F152,Terceros!A:D,4,FALSE)</f>
        <v>0</v>
      </c>
      <c r="L152" s="61" t="s">
        <v>63</v>
      </c>
      <c r="M152" s="69"/>
      <c r="N152" s="58"/>
      <c r="O152" s="57">
        <f t="shared" si="16"/>
        <v>0</v>
      </c>
      <c r="P152" s="59"/>
      <c r="Q152" s="58"/>
      <c r="R152" s="57">
        <f t="shared" si="17"/>
        <v>0</v>
      </c>
      <c r="S152" s="99">
        <f t="shared" si="14"/>
        <v>0</v>
      </c>
      <c r="T152" s="56"/>
      <c r="U152" s="60"/>
      <c r="V152" s="322"/>
      <c r="W152" s="56"/>
      <c r="X152" s="242">
        <f>VLOOKUP(F152,Terceros!A$2:A$301,1,FALSE)</f>
        <v>0</v>
      </c>
      <c r="Y152" s="238">
        <f>VLOOKUP(H152,CR!A$3:A$27,1,FALSE)</f>
        <v>0</v>
      </c>
      <c r="Z152" s="285">
        <f>VLOOKUP(F152,Terceros!A:B,2,FALSE)</f>
        <v>0</v>
      </c>
      <c r="AA152" s="242">
        <f>VLOOKUP(H152,CR!A$1:CK$26,89,FALSE)</f>
        <v>0</v>
      </c>
    </row>
    <row r="153" spans="1:27" x14ac:dyDescent="0.25">
      <c r="A153" s="5">
        <f t="shared" si="12"/>
        <v>1900</v>
      </c>
      <c r="B153" s="5">
        <f t="shared" si="13"/>
        <v>1</v>
      </c>
      <c r="C153" s="5" t="str">
        <f>VLOOKUP(B153,Tablas!E$1:F$13,2,FALSE)</f>
        <v>1T</v>
      </c>
      <c r="D153" s="60"/>
      <c r="E153" s="55"/>
      <c r="F153" s="243"/>
      <c r="G153" s="419">
        <f>VLOOKUP(F153,Terceros!A:C,3,FALSE)</f>
        <v>0</v>
      </c>
      <c r="H153" s="243"/>
      <c r="I153" s="56"/>
      <c r="J153" s="286" t="str">
        <f t="shared" si="15"/>
        <v>n</v>
      </c>
      <c r="K153" s="286">
        <f>VLOOKUP(F153,Terceros!A:D,4,FALSE)</f>
        <v>0</v>
      </c>
      <c r="L153" s="61" t="s">
        <v>63</v>
      </c>
      <c r="M153" s="69"/>
      <c r="N153" s="58"/>
      <c r="O153" s="57">
        <f t="shared" si="16"/>
        <v>0</v>
      </c>
      <c r="P153" s="59"/>
      <c r="Q153" s="58"/>
      <c r="R153" s="57">
        <f t="shared" si="17"/>
        <v>0</v>
      </c>
      <c r="S153" s="99">
        <f t="shared" si="14"/>
        <v>0</v>
      </c>
      <c r="T153" s="56"/>
      <c r="U153" s="60"/>
      <c r="V153" s="322"/>
      <c r="W153" s="56"/>
      <c r="X153" s="242">
        <f>VLOOKUP(F153,Terceros!A$2:A$301,1,FALSE)</f>
        <v>0</v>
      </c>
      <c r="Y153" s="238">
        <f>VLOOKUP(H153,CR!A$3:A$27,1,FALSE)</f>
        <v>0</v>
      </c>
      <c r="Z153" s="285">
        <f>VLOOKUP(F153,Terceros!A:B,2,FALSE)</f>
        <v>0</v>
      </c>
      <c r="AA153" s="242">
        <f>VLOOKUP(H153,CR!A$1:CK$26,89,FALSE)</f>
        <v>0</v>
      </c>
    </row>
    <row r="154" spans="1:27" x14ac:dyDescent="0.25">
      <c r="A154" s="5">
        <f t="shared" si="12"/>
        <v>1900</v>
      </c>
      <c r="B154" s="5">
        <f t="shared" si="13"/>
        <v>1</v>
      </c>
      <c r="C154" s="5" t="str">
        <f>VLOOKUP(B154,Tablas!E$1:F$13,2,FALSE)</f>
        <v>1T</v>
      </c>
      <c r="D154" s="60"/>
      <c r="E154" s="55"/>
      <c r="F154" s="243"/>
      <c r="G154" s="419">
        <f>VLOOKUP(F154,Terceros!A:C,3,FALSE)</f>
        <v>0</v>
      </c>
      <c r="H154" s="243"/>
      <c r="I154" s="56"/>
      <c r="J154" s="286" t="str">
        <f t="shared" si="15"/>
        <v>n</v>
      </c>
      <c r="K154" s="286">
        <f>VLOOKUP(F154,Terceros!A:D,4,FALSE)</f>
        <v>0</v>
      </c>
      <c r="L154" s="61" t="s">
        <v>63</v>
      </c>
      <c r="M154" s="69"/>
      <c r="N154" s="58"/>
      <c r="O154" s="57">
        <f t="shared" si="16"/>
        <v>0</v>
      </c>
      <c r="P154" s="59"/>
      <c r="Q154" s="58"/>
      <c r="R154" s="57">
        <f t="shared" si="17"/>
        <v>0</v>
      </c>
      <c r="S154" s="99">
        <f t="shared" si="14"/>
        <v>0</v>
      </c>
      <c r="T154" s="56"/>
      <c r="U154" s="60"/>
      <c r="V154" s="322"/>
      <c r="W154" s="56"/>
      <c r="X154" s="242">
        <f>VLOOKUP(F154,Terceros!A$2:A$301,1,FALSE)</f>
        <v>0</v>
      </c>
      <c r="Y154" s="238">
        <f>VLOOKUP(H154,CR!A$3:A$27,1,FALSE)</f>
        <v>0</v>
      </c>
      <c r="Z154" s="285">
        <f>VLOOKUP(F154,Terceros!A:B,2,FALSE)</f>
        <v>0</v>
      </c>
      <c r="AA154" s="242">
        <f>VLOOKUP(H154,CR!A$1:CK$26,89,FALSE)</f>
        <v>0</v>
      </c>
    </row>
    <row r="155" spans="1:27" x14ac:dyDescent="0.25">
      <c r="A155" s="5">
        <f t="shared" si="12"/>
        <v>1900</v>
      </c>
      <c r="B155" s="5">
        <f t="shared" si="13"/>
        <v>1</v>
      </c>
      <c r="C155" s="5" t="str">
        <f>VLOOKUP(B155,Tablas!E$1:F$13,2,FALSE)</f>
        <v>1T</v>
      </c>
      <c r="D155" s="60"/>
      <c r="E155" s="55"/>
      <c r="F155" s="243"/>
      <c r="G155" s="419">
        <f>VLOOKUP(F155,Terceros!A:C,3,FALSE)</f>
        <v>0</v>
      </c>
      <c r="H155" s="243"/>
      <c r="I155" s="56"/>
      <c r="J155" s="286" t="str">
        <f t="shared" si="15"/>
        <v>n</v>
      </c>
      <c r="K155" s="286">
        <f>VLOOKUP(F155,Terceros!A:D,4,FALSE)</f>
        <v>0</v>
      </c>
      <c r="L155" s="61" t="s">
        <v>63</v>
      </c>
      <c r="M155" s="69"/>
      <c r="N155" s="58"/>
      <c r="O155" s="57">
        <f t="shared" si="16"/>
        <v>0</v>
      </c>
      <c r="P155" s="59"/>
      <c r="Q155" s="58"/>
      <c r="R155" s="57">
        <f t="shared" si="17"/>
        <v>0</v>
      </c>
      <c r="S155" s="99">
        <f t="shared" si="14"/>
        <v>0</v>
      </c>
      <c r="T155" s="56"/>
      <c r="U155" s="60"/>
      <c r="V155" s="322"/>
      <c r="W155" s="56"/>
      <c r="X155" s="242">
        <f>VLOOKUP(F155,Terceros!A$2:A$301,1,FALSE)</f>
        <v>0</v>
      </c>
      <c r="Y155" s="238">
        <f>VLOOKUP(H155,CR!A$3:A$27,1,FALSE)</f>
        <v>0</v>
      </c>
      <c r="Z155" s="285">
        <f>VLOOKUP(F155,Terceros!A:B,2,FALSE)</f>
        <v>0</v>
      </c>
      <c r="AA155" s="242">
        <f>VLOOKUP(H155,CR!A$1:CK$26,89,FALSE)</f>
        <v>0</v>
      </c>
    </row>
    <row r="156" spans="1:27" x14ac:dyDescent="0.25">
      <c r="A156" s="5">
        <f t="shared" si="12"/>
        <v>1900</v>
      </c>
      <c r="B156" s="5">
        <f t="shared" si="13"/>
        <v>1</v>
      </c>
      <c r="C156" s="5" t="str">
        <f>VLOOKUP(B156,Tablas!E$1:F$13,2,FALSE)</f>
        <v>1T</v>
      </c>
      <c r="D156" s="60"/>
      <c r="E156" s="55"/>
      <c r="F156" s="243"/>
      <c r="G156" s="419">
        <f>VLOOKUP(F156,Terceros!A:C,3,FALSE)</f>
        <v>0</v>
      </c>
      <c r="H156" s="243"/>
      <c r="I156" s="56"/>
      <c r="J156" s="286" t="str">
        <f t="shared" si="15"/>
        <v>n</v>
      </c>
      <c r="K156" s="286">
        <f>VLOOKUP(F156,Terceros!A:D,4,FALSE)</f>
        <v>0</v>
      </c>
      <c r="L156" s="61" t="s">
        <v>63</v>
      </c>
      <c r="M156" s="69"/>
      <c r="N156" s="58"/>
      <c r="O156" s="57">
        <f t="shared" si="16"/>
        <v>0</v>
      </c>
      <c r="P156" s="59"/>
      <c r="Q156" s="58"/>
      <c r="R156" s="57">
        <f t="shared" si="17"/>
        <v>0</v>
      </c>
      <c r="S156" s="99">
        <f t="shared" si="14"/>
        <v>0</v>
      </c>
      <c r="T156" s="56"/>
      <c r="U156" s="60"/>
      <c r="V156" s="322"/>
      <c r="W156" s="56"/>
      <c r="X156" s="242">
        <f>VLOOKUP(F156,Terceros!A$2:A$301,1,FALSE)</f>
        <v>0</v>
      </c>
      <c r="Y156" s="238">
        <f>VLOOKUP(H156,CR!A$3:A$27,1,FALSE)</f>
        <v>0</v>
      </c>
      <c r="Z156" s="285">
        <f>VLOOKUP(F156,Terceros!A:B,2,FALSE)</f>
        <v>0</v>
      </c>
      <c r="AA156" s="242">
        <f>VLOOKUP(H156,CR!A$1:CK$26,89,FALSE)</f>
        <v>0</v>
      </c>
    </row>
    <row r="157" spans="1:27" x14ac:dyDescent="0.25">
      <c r="A157" s="5">
        <f t="shared" si="12"/>
        <v>1900</v>
      </c>
      <c r="B157" s="5">
        <f t="shared" si="13"/>
        <v>1</v>
      </c>
      <c r="C157" s="5" t="str">
        <f>VLOOKUP(B157,Tablas!E$1:F$13,2,FALSE)</f>
        <v>1T</v>
      </c>
      <c r="D157" s="60"/>
      <c r="E157" s="55"/>
      <c r="F157" s="243"/>
      <c r="G157" s="419">
        <f>VLOOKUP(F157,Terceros!A:C,3,FALSE)</f>
        <v>0</v>
      </c>
      <c r="H157" s="243"/>
      <c r="I157" s="56"/>
      <c r="J157" s="286" t="str">
        <f t="shared" si="15"/>
        <v>n</v>
      </c>
      <c r="K157" s="286">
        <f>VLOOKUP(F157,Terceros!A:D,4,FALSE)</f>
        <v>0</v>
      </c>
      <c r="L157" s="61" t="s">
        <v>63</v>
      </c>
      <c r="M157" s="69"/>
      <c r="N157" s="58"/>
      <c r="O157" s="57">
        <f t="shared" si="16"/>
        <v>0</v>
      </c>
      <c r="P157" s="59"/>
      <c r="Q157" s="58"/>
      <c r="R157" s="57">
        <f t="shared" si="17"/>
        <v>0</v>
      </c>
      <c r="S157" s="99">
        <f t="shared" si="14"/>
        <v>0</v>
      </c>
      <c r="T157" s="56"/>
      <c r="U157" s="60"/>
      <c r="V157" s="322"/>
      <c r="W157" s="56"/>
      <c r="X157" s="242">
        <f>VLOOKUP(F157,Terceros!A$2:A$301,1,FALSE)</f>
        <v>0</v>
      </c>
      <c r="Y157" s="238">
        <f>VLOOKUP(H157,CR!A$3:A$27,1,FALSE)</f>
        <v>0</v>
      </c>
      <c r="Z157" s="285">
        <f>VLOOKUP(F157,Terceros!A:B,2,FALSE)</f>
        <v>0</v>
      </c>
      <c r="AA157" s="242">
        <f>VLOOKUP(H157,CR!A$1:CK$26,89,FALSE)</f>
        <v>0</v>
      </c>
    </row>
    <row r="158" spans="1:27" x14ac:dyDescent="0.25">
      <c r="A158" s="5">
        <f t="shared" si="12"/>
        <v>1900</v>
      </c>
      <c r="B158" s="5">
        <f t="shared" si="13"/>
        <v>1</v>
      </c>
      <c r="C158" s="5" t="str">
        <f>VLOOKUP(B158,Tablas!E$1:F$13,2,FALSE)</f>
        <v>1T</v>
      </c>
      <c r="D158" s="60"/>
      <c r="E158" s="55"/>
      <c r="F158" s="243"/>
      <c r="G158" s="419">
        <f>VLOOKUP(F158,Terceros!A:C,3,FALSE)</f>
        <v>0</v>
      </c>
      <c r="H158" s="243"/>
      <c r="I158" s="56"/>
      <c r="J158" s="286" t="str">
        <f t="shared" si="15"/>
        <v>n</v>
      </c>
      <c r="K158" s="286">
        <f>VLOOKUP(F158,Terceros!A:D,4,FALSE)</f>
        <v>0</v>
      </c>
      <c r="L158" s="61" t="s">
        <v>63</v>
      </c>
      <c r="M158" s="69"/>
      <c r="N158" s="58"/>
      <c r="O158" s="57">
        <f t="shared" si="16"/>
        <v>0</v>
      </c>
      <c r="P158" s="59"/>
      <c r="Q158" s="58"/>
      <c r="R158" s="57">
        <f t="shared" si="17"/>
        <v>0</v>
      </c>
      <c r="S158" s="99">
        <f t="shared" si="14"/>
        <v>0</v>
      </c>
      <c r="T158" s="56"/>
      <c r="U158" s="60"/>
      <c r="V158" s="322"/>
      <c r="W158" s="56"/>
      <c r="X158" s="242">
        <f>VLOOKUP(F158,Terceros!A$2:A$301,1,FALSE)</f>
        <v>0</v>
      </c>
      <c r="Y158" s="238">
        <f>VLOOKUP(H158,CR!A$3:A$27,1,FALSE)</f>
        <v>0</v>
      </c>
      <c r="Z158" s="285">
        <f>VLOOKUP(F158,Terceros!A:B,2,FALSE)</f>
        <v>0</v>
      </c>
      <c r="AA158" s="242">
        <f>VLOOKUP(H158,CR!A$1:CK$26,89,FALSE)</f>
        <v>0</v>
      </c>
    </row>
    <row r="159" spans="1:27" x14ac:dyDescent="0.25">
      <c r="A159" s="5">
        <f t="shared" si="12"/>
        <v>1900</v>
      </c>
      <c r="B159" s="5">
        <f t="shared" si="13"/>
        <v>1</v>
      </c>
      <c r="C159" s="5" t="str">
        <f>VLOOKUP(B159,Tablas!E$1:F$13,2,FALSE)</f>
        <v>1T</v>
      </c>
      <c r="D159" s="60"/>
      <c r="E159" s="55"/>
      <c r="F159" s="243"/>
      <c r="G159" s="419">
        <f>VLOOKUP(F159,Terceros!A:C,3,FALSE)</f>
        <v>0</v>
      </c>
      <c r="H159" s="243"/>
      <c r="I159" s="56"/>
      <c r="J159" s="286" t="str">
        <f t="shared" si="15"/>
        <v>n</v>
      </c>
      <c r="K159" s="286">
        <f>VLOOKUP(F159,Terceros!A:D,4,FALSE)</f>
        <v>0</v>
      </c>
      <c r="L159" s="61" t="s">
        <v>63</v>
      </c>
      <c r="M159" s="69"/>
      <c r="N159" s="58"/>
      <c r="O159" s="57">
        <f t="shared" si="16"/>
        <v>0</v>
      </c>
      <c r="P159" s="59"/>
      <c r="Q159" s="58"/>
      <c r="R159" s="57">
        <f t="shared" si="17"/>
        <v>0</v>
      </c>
      <c r="S159" s="99">
        <f t="shared" si="14"/>
        <v>0</v>
      </c>
      <c r="T159" s="56"/>
      <c r="U159" s="60"/>
      <c r="V159" s="322"/>
      <c r="W159" s="56"/>
      <c r="X159" s="242">
        <f>VLOOKUP(F159,Terceros!A$2:A$301,1,FALSE)</f>
        <v>0</v>
      </c>
      <c r="Y159" s="238">
        <f>VLOOKUP(H159,CR!A$3:A$27,1,FALSE)</f>
        <v>0</v>
      </c>
      <c r="Z159" s="285">
        <f>VLOOKUP(F159,Terceros!A:B,2,FALSE)</f>
        <v>0</v>
      </c>
      <c r="AA159" s="242">
        <f>VLOOKUP(H159,CR!A$1:CK$26,89,FALSE)</f>
        <v>0</v>
      </c>
    </row>
    <row r="160" spans="1:27" x14ac:dyDescent="0.25">
      <c r="A160" s="5">
        <f t="shared" si="12"/>
        <v>1900</v>
      </c>
      <c r="B160" s="5">
        <f t="shared" si="13"/>
        <v>1</v>
      </c>
      <c r="C160" s="5" t="str">
        <f>VLOOKUP(B160,Tablas!E$1:F$13,2,FALSE)</f>
        <v>1T</v>
      </c>
      <c r="D160" s="60"/>
      <c r="E160" s="55"/>
      <c r="F160" s="243"/>
      <c r="G160" s="419">
        <f>VLOOKUP(F160,Terceros!A:C,3,FALSE)</f>
        <v>0</v>
      </c>
      <c r="H160" s="243"/>
      <c r="I160" s="56"/>
      <c r="J160" s="286" t="str">
        <f t="shared" si="15"/>
        <v>n</v>
      </c>
      <c r="K160" s="286">
        <f>VLOOKUP(F160,Terceros!A:D,4,FALSE)</f>
        <v>0</v>
      </c>
      <c r="L160" s="61" t="s">
        <v>63</v>
      </c>
      <c r="M160" s="69"/>
      <c r="N160" s="58"/>
      <c r="O160" s="57">
        <f t="shared" si="16"/>
        <v>0</v>
      </c>
      <c r="P160" s="59"/>
      <c r="Q160" s="58"/>
      <c r="R160" s="57">
        <f t="shared" si="17"/>
        <v>0</v>
      </c>
      <c r="S160" s="99">
        <f t="shared" si="14"/>
        <v>0</v>
      </c>
      <c r="T160" s="56"/>
      <c r="U160" s="60"/>
      <c r="V160" s="322"/>
      <c r="W160" s="56"/>
      <c r="X160" s="242">
        <f>VLOOKUP(F160,Terceros!A$2:A$301,1,FALSE)</f>
        <v>0</v>
      </c>
      <c r="Y160" s="238">
        <f>VLOOKUP(H160,CR!A$3:A$27,1,FALSE)</f>
        <v>0</v>
      </c>
      <c r="Z160" s="285">
        <f>VLOOKUP(F160,Terceros!A:B,2,FALSE)</f>
        <v>0</v>
      </c>
      <c r="AA160" s="242">
        <f>VLOOKUP(H160,CR!A$1:CK$26,89,FALSE)</f>
        <v>0</v>
      </c>
    </row>
    <row r="161" spans="1:27" x14ac:dyDescent="0.25">
      <c r="A161" s="5">
        <f t="shared" si="12"/>
        <v>1900</v>
      </c>
      <c r="B161" s="5">
        <f t="shared" si="13"/>
        <v>1</v>
      </c>
      <c r="C161" s="5" t="str">
        <f>VLOOKUP(B161,Tablas!E$1:F$13,2,FALSE)</f>
        <v>1T</v>
      </c>
      <c r="D161" s="60"/>
      <c r="E161" s="55"/>
      <c r="F161" s="243"/>
      <c r="G161" s="419">
        <f>VLOOKUP(F161,Terceros!A:C,3,FALSE)</f>
        <v>0</v>
      </c>
      <c r="H161" s="243"/>
      <c r="I161" s="56"/>
      <c r="J161" s="286" t="str">
        <f t="shared" si="15"/>
        <v>n</v>
      </c>
      <c r="K161" s="286">
        <f>VLOOKUP(F161,Terceros!A:D,4,FALSE)</f>
        <v>0</v>
      </c>
      <c r="L161" s="61" t="s">
        <v>63</v>
      </c>
      <c r="M161" s="69"/>
      <c r="N161" s="58"/>
      <c r="O161" s="57">
        <f t="shared" si="16"/>
        <v>0</v>
      </c>
      <c r="P161" s="59"/>
      <c r="Q161" s="58"/>
      <c r="R161" s="57">
        <f t="shared" si="17"/>
        <v>0</v>
      </c>
      <c r="S161" s="99">
        <f t="shared" si="14"/>
        <v>0</v>
      </c>
      <c r="T161" s="56"/>
      <c r="U161" s="60"/>
      <c r="V161" s="322"/>
      <c r="W161" s="56"/>
      <c r="X161" s="242">
        <f>VLOOKUP(F161,Terceros!A$2:A$301,1,FALSE)</f>
        <v>0</v>
      </c>
      <c r="Y161" s="238">
        <f>VLOOKUP(H161,CR!A$3:A$27,1,FALSE)</f>
        <v>0</v>
      </c>
      <c r="Z161" s="285">
        <f>VLOOKUP(F161,Terceros!A:B,2,FALSE)</f>
        <v>0</v>
      </c>
      <c r="AA161" s="242">
        <f>VLOOKUP(H161,CR!A$1:CK$26,89,FALSE)</f>
        <v>0</v>
      </c>
    </row>
    <row r="162" spans="1:27" x14ac:dyDescent="0.25">
      <c r="A162" s="5">
        <f t="shared" si="12"/>
        <v>1900</v>
      </c>
      <c r="B162" s="5">
        <f t="shared" si="13"/>
        <v>1</v>
      </c>
      <c r="C162" s="5" t="str">
        <f>VLOOKUP(B162,Tablas!E$1:F$13,2,FALSE)</f>
        <v>1T</v>
      </c>
      <c r="D162" s="60"/>
      <c r="E162" s="55"/>
      <c r="F162" s="243"/>
      <c r="G162" s="419">
        <f>VLOOKUP(F162,Terceros!A:C,3,FALSE)</f>
        <v>0</v>
      </c>
      <c r="H162" s="243"/>
      <c r="I162" s="56"/>
      <c r="J162" s="286" t="str">
        <f t="shared" si="15"/>
        <v>n</v>
      </c>
      <c r="K162" s="286">
        <f>VLOOKUP(F162,Terceros!A:D,4,FALSE)</f>
        <v>0</v>
      </c>
      <c r="L162" s="61" t="s">
        <v>63</v>
      </c>
      <c r="M162" s="69"/>
      <c r="N162" s="58"/>
      <c r="O162" s="57">
        <f t="shared" si="16"/>
        <v>0</v>
      </c>
      <c r="P162" s="59"/>
      <c r="Q162" s="58"/>
      <c r="R162" s="57">
        <f t="shared" si="17"/>
        <v>0</v>
      </c>
      <c r="S162" s="99">
        <f t="shared" si="14"/>
        <v>0</v>
      </c>
      <c r="T162" s="56"/>
      <c r="U162" s="60"/>
      <c r="V162" s="322"/>
      <c r="W162" s="56"/>
      <c r="X162" s="242">
        <f>VLOOKUP(F162,Terceros!A$2:A$301,1,FALSE)</f>
        <v>0</v>
      </c>
      <c r="Y162" s="238">
        <f>VLOOKUP(H162,CR!A$3:A$27,1,FALSE)</f>
        <v>0</v>
      </c>
      <c r="Z162" s="285">
        <f>VLOOKUP(F162,Terceros!A:B,2,FALSE)</f>
        <v>0</v>
      </c>
      <c r="AA162" s="242">
        <f>VLOOKUP(H162,CR!A$1:CK$26,89,FALSE)</f>
        <v>0</v>
      </c>
    </row>
    <row r="163" spans="1:27" x14ac:dyDescent="0.25">
      <c r="A163" s="5">
        <f t="shared" si="12"/>
        <v>1900</v>
      </c>
      <c r="B163" s="5">
        <f t="shared" si="13"/>
        <v>1</v>
      </c>
      <c r="C163" s="5" t="str">
        <f>VLOOKUP(B163,Tablas!E$1:F$13,2,FALSE)</f>
        <v>1T</v>
      </c>
      <c r="D163" s="60"/>
      <c r="E163" s="55"/>
      <c r="F163" s="243"/>
      <c r="G163" s="419">
        <f>VLOOKUP(F163,Terceros!A:C,3,FALSE)</f>
        <v>0</v>
      </c>
      <c r="H163" s="243"/>
      <c r="I163" s="56"/>
      <c r="J163" s="286" t="str">
        <f t="shared" si="15"/>
        <v>n</v>
      </c>
      <c r="K163" s="286">
        <f>VLOOKUP(F163,Terceros!A:D,4,FALSE)</f>
        <v>0</v>
      </c>
      <c r="L163" s="61" t="s">
        <v>63</v>
      </c>
      <c r="M163" s="69"/>
      <c r="N163" s="58"/>
      <c r="O163" s="57">
        <f t="shared" si="16"/>
        <v>0</v>
      </c>
      <c r="P163" s="59"/>
      <c r="Q163" s="58"/>
      <c r="R163" s="57">
        <f t="shared" si="17"/>
        <v>0</v>
      </c>
      <c r="S163" s="99">
        <f t="shared" si="14"/>
        <v>0</v>
      </c>
      <c r="T163" s="56"/>
      <c r="U163" s="60"/>
      <c r="V163" s="322"/>
      <c r="W163" s="56"/>
      <c r="X163" s="242">
        <f>VLOOKUP(F163,Terceros!A$2:A$301,1,FALSE)</f>
        <v>0</v>
      </c>
      <c r="Y163" s="238">
        <f>VLOOKUP(H163,CR!A$3:A$27,1,FALSE)</f>
        <v>0</v>
      </c>
      <c r="Z163" s="285">
        <f>VLOOKUP(F163,Terceros!A:B,2,FALSE)</f>
        <v>0</v>
      </c>
      <c r="AA163" s="242">
        <f>VLOOKUP(H163,CR!A$1:CK$26,89,FALSE)</f>
        <v>0</v>
      </c>
    </row>
    <row r="164" spans="1:27" x14ac:dyDescent="0.25">
      <c r="A164" s="5">
        <f t="shared" si="12"/>
        <v>1900</v>
      </c>
      <c r="B164" s="5">
        <f t="shared" si="13"/>
        <v>1</v>
      </c>
      <c r="C164" s="5" t="str">
        <f>VLOOKUP(B164,Tablas!E$1:F$13,2,FALSE)</f>
        <v>1T</v>
      </c>
      <c r="D164" s="60"/>
      <c r="E164" s="55"/>
      <c r="F164" s="243"/>
      <c r="G164" s="419">
        <f>VLOOKUP(F164,Terceros!A:C,3,FALSE)</f>
        <v>0</v>
      </c>
      <c r="H164" s="243"/>
      <c r="I164" s="56"/>
      <c r="J164" s="286" t="str">
        <f t="shared" si="15"/>
        <v>n</v>
      </c>
      <c r="K164" s="286">
        <f>VLOOKUP(F164,Terceros!A:D,4,FALSE)</f>
        <v>0</v>
      </c>
      <c r="L164" s="61" t="s">
        <v>63</v>
      </c>
      <c r="M164" s="57"/>
      <c r="N164" s="58"/>
      <c r="O164" s="57">
        <f t="shared" si="16"/>
        <v>0</v>
      </c>
      <c r="P164" s="59"/>
      <c r="Q164" s="58"/>
      <c r="R164" s="57">
        <f t="shared" si="17"/>
        <v>0</v>
      </c>
      <c r="S164" s="99">
        <f t="shared" si="14"/>
        <v>0</v>
      </c>
      <c r="T164" s="56"/>
      <c r="U164" s="60"/>
      <c r="V164" s="322"/>
      <c r="W164" s="56"/>
      <c r="X164" s="242">
        <f>VLOOKUP(F164,Terceros!A$2:A$301,1,FALSE)</f>
        <v>0</v>
      </c>
      <c r="Y164" s="238">
        <f>VLOOKUP(H164,CR!A$3:A$27,1,FALSE)</f>
        <v>0</v>
      </c>
      <c r="Z164" s="285">
        <f>VLOOKUP(F164,Terceros!A:B,2,FALSE)</f>
        <v>0</v>
      </c>
      <c r="AA164" s="242">
        <f>VLOOKUP(H164,CR!A$1:CK$26,89,FALSE)</f>
        <v>0</v>
      </c>
    </row>
    <row r="165" spans="1:27" x14ac:dyDescent="0.25">
      <c r="A165" s="5">
        <f t="shared" si="12"/>
        <v>1900</v>
      </c>
      <c r="B165" s="5">
        <f t="shared" si="13"/>
        <v>1</v>
      </c>
      <c r="C165" s="5" t="str">
        <f>VLOOKUP(B165,Tablas!E$1:F$13,2,FALSE)</f>
        <v>1T</v>
      </c>
      <c r="D165" s="60"/>
      <c r="E165" s="55"/>
      <c r="F165" s="243"/>
      <c r="G165" s="419">
        <f>VLOOKUP(F165,Terceros!A:C,3,FALSE)</f>
        <v>0</v>
      </c>
      <c r="H165" s="243"/>
      <c r="I165" s="56"/>
      <c r="J165" s="286" t="str">
        <f t="shared" si="15"/>
        <v>n</v>
      </c>
      <c r="K165" s="286">
        <f>VLOOKUP(F165,Terceros!A:D,4,FALSE)</f>
        <v>0</v>
      </c>
      <c r="L165" s="61" t="s">
        <v>63</v>
      </c>
      <c r="M165" s="57"/>
      <c r="N165" s="58"/>
      <c r="O165" s="57">
        <f t="shared" si="16"/>
        <v>0</v>
      </c>
      <c r="P165" s="59"/>
      <c r="Q165" s="58"/>
      <c r="R165" s="57">
        <f t="shared" si="17"/>
        <v>0</v>
      </c>
      <c r="S165" s="99">
        <f t="shared" si="14"/>
        <v>0</v>
      </c>
      <c r="T165" s="56"/>
      <c r="U165" s="60"/>
      <c r="V165" s="322"/>
      <c r="W165" s="56"/>
      <c r="X165" s="242">
        <f>VLOOKUP(F165,Terceros!A$2:A$301,1,FALSE)</f>
        <v>0</v>
      </c>
      <c r="Y165" s="238">
        <f>VLOOKUP(H165,CR!A$3:A$27,1,FALSE)</f>
        <v>0</v>
      </c>
      <c r="Z165" s="285">
        <f>VLOOKUP(F165,Terceros!A:B,2,FALSE)</f>
        <v>0</v>
      </c>
      <c r="AA165" s="242">
        <f>VLOOKUP(H165,CR!A$1:CK$26,89,FALSE)</f>
        <v>0</v>
      </c>
    </row>
    <row r="166" spans="1:27" x14ac:dyDescent="0.25">
      <c r="A166" s="5">
        <f t="shared" si="12"/>
        <v>1900</v>
      </c>
      <c r="B166" s="5">
        <f t="shared" si="13"/>
        <v>1</v>
      </c>
      <c r="C166" s="5" t="str">
        <f>VLOOKUP(B166,Tablas!E$1:F$13,2,FALSE)</f>
        <v>1T</v>
      </c>
      <c r="D166" s="60"/>
      <c r="E166" s="55"/>
      <c r="F166" s="243"/>
      <c r="G166" s="419">
        <f>VLOOKUP(F166,Terceros!A:C,3,FALSE)</f>
        <v>0</v>
      </c>
      <c r="H166" s="243"/>
      <c r="I166" s="56"/>
      <c r="J166" s="286" t="str">
        <f t="shared" si="15"/>
        <v>n</v>
      </c>
      <c r="K166" s="286">
        <f>VLOOKUP(F166,Terceros!A:D,4,FALSE)</f>
        <v>0</v>
      </c>
      <c r="L166" s="61" t="s">
        <v>63</v>
      </c>
      <c r="M166" s="57"/>
      <c r="N166" s="58"/>
      <c r="O166" s="57">
        <f t="shared" si="16"/>
        <v>0</v>
      </c>
      <c r="P166" s="59"/>
      <c r="Q166" s="58"/>
      <c r="R166" s="57">
        <f t="shared" si="17"/>
        <v>0</v>
      </c>
      <c r="S166" s="99">
        <f t="shared" si="14"/>
        <v>0</v>
      </c>
      <c r="T166" s="56"/>
      <c r="U166" s="60"/>
      <c r="V166" s="322"/>
      <c r="W166" s="56"/>
      <c r="X166" s="242">
        <f>VLOOKUP(F166,Terceros!A$2:A$301,1,FALSE)</f>
        <v>0</v>
      </c>
      <c r="Y166" s="238">
        <f>VLOOKUP(H166,CR!A$3:A$27,1,FALSE)</f>
        <v>0</v>
      </c>
      <c r="Z166" s="285">
        <f>VLOOKUP(F166,Terceros!A:B,2,FALSE)</f>
        <v>0</v>
      </c>
      <c r="AA166" s="242">
        <f>VLOOKUP(H166,CR!A$1:CK$26,89,FALSE)</f>
        <v>0</v>
      </c>
    </row>
    <row r="167" spans="1:27" x14ac:dyDescent="0.25">
      <c r="A167" s="5">
        <f t="shared" si="12"/>
        <v>1900</v>
      </c>
      <c r="B167" s="5">
        <f t="shared" si="13"/>
        <v>1</v>
      </c>
      <c r="C167" s="5" t="str">
        <f>VLOOKUP(B167,Tablas!E$1:F$13,2,FALSE)</f>
        <v>1T</v>
      </c>
      <c r="D167" s="60"/>
      <c r="E167" s="55"/>
      <c r="F167" s="243"/>
      <c r="G167" s="419">
        <f>VLOOKUP(F167,Terceros!A:C,3,FALSE)</f>
        <v>0</v>
      </c>
      <c r="H167" s="243"/>
      <c r="I167" s="56"/>
      <c r="J167" s="286" t="str">
        <f t="shared" si="15"/>
        <v>n</v>
      </c>
      <c r="K167" s="286">
        <f>VLOOKUP(F167,Terceros!A:D,4,FALSE)</f>
        <v>0</v>
      </c>
      <c r="L167" s="61" t="s">
        <v>63</v>
      </c>
      <c r="M167" s="57"/>
      <c r="N167" s="58"/>
      <c r="O167" s="57">
        <f t="shared" si="16"/>
        <v>0</v>
      </c>
      <c r="P167" s="59"/>
      <c r="Q167" s="58"/>
      <c r="R167" s="57">
        <f t="shared" si="17"/>
        <v>0</v>
      </c>
      <c r="S167" s="99">
        <f t="shared" si="14"/>
        <v>0</v>
      </c>
      <c r="T167" s="56"/>
      <c r="U167" s="60"/>
      <c r="V167" s="322"/>
      <c r="W167" s="56"/>
      <c r="X167" s="242">
        <f>VLOOKUP(F167,Terceros!A$2:A$301,1,FALSE)</f>
        <v>0</v>
      </c>
      <c r="Y167" s="238">
        <f>VLOOKUP(H167,CR!A$3:A$27,1,FALSE)</f>
        <v>0</v>
      </c>
      <c r="Z167" s="285">
        <f>VLOOKUP(F167,Terceros!A:B,2,FALSE)</f>
        <v>0</v>
      </c>
      <c r="AA167" s="242">
        <f>VLOOKUP(H167,CR!A$1:CK$26,89,FALSE)</f>
        <v>0</v>
      </c>
    </row>
    <row r="168" spans="1:27" x14ac:dyDescent="0.25">
      <c r="A168" s="5">
        <f t="shared" si="12"/>
        <v>1900</v>
      </c>
      <c r="B168" s="5">
        <f t="shared" si="13"/>
        <v>1</v>
      </c>
      <c r="C168" s="5" t="str">
        <f>VLOOKUP(B168,Tablas!E$1:F$13,2,FALSE)</f>
        <v>1T</v>
      </c>
      <c r="D168" s="60"/>
      <c r="E168" s="55"/>
      <c r="F168" s="243"/>
      <c r="G168" s="419">
        <f>VLOOKUP(F168,Terceros!A:C,3,FALSE)</f>
        <v>0</v>
      </c>
      <c r="H168" s="243"/>
      <c r="I168" s="56"/>
      <c r="J168" s="286" t="str">
        <f t="shared" si="15"/>
        <v>n</v>
      </c>
      <c r="K168" s="286">
        <f>VLOOKUP(F168,Terceros!A:D,4,FALSE)</f>
        <v>0</v>
      </c>
      <c r="L168" s="61" t="s">
        <v>63</v>
      </c>
      <c r="M168" s="69"/>
      <c r="N168" s="58"/>
      <c r="O168" s="57">
        <f t="shared" si="16"/>
        <v>0</v>
      </c>
      <c r="P168" s="59"/>
      <c r="Q168" s="58"/>
      <c r="R168" s="57">
        <f t="shared" si="17"/>
        <v>0</v>
      </c>
      <c r="S168" s="99">
        <f t="shared" si="14"/>
        <v>0</v>
      </c>
      <c r="T168" s="56"/>
      <c r="U168" s="60"/>
      <c r="V168" s="322"/>
      <c r="W168" s="56"/>
      <c r="X168" s="242">
        <f>VLOOKUP(F168,Terceros!A$2:A$301,1,FALSE)</f>
        <v>0</v>
      </c>
      <c r="Y168" s="238">
        <f>VLOOKUP(H168,CR!A$3:A$27,1,FALSE)</f>
        <v>0</v>
      </c>
      <c r="Z168" s="285">
        <f>VLOOKUP(F168,Terceros!A:B,2,FALSE)</f>
        <v>0</v>
      </c>
      <c r="AA168" s="242">
        <f>VLOOKUP(H168,CR!A$1:CK$26,89,FALSE)</f>
        <v>0</v>
      </c>
    </row>
    <row r="169" spans="1:27" x14ac:dyDescent="0.25">
      <c r="A169" s="5">
        <f t="shared" si="12"/>
        <v>1900</v>
      </c>
      <c r="B169" s="5">
        <f t="shared" si="13"/>
        <v>1</v>
      </c>
      <c r="C169" s="5" t="str">
        <f>VLOOKUP(B169,Tablas!E$1:F$13,2,FALSE)</f>
        <v>1T</v>
      </c>
      <c r="D169" s="60"/>
      <c r="E169" s="55"/>
      <c r="F169" s="243"/>
      <c r="G169" s="419">
        <f>VLOOKUP(F169,Terceros!A:C,3,FALSE)</f>
        <v>0</v>
      </c>
      <c r="H169" s="243"/>
      <c r="I169" s="56"/>
      <c r="J169" s="286" t="str">
        <f t="shared" si="15"/>
        <v>n</v>
      </c>
      <c r="K169" s="286">
        <f>VLOOKUP(F169,Terceros!A:D,4,FALSE)</f>
        <v>0</v>
      </c>
      <c r="L169" s="61" t="s">
        <v>63</v>
      </c>
      <c r="M169" s="69"/>
      <c r="N169" s="58"/>
      <c r="O169" s="57">
        <f t="shared" si="16"/>
        <v>0</v>
      </c>
      <c r="P169" s="59"/>
      <c r="Q169" s="58"/>
      <c r="R169" s="57">
        <f t="shared" si="17"/>
        <v>0</v>
      </c>
      <c r="S169" s="99">
        <f t="shared" si="14"/>
        <v>0</v>
      </c>
      <c r="T169" s="56"/>
      <c r="U169" s="60"/>
      <c r="V169" s="322"/>
      <c r="W169" s="56"/>
      <c r="X169" s="242">
        <f>VLOOKUP(F169,Terceros!A$2:A$301,1,FALSE)</f>
        <v>0</v>
      </c>
      <c r="Y169" s="238">
        <f>VLOOKUP(H169,CR!A$3:A$27,1,FALSE)</f>
        <v>0</v>
      </c>
      <c r="Z169" s="285">
        <f>VLOOKUP(F169,Terceros!A:B,2,FALSE)</f>
        <v>0</v>
      </c>
      <c r="AA169" s="242">
        <f>VLOOKUP(H169,CR!A$1:CK$26,89,FALSE)</f>
        <v>0</v>
      </c>
    </row>
    <row r="170" spans="1:27" x14ac:dyDescent="0.25">
      <c r="A170" s="5">
        <f t="shared" si="12"/>
        <v>1900</v>
      </c>
      <c r="B170" s="5">
        <f t="shared" si="13"/>
        <v>1</v>
      </c>
      <c r="C170" s="5" t="str">
        <f>VLOOKUP(B170,Tablas!E$1:F$13,2,FALSE)</f>
        <v>1T</v>
      </c>
      <c r="D170" s="60"/>
      <c r="E170" s="55"/>
      <c r="F170" s="243"/>
      <c r="G170" s="419">
        <f>VLOOKUP(F170,Terceros!A:C,3,FALSE)</f>
        <v>0</v>
      </c>
      <c r="H170" s="243"/>
      <c r="I170" s="56"/>
      <c r="J170" s="286" t="str">
        <f t="shared" si="15"/>
        <v>n</v>
      </c>
      <c r="K170" s="286">
        <f>VLOOKUP(F170,Terceros!A:D,4,FALSE)</f>
        <v>0</v>
      </c>
      <c r="L170" s="61" t="s">
        <v>63</v>
      </c>
      <c r="M170" s="69"/>
      <c r="N170" s="58"/>
      <c r="O170" s="57">
        <f t="shared" si="16"/>
        <v>0</v>
      </c>
      <c r="P170" s="59"/>
      <c r="Q170" s="58"/>
      <c r="R170" s="57">
        <f t="shared" si="17"/>
        <v>0</v>
      </c>
      <c r="S170" s="99">
        <f t="shared" si="14"/>
        <v>0</v>
      </c>
      <c r="T170" s="56"/>
      <c r="U170" s="60"/>
      <c r="V170" s="322"/>
      <c r="W170" s="56"/>
      <c r="X170" s="242">
        <f>VLOOKUP(F170,Terceros!A$2:A$301,1,FALSE)</f>
        <v>0</v>
      </c>
      <c r="Y170" s="238">
        <f>VLOOKUP(H170,CR!A$3:A$27,1,FALSE)</f>
        <v>0</v>
      </c>
      <c r="Z170" s="285">
        <f>VLOOKUP(F170,Terceros!A:B,2,FALSE)</f>
        <v>0</v>
      </c>
      <c r="AA170" s="242">
        <f>VLOOKUP(H170,CR!A$1:CK$26,89,FALSE)</f>
        <v>0</v>
      </c>
    </row>
    <row r="171" spans="1:27" x14ac:dyDescent="0.25">
      <c r="A171" s="5">
        <f t="shared" si="12"/>
        <v>1900</v>
      </c>
      <c r="B171" s="5">
        <f t="shared" si="13"/>
        <v>1</v>
      </c>
      <c r="C171" s="5" t="str">
        <f>VLOOKUP(B171,Tablas!E$1:F$13,2,FALSE)</f>
        <v>1T</v>
      </c>
      <c r="D171" s="60"/>
      <c r="E171" s="55"/>
      <c r="F171" s="243"/>
      <c r="G171" s="419">
        <f>VLOOKUP(F171,Terceros!A:C,3,FALSE)</f>
        <v>0</v>
      </c>
      <c r="H171" s="243"/>
      <c r="I171" s="56"/>
      <c r="J171" s="286" t="str">
        <f t="shared" si="15"/>
        <v>n</v>
      </c>
      <c r="K171" s="286">
        <f>VLOOKUP(F171,Terceros!A:D,4,FALSE)</f>
        <v>0</v>
      </c>
      <c r="L171" s="61" t="s">
        <v>63</v>
      </c>
      <c r="M171" s="69"/>
      <c r="N171" s="58"/>
      <c r="O171" s="57">
        <f t="shared" si="16"/>
        <v>0</v>
      </c>
      <c r="P171" s="59"/>
      <c r="Q171" s="58"/>
      <c r="R171" s="57">
        <f t="shared" si="17"/>
        <v>0</v>
      </c>
      <c r="S171" s="99">
        <f t="shared" si="14"/>
        <v>0</v>
      </c>
      <c r="T171" s="56"/>
      <c r="U171" s="60"/>
      <c r="V171" s="322"/>
      <c r="W171" s="56"/>
      <c r="X171" s="242">
        <f>VLOOKUP(F171,Terceros!A$2:A$301,1,FALSE)</f>
        <v>0</v>
      </c>
      <c r="Y171" s="238">
        <f>VLOOKUP(H171,CR!A$3:A$27,1,FALSE)</f>
        <v>0</v>
      </c>
      <c r="Z171" s="285">
        <f>VLOOKUP(F171,Terceros!A:B,2,FALSE)</f>
        <v>0</v>
      </c>
      <c r="AA171" s="242">
        <f>VLOOKUP(H171,CR!A$1:CK$26,89,FALSE)</f>
        <v>0</v>
      </c>
    </row>
    <row r="172" spans="1:27" x14ac:dyDescent="0.25">
      <c r="A172" s="5">
        <f t="shared" si="12"/>
        <v>1900</v>
      </c>
      <c r="B172" s="5">
        <f t="shared" si="13"/>
        <v>1</v>
      </c>
      <c r="C172" s="5" t="str">
        <f>VLOOKUP(B172,Tablas!E$1:F$13,2,FALSE)</f>
        <v>1T</v>
      </c>
      <c r="D172" s="60"/>
      <c r="E172" s="55"/>
      <c r="F172" s="243"/>
      <c r="G172" s="419">
        <f>VLOOKUP(F172,Terceros!A:C,3,FALSE)</f>
        <v>0</v>
      </c>
      <c r="H172" s="243"/>
      <c r="I172" s="56"/>
      <c r="J172" s="286" t="str">
        <f t="shared" si="15"/>
        <v>n</v>
      </c>
      <c r="K172" s="286">
        <f>VLOOKUP(F172,Terceros!A:D,4,FALSE)</f>
        <v>0</v>
      </c>
      <c r="L172" s="61" t="s">
        <v>63</v>
      </c>
      <c r="M172" s="69"/>
      <c r="N172" s="58"/>
      <c r="O172" s="57">
        <f t="shared" si="16"/>
        <v>0</v>
      </c>
      <c r="P172" s="59"/>
      <c r="Q172" s="58"/>
      <c r="R172" s="57">
        <f t="shared" si="17"/>
        <v>0</v>
      </c>
      <c r="S172" s="99">
        <f t="shared" si="14"/>
        <v>0</v>
      </c>
      <c r="T172" s="56"/>
      <c r="U172" s="60"/>
      <c r="V172" s="322"/>
      <c r="W172" s="56"/>
      <c r="X172" s="242">
        <f>VLOOKUP(F172,Terceros!A$2:A$301,1,FALSE)</f>
        <v>0</v>
      </c>
      <c r="Y172" s="238">
        <f>VLOOKUP(H172,CR!A$3:A$27,1,FALSE)</f>
        <v>0</v>
      </c>
      <c r="Z172" s="285">
        <f>VLOOKUP(F172,Terceros!A:B,2,FALSE)</f>
        <v>0</v>
      </c>
      <c r="AA172" s="242">
        <f>VLOOKUP(H172,CR!A$1:CK$26,89,FALSE)</f>
        <v>0</v>
      </c>
    </row>
    <row r="173" spans="1:27" x14ac:dyDescent="0.25">
      <c r="A173" s="5">
        <f t="shared" si="12"/>
        <v>1900</v>
      </c>
      <c r="B173" s="5">
        <f t="shared" si="13"/>
        <v>1</v>
      </c>
      <c r="C173" s="5" t="str">
        <f>VLOOKUP(B173,Tablas!E$1:F$13,2,FALSE)</f>
        <v>1T</v>
      </c>
      <c r="D173" s="60"/>
      <c r="E173" s="55"/>
      <c r="F173" s="243"/>
      <c r="G173" s="419">
        <f>VLOOKUP(F173,Terceros!A:C,3,FALSE)</f>
        <v>0</v>
      </c>
      <c r="H173" s="243"/>
      <c r="I173" s="56"/>
      <c r="J173" s="286" t="str">
        <f t="shared" si="15"/>
        <v>n</v>
      </c>
      <c r="K173" s="286">
        <f>VLOOKUP(F173,Terceros!A:D,4,FALSE)</f>
        <v>0</v>
      </c>
      <c r="L173" s="61" t="s">
        <v>63</v>
      </c>
      <c r="M173" s="69"/>
      <c r="N173" s="58"/>
      <c r="O173" s="57">
        <f t="shared" si="16"/>
        <v>0</v>
      </c>
      <c r="P173" s="59"/>
      <c r="Q173" s="58"/>
      <c r="R173" s="57">
        <f t="shared" si="17"/>
        <v>0</v>
      </c>
      <c r="S173" s="99">
        <f t="shared" si="14"/>
        <v>0</v>
      </c>
      <c r="T173" s="56"/>
      <c r="U173" s="60"/>
      <c r="V173" s="322"/>
      <c r="W173" s="56"/>
      <c r="X173" s="242">
        <f>VLOOKUP(F173,Terceros!A$2:A$301,1,FALSE)</f>
        <v>0</v>
      </c>
      <c r="Y173" s="238">
        <f>VLOOKUP(H173,CR!A$3:A$27,1,FALSE)</f>
        <v>0</v>
      </c>
      <c r="Z173" s="285">
        <f>VLOOKUP(F173,Terceros!A:B,2,FALSE)</f>
        <v>0</v>
      </c>
      <c r="AA173" s="242">
        <f>VLOOKUP(H173,CR!A$1:CK$26,89,FALSE)</f>
        <v>0</v>
      </c>
    </row>
    <row r="174" spans="1:27" x14ac:dyDescent="0.25">
      <c r="A174" s="5">
        <f t="shared" si="12"/>
        <v>1900</v>
      </c>
      <c r="B174" s="5">
        <f t="shared" si="13"/>
        <v>1</v>
      </c>
      <c r="C174" s="5" t="str">
        <f>VLOOKUP(B174,Tablas!E$1:F$13,2,FALSE)</f>
        <v>1T</v>
      </c>
      <c r="D174" s="60"/>
      <c r="E174" s="55"/>
      <c r="F174" s="243"/>
      <c r="G174" s="419">
        <f>VLOOKUP(F174,Terceros!A:C,3,FALSE)</f>
        <v>0</v>
      </c>
      <c r="H174" s="243"/>
      <c r="I174" s="56"/>
      <c r="J174" s="286" t="str">
        <f t="shared" si="15"/>
        <v>n</v>
      </c>
      <c r="K174" s="286">
        <f>VLOOKUP(F174,Terceros!A:D,4,FALSE)</f>
        <v>0</v>
      </c>
      <c r="L174" s="61" t="s">
        <v>63</v>
      </c>
      <c r="M174" s="69"/>
      <c r="N174" s="58"/>
      <c r="O174" s="57">
        <f t="shared" si="16"/>
        <v>0</v>
      </c>
      <c r="P174" s="59"/>
      <c r="Q174" s="58"/>
      <c r="R174" s="57">
        <f t="shared" si="17"/>
        <v>0</v>
      </c>
      <c r="S174" s="99">
        <f t="shared" si="14"/>
        <v>0</v>
      </c>
      <c r="T174" s="56"/>
      <c r="U174" s="60"/>
      <c r="V174" s="322"/>
      <c r="W174" s="56"/>
      <c r="X174" s="242">
        <f>VLOOKUP(F174,Terceros!A$2:A$301,1,FALSE)</f>
        <v>0</v>
      </c>
      <c r="Y174" s="238">
        <f>VLOOKUP(H174,CR!A$3:A$27,1,FALSE)</f>
        <v>0</v>
      </c>
      <c r="Z174" s="285">
        <f>VLOOKUP(F174,Terceros!A:B,2,FALSE)</f>
        <v>0</v>
      </c>
      <c r="AA174" s="242">
        <f>VLOOKUP(H174,CR!A$1:CK$26,89,FALSE)</f>
        <v>0</v>
      </c>
    </row>
    <row r="175" spans="1:27" x14ac:dyDescent="0.25">
      <c r="A175" s="5">
        <f t="shared" si="12"/>
        <v>1900</v>
      </c>
      <c r="B175" s="5">
        <f t="shared" si="13"/>
        <v>1</v>
      </c>
      <c r="C175" s="5" t="str">
        <f>VLOOKUP(B175,Tablas!E$1:F$13,2,FALSE)</f>
        <v>1T</v>
      </c>
      <c r="D175" s="60"/>
      <c r="E175" s="55"/>
      <c r="F175" s="243"/>
      <c r="G175" s="419">
        <f>VLOOKUP(F175,Terceros!A:C,3,FALSE)</f>
        <v>0</v>
      </c>
      <c r="H175" s="243"/>
      <c r="I175" s="56"/>
      <c r="J175" s="286" t="str">
        <f t="shared" si="15"/>
        <v>n</v>
      </c>
      <c r="K175" s="286">
        <f>VLOOKUP(F175,Terceros!A:D,4,FALSE)</f>
        <v>0</v>
      </c>
      <c r="L175" s="61" t="s">
        <v>63</v>
      </c>
      <c r="M175" s="69"/>
      <c r="N175" s="58"/>
      <c r="O175" s="57">
        <f t="shared" si="16"/>
        <v>0</v>
      </c>
      <c r="P175" s="59"/>
      <c r="Q175" s="58"/>
      <c r="R175" s="57">
        <f t="shared" si="17"/>
        <v>0</v>
      </c>
      <c r="S175" s="99">
        <f t="shared" si="14"/>
        <v>0</v>
      </c>
      <c r="T175" s="56"/>
      <c r="U175" s="60"/>
      <c r="V175" s="322"/>
      <c r="W175" s="56"/>
      <c r="X175" s="242">
        <f>VLOOKUP(F175,Terceros!A$2:A$301,1,FALSE)</f>
        <v>0</v>
      </c>
      <c r="Y175" s="238">
        <f>VLOOKUP(H175,CR!A$3:A$27,1,FALSE)</f>
        <v>0</v>
      </c>
      <c r="Z175" s="285">
        <f>VLOOKUP(F175,Terceros!A:B,2,FALSE)</f>
        <v>0</v>
      </c>
      <c r="AA175" s="242">
        <f>VLOOKUP(H175,CR!A$1:CK$26,89,FALSE)</f>
        <v>0</v>
      </c>
    </row>
    <row r="176" spans="1:27" x14ac:dyDescent="0.25">
      <c r="A176" s="5">
        <f t="shared" si="12"/>
        <v>1900</v>
      </c>
      <c r="B176" s="5">
        <f t="shared" si="13"/>
        <v>1</v>
      </c>
      <c r="C176" s="5" t="str">
        <f>VLOOKUP(B176,Tablas!E$1:F$13,2,FALSE)</f>
        <v>1T</v>
      </c>
      <c r="D176" s="60"/>
      <c r="E176" s="55"/>
      <c r="F176" s="243"/>
      <c r="G176" s="419">
        <f>VLOOKUP(F176,Terceros!A:C,3,FALSE)</f>
        <v>0</v>
      </c>
      <c r="H176" s="243"/>
      <c r="I176" s="56"/>
      <c r="J176" s="286" t="str">
        <f t="shared" si="15"/>
        <v>n</v>
      </c>
      <c r="K176" s="286">
        <f>VLOOKUP(F176,Terceros!A:D,4,FALSE)</f>
        <v>0</v>
      </c>
      <c r="L176" s="61" t="s">
        <v>63</v>
      </c>
      <c r="M176" s="69"/>
      <c r="N176" s="58"/>
      <c r="O176" s="57">
        <f t="shared" si="16"/>
        <v>0</v>
      </c>
      <c r="P176" s="59"/>
      <c r="Q176" s="58"/>
      <c r="R176" s="57">
        <f t="shared" si="17"/>
        <v>0</v>
      </c>
      <c r="S176" s="99">
        <f t="shared" si="14"/>
        <v>0</v>
      </c>
      <c r="T176" s="56"/>
      <c r="U176" s="60"/>
      <c r="V176" s="322"/>
      <c r="W176" s="56"/>
      <c r="X176" s="242">
        <f>VLOOKUP(F176,Terceros!A$2:A$301,1,FALSE)</f>
        <v>0</v>
      </c>
      <c r="Y176" s="238">
        <f>VLOOKUP(H176,CR!A$3:A$27,1,FALSE)</f>
        <v>0</v>
      </c>
      <c r="Z176" s="285">
        <f>VLOOKUP(F176,Terceros!A:B,2,FALSE)</f>
        <v>0</v>
      </c>
      <c r="AA176" s="242">
        <f>VLOOKUP(H176,CR!A$1:CK$26,89,FALSE)</f>
        <v>0</v>
      </c>
    </row>
    <row r="177" spans="1:27" x14ac:dyDescent="0.25">
      <c r="A177" s="5">
        <f t="shared" si="12"/>
        <v>1900</v>
      </c>
      <c r="B177" s="5">
        <f t="shared" si="13"/>
        <v>1</v>
      </c>
      <c r="C177" s="5" t="str">
        <f>VLOOKUP(B177,Tablas!E$1:F$13,2,FALSE)</f>
        <v>1T</v>
      </c>
      <c r="D177" s="60"/>
      <c r="E177" s="55"/>
      <c r="F177" s="243"/>
      <c r="G177" s="419">
        <f>VLOOKUP(F177,Terceros!A:C,3,FALSE)</f>
        <v>0</v>
      </c>
      <c r="H177" s="243"/>
      <c r="I177" s="56"/>
      <c r="J177" s="286" t="str">
        <f t="shared" si="15"/>
        <v>n</v>
      </c>
      <c r="K177" s="286">
        <f>VLOOKUP(F177,Terceros!A:D,4,FALSE)</f>
        <v>0</v>
      </c>
      <c r="L177" s="61" t="s">
        <v>63</v>
      </c>
      <c r="M177" s="69"/>
      <c r="N177" s="58"/>
      <c r="O177" s="57">
        <f t="shared" si="16"/>
        <v>0</v>
      </c>
      <c r="P177" s="59"/>
      <c r="Q177" s="58"/>
      <c r="R177" s="57">
        <f t="shared" si="17"/>
        <v>0</v>
      </c>
      <c r="S177" s="99">
        <f t="shared" si="14"/>
        <v>0</v>
      </c>
      <c r="T177" s="56"/>
      <c r="U177" s="60"/>
      <c r="V177" s="322"/>
      <c r="W177" s="56"/>
      <c r="X177" s="242">
        <f>VLOOKUP(F177,Terceros!A$2:A$301,1,FALSE)</f>
        <v>0</v>
      </c>
      <c r="Y177" s="238">
        <f>VLOOKUP(H177,CR!A$3:A$27,1,FALSE)</f>
        <v>0</v>
      </c>
      <c r="Z177" s="285">
        <f>VLOOKUP(F177,Terceros!A:B,2,FALSE)</f>
        <v>0</v>
      </c>
      <c r="AA177" s="242">
        <f>VLOOKUP(H177,CR!A$1:CK$26,89,FALSE)</f>
        <v>0</v>
      </c>
    </row>
    <row r="178" spans="1:27" x14ac:dyDescent="0.25">
      <c r="A178" s="5">
        <f t="shared" si="12"/>
        <v>1900</v>
      </c>
      <c r="B178" s="5">
        <f t="shared" si="13"/>
        <v>1</v>
      </c>
      <c r="C178" s="5" t="str">
        <f>VLOOKUP(B178,Tablas!E$1:F$13,2,FALSE)</f>
        <v>1T</v>
      </c>
      <c r="D178" s="60"/>
      <c r="E178" s="55"/>
      <c r="F178" s="243"/>
      <c r="G178" s="419">
        <f>VLOOKUP(F178,Terceros!A:C,3,FALSE)</f>
        <v>0</v>
      </c>
      <c r="H178" s="243"/>
      <c r="I178" s="56"/>
      <c r="J178" s="286" t="str">
        <f t="shared" si="15"/>
        <v>n</v>
      </c>
      <c r="K178" s="286">
        <f>VLOOKUP(F178,Terceros!A:D,4,FALSE)</f>
        <v>0</v>
      </c>
      <c r="L178" s="61" t="s">
        <v>63</v>
      </c>
      <c r="M178" s="69"/>
      <c r="N178" s="58"/>
      <c r="O178" s="57">
        <f t="shared" si="16"/>
        <v>0</v>
      </c>
      <c r="P178" s="59"/>
      <c r="Q178" s="58"/>
      <c r="R178" s="57">
        <f t="shared" si="17"/>
        <v>0</v>
      </c>
      <c r="S178" s="99">
        <f t="shared" si="14"/>
        <v>0</v>
      </c>
      <c r="T178" s="56"/>
      <c r="U178" s="60"/>
      <c r="V178" s="322"/>
      <c r="W178" s="56"/>
      <c r="X178" s="242">
        <f>VLOOKUP(F178,Terceros!A$2:A$301,1,FALSE)</f>
        <v>0</v>
      </c>
      <c r="Y178" s="238">
        <f>VLOOKUP(H178,CR!A$3:A$27,1,FALSE)</f>
        <v>0</v>
      </c>
      <c r="Z178" s="285">
        <f>VLOOKUP(F178,Terceros!A:B,2,FALSE)</f>
        <v>0</v>
      </c>
      <c r="AA178" s="242">
        <f>VLOOKUP(H178,CR!A$1:CK$26,89,FALSE)</f>
        <v>0</v>
      </c>
    </row>
    <row r="179" spans="1:27" x14ac:dyDescent="0.25">
      <c r="A179" s="5">
        <f t="shared" si="12"/>
        <v>1900</v>
      </c>
      <c r="B179" s="5">
        <f t="shared" si="13"/>
        <v>1</v>
      </c>
      <c r="C179" s="5" t="str">
        <f>VLOOKUP(B179,Tablas!E$1:F$13,2,FALSE)</f>
        <v>1T</v>
      </c>
      <c r="D179" s="60"/>
      <c r="E179" s="55"/>
      <c r="F179" s="243"/>
      <c r="G179" s="419">
        <f>VLOOKUP(F179,Terceros!A:C,3,FALSE)</f>
        <v>0</v>
      </c>
      <c r="H179" s="243"/>
      <c r="I179" s="56"/>
      <c r="J179" s="286" t="str">
        <f t="shared" si="15"/>
        <v>n</v>
      </c>
      <c r="K179" s="286">
        <f>VLOOKUP(F179,Terceros!A:D,4,FALSE)</f>
        <v>0</v>
      </c>
      <c r="L179" s="61" t="s">
        <v>63</v>
      </c>
      <c r="M179" s="69"/>
      <c r="N179" s="58"/>
      <c r="O179" s="57">
        <f t="shared" si="16"/>
        <v>0</v>
      </c>
      <c r="P179" s="59"/>
      <c r="Q179" s="58"/>
      <c r="R179" s="57">
        <f t="shared" si="17"/>
        <v>0</v>
      </c>
      <c r="S179" s="99">
        <f t="shared" si="14"/>
        <v>0</v>
      </c>
      <c r="T179" s="56"/>
      <c r="U179" s="60"/>
      <c r="V179" s="322"/>
      <c r="W179" s="56"/>
      <c r="X179" s="242">
        <f>VLOOKUP(F179,Terceros!A$2:A$301,1,FALSE)</f>
        <v>0</v>
      </c>
      <c r="Y179" s="238">
        <f>VLOOKUP(H179,CR!A$3:A$27,1,FALSE)</f>
        <v>0</v>
      </c>
      <c r="Z179" s="285">
        <f>VLOOKUP(F179,Terceros!A:B,2,FALSE)</f>
        <v>0</v>
      </c>
      <c r="AA179" s="242">
        <f>VLOOKUP(H179,CR!A$1:CK$26,89,FALSE)</f>
        <v>0</v>
      </c>
    </row>
    <row r="180" spans="1:27" x14ac:dyDescent="0.25">
      <c r="A180" s="5">
        <f t="shared" si="12"/>
        <v>1900</v>
      </c>
      <c r="B180" s="5">
        <f t="shared" si="13"/>
        <v>1</v>
      </c>
      <c r="C180" s="5" t="str">
        <f>VLOOKUP(B180,Tablas!E$1:F$13,2,FALSE)</f>
        <v>1T</v>
      </c>
      <c r="D180" s="60"/>
      <c r="E180" s="55"/>
      <c r="F180" s="243"/>
      <c r="G180" s="419">
        <f>VLOOKUP(F180,Terceros!A:C,3,FALSE)</f>
        <v>0</v>
      </c>
      <c r="H180" s="243"/>
      <c r="I180" s="56"/>
      <c r="J180" s="286" t="str">
        <f t="shared" si="15"/>
        <v>n</v>
      </c>
      <c r="K180" s="286">
        <f>VLOOKUP(F180,Terceros!A:D,4,FALSE)</f>
        <v>0</v>
      </c>
      <c r="L180" s="61" t="s">
        <v>63</v>
      </c>
      <c r="M180" s="69"/>
      <c r="N180" s="58"/>
      <c r="O180" s="57">
        <f t="shared" si="16"/>
        <v>0</v>
      </c>
      <c r="P180" s="59"/>
      <c r="Q180" s="58"/>
      <c r="R180" s="57">
        <f t="shared" si="17"/>
        <v>0</v>
      </c>
      <c r="S180" s="99">
        <f t="shared" si="14"/>
        <v>0</v>
      </c>
      <c r="T180" s="56"/>
      <c r="U180" s="60"/>
      <c r="V180" s="322"/>
      <c r="W180" s="56"/>
      <c r="X180" s="242">
        <f>VLOOKUP(F180,Terceros!A$2:A$301,1,FALSE)</f>
        <v>0</v>
      </c>
      <c r="Y180" s="238">
        <f>VLOOKUP(H180,CR!A$3:A$27,1,FALSE)</f>
        <v>0</v>
      </c>
      <c r="Z180" s="285">
        <f>VLOOKUP(F180,Terceros!A:B,2,FALSE)</f>
        <v>0</v>
      </c>
      <c r="AA180" s="242">
        <f>VLOOKUP(H180,CR!A$1:CK$26,89,FALSE)</f>
        <v>0</v>
      </c>
    </row>
    <row r="181" spans="1:27" x14ac:dyDescent="0.25">
      <c r="A181" s="5">
        <f t="shared" si="12"/>
        <v>1900</v>
      </c>
      <c r="B181" s="5">
        <f t="shared" si="13"/>
        <v>1</v>
      </c>
      <c r="C181" s="5" t="str">
        <f>VLOOKUP(B181,Tablas!E$1:F$13,2,FALSE)</f>
        <v>1T</v>
      </c>
      <c r="D181" s="60"/>
      <c r="E181" s="55"/>
      <c r="F181" s="243"/>
      <c r="G181" s="419">
        <f>VLOOKUP(F181,Terceros!A:C,3,FALSE)</f>
        <v>0</v>
      </c>
      <c r="H181" s="243"/>
      <c r="I181" s="56"/>
      <c r="J181" s="286" t="str">
        <f t="shared" si="15"/>
        <v>n</v>
      </c>
      <c r="K181" s="286">
        <f>VLOOKUP(F181,Terceros!A:D,4,FALSE)</f>
        <v>0</v>
      </c>
      <c r="L181" s="61" t="s">
        <v>63</v>
      </c>
      <c r="M181" s="69"/>
      <c r="N181" s="58"/>
      <c r="O181" s="57">
        <f t="shared" si="16"/>
        <v>0</v>
      </c>
      <c r="P181" s="59"/>
      <c r="Q181" s="58"/>
      <c r="R181" s="57">
        <f t="shared" si="17"/>
        <v>0</v>
      </c>
      <c r="S181" s="99">
        <f t="shared" si="14"/>
        <v>0</v>
      </c>
      <c r="T181" s="56"/>
      <c r="U181" s="60"/>
      <c r="V181" s="322"/>
      <c r="W181" s="56"/>
      <c r="X181" s="242">
        <f>VLOOKUP(F181,Terceros!A$2:A$301,1,FALSE)</f>
        <v>0</v>
      </c>
      <c r="Y181" s="238">
        <f>VLOOKUP(H181,CR!A$3:A$27,1,FALSE)</f>
        <v>0</v>
      </c>
      <c r="Z181" s="285">
        <f>VLOOKUP(F181,Terceros!A:B,2,FALSE)</f>
        <v>0</v>
      </c>
      <c r="AA181" s="242">
        <f>VLOOKUP(H181,CR!A$1:CK$26,89,FALSE)</f>
        <v>0</v>
      </c>
    </row>
    <row r="182" spans="1:27" x14ac:dyDescent="0.25">
      <c r="A182" s="5">
        <f t="shared" si="12"/>
        <v>1900</v>
      </c>
      <c r="B182" s="5">
        <f t="shared" si="13"/>
        <v>1</v>
      </c>
      <c r="C182" s="5" t="str">
        <f>VLOOKUP(B182,Tablas!E$1:F$13,2,FALSE)</f>
        <v>1T</v>
      </c>
      <c r="D182" s="60"/>
      <c r="E182" s="55"/>
      <c r="F182" s="243"/>
      <c r="G182" s="419">
        <f>VLOOKUP(F182,Terceros!A:C,3,FALSE)</f>
        <v>0</v>
      </c>
      <c r="H182" s="243"/>
      <c r="I182" s="56"/>
      <c r="J182" s="286" t="str">
        <f t="shared" si="15"/>
        <v>n</v>
      </c>
      <c r="K182" s="286">
        <f>VLOOKUP(F182,Terceros!A:D,4,FALSE)</f>
        <v>0</v>
      </c>
      <c r="L182" s="61" t="s">
        <v>63</v>
      </c>
      <c r="M182" s="57"/>
      <c r="N182" s="58"/>
      <c r="O182" s="57">
        <f t="shared" si="16"/>
        <v>0</v>
      </c>
      <c r="P182" s="59"/>
      <c r="Q182" s="58"/>
      <c r="R182" s="57">
        <f t="shared" si="17"/>
        <v>0</v>
      </c>
      <c r="S182" s="99">
        <f t="shared" si="14"/>
        <v>0</v>
      </c>
      <c r="T182" s="56"/>
      <c r="U182" s="60"/>
      <c r="V182" s="322"/>
      <c r="W182" s="56"/>
      <c r="X182" s="242">
        <f>VLOOKUP(F182,Terceros!A$2:A$301,1,FALSE)</f>
        <v>0</v>
      </c>
      <c r="Y182" s="238">
        <f>VLOOKUP(H182,CR!A$3:A$27,1,FALSE)</f>
        <v>0</v>
      </c>
      <c r="Z182" s="285">
        <f>VLOOKUP(F182,Terceros!A:B,2,FALSE)</f>
        <v>0</v>
      </c>
      <c r="AA182" s="242">
        <f>VLOOKUP(H182,CR!A$1:CK$26,89,FALSE)</f>
        <v>0</v>
      </c>
    </row>
    <row r="183" spans="1:27" x14ac:dyDescent="0.25">
      <c r="A183" s="5">
        <f t="shared" si="12"/>
        <v>1900</v>
      </c>
      <c r="B183" s="5">
        <f t="shared" si="13"/>
        <v>1</v>
      </c>
      <c r="C183" s="5" t="str">
        <f>VLOOKUP(B183,Tablas!E$1:F$13,2,FALSE)</f>
        <v>1T</v>
      </c>
      <c r="D183" s="60"/>
      <c r="E183" s="55"/>
      <c r="F183" s="243"/>
      <c r="G183" s="419">
        <f>VLOOKUP(F183,Terceros!A:C,3,FALSE)</f>
        <v>0</v>
      </c>
      <c r="H183" s="243"/>
      <c r="I183" s="56"/>
      <c r="J183" s="286" t="str">
        <f t="shared" si="15"/>
        <v>n</v>
      </c>
      <c r="K183" s="286">
        <f>VLOOKUP(F183,Terceros!A:D,4,FALSE)</f>
        <v>0</v>
      </c>
      <c r="L183" s="61" t="s">
        <v>63</v>
      </c>
      <c r="M183" s="57"/>
      <c r="N183" s="58"/>
      <c r="O183" s="57">
        <f t="shared" si="16"/>
        <v>0</v>
      </c>
      <c r="P183" s="59"/>
      <c r="Q183" s="58"/>
      <c r="R183" s="57">
        <f t="shared" si="17"/>
        <v>0</v>
      </c>
      <c r="S183" s="99">
        <f t="shared" si="14"/>
        <v>0</v>
      </c>
      <c r="T183" s="56"/>
      <c r="U183" s="60"/>
      <c r="V183" s="322"/>
      <c r="W183" s="56"/>
      <c r="X183" s="242">
        <f>VLOOKUP(F183,Terceros!A$2:A$301,1,FALSE)</f>
        <v>0</v>
      </c>
      <c r="Y183" s="238">
        <f>VLOOKUP(H183,CR!A$3:A$27,1,FALSE)</f>
        <v>0</v>
      </c>
      <c r="Z183" s="285">
        <f>VLOOKUP(F183,Terceros!A:B,2,FALSE)</f>
        <v>0</v>
      </c>
      <c r="AA183" s="242">
        <f>VLOOKUP(H183,CR!A$1:CK$26,89,FALSE)</f>
        <v>0</v>
      </c>
    </row>
    <row r="184" spans="1:27" x14ac:dyDescent="0.25">
      <c r="A184" s="5">
        <f t="shared" si="12"/>
        <v>1900</v>
      </c>
      <c r="B184" s="5">
        <f t="shared" si="13"/>
        <v>1</v>
      </c>
      <c r="C184" s="5" t="str">
        <f>VLOOKUP(B184,Tablas!E$1:F$13,2,FALSE)</f>
        <v>1T</v>
      </c>
      <c r="D184" s="60"/>
      <c r="E184" s="55"/>
      <c r="F184" s="243"/>
      <c r="G184" s="419">
        <f>VLOOKUP(F184,Terceros!A:C,3,FALSE)</f>
        <v>0</v>
      </c>
      <c r="H184" s="243"/>
      <c r="I184" s="56"/>
      <c r="J184" s="286" t="str">
        <f t="shared" si="15"/>
        <v>n</v>
      </c>
      <c r="K184" s="286">
        <f>VLOOKUP(F184,Terceros!A:D,4,FALSE)</f>
        <v>0</v>
      </c>
      <c r="L184" s="61" t="s">
        <v>63</v>
      </c>
      <c r="M184" s="57"/>
      <c r="N184" s="58"/>
      <c r="O184" s="57">
        <f t="shared" si="16"/>
        <v>0</v>
      </c>
      <c r="P184" s="59"/>
      <c r="Q184" s="58"/>
      <c r="R184" s="57">
        <f t="shared" si="17"/>
        <v>0</v>
      </c>
      <c r="S184" s="99">
        <f t="shared" si="14"/>
        <v>0</v>
      </c>
      <c r="T184" s="56"/>
      <c r="U184" s="60"/>
      <c r="V184" s="322"/>
      <c r="W184" s="56"/>
      <c r="X184" s="242">
        <f>VLOOKUP(F184,Terceros!A$2:A$301,1,FALSE)</f>
        <v>0</v>
      </c>
      <c r="Y184" s="238">
        <f>VLOOKUP(H184,CR!A$3:A$27,1,FALSE)</f>
        <v>0</v>
      </c>
      <c r="Z184" s="285">
        <f>VLOOKUP(F184,Terceros!A:B,2,FALSE)</f>
        <v>0</v>
      </c>
      <c r="AA184" s="242">
        <f>VLOOKUP(H184,CR!A$1:CK$26,89,FALSE)</f>
        <v>0</v>
      </c>
    </row>
    <row r="185" spans="1:27" x14ac:dyDescent="0.25">
      <c r="A185" s="5">
        <f t="shared" si="12"/>
        <v>1900</v>
      </c>
      <c r="B185" s="5">
        <f t="shared" si="13"/>
        <v>1</v>
      </c>
      <c r="C185" s="5" t="str">
        <f>VLOOKUP(B185,Tablas!E$1:F$13,2,FALSE)</f>
        <v>1T</v>
      </c>
      <c r="D185" s="60"/>
      <c r="E185" s="55"/>
      <c r="F185" s="243"/>
      <c r="G185" s="419">
        <f>VLOOKUP(F185,Terceros!A:C,3,FALSE)</f>
        <v>0</v>
      </c>
      <c r="H185" s="243"/>
      <c r="I185" s="56"/>
      <c r="J185" s="286" t="str">
        <f t="shared" si="15"/>
        <v>n</v>
      </c>
      <c r="K185" s="286">
        <f>VLOOKUP(F185,Terceros!A:D,4,FALSE)</f>
        <v>0</v>
      </c>
      <c r="L185" s="61" t="s">
        <v>63</v>
      </c>
      <c r="M185" s="57"/>
      <c r="N185" s="58"/>
      <c r="O185" s="57">
        <f t="shared" si="16"/>
        <v>0</v>
      </c>
      <c r="P185" s="59"/>
      <c r="Q185" s="58"/>
      <c r="R185" s="57">
        <f t="shared" si="17"/>
        <v>0</v>
      </c>
      <c r="S185" s="99">
        <f t="shared" si="14"/>
        <v>0</v>
      </c>
      <c r="T185" s="56"/>
      <c r="U185" s="60"/>
      <c r="V185" s="322"/>
      <c r="W185" s="56"/>
      <c r="X185" s="242">
        <f>VLOOKUP(F185,Terceros!A$2:A$301,1,FALSE)</f>
        <v>0</v>
      </c>
      <c r="Y185" s="238">
        <f>VLOOKUP(H185,CR!A$3:A$27,1,FALSE)</f>
        <v>0</v>
      </c>
      <c r="Z185" s="285">
        <f>VLOOKUP(F185,Terceros!A:B,2,FALSE)</f>
        <v>0</v>
      </c>
      <c r="AA185" s="242">
        <f>VLOOKUP(H185,CR!A$1:CK$26,89,FALSE)</f>
        <v>0</v>
      </c>
    </row>
    <row r="186" spans="1:27" x14ac:dyDescent="0.25">
      <c r="A186" s="5">
        <f t="shared" si="12"/>
        <v>1900</v>
      </c>
      <c r="B186" s="5">
        <f t="shared" si="13"/>
        <v>1</v>
      </c>
      <c r="C186" s="5" t="str">
        <f>VLOOKUP(B186,Tablas!E$1:F$13,2,FALSE)</f>
        <v>1T</v>
      </c>
      <c r="D186" s="60"/>
      <c r="E186" s="55"/>
      <c r="F186" s="243"/>
      <c r="G186" s="419">
        <f>VLOOKUP(F186,Terceros!A:C,3,FALSE)</f>
        <v>0</v>
      </c>
      <c r="H186" s="243"/>
      <c r="I186" s="56"/>
      <c r="J186" s="286" t="str">
        <f t="shared" si="15"/>
        <v>n</v>
      </c>
      <c r="K186" s="286">
        <f>VLOOKUP(F186,Terceros!A:D,4,FALSE)</f>
        <v>0</v>
      </c>
      <c r="L186" s="61" t="s">
        <v>63</v>
      </c>
      <c r="M186" s="69"/>
      <c r="N186" s="58"/>
      <c r="O186" s="57">
        <f t="shared" si="16"/>
        <v>0</v>
      </c>
      <c r="P186" s="59"/>
      <c r="Q186" s="58"/>
      <c r="R186" s="57">
        <f t="shared" si="17"/>
        <v>0</v>
      </c>
      <c r="S186" s="99">
        <f t="shared" si="14"/>
        <v>0</v>
      </c>
      <c r="T186" s="56"/>
      <c r="U186" s="60"/>
      <c r="V186" s="322"/>
      <c r="W186" s="56"/>
      <c r="X186" s="242">
        <f>VLOOKUP(F186,Terceros!A$2:A$301,1,FALSE)</f>
        <v>0</v>
      </c>
      <c r="Y186" s="238">
        <f>VLOOKUP(H186,CR!A$3:A$27,1,FALSE)</f>
        <v>0</v>
      </c>
      <c r="Z186" s="285">
        <f>VLOOKUP(F186,Terceros!A:B,2,FALSE)</f>
        <v>0</v>
      </c>
      <c r="AA186" s="242">
        <f>VLOOKUP(H186,CR!A$1:CK$26,89,FALSE)</f>
        <v>0</v>
      </c>
    </row>
    <row r="187" spans="1:27" x14ac:dyDescent="0.25">
      <c r="A187" s="5">
        <f t="shared" si="12"/>
        <v>1900</v>
      </c>
      <c r="B187" s="5">
        <f t="shared" si="13"/>
        <v>1</v>
      </c>
      <c r="C187" s="5" t="str">
        <f>VLOOKUP(B187,Tablas!E$1:F$13,2,FALSE)</f>
        <v>1T</v>
      </c>
      <c r="D187" s="60"/>
      <c r="E187" s="55"/>
      <c r="F187" s="243"/>
      <c r="G187" s="419">
        <f>VLOOKUP(F187,Terceros!A:C,3,FALSE)</f>
        <v>0</v>
      </c>
      <c r="H187" s="243"/>
      <c r="I187" s="56"/>
      <c r="J187" s="286" t="str">
        <f t="shared" si="15"/>
        <v>n</v>
      </c>
      <c r="K187" s="286">
        <f>VLOOKUP(F187,Terceros!A:D,4,FALSE)</f>
        <v>0</v>
      </c>
      <c r="L187" s="61" t="s">
        <v>63</v>
      </c>
      <c r="M187" s="69"/>
      <c r="N187" s="58"/>
      <c r="O187" s="57">
        <f t="shared" si="16"/>
        <v>0</v>
      </c>
      <c r="P187" s="59"/>
      <c r="Q187" s="58"/>
      <c r="R187" s="57">
        <f t="shared" si="17"/>
        <v>0</v>
      </c>
      <c r="S187" s="99">
        <f t="shared" si="14"/>
        <v>0</v>
      </c>
      <c r="T187" s="56"/>
      <c r="U187" s="60"/>
      <c r="V187" s="322"/>
      <c r="W187" s="56"/>
      <c r="X187" s="242">
        <f>VLOOKUP(F187,Terceros!A$2:A$301,1,FALSE)</f>
        <v>0</v>
      </c>
      <c r="Y187" s="238">
        <f>VLOOKUP(H187,CR!A$3:A$27,1,FALSE)</f>
        <v>0</v>
      </c>
      <c r="Z187" s="285">
        <f>VLOOKUP(F187,Terceros!A:B,2,FALSE)</f>
        <v>0</v>
      </c>
      <c r="AA187" s="242">
        <f>VLOOKUP(H187,CR!A$1:CK$26,89,FALSE)</f>
        <v>0</v>
      </c>
    </row>
    <row r="188" spans="1:27" x14ac:dyDescent="0.25">
      <c r="A188" s="5">
        <f t="shared" si="12"/>
        <v>1900</v>
      </c>
      <c r="B188" s="5">
        <f t="shared" si="13"/>
        <v>1</v>
      </c>
      <c r="C188" s="5" t="str">
        <f>VLOOKUP(B188,Tablas!E$1:F$13,2,FALSE)</f>
        <v>1T</v>
      </c>
      <c r="D188" s="60"/>
      <c r="E188" s="55"/>
      <c r="F188" s="243"/>
      <c r="G188" s="419">
        <f>VLOOKUP(F188,Terceros!A:C,3,FALSE)</f>
        <v>0</v>
      </c>
      <c r="H188" s="243"/>
      <c r="I188" s="56"/>
      <c r="J188" s="286" t="str">
        <f t="shared" si="15"/>
        <v>n</v>
      </c>
      <c r="K188" s="286">
        <f>VLOOKUP(F188,Terceros!A:D,4,FALSE)</f>
        <v>0</v>
      </c>
      <c r="L188" s="61" t="s">
        <v>63</v>
      </c>
      <c r="M188" s="69"/>
      <c r="N188" s="58"/>
      <c r="O188" s="57">
        <f t="shared" si="16"/>
        <v>0</v>
      </c>
      <c r="P188" s="59"/>
      <c r="Q188" s="58"/>
      <c r="R188" s="57">
        <f t="shared" si="17"/>
        <v>0</v>
      </c>
      <c r="S188" s="99">
        <f t="shared" si="14"/>
        <v>0</v>
      </c>
      <c r="T188" s="56"/>
      <c r="U188" s="60"/>
      <c r="V188" s="322"/>
      <c r="W188" s="56"/>
      <c r="X188" s="242">
        <f>VLOOKUP(F188,Terceros!A$2:A$301,1,FALSE)</f>
        <v>0</v>
      </c>
      <c r="Y188" s="238">
        <f>VLOOKUP(H188,CR!A$3:A$27,1,FALSE)</f>
        <v>0</v>
      </c>
      <c r="Z188" s="285">
        <f>VLOOKUP(F188,Terceros!A:B,2,FALSE)</f>
        <v>0</v>
      </c>
      <c r="AA188" s="242">
        <f>VLOOKUP(H188,CR!A$1:CK$26,89,FALSE)</f>
        <v>0</v>
      </c>
    </row>
    <row r="189" spans="1:27" x14ac:dyDescent="0.25">
      <c r="A189" s="5">
        <f t="shared" si="12"/>
        <v>1900</v>
      </c>
      <c r="B189" s="5">
        <f t="shared" si="13"/>
        <v>1</v>
      </c>
      <c r="C189" s="5" t="str">
        <f>VLOOKUP(B189,Tablas!E$1:F$13,2,FALSE)</f>
        <v>1T</v>
      </c>
      <c r="D189" s="60"/>
      <c r="E189" s="55"/>
      <c r="F189" s="243"/>
      <c r="G189" s="419">
        <f>VLOOKUP(F189,Terceros!A:C,3,FALSE)</f>
        <v>0</v>
      </c>
      <c r="H189" s="243"/>
      <c r="I189" s="56"/>
      <c r="J189" s="286" t="str">
        <f t="shared" si="15"/>
        <v>n</v>
      </c>
      <c r="K189" s="286">
        <f>VLOOKUP(F189,Terceros!A:D,4,FALSE)</f>
        <v>0</v>
      </c>
      <c r="L189" s="61" t="s">
        <v>63</v>
      </c>
      <c r="M189" s="69"/>
      <c r="N189" s="58"/>
      <c r="O189" s="57">
        <f t="shared" si="16"/>
        <v>0</v>
      </c>
      <c r="P189" s="59"/>
      <c r="Q189" s="58"/>
      <c r="R189" s="57">
        <f t="shared" si="17"/>
        <v>0</v>
      </c>
      <c r="S189" s="99">
        <f t="shared" si="14"/>
        <v>0</v>
      </c>
      <c r="T189" s="56"/>
      <c r="U189" s="60"/>
      <c r="V189" s="322"/>
      <c r="W189" s="56"/>
      <c r="X189" s="242">
        <f>VLOOKUP(F189,Terceros!A$2:A$301,1,FALSE)</f>
        <v>0</v>
      </c>
      <c r="Y189" s="238">
        <f>VLOOKUP(H189,CR!A$3:A$27,1,FALSE)</f>
        <v>0</v>
      </c>
      <c r="Z189" s="285">
        <f>VLOOKUP(F189,Terceros!A:B,2,FALSE)</f>
        <v>0</v>
      </c>
      <c r="AA189" s="242">
        <f>VLOOKUP(H189,CR!A$1:CK$26,89,FALSE)</f>
        <v>0</v>
      </c>
    </row>
    <row r="190" spans="1:27" x14ac:dyDescent="0.25">
      <c r="A190" s="5">
        <f t="shared" si="12"/>
        <v>1900</v>
      </c>
      <c r="B190" s="5">
        <f t="shared" si="13"/>
        <v>1</v>
      </c>
      <c r="C190" s="5" t="str">
        <f>VLOOKUP(B190,Tablas!E$1:F$13,2,FALSE)</f>
        <v>1T</v>
      </c>
      <c r="D190" s="60"/>
      <c r="E190" s="55"/>
      <c r="F190" s="243"/>
      <c r="G190" s="419">
        <f>VLOOKUP(F190,Terceros!A:C,3,FALSE)</f>
        <v>0</v>
      </c>
      <c r="H190" s="243"/>
      <c r="I190" s="56"/>
      <c r="J190" s="286" t="str">
        <f t="shared" si="15"/>
        <v>n</v>
      </c>
      <c r="K190" s="286">
        <f>VLOOKUP(F190,Terceros!A:D,4,FALSE)</f>
        <v>0</v>
      </c>
      <c r="L190" s="61" t="s">
        <v>63</v>
      </c>
      <c r="M190" s="69"/>
      <c r="N190" s="58"/>
      <c r="O190" s="57">
        <f t="shared" si="16"/>
        <v>0</v>
      </c>
      <c r="P190" s="59"/>
      <c r="Q190" s="58"/>
      <c r="R190" s="57">
        <f t="shared" si="17"/>
        <v>0</v>
      </c>
      <c r="S190" s="99">
        <f t="shared" si="14"/>
        <v>0</v>
      </c>
      <c r="T190" s="56"/>
      <c r="U190" s="60"/>
      <c r="V190" s="322"/>
      <c r="W190" s="56"/>
      <c r="X190" s="242">
        <f>VLOOKUP(F190,Terceros!A$2:A$301,1,FALSE)</f>
        <v>0</v>
      </c>
      <c r="Y190" s="238">
        <f>VLOOKUP(H190,CR!A$3:A$27,1,FALSE)</f>
        <v>0</v>
      </c>
      <c r="Z190" s="285">
        <f>VLOOKUP(F190,Terceros!A:B,2,FALSE)</f>
        <v>0</v>
      </c>
      <c r="AA190" s="242">
        <f>VLOOKUP(H190,CR!A$1:CK$26,89,FALSE)</f>
        <v>0</v>
      </c>
    </row>
    <row r="191" spans="1:27" x14ac:dyDescent="0.25">
      <c r="A191" s="5">
        <f t="shared" si="12"/>
        <v>1900</v>
      </c>
      <c r="B191" s="5">
        <f t="shared" si="13"/>
        <v>1</v>
      </c>
      <c r="C191" s="5" t="str">
        <f>VLOOKUP(B191,Tablas!E$1:F$13,2,FALSE)</f>
        <v>1T</v>
      </c>
      <c r="D191" s="60"/>
      <c r="E191" s="55"/>
      <c r="F191" s="243"/>
      <c r="G191" s="419">
        <f>VLOOKUP(F191,Terceros!A:C,3,FALSE)</f>
        <v>0</v>
      </c>
      <c r="H191" s="243"/>
      <c r="I191" s="56"/>
      <c r="J191" s="286" t="str">
        <f t="shared" si="15"/>
        <v>n</v>
      </c>
      <c r="K191" s="286">
        <f>VLOOKUP(F191,Terceros!A:D,4,FALSE)</f>
        <v>0</v>
      </c>
      <c r="L191" s="61" t="s">
        <v>63</v>
      </c>
      <c r="M191" s="69"/>
      <c r="N191" s="58"/>
      <c r="O191" s="57">
        <f t="shared" si="16"/>
        <v>0</v>
      </c>
      <c r="P191" s="59"/>
      <c r="Q191" s="58"/>
      <c r="R191" s="57">
        <f t="shared" si="17"/>
        <v>0</v>
      </c>
      <c r="S191" s="99">
        <f t="shared" si="14"/>
        <v>0</v>
      </c>
      <c r="T191" s="56"/>
      <c r="U191" s="60"/>
      <c r="V191" s="322"/>
      <c r="W191" s="56"/>
      <c r="X191" s="242">
        <f>VLOOKUP(F191,Terceros!A$2:A$301,1,FALSE)</f>
        <v>0</v>
      </c>
      <c r="Y191" s="238">
        <f>VLOOKUP(H191,CR!A$3:A$27,1,FALSE)</f>
        <v>0</v>
      </c>
      <c r="Z191" s="285">
        <f>VLOOKUP(F191,Terceros!A:B,2,FALSE)</f>
        <v>0</v>
      </c>
      <c r="AA191" s="242">
        <f>VLOOKUP(H191,CR!A$1:CK$26,89,FALSE)</f>
        <v>0</v>
      </c>
    </row>
    <row r="192" spans="1:27" x14ac:dyDescent="0.25">
      <c r="A192" s="5">
        <f t="shared" si="12"/>
        <v>1900</v>
      </c>
      <c r="B192" s="5">
        <f t="shared" si="13"/>
        <v>1</v>
      </c>
      <c r="C192" s="5" t="str">
        <f>VLOOKUP(B192,Tablas!E$1:F$13,2,FALSE)</f>
        <v>1T</v>
      </c>
      <c r="D192" s="60"/>
      <c r="E192" s="55"/>
      <c r="F192" s="243"/>
      <c r="G192" s="419">
        <f>VLOOKUP(F192,Terceros!A:C,3,FALSE)</f>
        <v>0</v>
      </c>
      <c r="H192" s="243"/>
      <c r="I192" s="56"/>
      <c r="J192" s="286" t="str">
        <f t="shared" si="15"/>
        <v>n</v>
      </c>
      <c r="K192" s="286">
        <f>VLOOKUP(F192,Terceros!A:D,4,FALSE)</f>
        <v>0</v>
      </c>
      <c r="L192" s="61" t="s">
        <v>63</v>
      </c>
      <c r="M192" s="69"/>
      <c r="N192" s="58"/>
      <c r="O192" s="57">
        <f t="shared" si="16"/>
        <v>0</v>
      </c>
      <c r="P192" s="59"/>
      <c r="Q192" s="58"/>
      <c r="R192" s="57">
        <f t="shared" si="17"/>
        <v>0</v>
      </c>
      <c r="S192" s="99">
        <f t="shared" si="14"/>
        <v>0</v>
      </c>
      <c r="T192" s="56"/>
      <c r="U192" s="60"/>
      <c r="V192" s="322"/>
      <c r="W192" s="56"/>
      <c r="X192" s="242">
        <f>VLOOKUP(F192,Terceros!A$2:A$301,1,FALSE)</f>
        <v>0</v>
      </c>
      <c r="Y192" s="238">
        <f>VLOOKUP(H192,CR!A$3:A$27,1,FALSE)</f>
        <v>0</v>
      </c>
      <c r="Z192" s="285">
        <f>VLOOKUP(F192,Terceros!A:B,2,FALSE)</f>
        <v>0</v>
      </c>
      <c r="AA192" s="242">
        <f>VLOOKUP(H192,CR!A$1:CK$26,89,FALSE)</f>
        <v>0</v>
      </c>
    </row>
    <row r="193" spans="1:27" x14ac:dyDescent="0.25">
      <c r="A193" s="5">
        <f t="shared" si="12"/>
        <v>1900</v>
      </c>
      <c r="B193" s="5">
        <f t="shared" si="13"/>
        <v>1</v>
      </c>
      <c r="C193" s="5" t="str">
        <f>VLOOKUP(B193,Tablas!E$1:F$13,2,FALSE)</f>
        <v>1T</v>
      </c>
      <c r="D193" s="60"/>
      <c r="E193" s="55"/>
      <c r="F193" s="243"/>
      <c r="G193" s="419">
        <f>VLOOKUP(F193,Terceros!A:C,3,FALSE)</f>
        <v>0</v>
      </c>
      <c r="H193" s="243"/>
      <c r="I193" s="56"/>
      <c r="J193" s="286" t="str">
        <f t="shared" si="15"/>
        <v>n</v>
      </c>
      <c r="K193" s="286">
        <f>VLOOKUP(F193,Terceros!A:D,4,FALSE)</f>
        <v>0</v>
      </c>
      <c r="L193" s="61" t="s">
        <v>63</v>
      </c>
      <c r="M193" s="69"/>
      <c r="N193" s="58"/>
      <c r="O193" s="57">
        <f t="shared" si="16"/>
        <v>0</v>
      </c>
      <c r="P193" s="59"/>
      <c r="Q193" s="58"/>
      <c r="R193" s="57">
        <f t="shared" si="17"/>
        <v>0</v>
      </c>
      <c r="S193" s="99">
        <f t="shared" si="14"/>
        <v>0</v>
      </c>
      <c r="T193" s="56"/>
      <c r="U193" s="60"/>
      <c r="V193" s="322"/>
      <c r="W193" s="56"/>
      <c r="X193" s="242">
        <f>VLOOKUP(F193,Terceros!A$2:A$301,1,FALSE)</f>
        <v>0</v>
      </c>
      <c r="Y193" s="238">
        <f>VLOOKUP(H193,CR!A$3:A$27,1,FALSE)</f>
        <v>0</v>
      </c>
      <c r="Z193" s="285">
        <f>VLOOKUP(F193,Terceros!A:B,2,FALSE)</f>
        <v>0</v>
      </c>
      <c r="AA193" s="242">
        <f>VLOOKUP(H193,CR!A$1:CK$26,89,FALSE)</f>
        <v>0</v>
      </c>
    </row>
    <row r="194" spans="1:27" x14ac:dyDescent="0.25">
      <c r="A194" s="5">
        <f t="shared" ref="A194:A257" si="18">YEAR(D194)</f>
        <v>1900</v>
      </c>
      <c r="B194" s="5">
        <f t="shared" ref="B194:B257" si="19">MONTH(D194)</f>
        <v>1</v>
      </c>
      <c r="C194" s="5" t="str">
        <f>VLOOKUP(B194,Tablas!E$1:F$13,2,FALSE)</f>
        <v>1T</v>
      </c>
      <c r="D194" s="60"/>
      <c r="E194" s="55"/>
      <c r="F194" s="243"/>
      <c r="G194" s="419">
        <f>VLOOKUP(F194,Terceros!A:C,3,FALSE)</f>
        <v>0</v>
      </c>
      <c r="H194" s="243"/>
      <c r="I194" s="56"/>
      <c r="J194" s="286" t="str">
        <f t="shared" si="15"/>
        <v>n</v>
      </c>
      <c r="K194" s="286">
        <f>VLOOKUP(F194,Terceros!A:D,4,FALSE)</f>
        <v>0</v>
      </c>
      <c r="L194" s="61" t="s">
        <v>63</v>
      </c>
      <c r="M194" s="69"/>
      <c r="N194" s="58"/>
      <c r="O194" s="57">
        <f t="shared" si="16"/>
        <v>0</v>
      </c>
      <c r="P194" s="59"/>
      <c r="Q194" s="58"/>
      <c r="R194" s="57">
        <f t="shared" si="17"/>
        <v>0</v>
      </c>
      <c r="S194" s="99">
        <f t="shared" ref="S194:S257" si="20">+M194+O194-R194</f>
        <v>0</v>
      </c>
      <c r="T194" s="56"/>
      <c r="U194" s="60"/>
      <c r="V194" s="322"/>
      <c r="W194" s="56"/>
      <c r="X194" s="242">
        <f>VLOOKUP(F194,Terceros!A$2:A$301,1,FALSE)</f>
        <v>0</v>
      </c>
      <c r="Y194" s="238">
        <f>VLOOKUP(H194,CR!A$3:A$27,1,FALSE)</f>
        <v>0</v>
      </c>
      <c r="Z194" s="285">
        <f>VLOOKUP(F194,Terceros!A:B,2,FALSE)</f>
        <v>0</v>
      </c>
      <c r="AA194" s="242">
        <f>VLOOKUP(H194,CR!A$1:CK$26,89,FALSE)</f>
        <v>0</v>
      </c>
    </row>
    <row r="195" spans="1:27" x14ac:dyDescent="0.25">
      <c r="A195" s="5">
        <f t="shared" si="18"/>
        <v>1900</v>
      </c>
      <c r="B195" s="5">
        <f t="shared" si="19"/>
        <v>1</v>
      </c>
      <c r="C195" s="5" t="str">
        <f>VLOOKUP(B195,Tablas!E$1:F$13,2,FALSE)</f>
        <v>1T</v>
      </c>
      <c r="D195" s="60"/>
      <c r="E195" s="55"/>
      <c r="F195" s="243"/>
      <c r="G195" s="419">
        <f>VLOOKUP(F195,Terceros!A:C,3,FALSE)</f>
        <v>0</v>
      </c>
      <c r="H195" s="243"/>
      <c r="I195" s="56"/>
      <c r="J195" s="286" t="str">
        <f t="shared" ref="J195:J258" si="21">IF(N195=0,"n",IF(Z195="Cliente","r","s"))</f>
        <v>n</v>
      </c>
      <c r="K195" s="286">
        <f>VLOOKUP(F195,Terceros!A:D,4,FALSE)</f>
        <v>0</v>
      </c>
      <c r="L195" s="61" t="s">
        <v>63</v>
      </c>
      <c r="M195" s="69"/>
      <c r="N195" s="58"/>
      <c r="O195" s="57">
        <f t="shared" ref="O195:O258" si="22">ROUND(M195*N195,2)</f>
        <v>0</v>
      </c>
      <c r="P195" s="59"/>
      <c r="Q195" s="58"/>
      <c r="R195" s="57">
        <f t="shared" ref="R195:R258" si="23">ROUND(Q195*M195,2)</f>
        <v>0</v>
      </c>
      <c r="S195" s="99">
        <f t="shared" si="20"/>
        <v>0</v>
      </c>
      <c r="T195" s="56"/>
      <c r="U195" s="60"/>
      <c r="V195" s="322"/>
      <c r="W195" s="56"/>
      <c r="X195" s="242">
        <f>VLOOKUP(F195,Terceros!A$2:A$301,1,FALSE)</f>
        <v>0</v>
      </c>
      <c r="Y195" s="238">
        <f>VLOOKUP(H195,CR!A$3:A$27,1,FALSE)</f>
        <v>0</v>
      </c>
      <c r="Z195" s="285">
        <f>VLOOKUP(F195,Terceros!A:B,2,FALSE)</f>
        <v>0</v>
      </c>
      <c r="AA195" s="242">
        <f>VLOOKUP(H195,CR!A$1:CK$26,89,FALSE)</f>
        <v>0</v>
      </c>
    </row>
    <row r="196" spans="1:27" x14ac:dyDescent="0.25">
      <c r="A196" s="5">
        <f t="shared" si="18"/>
        <v>1900</v>
      </c>
      <c r="B196" s="5">
        <f t="shared" si="19"/>
        <v>1</v>
      </c>
      <c r="C196" s="5" t="str">
        <f>VLOOKUP(B196,Tablas!E$1:F$13,2,FALSE)</f>
        <v>1T</v>
      </c>
      <c r="D196" s="60"/>
      <c r="E196" s="55"/>
      <c r="F196" s="243"/>
      <c r="G196" s="419">
        <f>VLOOKUP(F196,Terceros!A:C,3,FALSE)</f>
        <v>0</v>
      </c>
      <c r="H196" s="243"/>
      <c r="I196" s="56"/>
      <c r="J196" s="286" t="str">
        <f t="shared" si="21"/>
        <v>n</v>
      </c>
      <c r="K196" s="286">
        <f>VLOOKUP(F196,Terceros!A:D,4,FALSE)</f>
        <v>0</v>
      </c>
      <c r="L196" s="61" t="s">
        <v>63</v>
      </c>
      <c r="M196" s="69"/>
      <c r="N196" s="58"/>
      <c r="O196" s="57">
        <f t="shared" si="22"/>
        <v>0</v>
      </c>
      <c r="P196" s="59"/>
      <c r="Q196" s="58"/>
      <c r="R196" s="57">
        <f t="shared" si="23"/>
        <v>0</v>
      </c>
      <c r="S196" s="99">
        <f t="shared" si="20"/>
        <v>0</v>
      </c>
      <c r="T196" s="56"/>
      <c r="U196" s="60"/>
      <c r="V196" s="322"/>
      <c r="W196" s="56"/>
      <c r="X196" s="242">
        <f>VLOOKUP(F196,Terceros!A$2:A$301,1,FALSE)</f>
        <v>0</v>
      </c>
      <c r="Y196" s="238">
        <f>VLOOKUP(H196,CR!A$3:A$27,1,FALSE)</f>
        <v>0</v>
      </c>
      <c r="Z196" s="285">
        <f>VLOOKUP(F196,Terceros!A:B,2,FALSE)</f>
        <v>0</v>
      </c>
      <c r="AA196" s="242">
        <f>VLOOKUP(H196,CR!A$1:CK$26,89,FALSE)</f>
        <v>0</v>
      </c>
    </row>
    <row r="197" spans="1:27" x14ac:dyDescent="0.25">
      <c r="A197" s="5">
        <f t="shared" si="18"/>
        <v>1900</v>
      </c>
      <c r="B197" s="5">
        <f t="shared" si="19"/>
        <v>1</v>
      </c>
      <c r="C197" s="5" t="str">
        <f>VLOOKUP(B197,Tablas!E$1:F$13,2,FALSE)</f>
        <v>1T</v>
      </c>
      <c r="D197" s="60"/>
      <c r="E197" s="55"/>
      <c r="F197" s="243"/>
      <c r="G197" s="419">
        <f>VLOOKUP(F197,Terceros!A:C,3,FALSE)</f>
        <v>0</v>
      </c>
      <c r="H197" s="243"/>
      <c r="I197" s="56"/>
      <c r="J197" s="286" t="str">
        <f t="shared" si="21"/>
        <v>n</v>
      </c>
      <c r="K197" s="286">
        <f>VLOOKUP(F197,Terceros!A:D,4,FALSE)</f>
        <v>0</v>
      </c>
      <c r="L197" s="61" t="s">
        <v>63</v>
      </c>
      <c r="M197" s="69"/>
      <c r="N197" s="58"/>
      <c r="O197" s="57">
        <f t="shared" si="22"/>
        <v>0</v>
      </c>
      <c r="P197" s="59"/>
      <c r="Q197" s="58"/>
      <c r="R197" s="57">
        <f t="shared" si="23"/>
        <v>0</v>
      </c>
      <c r="S197" s="99">
        <f t="shared" si="20"/>
        <v>0</v>
      </c>
      <c r="T197" s="56"/>
      <c r="U197" s="60"/>
      <c r="V197" s="322"/>
      <c r="W197" s="56"/>
      <c r="X197" s="242">
        <f>VLOOKUP(F197,Terceros!A$2:A$301,1,FALSE)</f>
        <v>0</v>
      </c>
      <c r="Y197" s="238">
        <f>VLOOKUP(H197,CR!A$3:A$27,1,FALSE)</f>
        <v>0</v>
      </c>
      <c r="Z197" s="285">
        <f>VLOOKUP(F197,Terceros!A:B,2,FALSE)</f>
        <v>0</v>
      </c>
      <c r="AA197" s="242">
        <f>VLOOKUP(H197,CR!A$1:CK$26,89,FALSE)</f>
        <v>0</v>
      </c>
    </row>
    <row r="198" spans="1:27" x14ac:dyDescent="0.25">
      <c r="A198" s="5">
        <f t="shared" si="18"/>
        <v>1900</v>
      </c>
      <c r="B198" s="5">
        <f t="shared" si="19"/>
        <v>1</v>
      </c>
      <c r="C198" s="5" t="str">
        <f>VLOOKUP(B198,Tablas!E$1:F$13,2,FALSE)</f>
        <v>1T</v>
      </c>
      <c r="D198" s="60"/>
      <c r="E198" s="55"/>
      <c r="F198" s="243"/>
      <c r="G198" s="419">
        <f>VLOOKUP(F198,Terceros!A:C,3,FALSE)</f>
        <v>0</v>
      </c>
      <c r="H198" s="243"/>
      <c r="I198" s="56"/>
      <c r="J198" s="286" t="str">
        <f t="shared" si="21"/>
        <v>n</v>
      </c>
      <c r="K198" s="286">
        <f>VLOOKUP(F198,Terceros!A:D,4,FALSE)</f>
        <v>0</v>
      </c>
      <c r="L198" s="61" t="s">
        <v>63</v>
      </c>
      <c r="M198" s="69"/>
      <c r="N198" s="58"/>
      <c r="O198" s="57">
        <f t="shared" si="22"/>
        <v>0</v>
      </c>
      <c r="P198" s="59"/>
      <c r="Q198" s="58"/>
      <c r="R198" s="57">
        <f t="shared" si="23"/>
        <v>0</v>
      </c>
      <c r="S198" s="99">
        <f t="shared" si="20"/>
        <v>0</v>
      </c>
      <c r="T198" s="56"/>
      <c r="U198" s="60"/>
      <c r="V198" s="322"/>
      <c r="W198" s="56"/>
      <c r="X198" s="242">
        <f>VLOOKUP(F198,Terceros!A$2:A$301,1,FALSE)</f>
        <v>0</v>
      </c>
      <c r="Y198" s="238">
        <f>VLOOKUP(H198,CR!A$3:A$27,1,FALSE)</f>
        <v>0</v>
      </c>
      <c r="Z198" s="285">
        <f>VLOOKUP(F198,Terceros!A:B,2,FALSE)</f>
        <v>0</v>
      </c>
      <c r="AA198" s="242">
        <f>VLOOKUP(H198,CR!A$1:CK$26,89,FALSE)</f>
        <v>0</v>
      </c>
    </row>
    <row r="199" spans="1:27" x14ac:dyDescent="0.25">
      <c r="A199" s="5">
        <f t="shared" si="18"/>
        <v>1900</v>
      </c>
      <c r="B199" s="5">
        <f t="shared" si="19"/>
        <v>1</v>
      </c>
      <c r="C199" s="5" t="str">
        <f>VLOOKUP(B199,Tablas!E$1:F$13,2,FALSE)</f>
        <v>1T</v>
      </c>
      <c r="D199" s="60"/>
      <c r="E199" s="55"/>
      <c r="F199" s="243"/>
      <c r="G199" s="419">
        <f>VLOOKUP(F199,Terceros!A:C,3,FALSE)</f>
        <v>0</v>
      </c>
      <c r="H199" s="243"/>
      <c r="I199" s="56"/>
      <c r="J199" s="286" t="str">
        <f t="shared" si="21"/>
        <v>n</v>
      </c>
      <c r="K199" s="286">
        <f>VLOOKUP(F199,Terceros!A:D,4,FALSE)</f>
        <v>0</v>
      </c>
      <c r="L199" s="61" t="s">
        <v>63</v>
      </c>
      <c r="M199" s="69"/>
      <c r="N199" s="58"/>
      <c r="O199" s="57">
        <f t="shared" si="22"/>
        <v>0</v>
      </c>
      <c r="P199" s="59"/>
      <c r="Q199" s="58"/>
      <c r="R199" s="57">
        <f t="shared" si="23"/>
        <v>0</v>
      </c>
      <c r="S199" s="99">
        <f t="shared" si="20"/>
        <v>0</v>
      </c>
      <c r="T199" s="56"/>
      <c r="U199" s="60"/>
      <c r="V199" s="322"/>
      <c r="W199" s="56"/>
      <c r="X199" s="242">
        <f>VLOOKUP(F199,Terceros!A$2:A$301,1,FALSE)</f>
        <v>0</v>
      </c>
      <c r="Y199" s="238">
        <f>VLOOKUP(H199,CR!A$3:A$27,1,FALSE)</f>
        <v>0</v>
      </c>
      <c r="Z199" s="285">
        <f>VLOOKUP(F199,Terceros!A:B,2,FALSE)</f>
        <v>0</v>
      </c>
      <c r="AA199" s="242">
        <f>VLOOKUP(H199,CR!A$1:CK$26,89,FALSE)</f>
        <v>0</v>
      </c>
    </row>
    <row r="200" spans="1:27" x14ac:dyDescent="0.25">
      <c r="A200" s="5">
        <f t="shared" si="18"/>
        <v>1900</v>
      </c>
      <c r="B200" s="5">
        <f t="shared" si="19"/>
        <v>1</v>
      </c>
      <c r="C200" s="5" t="str">
        <f>VLOOKUP(B200,Tablas!E$1:F$13,2,FALSE)</f>
        <v>1T</v>
      </c>
      <c r="D200" s="60"/>
      <c r="E200" s="55"/>
      <c r="F200" s="243"/>
      <c r="G200" s="419">
        <f>VLOOKUP(F200,Terceros!A:C,3,FALSE)</f>
        <v>0</v>
      </c>
      <c r="H200" s="243"/>
      <c r="I200" s="56"/>
      <c r="J200" s="286" t="str">
        <f t="shared" si="21"/>
        <v>n</v>
      </c>
      <c r="K200" s="286">
        <f>VLOOKUP(F200,Terceros!A:D,4,FALSE)</f>
        <v>0</v>
      </c>
      <c r="L200" s="61" t="s">
        <v>63</v>
      </c>
      <c r="M200" s="57"/>
      <c r="N200" s="58"/>
      <c r="O200" s="57">
        <f t="shared" si="22"/>
        <v>0</v>
      </c>
      <c r="P200" s="59"/>
      <c r="Q200" s="58"/>
      <c r="R200" s="57">
        <f t="shared" si="23"/>
        <v>0</v>
      </c>
      <c r="S200" s="99">
        <f t="shared" si="20"/>
        <v>0</v>
      </c>
      <c r="T200" s="56"/>
      <c r="U200" s="60"/>
      <c r="V200" s="322"/>
      <c r="W200" s="56"/>
      <c r="X200" s="242">
        <f>VLOOKUP(F200,Terceros!A$2:A$301,1,FALSE)</f>
        <v>0</v>
      </c>
      <c r="Y200" s="238">
        <f>VLOOKUP(H200,CR!A$3:A$27,1,FALSE)</f>
        <v>0</v>
      </c>
      <c r="Z200" s="285">
        <f>VLOOKUP(F200,Terceros!A:B,2,FALSE)</f>
        <v>0</v>
      </c>
      <c r="AA200" s="242">
        <f>VLOOKUP(H200,CR!A$1:CK$26,89,FALSE)</f>
        <v>0</v>
      </c>
    </row>
    <row r="201" spans="1:27" x14ac:dyDescent="0.25">
      <c r="A201" s="5">
        <f t="shared" si="18"/>
        <v>1900</v>
      </c>
      <c r="B201" s="5">
        <f t="shared" si="19"/>
        <v>1</v>
      </c>
      <c r="C201" s="5" t="str">
        <f>VLOOKUP(B201,Tablas!E$1:F$13,2,FALSE)</f>
        <v>1T</v>
      </c>
      <c r="D201" s="60"/>
      <c r="E201" s="55"/>
      <c r="F201" s="243"/>
      <c r="G201" s="419">
        <f>VLOOKUP(F201,Terceros!A:C,3,FALSE)</f>
        <v>0</v>
      </c>
      <c r="H201" s="243"/>
      <c r="I201" s="56"/>
      <c r="J201" s="286" t="str">
        <f t="shared" si="21"/>
        <v>n</v>
      </c>
      <c r="K201" s="286">
        <f>VLOOKUP(F201,Terceros!A:D,4,FALSE)</f>
        <v>0</v>
      </c>
      <c r="L201" s="61" t="s">
        <v>63</v>
      </c>
      <c r="M201" s="57"/>
      <c r="N201" s="58"/>
      <c r="O201" s="57">
        <f t="shared" si="22"/>
        <v>0</v>
      </c>
      <c r="P201" s="59"/>
      <c r="Q201" s="58"/>
      <c r="R201" s="57">
        <f t="shared" si="23"/>
        <v>0</v>
      </c>
      <c r="S201" s="99">
        <f t="shared" si="20"/>
        <v>0</v>
      </c>
      <c r="T201" s="56"/>
      <c r="U201" s="60"/>
      <c r="V201" s="322"/>
      <c r="W201" s="56"/>
      <c r="X201" s="242">
        <f>VLOOKUP(F201,Terceros!A$2:A$301,1,FALSE)</f>
        <v>0</v>
      </c>
      <c r="Y201" s="238">
        <f>VLOOKUP(H201,CR!A$3:A$27,1,FALSE)</f>
        <v>0</v>
      </c>
      <c r="Z201" s="285">
        <f>VLOOKUP(F201,Terceros!A:B,2,FALSE)</f>
        <v>0</v>
      </c>
      <c r="AA201" s="242">
        <f>VLOOKUP(H201,CR!A$1:CK$26,89,FALSE)</f>
        <v>0</v>
      </c>
    </row>
    <row r="202" spans="1:27" x14ac:dyDescent="0.25">
      <c r="A202" s="5">
        <f t="shared" si="18"/>
        <v>1900</v>
      </c>
      <c r="B202" s="5">
        <f t="shared" si="19"/>
        <v>1</v>
      </c>
      <c r="C202" s="5" t="str">
        <f>VLOOKUP(B202,Tablas!E$1:F$13,2,FALSE)</f>
        <v>1T</v>
      </c>
      <c r="D202" s="60"/>
      <c r="E202" s="55"/>
      <c r="F202" s="243"/>
      <c r="G202" s="419">
        <f>VLOOKUP(F202,Terceros!A:C,3,FALSE)</f>
        <v>0</v>
      </c>
      <c r="H202" s="243"/>
      <c r="I202" s="56"/>
      <c r="J202" s="286" t="str">
        <f t="shared" si="21"/>
        <v>n</v>
      </c>
      <c r="K202" s="286">
        <f>VLOOKUP(F202,Terceros!A:D,4,FALSE)</f>
        <v>0</v>
      </c>
      <c r="L202" s="61" t="s">
        <v>63</v>
      </c>
      <c r="M202" s="57"/>
      <c r="N202" s="58"/>
      <c r="O202" s="57">
        <f t="shared" si="22"/>
        <v>0</v>
      </c>
      <c r="P202" s="59"/>
      <c r="Q202" s="58"/>
      <c r="R202" s="57">
        <f t="shared" si="23"/>
        <v>0</v>
      </c>
      <c r="S202" s="99">
        <f t="shared" si="20"/>
        <v>0</v>
      </c>
      <c r="T202" s="56"/>
      <c r="U202" s="60"/>
      <c r="V202" s="322"/>
      <c r="W202" s="56"/>
      <c r="X202" s="242">
        <f>VLOOKUP(F202,Terceros!A$2:A$301,1,FALSE)</f>
        <v>0</v>
      </c>
      <c r="Y202" s="238">
        <f>VLOOKUP(H202,CR!A$3:A$27,1,FALSE)</f>
        <v>0</v>
      </c>
      <c r="Z202" s="285">
        <f>VLOOKUP(F202,Terceros!A:B,2,FALSE)</f>
        <v>0</v>
      </c>
      <c r="AA202" s="242">
        <f>VLOOKUP(H202,CR!A$1:CK$26,89,FALSE)</f>
        <v>0</v>
      </c>
    </row>
    <row r="203" spans="1:27" x14ac:dyDescent="0.25">
      <c r="A203" s="5">
        <f t="shared" si="18"/>
        <v>1900</v>
      </c>
      <c r="B203" s="5">
        <f t="shared" si="19"/>
        <v>1</v>
      </c>
      <c r="C203" s="5" t="str">
        <f>VLOOKUP(B203,Tablas!E$1:F$13,2,FALSE)</f>
        <v>1T</v>
      </c>
      <c r="D203" s="60"/>
      <c r="E203" s="55"/>
      <c r="F203" s="243"/>
      <c r="G203" s="419">
        <f>VLOOKUP(F203,Terceros!A:C,3,FALSE)</f>
        <v>0</v>
      </c>
      <c r="H203" s="243"/>
      <c r="I203" s="56"/>
      <c r="J203" s="286" t="str">
        <f t="shared" si="21"/>
        <v>n</v>
      </c>
      <c r="K203" s="286">
        <f>VLOOKUP(F203,Terceros!A:D,4,FALSE)</f>
        <v>0</v>
      </c>
      <c r="L203" s="61" t="s">
        <v>63</v>
      </c>
      <c r="M203" s="57"/>
      <c r="N203" s="58"/>
      <c r="O203" s="57">
        <f t="shared" si="22"/>
        <v>0</v>
      </c>
      <c r="P203" s="59"/>
      <c r="Q203" s="58"/>
      <c r="R203" s="57">
        <f t="shared" si="23"/>
        <v>0</v>
      </c>
      <c r="S203" s="99">
        <f t="shared" si="20"/>
        <v>0</v>
      </c>
      <c r="T203" s="56"/>
      <c r="U203" s="60"/>
      <c r="V203" s="322"/>
      <c r="W203" s="56"/>
      <c r="X203" s="242">
        <f>VLOOKUP(F203,Terceros!A$2:A$301,1,FALSE)</f>
        <v>0</v>
      </c>
      <c r="Y203" s="238">
        <f>VLOOKUP(H203,CR!A$3:A$27,1,FALSE)</f>
        <v>0</v>
      </c>
      <c r="Z203" s="285">
        <f>VLOOKUP(F203,Terceros!A:B,2,FALSE)</f>
        <v>0</v>
      </c>
      <c r="AA203" s="242">
        <f>VLOOKUP(H203,CR!A$1:CK$26,89,FALSE)</f>
        <v>0</v>
      </c>
    </row>
    <row r="204" spans="1:27" x14ac:dyDescent="0.25">
      <c r="A204" s="5">
        <f t="shared" si="18"/>
        <v>1900</v>
      </c>
      <c r="B204" s="5">
        <f t="shared" si="19"/>
        <v>1</v>
      </c>
      <c r="C204" s="5" t="str">
        <f>VLOOKUP(B204,Tablas!E$1:F$13,2,FALSE)</f>
        <v>1T</v>
      </c>
      <c r="D204" s="60"/>
      <c r="E204" s="55"/>
      <c r="F204" s="243"/>
      <c r="G204" s="419">
        <f>VLOOKUP(F204,Terceros!A:C,3,FALSE)</f>
        <v>0</v>
      </c>
      <c r="H204" s="243"/>
      <c r="I204" s="56"/>
      <c r="J204" s="286" t="str">
        <f t="shared" si="21"/>
        <v>n</v>
      </c>
      <c r="K204" s="286">
        <f>VLOOKUP(F204,Terceros!A:D,4,FALSE)</f>
        <v>0</v>
      </c>
      <c r="L204" s="61" t="s">
        <v>63</v>
      </c>
      <c r="M204" s="69"/>
      <c r="N204" s="58"/>
      <c r="O204" s="57">
        <f t="shared" si="22"/>
        <v>0</v>
      </c>
      <c r="P204" s="59"/>
      <c r="Q204" s="58"/>
      <c r="R204" s="57">
        <f t="shared" si="23"/>
        <v>0</v>
      </c>
      <c r="S204" s="99">
        <f t="shared" si="20"/>
        <v>0</v>
      </c>
      <c r="T204" s="56"/>
      <c r="U204" s="60"/>
      <c r="V204" s="322"/>
      <c r="W204" s="56"/>
      <c r="X204" s="242">
        <f>VLOOKUP(F204,Terceros!A$2:A$301,1,FALSE)</f>
        <v>0</v>
      </c>
      <c r="Y204" s="238">
        <f>VLOOKUP(H204,CR!A$3:A$27,1,FALSE)</f>
        <v>0</v>
      </c>
      <c r="Z204" s="285">
        <f>VLOOKUP(F204,Terceros!A:B,2,FALSE)</f>
        <v>0</v>
      </c>
      <c r="AA204" s="242">
        <f>VLOOKUP(H204,CR!A$1:CK$26,89,FALSE)</f>
        <v>0</v>
      </c>
    </row>
    <row r="205" spans="1:27" x14ac:dyDescent="0.25">
      <c r="A205" s="5">
        <f t="shared" si="18"/>
        <v>1900</v>
      </c>
      <c r="B205" s="5">
        <f t="shared" si="19"/>
        <v>1</v>
      </c>
      <c r="C205" s="5" t="str">
        <f>VLOOKUP(B205,Tablas!E$1:F$13,2,FALSE)</f>
        <v>1T</v>
      </c>
      <c r="D205" s="60"/>
      <c r="E205" s="55"/>
      <c r="F205" s="243"/>
      <c r="G205" s="419">
        <f>VLOOKUP(F205,Terceros!A:C,3,FALSE)</f>
        <v>0</v>
      </c>
      <c r="H205" s="243"/>
      <c r="I205" s="56"/>
      <c r="J205" s="286" t="str">
        <f t="shared" si="21"/>
        <v>n</v>
      </c>
      <c r="K205" s="286">
        <f>VLOOKUP(F205,Terceros!A:D,4,FALSE)</f>
        <v>0</v>
      </c>
      <c r="L205" s="61" t="s">
        <v>63</v>
      </c>
      <c r="M205" s="69"/>
      <c r="N205" s="58"/>
      <c r="O205" s="57">
        <f t="shared" si="22"/>
        <v>0</v>
      </c>
      <c r="P205" s="59"/>
      <c r="Q205" s="58"/>
      <c r="R205" s="57">
        <f t="shared" si="23"/>
        <v>0</v>
      </c>
      <c r="S205" s="99">
        <f t="shared" si="20"/>
        <v>0</v>
      </c>
      <c r="T205" s="56"/>
      <c r="U205" s="60"/>
      <c r="V205" s="322"/>
      <c r="W205" s="56"/>
      <c r="X205" s="242">
        <f>VLOOKUP(F205,Terceros!A$2:A$301,1,FALSE)</f>
        <v>0</v>
      </c>
      <c r="Y205" s="238">
        <f>VLOOKUP(H205,CR!A$3:A$27,1,FALSE)</f>
        <v>0</v>
      </c>
      <c r="Z205" s="285">
        <f>VLOOKUP(F205,Terceros!A:B,2,FALSE)</f>
        <v>0</v>
      </c>
      <c r="AA205" s="242">
        <f>VLOOKUP(H205,CR!A$1:CK$26,89,FALSE)</f>
        <v>0</v>
      </c>
    </row>
    <row r="206" spans="1:27" x14ac:dyDescent="0.25">
      <c r="A206" s="5">
        <f t="shared" si="18"/>
        <v>1900</v>
      </c>
      <c r="B206" s="5">
        <f t="shared" si="19"/>
        <v>1</v>
      </c>
      <c r="C206" s="5" t="str">
        <f>VLOOKUP(B206,Tablas!E$1:F$13,2,FALSE)</f>
        <v>1T</v>
      </c>
      <c r="D206" s="60"/>
      <c r="E206" s="55"/>
      <c r="F206" s="243"/>
      <c r="G206" s="419">
        <f>VLOOKUP(F206,Terceros!A:C,3,FALSE)</f>
        <v>0</v>
      </c>
      <c r="H206" s="243"/>
      <c r="I206" s="56"/>
      <c r="J206" s="286" t="str">
        <f t="shared" si="21"/>
        <v>n</v>
      </c>
      <c r="K206" s="286">
        <f>VLOOKUP(F206,Terceros!A:D,4,FALSE)</f>
        <v>0</v>
      </c>
      <c r="L206" s="61" t="s">
        <v>63</v>
      </c>
      <c r="M206" s="69"/>
      <c r="N206" s="58"/>
      <c r="O206" s="57">
        <f t="shared" si="22"/>
        <v>0</v>
      </c>
      <c r="P206" s="59"/>
      <c r="Q206" s="58"/>
      <c r="R206" s="57">
        <f t="shared" si="23"/>
        <v>0</v>
      </c>
      <c r="S206" s="99">
        <f t="shared" si="20"/>
        <v>0</v>
      </c>
      <c r="T206" s="56"/>
      <c r="U206" s="60"/>
      <c r="V206" s="322"/>
      <c r="W206" s="56"/>
      <c r="X206" s="242">
        <f>VLOOKUP(F206,Terceros!A$2:A$301,1,FALSE)</f>
        <v>0</v>
      </c>
      <c r="Y206" s="238">
        <f>VLOOKUP(H206,CR!A$3:A$27,1,FALSE)</f>
        <v>0</v>
      </c>
      <c r="Z206" s="285">
        <f>VLOOKUP(F206,Terceros!A:B,2,FALSE)</f>
        <v>0</v>
      </c>
      <c r="AA206" s="242">
        <f>VLOOKUP(H206,CR!A$1:CK$26,89,FALSE)</f>
        <v>0</v>
      </c>
    </row>
    <row r="207" spans="1:27" x14ac:dyDescent="0.25">
      <c r="A207" s="5">
        <f t="shared" si="18"/>
        <v>1900</v>
      </c>
      <c r="B207" s="5">
        <f t="shared" si="19"/>
        <v>1</v>
      </c>
      <c r="C207" s="5" t="str">
        <f>VLOOKUP(B207,Tablas!E$1:F$13,2,FALSE)</f>
        <v>1T</v>
      </c>
      <c r="D207" s="60"/>
      <c r="E207" s="55"/>
      <c r="F207" s="243"/>
      <c r="G207" s="419">
        <f>VLOOKUP(F207,Terceros!A:C,3,FALSE)</f>
        <v>0</v>
      </c>
      <c r="H207" s="243"/>
      <c r="I207" s="56"/>
      <c r="J207" s="286" t="str">
        <f t="shared" si="21"/>
        <v>n</v>
      </c>
      <c r="K207" s="286">
        <f>VLOOKUP(F207,Terceros!A:D,4,FALSE)</f>
        <v>0</v>
      </c>
      <c r="L207" s="61" t="s">
        <v>63</v>
      </c>
      <c r="M207" s="69"/>
      <c r="N207" s="58"/>
      <c r="O207" s="57">
        <f t="shared" si="22"/>
        <v>0</v>
      </c>
      <c r="P207" s="59"/>
      <c r="Q207" s="58"/>
      <c r="R207" s="57">
        <f t="shared" si="23"/>
        <v>0</v>
      </c>
      <c r="S207" s="99">
        <f t="shared" si="20"/>
        <v>0</v>
      </c>
      <c r="T207" s="56"/>
      <c r="U207" s="60"/>
      <c r="V207" s="322"/>
      <c r="W207" s="56"/>
      <c r="X207" s="242">
        <f>VLOOKUP(F207,Terceros!A$2:A$301,1,FALSE)</f>
        <v>0</v>
      </c>
      <c r="Y207" s="238">
        <f>VLOOKUP(H207,CR!A$3:A$27,1,FALSE)</f>
        <v>0</v>
      </c>
      <c r="Z207" s="285">
        <f>VLOOKUP(F207,Terceros!A:B,2,FALSE)</f>
        <v>0</v>
      </c>
      <c r="AA207" s="242">
        <f>VLOOKUP(H207,CR!A$1:CK$26,89,FALSE)</f>
        <v>0</v>
      </c>
    </row>
    <row r="208" spans="1:27" x14ac:dyDescent="0.25">
      <c r="A208" s="5">
        <f t="shared" si="18"/>
        <v>1900</v>
      </c>
      <c r="B208" s="5">
        <f t="shared" si="19"/>
        <v>1</v>
      </c>
      <c r="C208" s="5" t="str">
        <f>VLOOKUP(B208,Tablas!E$1:F$13,2,FALSE)</f>
        <v>1T</v>
      </c>
      <c r="D208" s="60"/>
      <c r="E208" s="55"/>
      <c r="F208" s="243"/>
      <c r="G208" s="419">
        <f>VLOOKUP(F208,Terceros!A:C,3,FALSE)</f>
        <v>0</v>
      </c>
      <c r="H208" s="243"/>
      <c r="I208" s="56"/>
      <c r="J208" s="286" t="str">
        <f t="shared" si="21"/>
        <v>n</v>
      </c>
      <c r="K208" s="286">
        <f>VLOOKUP(F208,Terceros!A:D,4,FALSE)</f>
        <v>0</v>
      </c>
      <c r="L208" s="61" t="s">
        <v>63</v>
      </c>
      <c r="M208" s="69"/>
      <c r="N208" s="58"/>
      <c r="O208" s="57">
        <f t="shared" si="22"/>
        <v>0</v>
      </c>
      <c r="P208" s="59"/>
      <c r="Q208" s="58"/>
      <c r="R208" s="57">
        <f t="shared" si="23"/>
        <v>0</v>
      </c>
      <c r="S208" s="99">
        <f t="shared" si="20"/>
        <v>0</v>
      </c>
      <c r="T208" s="56"/>
      <c r="U208" s="60"/>
      <c r="V208" s="322"/>
      <c r="W208" s="56"/>
      <c r="X208" s="242">
        <f>VLOOKUP(F208,Terceros!A$2:A$301,1,FALSE)</f>
        <v>0</v>
      </c>
      <c r="Y208" s="238">
        <f>VLOOKUP(H208,CR!A$3:A$27,1,FALSE)</f>
        <v>0</v>
      </c>
      <c r="Z208" s="285">
        <f>VLOOKUP(F208,Terceros!A:B,2,FALSE)</f>
        <v>0</v>
      </c>
      <c r="AA208" s="242">
        <f>VLOOKUP(H208,CR!A$1:CK$26,89,FALSE)</f>
        <v>0</v>
      </c>
    </row>
    <row r="209" spans="1:27" x14ac:dyDescent="0.25">
      <c r="A209" s="5">
        <f t="shared" si="18"/>
        <v>1900</v>
      </c>
      <c r="B209" s="5">
        <f t="shared" si="19"/>
        <v>1</v>
      </c>
      <c r="C209" s="5" t="str">
        <f>VLOOKUP(B209,Tablas!E$1:F$13,2,FALSE)</f>
        <v>1T</v>
      </c>
      <c r="D209" s="60"/>
      <c r="E209" s="55"/>
      <c r="F209" s="243"/>
      <c r="G209" s="419">
        <f>VLOOKUP(F209,Terceros!A:C,3,FALSE)</f>
        <v>0</v>
      </c>
      <c r="H209" s="243"/>
      <c r="I209" s="56"/>
      <c r="J209" s="286" t="str">
        <f t="shared" si="21"/>
        <v>n</v>
      </c>
      <c r="K209" s="286">
        <f>VLOOKUP(F209,Terceros!A:D,4,FALSE)</f>
        <v>0</v>
      </c>
      <c r="L209" s="61" t="s">
        <v>63</v>
      </c>
      <c r="M209" s="69"/>
      <c r="N209" s="58"/>
      <c r="O209" s="57">
        <f t="shared" si="22"/>
        <v>0</v>
      </c>
      <c r="P209" s="59"/>
      <c r="Q209" s="58"/>
      <c r="R209" s="57">
        <f t="shared" si="23"/>
        <v>0</v>
      </c>
      <c r="S209" s="99">
        <f t="shared" si="20"/>
        <v>0</v>
      </c>
      <c r="T209" s="56"/>
      <c r="U209" s="60"/>
      <c r="V209" s="322"/>
      <c r="W209" s="56"/>
      <c r="X209" s="242">
        <f>VLOOKUP(F209,Terceros!A$2:A$301,1,FALSE)</f>
        <v>0</v>
      </c>
      <c r="Y209" s="238">
        <f>VLOOKUP(H209,CR!A$3:A$27,1,FALSE)</f>
        <v>0</v>
      </c>
      <c r="Z209" s="285">
        <f>VLOOKUP(F209,Terceros!A:B,2,FALSE)</f>
        <v>0</v>
      </c>
      <c r="AA209" s="242">
        <f>VLOOKUP(H209,CR!A$1:CK$26,89,FALSE)</f>
        <v>0</v>
      </c>
    </row>
    <row r="210" spans="1:27" x14ac:dyDescent="0.25">
      <c r="A210" s="5">
        <f t="shared" si="18"/>
        <v>1900</v>
      </c>
      <c r="B210" s="5">
        <f t="shared" si="19"/>
        <v>1</v>
      </c>
      <c r="C210" s="5" t="str">
        <f>VLOOKUP(B210,Tablas!E$1:F$13,2,FALSE)</f>
        <v>1T</v>
      </c>
      <c r="D210" s="60"/>
      <c r="E210" s="55"/>
      <c r="F210" s="243"/>
      <c r="G210" s="419">
        <f>VLOOKUP(F210,Terceros!A:C,3,FALSE)</f>
        <v>0</v>
      </c>
      <c r="H210" s="243"/>
      <c r="I210" s="56"/>
      <c r="J210" s="286" t="str">
        <f t="shared" si="21"/>
        <v>n</v>
      </c>
      <c r="K210" s="286">
        <f>VLOOKUP(F210,Terceros!A:D,4,FALSE)</f>
        <v>0</v>
      </c>
      <c r="L210" s="61" t="s">
        <v>63</v>
      </c>
      <c r="M210" s="69"/>
      <c r="N210" s="58"/>
      <c r="O210" s="57">
        <f t="shared" si="22"/>
        <v>0</v>
      </c>
      <c r="P210" s="59"/>
      <c r="Q210" s="58"/>
      <c r="R210" s="57">
        <f t="shared" si="23"/>
        <v>0</v>
      </c>
      <c r="S210" s="99">
        <f t="shared" si="20"/>
        <v>0</v>
      </c>
      <c r="T210" s="56"/>
      <c r="U210" s="60"/>
      <c r="V210" s="322"/>
      <c r="W210" s="56"/>
      <c r="X210" s="242">
        <f>VLOOKUP(F210,Terceros!A$2:A$301,1,FALSE)</f>
        <v>0</v>
      </c>
      <c r="Y210" s="238">
        <f>VLOOKUP(H210,CR!A$3:A$27,1,FALSE)</f>
        <v>0</v>
      </c>
      <c r="Z210" s="285">
        <f>VLOOKUP(F210,Terceros!A:B,2,FALSE)</f>
        <v>0</v>
      </c>
      <c r="AA210" s="242">
        <f>VLOOKUP(H210,CR!A$1:CK$26,89,FALSE)</f>
        <v>0</v>
      </c>
    </row>
    <row r="211" spans="1:27" x14ac:dyDescent="0.25">
      <c r="A211" s="5">
        <f t="shared" si="18"/>
        <v>1900</v>
      </c>
      <c r="B211" s="5">
        <f t="shared" si="19"/>
        <v>1</v>
      </c>
      <c r="C211" s="5" t="str">
        <f>VLOOKUP(B211,Tablas!E$1:F$13,2,FALSE)</f>
        <v>1T</v>
      </c>
      <c r="D211" s="60"/>
      <c r="E211" s="55"/>
      <c r="F211" s="243"/>
      <c r="G211" s="419">
        <f>VLOOKUP(F211,Terceros!A:C,3,FALSE)</f>
        <v>0</v>
      </c>
      <c r="H211" s="243"/>
      <c r="I211" s="56"/>
      <c r="J211" s="286" t="str">
        <f t="shared" si="21"/>
        <v>n</v>
      </c>
      <c r="K211" s="286">
        <f>VLOOKUP(F211,Terceros!A:D,4,FALSE)</f>
        <v>0</v>
      </c>
      <c r="L211" s="61" t="s">
        <v>63</v>
      </c>
      <c r="M211" s="69"/>
      <c r="N211" s="58"/>
      <c r="O211" s="57">
        <f t="shared" si="22"/>
        <v>0</v>
      </c>
      <c r="P211" s="59"/>
      <c r="Q211" s="58"/>
      <c r="R211" s="57">
        <f t="shared" si="23"/>
        <v>0</v>
      </c>
      <c r="S211" s="99">
        <f t="shared" si="20"/>
        <v>0</v>
      </c>
      <c r="T211" s="56"/>
      <c r="U211" s="60"/>
      <c r="V211" s="322"/>
      <c r="W211" s="56"/>
      <c r="X211" s="242">
        <f>VLOOKUP(F211,Terceros!A$2:A$301,1,FALSE)</f>
        <v>0</v>
      </c>
      <c r="Y211" s="238">
        <f>VLOOKUP(H211,CR!A$3:A$27,1,FALSE)</f>
        <v>0</v>
      </c>
      <c r="Z211" s="285">
        <f>VLOOKUP(F211,Terceros!A:B,2,FALSE)</f>
        <v>0</v>
      </c>
      <c r="AA211" s="242">
        <f>VLOOKUP(H211,CR!A$1:CK$26,89,FALSE)</f>
        <v>0</v>
      </c>
    </row>
    <row r="212" spans="1:27" x14ac:dyDescent="0.25">
      <c r="A212" s="5">
        <f t="shared" si="18"/>
        <v>1900</v>
      </c>
      <c r="B212" s="5">
        <f t="shared" si="19"/>
        <v>1</v>
      </c>
      <c r="C212" s="5" t="str">
        <f>VLOOKUP(B212,Tablas!E$1:F$13,2,FALSE)</f>
        <v>1T</v>
      </c>
      <c r="D212" s="60"/>
      <c r="E212" s="55"/>
      <c r="F212" s="243"/>
      <c r="G212" s="419">
        <f>VLOOKUP(F212,Terceros!A:C,3,FALSE)</f>
        <v>0</v>
      </c>
      <c r="H212" s="243"/>
      <c r="I212" s="56"/>
      <c r="J212" s="286" t="str">
        <f t="shared" si="21"/>
        <v>n</v>
      </c>
      <c r="K212" s="286">
        <f>VLOOKUP(F212,Terceros!A:D,4,FALSE)</f>
        <v>0</v>
      </c>
      <c r="L212" s="61" t="s">
        <v>63</v>
      </c>
      <c r="M212" s="69"/>
      <c r="N212" s="58"/>
      <c r="O212" s="57">
        <f t="shared" si="22"/>
        <v>0</v>
      </c>
      <c r="P212" s="59"/>
      <c r="Q212" s="58"/>
      <c r="R212" s="57">
        <f t="shared" si="23"/>
        <v>0</v>
      </c>
      <c r="S212" s="99">
        <f t="shared" si="20"/>
        <v>0</v>
      </c>
      <c r="T212" s="56"/>
      <c r="U212" s="60"/>
      <c r="V212" s="322"/>
      <c r="W212" s="56"/>
      <c r="X212" s="242">
        <f>VLOOKUP(F212,Terceros!A$2:A$301,1,FALSE)</f>
        <v>0</v>
      </c>
      <c r="Y212" s="238">
        <f>VLOOKUP(H212,CR!A$3:A$27,1,FALSE)</f>
        <v>0</v>
      </c>
      <c r="Z212" s="285">
        <f>VLOOKUP(F212,Terceros!A:B,2,FALSE)</f>
        <v>0</v>
      </c>
      <c r="AA212" s="242">
        <f>VLOOKUP(H212,CR!A$1:CK$26,89,FALSE)</f>
        <v>0</v>
      </c>
    </row>
    <row r="213" spans="1:27" x14ac:dyDescent="0.25">
      <c r="A213" s="5">
        <f t="shared" si="18"/>
        <v>1900</v>
      </c>
      <c r="B213" s="5">
        <f t="shared" si="19"/>
        <v>1</v>
      </c>
      <c r="C213" s="5" t="str">
        <f>VLOOKUP(B213,Tablas!E$1:F$13,2,FALSE)</f>
        <v>1T</v>
      </c>
      <c r="D213" s="60"/>
      <c r="E213" s="55"/>
      <c r="F213" s="243"/>
      <c r="G213" s="419">
        <f>VLOOKUP(F213,Terceros!A:C,3,FALSE)</f>
        <v>0</v>
      </c>
      <c r="H213" s="243"/>
      <c r="I213" s="56"/>
      <c r="J213" s="286" t="str">
        <f t="shared" si="21"/>
        <v>n</v>
      </c>
      <c r="K213" s="286">
        <f>VLOOKUP(F213,Terceros!A:D,4,FALSE)</f>
        <v>0</v>
      </c>
      <c r="L213" s="61" t="s">
        <v>63</v>
      </c>
      <c r="M213" s="69"/>
      <c r="N213" s="58"/>
      <c r="O213" s="57">
        <f t="shared" si="22"/>
        <v>0</v>
      </c>
      <c r="P213" s="59"/>
      <c r="Q213" s="58"/>
      <c r="R213" s="57">
        <f t="shared" si="23"/>
        <v>0</v>
      </c>
      <c r="S213" s="99">
        <f t="shared" si="20"/>
        <v>0</v>
      </c>
      <c r="T213" s="56"/>
      <c r="U213" s="60"/>
      <c r="V213" s="322"/>
      <c r="W213" s="56"/>
      <c r="X213" s="242">
        <f>VLOOKUP(F213,Terceros!A$2:A$301,1,FALSE)</f>
        <v>0</v>
      </c>
      <c r="Y213" s="238">
        <f>VLOOKUP(H213,CR!A$3:A$27,1,FALSE)</f>
        <v>0</v>
      </c>
      <c r="Z213" s="285">
        <f>VLOOKUP(F213,Terceros!A:B,2,FALSE)</f>
        <v>0</v>
      </c>
      <c r="AA213" s="242">
        <f>VLOOKUP(H213,CR!A$1:CK$26,89,FALSE)</f>
        <v>0</v>
      </c>
    </row>
    <row r="214" spans="1:27" x14ac:dyDescent="0.25">
      <c r="A214" s="5">
        <f t="shared" si="18"/>
        <v>1900</v>
      </c>
      <c r="B214" s="5">
        <f t="shared" si="19"/>
        <v>1</v>
      </c>
      <c r="C214" s="5" t="str">
        <f>VLOOKUP(B214,Tablas!E$1:F$13,2,FALSE)</f>
        <v>1T</v>
      </c>
      <c r="D214" s="60"/>
      <c r="E214" s="55"/>
      <c r="F214" s="243"/>
      <c r="G214" s="419">
        <f>VLOOKUP(F214,Terceros!A:C,3,FALSE)</f>
        <v>0</v>
      </c>
      <c r="H214" s="243"/>
      <c r="I214" s="56"/>
      <c r="J214" s="286" t="str">
        <f t="shared" si="21"/>
        <v>n</v>
      </c>
      <c r="K214" s="286">
        <f>VLOOKUP(F214,Terceros!A:D,4,FALSE)</f>
        <v>0</v>
      </c>
      <c r="L214" s="61" t="s">
        <v>63</v>
      </c>
      <c r="M214" s="69"/>
      <c r="N214" s="58"/>
      <c r="O214" s="57">
        <f t="shared" si="22"/>
        <v>0</v>
      </c>
      <c r="P214" s="59"/>
      <c r="Q214" s="58"/>
      <c r="R214" s="57">
        <f t="shared" si="23"/>
        <v>0</v>
      </c>
      <c r="S214" s="99">
        <f t="shared" si="20"/>
        <v>0</v>
      </c>
      <c r="T214" s="56"/>
      <c r="U214" s="60"/>
      <c r="V214" s="322"/>
      <c r="W214" s="56"/>
      <c r="X214" s="242">
        <f>VLOOKUP(F214,Terceros!A$2:A$301,1,FALSE)</f>
        <v>0</v>
      </c>
      <c r="Y214" s="238">
        <f>VLOOKUP(H214,CR!A$3:A$27,1,FALSE)</f>
        <v>0</v>
      </c>
      <c r="Z214" s="285">
        <f>VLOOKUP(F214,Terceros!A:B,2,FALSE)</f>
        <v>0</v>
      </c>
      <c r="AA214" s="242">
        <f>VLOOKUP(H214,CR!A$1:CK$26,89,FALSE)</f>
        <v>0</v>
      </c>
    </row>
    <row r="215" spans="1:27" x14ac:dyDescent="0.25">
      <c r="A215" s="5">
        <f t="shared" si="18"/>
        <v>1900</v>
      </c>
      <c r="B215" s="5">
        <f t="shared" si="19"/>
        <v>1</v>
      </c>
      <c r="C215" s="5" t="str">
        <f>VLOOKUP(B215,Tablas!E$1:F$13,2,FALSE)</f>
        <v>1T</v>
      </c>
      <c r="D215" s="60"/>
      <c r="E215" s="55"/>
      <c r="F215" s="243"/>
      <c r="G215" s="419">
        <f>VLOOKUP(F215,Terceros!A:C,3,FALSE)</f>
        <v>0</v>
      </c>
      <c r="H215" s="243"/>
      <c r="I215" s="56"/>
      <c r="J215" s="286" t="str">
        <f t="shared" si="21"/>
        <v>n</v>
      </c>
      <c r="K215" s="286">
        <f>VLOOKUP(F215,Terceros!A:D,4,FALSE)</f>
        <v>0</v>
      </c>
      <c r="L215" s="61" t="s">
        <v>63</v>
      </c>
      <c r="M215" s="69"/>
      <c r="N215" s="58"/>
      <c r="O215" s="57">
        <f t="shared" si="22"/>
        <v>0</v>
      </c>
      <c r="P215" s="59"/>
      <c r="Q215" s="58"/>
      <c r="R215" s="57">
        <f t="shared" si="23"/>
        <v>0</v>
      </c>
      <c r="S215" s="99">
        <f t="shared" si="20"/>
        <v>0</v>
      </c>
      <c r="T215" s="56"/>
      <c r="U215" s="60"/>
      <c r="V215" s="322"/>
      <c r="W215" s="56"/>
      <c r="X215" s="242">
        <f>VLOOKUP(F215,Terceros!A$2:A$301,1,FALSE)</f>
        <v>0</v>
      </c>
      <c r="Y215" s="238">
        <f>VLOOKUP(H215,CR!A$3:A$27,1,FALSE)</f>
        <v>0</v>
      </c>
      <c r="Z215" s="285">
        <f>VLOOKUP(F215,Terceros!A:B,2,FALSE)</f>
        <v>0</v>
      </c>
      <c r="AA215" s="242">
        <f>VLOOKUP(H215,CR!A$1:CK$26,89,FALSE)</f>
        <v>0</v>
      </c>
    </row>
    <row r="216" spans="1:27" x14ac:dyDescent="0.25">
      <c r="A216" s="5">
        <f t="shared" si="18"/>
        <v>1900</v>
      </c>
      <c r="B216" s="5">
        <f t="shared" si="19"/>
        <v>1</v>
      </c>
      <c r="C216" s="5" t="str">
        <f>VLOOKUP(B216,Tablas!E$1:F$13,2,FALSE)</f>
        <v>1T</v>
      </c>
      <c r="D216" s="60"/>
      <c r="E216" s="55"/>
      <c r="F216" s="243"/>
      <c r="G216" s="419">
        <f>VLOOKUP(F216,Terceros!A:C,3,FALSE)</f>
        <v>0</v>
      </c>
      <c r="H216" s="243"/>
      <c r="I216" s="56"/>
      <c r="J216" s="286" t="str">
        <f t="shared" si="21"/>
        <v>n</v>
      </c>
      <c r="K216" s="286">
        <f>VLOOKUP(F216,Terceros!A:D,4,FALSE)</f>
        <v>0</v>
      </c>
      <c r="L216" s="61" t="s">
        <v>63</v>
      </c>
      <c r="M216" s="69"/>
      <c r="N216" s="58"/>
      <c r="O216" s="57">
        <f t="shared" si="22"/>
        <v>0</v>
      </c>
      <c r="P216" s="59"/>
      <c r="Q216" s="58"/>
      <c r="R216" s="57">
        <f t="shared" si="23"/>
        <v>0</v>
      </c>
      <c r="S216" s="99">
        <f t="shared" si="20"/>
        <v>0</v>
      </c>
      <c r="T216" s="56"/>
      <c r="U216" s="60"/>
      <c r="V216" s="322"/>
      <c r="W216" s="56"/>
      <c r="X216" s="242">
        <f>VLOOKUP(F216,Terceros!A$2:A$301,1,FALSE)</f>
        <v>0</v>
      </c>
      <c r="Y216" s="238">
        <f>VLOOKUP(H216,CR!A$3:A$27,1,FALSE)</f>
        <v>0</v>
      </c>
      <c r="Z216" s="285">
        <f>VLOOKUP(F216,Terceros!A:B,2,FALSE)</f>
        <v>0</v>
      </c>
      <c r="AA216" s="242">
        <f>VLOOKUP(H216,CR!A$1:CK$26,89,FALSE)</f>
        <v>0</v>
      </c>
    </row>
    <row r="217" spans="1:27" x14ac:dyDescent="0.25">
      <c r="A217" s="5">
        <f t="shared" si="18"/>
        <v>1900</v>
      </c>
      <c r="B217" s="5">
        <f t="shared" si="19"/>
        <v>1</v>
      </c>
      <c r="C217" s="5" t="str">
        <f>VLOOKUP(B217,Tablas!E$1:F$13,2,FALSE)</f>
        <v>1T</v>
      </c>
      <c r="D217" s="60"/>
      <c r="E217" s="55"/>
      <c r="F217" s="243"/>
      <c r="G217" s="419">
        <f>VLOOKUP(F217,Terceros!A:C,3,FALSE)</f>
        <v>0</v>
      </c>
      <c r="H217" s="243"/>
      <c r="I217" s="56"/>
      <c r="J217" s="286" t="str">
        <f t="shared" si="21"/>
        <v>n</v>
      </c>
      <c r="K217" s="286">
        <f>VLOOKUP(F217,Terceros!A:D,4,FALSE)</f>
        <v>0</v>
      </c>
      <c r="L217" s="61" t="s">
        <v>63</v>
      </c>
      <c r="M217" s="69"/>
      <c r="N217" s="58"/>
      <c r="O217" s="57">
        <f t="shared" si="22"/>
        <v>0</v>
      </c>
      <c r="P217" s="59"/>
      <c r="Q217" s="58"/>
      <c r="R217" s="57">
        <f t="shared" si="23"/>
        <v>0</v>
      </c>
      <c r="S217" s="99">
        <f t="shared" si="20"/>
        <v>0</v>
      </c>
      <c r="T217" s="56"/>
      <c r="U217" s="60"/>
      <c r="V217" s="322"/>
      <c r="W217" s="56"/>
      <c r="X217" s="242">
        <f>VLOOKUP(F217,Terceros!A$2:A$301,1,FALSE)</f>
        <v>0</v>
      </c>
      <c r="Y217" s="238">
        <f>VLOOKUP(H217,CR!A$3:A$27,1,FALSE)</f>
        <v>0</v>
      </c>
      <c r="Z217" s="285">
        <f>VLOOKUP(F217,Terceros!A:B,2,FALSE)</f>
        <v>0</v>
      </c>
      <c r="AA217" s="242">
        <f>VLOOKUP(H217,CR!A$1:CK$26,89,FALSE)</f>
        <v>0</v>
      </c>
    </row>
    <row r="218" spans="1:27" x14ac:dyDescent="0.25">
      <c r="A218" s="5">
        <f t="shared" si="18"/>
        <v>1900</v>
      </c>
      <c r="B218" s="5">
        <f t="shared" si="19"/>
        <v>1</v>
      </c>
      <c r="C218" s="5" t="str">
        <f>VLOOKUP(B218,Tablas!E$1:F$13,2,FALSE)</f>
        <v>1T</v>
      </c>
      <c r="D218" s="60"/>
      <c r="E218" s="55"/>
      <c r="F218" s="243"/>
      <c r="G218" s="419">
        <f>VLOOKUP(F218,Terceros!A:C,3,FALSE)</f>
        <v>0</v>
      </c>
      <c r="H218" s="243"/>
      <c r="I218" s="56"/>
      <c r="J218" s="286" t="str">
        <f t="shared" si="21"/>
        <v>n</v>
      </c>
      <c r="K218" s="286">
        <f>VLOOKUP(F218,Terceros!A:D,4,FALSE)</f>
        <v>0</v>
      </c>
      <c r="L218" s="61" t="s">
        <v>63</v>
      </c>
      <c r="M218" s="57"/>
      <c r="N218" s="58"/>
      <c r="O218" s="57">
        <f t="shared" si="22"/>
        <v>0</v>
      </c>
      <c r="P218" s="59"/>
      <c r="Q218" s="58"/>
      <c r="R218" s="57">
        <f t="shared" si="23"/>
        <v>0</v>
      </c>
      <c r="S218" s="99">
        <f t="shared" si="20"/>
        <v>0</v>
      </c>
      <c r="T218" s="56"/>
      <c r="U218" s="60"/>
      <c r="V218" s="322"/>
      <c r="W218" s="56"/>
      <c r="X218" s="242">
        <f>VLOOKUP(F218,Terceros!A$2:A$301,1,FALSE)</f>
        <v>0</v>
      </c>
      <c r="Y218" s="238">
        <f>VLOOKUP(H218,CR!A$3:A$27,1,FALSE)</f>
        <v>0</v>
      </c>
      <c r="Z218" s="285">
        <f>VLOOKUP(F218,Terceros!A:B,2,FALSE)</f>
        <v>0</v>
      </c>
      <c r="AA218" s="242">
        <f>VLOOKUP(H218,CR!A$1:CK$26,89,FALSE)</f>
        <v>0</v>
      </c>
    </row>
    <row r="219" spans="1:27" x14ac:dyDescent="0.25">
      <c r="A219" s="5">
        <f t="shared" si="18"/>
        <v>1900</v>
      </c>
      <c r="B219" s="5">
        <f t="shared" si="19"/>
        <v>1</v>
      </c>
      <c r="C219" s="5" t="str">
        <f>VLOOKUP(B219,Tablas!E$1:F$13,2,FALSE)</f>
        <v>1T</v>
      </c>
      <c r="D219" s="60"/>
      <c r="E219" s="55"/>
      <c r="F219" s="243"/>
      <c r="G219" s="419">
        <f>VLOOKUP(F219,Terceros!A:C,3,FALSE)</f>
        <v>0</v>
      </c>
      <c r="H219" s="243"/>
      <c r="I219" s="56"/>
      <c r="J219" s="286" t="str">
        <f t="shared" si="21"/>
        <v>n</v>
      </c>
      <c r="K219" s="286">
        <f>VLOOKUP(F219,Terceros!A:D,4,FALSE)</f>
        <v>0</v>
      </c>
      <c r="L219" s="61" t="s">
        <v>63</v>
      </c>
      <c r="M219" s="57"/>
      <c r="N219" s="58"/>
      <c r="O219" s="57">
        <f t="shared" si="22"/>
        <v>0</v>
      </c>
      <c r="P219" s="59"/>
      <c r="Q219" s="58"/>
      <c r="R219" s="57">
        <f t="shared" si="23"/>
        <v>0</v>
      </c>
      <c r="S219" s="99">
        <f t="shared" si="20"/>
        <v>0</v>
      </c>
      <c r="T219" s="56"/>
      <c r="U219" s="60"/>
      <c r="V219" s="322"/>
      <c r="W219" s="56"/>
      <c r="X219" s="242">
        <f>VLOOKUP(F219,Terceros!A$2:A$301,1,FALSE)</f>
        <v>0</v>
      </c>
      <c r="Y219" s="238">
        <f>VLOOKUP(H219,CR!A$3:A$27,1,FALSE)</f>
        <v>0</v>
      </c>
      <c r="Z219" s="285">
        <f>VLOOKUP(F219,Terceros!A:B,2,FALSE)</f>
        <v>0</v>
      </c>
      <c r="AA219" s="242">
        <f>VLOOKUP(H219,CR!A$1:CK$26,89,FALSE)</f>
        <v>0</v>
      </c>
    </row>
    <row r="220" spans="1:27" x14ac:dyDescent="0.25">
      <c r="A220" s="5">
        <f t="shared" si="18"/>
        <v>1900</v>
      </c>
      <c r="B220" s="5">
        <f t="shared" si="19"/>
        <v>1</v>
      </c>
      <c r="C220" s="5" t="str">
        <f>VLOOKUP(B220,Tablas!E$1:F$13,2,FALSE)</f>
        <v>1T</v>
      </c>
      <c r="D220" s="60"/>
      <c r="E220" s="55"/>
      <c r="F220" s="243"/>
      <c r="G220" s="419">
        <f>VLOOKUP(F220,Terceros!A:C,3,FALSE)</f>
        <v>0</v>
      </c>
      <c r="H220" s="243"/>
      <c r="I220" s="56"/>
      <c r="J220" s="286" t="str">
        <f t="shared" si="21"/>
        <v>n</v>
      </c>
      <c r="K220" s="286">
        <f>VLOOKUP(F220,Terceros!A:D,4,FALSE)</f>
        <v>0</v>
      </c>
      <c r="L220" s="61" t="s">
        <v>63</v>
      </c>
      <c r="M220" s="57"/>
      <c r="N220" s="58"/>
      <c r="O220" s="57">
        <f t="shared" si="22"/>
        <v>0</v>
      </c>
      <c r="P220" s="59"/>
      <c r="Q220" s="58"/>
      <c r="R220" s="57">
        <f t="shared" si="23"/>
        <v>0</v>
      </c>
      <c r="S220" s="99">
        <f t="shared" si="20"/>
        <v>0</v>
      </c>
      <c r="T220" s="56"/>
      <c r="U220" s="60"/>
      <c r="V220" s="322"/>
      <c r="W220" s="56"/>
      <c r="X220" s="242">
        <f>VLOOKUP(F220,Terceros!A$2:A$301,1,FALSE)</f>
        <v>0</v>
      </c>
      <c r="Y220" s="238">
        <f>VLOOKUP(H220,CR!A$3:A$27,1,FALSE)</f>
        <v>0</v>
      </c>
      <c r="Z220" s="285">
        <f>VLOOKUP(F220,Terceros!A:B,2,FALSE)</f>
        <v>0</v>
      </c>
      <c r="AA220" s="242">
        <f>VLOOKUP(H220,CR!A$1:CK$26,89,FALSE)</f>
        <v>0</v>
      </c>
    </row>
    <row r="221" spans="1:27" x14ac:dyDescent="0.25">
      <c r="A221" s="5">
        <f t="shared" si="18"/>
        <v>1900</v>
      </c>
      <c r="B221" s="5">
        <f t="shared" si="19"/>
        <v>1</v>
      </c>
      <c r="C221" s="5" t="str">
        <f>VLOOKUP(B221,Tablas!E$1:F$13,2,FALSE)</f>
        <v>1T</v>
      </c>
      <c r="D221" s="60"/>
      <c r="E221" s="55"/>
      <c r="F221" s="243"/>
      <c r="G221" s="419">
        <f>VLOOKUP(F221,Terceros!A:C,3,FALSE)</f>
        <v>0</v>
      </c>
      <c r="H221" s="243"/>
      <c r="I221" s="56"/>
      <c r="J221" s="286" t="str">
        <f t="shared" si="21"/>
        <v>n</v>
      </c>
      <c r="K221" s="286">
        <f>VLOOKUP(F221,Terceros!A:D,4,FALSE)</f>
        <v>0</v>
      </c>
      <c r="L221" s="61" t="s">
        <v>63</v>
      </c>
      <c r="M221" s="57"/>
      <c r="N221" s="58"/>
      <c r="O221" s="57">
        <f t="shared" si="22"/>
        <v>0</v>
      </c>
      <c r="P221" s="59"/>
      <c r="Q221" s="58"/>
      <c r="R221" s="57">
        <f t="shared" si="23"/>
        <v>0</v>
      </c>
      <c r="S221" s="99">
        <f t="shared" si="20"/>
        <v>0</v>
      </c>
      <c r="T221" s="56"/>
      <c r="U221" s="60"/>
      <c r="V221" s="322"/>
      <c r="W221" s="56"/>
      <c r="X221" s="242">
        <f>VLOOKUP(F221,Terceros!A$2:A$301,1,FALSE)</f>
        <v>0</v>
      </c>
      <c r="Y221" s="238">
        <f>VLOOKUP(H221,CR!A$3:A$27,1,FALSE)</f>
        <v>0</v>
      </c>
      <c r="Z221" s="285">
        <f>VLOOKUP(F221,Terceros!A:B,2,FALSE)</f>
        <v>0</v>
      </c>
      <c r="AA221" s="242">
        <f>VLOOKUP(H221,CR!A$1:CK$26,89,FALSE)</f>
        <v>0</v>
      </c>
    </row>
    <row r="222" spans="1:27" x14ac:dyDescent="0.25">
      <c r="A222" s="5">
        <f t="shared" si="18"/>
        <v>1900</v>
      </c>
      <c r="B222" s="5">
        <f t="shared" si="19"/>
        <v>1</v>
      </c>
      <c r="C222" s="5" t="str">
        <f>VLOOKUP(B222,Tablas!E$1:F$13,2,FALSE)</f>
        <v>1T</v>
      </c>
      <c r="D222" s="60"/>
      <c r="E222" s="55"/>
      <c r="F222" s="243"/>
      <c r="G222" s="419">
        <f>VLOOKUP(F222,Terceros!A:C,3,FALSE)</f>
        <v>0</v>
      </c>
      <c r="H222" s="243"/>
      <c r="I222" s="56"/>
      <c r="J222" s="286" t="str">
        <f t="shared" si="21"/>
        <v>n</v>
      </c>
      <c r="K222" s="286">
        <f>VLOOKUP(F222,Terceros!A:D,4,FALSE)</f>
        <v>0</v>
      </c>
      <c r="L222" s="61" t="s">
        <v>63</v>
      </c>
      <c r="M222" s="69"/>
      <c r="N222" s="58"/>
      <c r="O222" s="57">
        <f t="shared" si="22"/>
        <v>0</v>
      </c>
      <c r="P222" s="59"/>
      <c r="Q222" s="58"/>
      <c r="R222" s="57">
        <f t="shared" si="23"/>
        <v>0</v>
      </c>
      <c r="S222" s="99">
        <f t="shared" si="20"/>
        <v>0</v>
      </c>
      <c r="T222" s="56"/>
      <c r="U222" s="60"/>
      <c r="V222" s="322"/>
      <c r="W222" s="56"/>
      <c r="X222" s="242">
        <f>VLOOKUP(F222,Terceros!A$2:A$301,1,FALSE)</f>
        <v>0</v>
      </c>
      <c r="Y222" s="238">
        <f>VLOOKUP(H222,CR!A$3:A$27,1,FALSE)</f>
        <v>0</v>
      </c>
      <c r="Z222" s="285">
        <f>VLOOKUP(F222,Terceros!A:B,2,FALSE)</f>
        <v>0</v>
      </c>
      <c r="AA222" s="242">
        <f>VLOOKUP(H222,CR!A$1:CK$26,89,FALSE)</f>
        <v>0</v>
      </c>
    </row>
    <row r="223" spans="1:27" x14ac:dyDescent="0.25">
      <c r="A223" s="5">
        <f t="shared" si="18"/>
        <v>1900</v>
      </c>
      <c r="B223" s="5">
        <f t="shared" si="19"/>
        <v>1</v>
      </c>
      <c r="C223" s="5" t="str">
        <f>VLOOKUP(B223,Tablas!E$1:F$13,2,FALSE)</f>
        <v>1T</v>
      </c>
      <c r="D223" s="60"/>
      <c r="E223" s="55"/>
      <c r="F223" s="243"/>
      <c r="G223" s="419">
        <f>VLOOKUP(F223,Terceros!A:C,3,FALSE)</f>
        <v>0</v>
      </c>
      <c r="H223" s="243"/>
      <c r="I223" s="56"/>
      <c r="J223" s="286" t="str">
        <f t="shared" si="21"/>
        <v>n</v>
      </c>
      <c r="K223" s="286">
        <f>VLOOKUP(F223,Terceros!A:D,4,FALSE)</f>
        <v>0</v>
      </c>
      <c r="L223" s="61" t="s">
        <v>63</v>
      </c>
      <c r="M223" s="69"/>
      <c r="N223" s="58"/>
      <c r="O223" s="57">
        <f t="shared" si="22"/>
        <v>0</v>
      </c>
      <c r="P223" s="59"/>
      <c r="Q223" s="58"/>
      <c r="R223" s="57">
        <f t="shared" si="23"/>
        <v>0</v>
      </c>
      <c r="S223" s="99">
        <f t="shared" si="20"/>
        <v>0</v>
      </c>
      <c r="T223" s="56"/>
      <c r="U223" s="60"/>
      <c r="V223" s="322"/>
      <c r="W223" s="56"/>
      <c r="X223" s="242">
        <f>VLOOKUP(F223,Terceros!A$2:A$301,1,FALSE)</f>
        <v>0</v>
      </c>
      <c r="Y223" s="238">
        <f>VLOOKUP(H223,CR!A$3:A$27,1,FALSE)</f>
        <v>0</v>
      </c>
      <c r="Z223" s="285">
        <f>VLOOKUP(F223,Terceros!A:B,2,FALSE)</f>
        <v>0</v>
      </c>
      <c r="AA223" s="242">
        <f>VLOOKUP(H223,CR!A$1:CK$26,89,FALSE)</f>
        <v>0</v>
      </c>
    </row>
    <row r="224" spans="1:27" x14ac:dyDescent="0.25">
      <c r="A224" s="5">
        <f t="shared" si="18"/>
        <v>1900</v>
      </c>
      <c r="B224" s="5">
        <f t="shared" si="19"/>
        <v>1</v>
      </c>
      <c r="C224" s="5" t="str">
        <f>VLOOKUP(B224,Tablas!E$1:F$13,2,FALSE)</f>
        <v>1T</v>
      </c>
      <c r="D224" s="60"/>
      <c r="E224" s="55"/>
      <c r="F224" s="243"/>
      <c r="G224" s="419">
        <f>VLOOKUP(F224,Terceros!A:C,3,FALSE)</f>
        <v>0</v>
      </c>
      <c r="H224" s="243"/>
      <c r="I224" s="56"/>
      <c r="J224" s="286" t="str">
        <f t="shared" si="21"/>
        <v>n</v>
      </c>
      <c r="K224" s="286">
        <f>VLOOKUP(F224,Terceros!A:D,4,FALSE)</f>
        <v>0</v>
      </c>
      <c r="L224" s="61" t="s">
        <v>63</v>
      </c>
      <c r="M224" s="69"/>
      <c r="N224" s="58"/>
      <c r="O224" s="57">
        <f t="shared" si="22"/>
        <v>0</v>
      </c>
      <c r="P224" s="59"/>
      <c r="Q224" s="58"/>
      <c r="R224" s="57">
        <f t="shared" si="23"/>
        <v>0</v>
      </c>
      <c r="S224" s="99">
        <f t="shared" si="20"/>
        <v>0</v>
      </c>
      <c r="T224" s="56"/>
      <c r="U224" s="60"/>
      <c r="V224" s="322"/>
      <c r="W224" s="56"/>
      <c r="X224" s="242">
        <f>VLOOKUP(F224,Terceros!A$2:A$301,1,FALSE)</f>
        <v>0</v>
      </c>
      <c r="Y224" s="238">
        <f>VLOOKUP(H224,CR!A$3:A$27,1,FALSE)</f>
        <v>0</v>
      </c>
      <c r="Z224" s="285">
        <f>VLOOKUP(F224,Terceros!A:B,2,FALSE)</f>
        <v>0</v>
      </c>
      <c r="AA224" s="242">
        <f>VLOOKUP(H224,CR!A$1:CK$26,89,FALSE)</f>
        <v>0</v>
      </c>
    </row>
    <row r="225" spans="1:27" x14ac:dyDescent="0.25">
      <c r="A225" s="5">
        <f t="shared" si="18"/>
        <v>1900</v>
      </c>
      <c r="B225" s="5">
        <f t="shared" si="19"/>
        <v>1</v>
      </c>
      <c r="C225" s="5" t="str">
        <f>VLOOKUP(B225,Tablas!E$1:F$13,2,FALSE)</f>
        <v>1T</v>
      </c>
      <c r="D225" s="60"/>
      <c r="E225" s="55"/>
      <c r="F225" s="243"/>
      <c r="G225" s="419">
        <f>VLOOKUP(F225,Terceros!A:C,3,FALSE)</f>
        <v>0</v>
      </c>
      <c r="H225" s="243"/>
      <c r="I225" s="56"/>
      <c r="J225" s="286" t="str">
        <f t="shared" si="21"/>
        <v>n</v>
      </c>
      <c r="K225" s="286">
        <f>VLOOKUP(F225,Terceros!A:D,4,FALSE)</f>
        <v>0</v>
      </c>
      <c r="L225" s="61" t="s">
        <v>63</v>
      </c>
      <c r="M225" s="69"/>
      <c r="N225" s="58"/>
      <c r="O225" s="57">
        <f t="shared" si="22"/>
        <v>0</v>
      </c>
      <c r="P225" s="59"/>
      <c r="Q225" s="58"/>
      <c r="R225" s="57">
        <f t="shared" si="23"/>
        <v>0</v>
      </c>
      <c r="S225" s="99">
        <f t="shared" si="20"/>
        <v>0</v>
      </c>
      <c r="T225" s="56"/>
      <c r="U225" s="60"/>
      <c r="V225" s="322"/>
      <c r="W225" s="56"/>
      <c r="X225" s="242">
        <f>VLOOKUP(F225,Terceros!A$2:A$301,1,FALSE)</f>
        <v>0</v>
      </c>
      <c r="Y225" s="238">
        <f>VLOOKUP(H225,CR!A$3:A$27,1,FALSE)</f>
        <v>0</v>
      </c>
      <c r="Z225" s="285">
        <f>VLOOKUP(F225,Terceros!A:B,2,FALSE)</f>
        <v>0</v>
      </c>
      <c r="AA225" s="242">
        <f>VLOOKUP(H225,CR!A$1:CK$26,89,FALSE)</f>
        <v>0</v>
      </c>
    </row>
    <row r="226" spans="1:27" x14ac:dyDescent="0.25">
      <c r="A226" s="5">
        <f t="shared" si="18"/>
        <v>1900</v>
      </c>
      <c r="B226" s="5">
        <f t="shared" si="19"/>
        <v>1</v>
      </c>
      <c r="C226" s="5" t="str">
        <f>VLOOKUP(B226,Tablas!E$1:F$13,2,FALSE)</f>
        <v>1T</v>
      </c>
      <c r="D226" s="60"/>
      <c r="E226" s="55"/>
      <c r="F226" s="243"/>
      <c r="G226" s="419">
        <f>VLOOKUP(F226,Terceros!A:C,3,FALSE)</f>
        <v>0</v>
      </c>
      <c r="H226" s="243"/>
      <c r="I226" s="56"/>
      <c r="J226" s="286" t="str">
        <f t="shared" si="21"/>
        <v>n</v>
      </c>
      <c r="K226" s="286">
        <f>VLOOKUP(F226,Terceros!A:D,4,FALSE)</f>
        <v>0</v>
      </c>
      <c r="L226" s="61" t="s">
        <v>63</v>
      </c>
      <c r="M226" s="69"/>
      <c r="N226" s="58"/>
      <c r="O226" s="57">
        <f t="shared" si="22"/>
        <v>0</v>
      </c>
      <c r="P226" s="59"/>
      <c r="Q226" s="58"/>
      <c r="R226" s="57">
        <f t="shared" si="23"/>
        <v>0</v>
      </c>
      <c r="S226" s="99">
        <f t="shared" si="20"/>
        <v>0</v>
      </c>
      <c r="T226" s="56"/>
      <c r="U226" s="60"/>
      <c r="V226" s="322"/>
      <c r="W226" s="56"/>
      <c r="X226" s="242">
        <f>VLOOKUP(F226,Terceros!A$2:A$301,1,FALSE)</f>
        <v>0</v>
      </c>
      <c r="Y226" s="238">
        <f>VLOOKUP(H226,CR!A$3:A$27,1,FALSE)</f>
        <v>0</v>
      </c>
      <c r="Z226" s="285">
        <f>VLOOKUP(F226,Terceros!A:B,2,FALSE)</f>
        <v>0</v>
      </c>
      <c r="AA226" s="242">
        <f>VLOOKUP(H226,CR!A$1:CK$26,89,FALSE)</f>
        <v>0</v>
      </c>
    </row>
    <row r="227" spans="1:27" x14ac:dyDescent="0.25">
      <c r="A227" s="5">
        <f t="shared" si="18"/>
        <v>1900</v>
      </c>
      <c r="B227" s="5">
        <f t="shared" si="19"/>
        <v>1</v>
      </c>
      <c r="C227" s="5" t="str">
        <f>VLOOKUP(B227,Tablas!E$1:F$13,2,FALSE)</f>
        <v>1T</v>
      </c>
      <c r="D227" s="60"/>
      <c r="E227" s="55"/>
      <c r="F227" s="243"/>
      <c r="G227" s="419">
        <f>VLOOKUP(F227,Terceros!A:C,3,FALSE)</f>
        <v>0</v>
      </c>
      <c r="H227" s="243"/>
      <c r="I227" s="56"/>
      <c r="J227" s="286" t="str">
        <f t="shared" si="21"/>
        <v>n</v>
      </c>
      <c r="K227" s="286">
        <f>VLOOKUP(F227,Terceros!A:D,4,FALSE)</f>
        <v>0</v>
      </c>
      <c r="L227" s="61" t="s">
        <v>63</v>
      </c>
      <c r="M227" s="69"/>
      <c r="N227" s="58"/>
      <c r="O227" s="57">
        <f t="shared" si="22"/>
        <v>0</v>
      </c>
      <c r="P227" s="59"/>
      <c r="Q227" s="58"/>
      <c r="R227" s="57">
        <f t="shared" si="23"/>
        <v>0</v>
      </c>
      <c r="S227" s="99">
        <f t="shared" si="20"/>
        <v>0</v>
      </c>
      <c r="T227" s="56"/>
      <c r="U227" s="60"/>
      <c r="V227" s="322"/>
      <c r="W227" s="56"/>
      <c r="X227" s="242">
        <f>VLOOKUP(F227,Terceros!A$2:A$301,1,FALSE)</f>
        <v>0</v>
      </c>
      <c r="Y227" s="238">
        <f>VLOOKUP(H227,CR!A$3:A$27,1,FALSE)</f>
        <v>0</v>
      </c>
      <c r="Z227" s="285">
        <f>VLOOKUP(F227,Terceros!A:B,2,FALSE)</f>
        <v>0</v>
      </c>
      <c r="AA227" s="242">
        <f>VLOOKUP(H227,CR!A$1:CK$26,89,FALSE)</f>
        <v>0</v>
      </c>
    </row>
    <row r="228" spans="1:27" x14ac:dyDescent="0.25">
      <c r="A228" s="5">
        <f t="shared" si="18"/>
        <v>1900</v>
      </c>
      <c r="B228" s="5">
        <f t="shared" si="19"/>
        <v>1</v>
      </c>
      <c r="C228" s="5" t="str">
        <f>VLOOKUP(B228,Tablas!E$1:F$13,2,FALSE)</f>
        <v>1T</v>
      </c>
      <c r="D228" s="60"/>
      <c r="E228" s="55"/>
      <c r="F228" s="243"/>
      <c r="G228" s="419">
        <f>VLOOKUP(F228,Terceros!A:C,3,FALSE)</f>
        <v>0</v>
      </c>
      <c r="H228" s="243"/>
      <c r="I228" s="56"/>
      <c r="J228" s="286" t="str">
        <f t="shared" si="21"/>
        <v>n</v>
      </c>
      <c r="K228" s="286">
        <f>VLOOKUP(F228,Terceros!A:D,4,FALSE)</f>
        <v>0</v>
      </c>
      <c r="L228" s="61" t="s">
        <v>63</v>
      </c>
      <c r="M228" s="69"/>
      <c r="N228" s="58"/>
      <c r="O228" s="57">
        <f t="shared" si="22"/>
        <v>0</v>
      </c>
      <c r="P228" s="59"/>
      <c r="Q228" s="58"/>
      <c r="R228" s="57">
        <f t="shared" si="23"/>
        <v>0</v>
      </c>
      <c r="S228" s="99">
        <f t="shared" si="20"/>
        <v>0</v>
      </c>
      <c r="T228" s="56"/>
      <c r="U228" s="60"/>
      <c r="V228" s="322"/>
      <c r="W228" s="56"/>
      <c r="X228" s="242">
        <f>VLOOKUP(F228,Terceros!A$2:A$301,1,FALSE)</f>
        <v>0</v>
      </c>
      <c r="Y228" s="238">
        <f>VLOOKUP(H228,CR!A$3:A$27,1,FALSE)</f>
        <v>0</v>
      </c>
      <c r="Z228" s="285">
        <f>VLOOKUP(F228,Terceros!A:B,2,FALSE)</f>
        <v>0</v>
      </c>
      <c r="AA228" s="242">
        <f>VLOOKUP(H228,CR!A$1:CK$26,89,FALSE)</f>
        <v>0</v>
      </c>
    </row>
    <row r="229" spans="1:27" x14ac:dyDescent="0.25">
      <c r="A229" s="5">
        <f t="shared" si="18"/>
        <v>1900</v>
      </c>
      <c r="B229" s="5">
        <f t="shared" si="19"/>
        <v>1</v>
      </c>
      <c r="C229" s="5" t="str">
        <f>VLOOKUP(B229,Tablas!E$1:F$13,2,FALSE)</f>
        <v>1T</v>
      </c>
      <c r="D229" s="60"/>
      <c r="E229" s="55"/>
      <c r="F229" s="243"/>
      <c r="G229" s="419">
        <f>VLOOKUP(F229,Terceros!A:C,3,FALSE)</f>
        <v>0</v>
      </c>
      <c r="H229" s="243"/>
      <c r="I229" s="56"/>
      <c r="J229" s="286" t="str">
        <f t="shared" si="21"/>
        <v>n</v>
      </c>
      <c r="K229" s="286">
        <f>VLOOKUP(F229,Terceros!A:D,4,FALSE)</f>
        <v>0</v>
      </c>
      <c r="L229" s="61" t="s">
        <v>63</v>
      </c>
      <c r="M229" s="69"/>
      <c r="N229" s="58"/>
      <c r="O229" s="57">
        <f t="shared" si="22"/>
        <v>0</v>
      </c>
      <c r="P229" s="59"/>
      <c r="Q229" s="58"/>
      <c r="R229" s="57">
        <f t="shared" si="23"/>
        <v>0</v>
      </c>
      <c r="S229" s="99">
        <f t="shared" si="20"/>
        <v>0</v>
      </c>
      <c r="T229" s="56"/>
      <c r="U229" s="60"/>
      <c r="V229" s="322"/>
      <c r="W229" s="56"/>
      <c r="X229" s="242">
        <f>VLOOKUP(F229,Terceros!A$2:A$301,1,FALSE)</f>
        <v>0</v>
      </c>
      <c r="Y229" s="238">
        <f>VLOOKUP(H229,CR!A$3:A$27,1,FALSE)</f>
        <v>0</v>
      </c>
      <c r="Z229" s="285">
        <f>VLOOKUP(F229,Terceros!A:B,2,FALSE)</f>
        <v>0</v>
      </c>
      <c r="AA229" s="242">
        <f>VLOOKUP(H229,CR!A$1:CK$26,89,FALSE)</f>
        <v>0</v>
      </c>
    </row>
    <row r="230" spans="1:27" x14ac:dyDescent="0.25">
      <c r="A230" s="5">
        <f t="shared" si="18"/>
        <v>1900</v>
      </c>
      <c r="B230" s="5">
        <f t="shared" si="19"/>
        <v>1</v>
      </c>
      <c r="C230" s="5" t="str">
        <f>VLOOKUP(B230,Tablas!E$1:F$13,2,FALSE)</f>
        <v>1T</v>
      </c>
      <c r="D230" s="60"/>
      <c r="E230" s="55"/>
      <c r="F230" s="243"/>
      <c r="G230" s="419">
        <f>VLOOKUP(F230,Terceros!A:C,3,FALSE)</f>
        <v>0</v>
      </c>
      <c r="H230" s="243"/>
      <c r="I230" s="56"/>
      <c r="J230" s="286" t="str">
        <f t="shared" si="21"/>
        <v>n</v>
      </c>
      <c r="K230" s="286">
        <f>VLOOKUP(F230,Terceros!A:D,4,FALSE)</f>
        <v>0</v>
      </c>
      <c r="L230" s="61" t="s">
        <v>63</v>
      </c>
      <c r="M230" s="69"/>
      <c r="N230" s="58"/>
      <c r="O230" s="57">
        <f t="shared" si="22"/>
        <v>0</v>
      </c>
      <c r="P230" s="59"/>
      <c r="Q230" s="58"/>
      <c r="R230" s="57">
        <f t="shared" si="23"/>
        <v>0</v>
      </c>
      <c r="S230" s="99">
        <f t="shared" si="20"/>
        <v>0</v>
      </c>
      <c r="T230" s="56"/>
      <c r="U230" s="60"/>
      <c r="V230" s="322"/>
      <c r="W230" s="56"/>
      <c r="X230" s="242">
        <f>VLOOKUP(F230,Terceros!A$2:A$301,1,FALSE)</f>
        <v>0</v>
      </c>
      <c r="Y230" s="238">
        <f>VLOOKUP(H230,CR!A$3:A$27,1,FALSE)</f>
        <v>0</v>
      </c>
      <c r="Z230" s="285">
        <f>VLOOKUP(F230,Terceros!A:B,2,FALSE)</f>
        <v>0</v>
      </c>
      <c r="AA230" s="242">
        <f>VLOOKUP(H230,CR!A$1:CK$26,89,FALSE)</f>
        <v>0</v>
      </c>
    </row>
    <row r="231" spans="1:27" x14ac:dyDescent="0.25">
      <c r="A231" s="5">
        <f t="shared" si="18"/>
        <v>1900</v>
      </c>
      <c r="B231" s="5">
        <f t="shared" si="19"/>
        <v>1</v>
      </c>
      <c r="C231" s="5" t="str">
        <f>VLOOKUP(B231,Tablas!E$1:F$13,2,FALSE)</f>
        <v>1T</v>
      </c>
      <c r="D231" s="60"/>
      <c r="E231" s="55"/>
      <c r="F231" s="243"/>
      <c r="G231" s="419">
        <f>VLOOKUP(F231,Terceros!A:C,3,FALSE)</f>
        <v>0</v>
      </c>
      <c r="H231" s="243"/>
      <c r="I231" s="56"/>
      <c r="J231" s="286" t="str">
        <f t="shared" si="21"/>
        <v>n</v>
      </c>
      <c r="K231" s="286">
        <f>VLOOKUP(F231,Terceros!A:D,4,FALSE)</f>
        <v>0</v>
      </c>
      <c r="L231" s="61" t="s">
        <v>63</v>
      </c>
      <c r="M231" s="69"/>
      <c r="N231" s="58"/>
      <c r="O231" s="57">
        <f t="shared" si="22"/>
        <v>0</v>
      </c>
      <c r="P231" s="59"/>
      <c r="Q231" s="58"/>
      <c r="R231" s="57">
        <f t="shared" si="23"/>
        <v>0</v>
      </c>
      <c r="S231" s="99">
        <f t="shared" si="20"/>
        <v>0</v>
      </c>
      <c r="T231" s="56"/>
      <c r="U231" s="60"/>
      <c r="V231" s="322"/>
      <c r="W231" s="56"/>
      <c r="X231" s="242">
        <f>VLOOKUP(F231,Terceros!A$2:A$301,1,FALSE)</f>
        <v>0</v>
      </c>
      <c r="Y231" s="238">
        <f>VLOOKUP(H231,CR!A$3:A$27,1,FALSE)</f>
        <v>0</v>
      </c>
      <c r="Z231" s="285">
        <f>VLOOKUP(F231,Terceros!A:B,2,FALSE)</f>
        <v>0</v>
      </c>
      <c r="AA231" s="242">
        <f>VLOOKUP(H231,CR!A$1:CK$26,89,FALSE)</f>
        <v>0</v>
      </c>
    </row>
    <row r="232" spans="1:27" x14ac:dyDescent="0.25">
      <c r="A232" s="5">
        <f t="shared" si="18"/>
        <v>1900</v>
      </c>
      <c r="B232" s="5">
        <f t="shared" si="19"/>
        <v>1</v>
      </c>
      <c r="C232" s="5" t="str">
        <f>VLOOKUP(B232,Tablas!E$1:F$13,2,FALSE)</f>
        <v>1T</v>
      </c>
      <c r="D232" s="60"/>
      <c r="E232" s="55"/>
      <c r="F232" s="243"/>
      <c r="G232" s="419">
        <f>VLOOKUP(F232,Terceros!A:C,3,FALSE)</f>
        <v>0</v>
      </c>
      <c r="H232" s="243"/>
      <c r="I232" s="56"/>
      <c r="J232" s="286" t="str">
        <f t="shared" si="21"/>
        <v>n</v>
      </c>
      <c r="K232" s="286">
        <f>VLOOKUP(F232,Terceros!A:D,4,FALSE)</f>
        <v>0</v>
      </c>
      <c r="L232" s="61" t="s">
        <v>63</v>
      </c>
      <c r="M232" s="69"/>
      <c r="N232" s="58"/>
      <c r="O232" s="57">
        <f t="shared" si="22"/>
        <v>0</v>
      </c>
      <c r="P232" s="59"/>
      <c r="Q232" s="58"/>
      <c r="R232" s="57">
        <f t="shared" si="23"/>
        <v>0</v>
      </c>
      <c r="S232" s="99">
        <f t="shared" si="20"/>
        <v>0</v>
      </c>
      <c r="T232" s="56"/>
      <c r="U232" s="60"/>
      <c r="V232" s="322"/>
      <c r="W232" s="56"/>
      <c r="X232" s="242">
        <f>VLOOKUP(F232,Terceros!A$2:A$301,1,FALSE)</f>
        <v>0</v>
      </c>
      <c r="Y232" s="238">
        <f>VLOOKUP(H232,CR!A$3:A$27,1,FALSE)</f>
        <v>0</v>
      </c>
      <c r="Z232" s="285">
        <f>VLOOKUP(F232,Terceros!A:B,2,FALSE)</f>
        <v>0</v>
      </c>
      <c r="AA232" s="242">
        <f>VLOOKUP(H232,CR!A$1:CK$26,89,FALSE)</f>
        <v>0</v>
      </c>
    </row>
    <row r="233" spans="1:27" x14ac:dyDescent="0.25">
      <c r="A233" s="5">
        <f t="shared" si="18"/>
        <v>1900</v>
      </c>
      <c r="B233" s="5">
        <f t="shared" si="19"/>
        <v>1</v>
      </c>
      <c r="C233" s="5" t="str">
        <f>VLOOKUP(B233,Tablas!E$1:F$13,2,FALSE)</f>
        <v>1T</v>
      </c>
      <c r="D233" s="60"/>
      <c r="E233" s="55"/>
      <c r="F233" s="243"/>
      <c r="G233" s="419">
        <f>VLOOKUP(F233,Terceros!A:C,3,FALSE)</f>
        <v>0</v>
      </c>
      <c r="H233" s="243"/>
      <c r="I233" s="56"/>
      <c r="J233" s="286" t="str">
        <f t="shared" si="21"/>
        <v>n</v>
      </c>
      <c r="K233" s="286">
        <f>VLOOKUP(F233,Terceros!A:D,4,FALSE)</f>
        <v>0</v>
      </c>
      <c r="L233" s="61" t="s">
        <v>63</v>
      </c>
      <c r="M233" s="69"/>
      <c r="N233" s="58"/>
      <c r="O233" s="57">
        <f t="shared" si="22"/>
        <v>0</v>
      </c>
      <c r="P233" s="59"/>
      <c r="Q233" s="58"/>
      <c r="R233" s="57">
        <f t="shared" si="23"/>
        <v>0</v>
      </c>
      <c r="S233" s="99">
        <f t="shared" si="20"/>
        <v>0</v>
      </c>
      <c r="T233" s="56"/>
      <c r="U233" s="60"/>
      <c r="V233" s="322"/>
      <c r="W233" s="56"/>
      <c r="X233" s="242">
        <f>VLOOKUP(F233,Terceros!A$2:A$301,1,FALSE)</f>
        <v>0</v>
      </c>
      <c r="Y233" s="238">
        <f>VLOOKUP(H233,CR!A$3:A$27,1,FALSE)</f>
        <v>0</v>
      </c>
      <c r="Z233" s="285">
        <f>VLOOKUP(F233,Terceros!A:B,2,FALSE)</f>
        <v>0</v>
      </c>
      <c r="AA233" s="242">
        <f>VLOOKUP(H233,CR!A$1:CK$26,89,FALSE)</f>
        <v>0</v>
      </c>
    </row>
    <row r="234" spans="1:27" x14ac:dyDescent="0.25">
      <c r="A234" s="5">
        <f t="shared" si="18"/>
        <v>1900</v>
      </c>
      <c r="B234" s="5">
        <f t="shared" si="19"/>
        <v>1</v>
      </c>
      <c r="C234" s="5" t="str">
        <f>VLOOKUP(B234,Tablas!E$1:F$13,2,FALSE)</f>
        <v>1T</v>
      </c>
      <c r="D234" s="60"/>
      <c r="E234" s="55"/>
      <c r="F234" s="243"/>
      <c r="G234" s="419">
        <f>VLOOKUP(F234,Terceros!A:C,3,FALSE)</f>
        <v>0</v>
      </c>
      <c r="H234" s="243"/>
      <c r="I234" s="56"/>
      <c r="J234" s="286" t="str">
        <f t="shared" si="21"/>
        <v>n</v>
      </c>
      <c r="K234" s="286">
        <f>VLOOKUP(F234,Terceros!A:D,4,FALSE)</f>
        <v>0</v>
      </c>
      <c r="L234" s="61" t="s">
        <v>63</v>
      </c>
      <c r="M234" s="69"/>
      <c r="N234" s="58"/>
      <c r="O234" s="57">
        <f t="shared" si="22"/>
        <v>0</v>
      </c>
      <c r="P234" s="59"/>
      <c r="Q234" s="58"/>
      <c r="R234" s="57">
        <f t="shared" si="23"/>
        <v>0</v>
      </c>
      <c r="S234" s="99">
        <f t="shared" si="20"/>
        <v>0</v>
      </c>
      <c r="T234" s="56"/>
      <c r="U234" s="60"/>
      <c r="V234" s="322"/>
      <c r="W234" s="56"/>
      <c r="X234" s="242">
        <f>VLOOKUP(F234,Terceros!A$2:A$301,1,FALSE)</f>
        <v>0</v>
      </c>
      <c r="Y234" s="238">
        <f>VLOOKUP(H234,CR!A$3:A$27,1,FALSE)</f>
        <v>0</v>
      </c>
      <c r="Z234" s="285">
        <f>VLOOKUP(F234,Terceros!A:B,2,FALSE)</f>
        <v>0</v>
      </c>
      <c r="AA234" s="242">
        <f>VLOOKUP(H234,CR!A$1:CK$26,89,FALSE)</f>
        <v>0</v>
      </c>
    </row>
    <row r="235" spans="1:27" x14ac:dyDescent="0.25">
      <c r="A235" s="5">
        <f t="shared" si="18"/>
        <v>1900</v>
      </c>
      <c r="B235" s="5">
        <f t="shared" si="19"/>
        <v>1</v>
      </c>
      <c r="C235" s="5" t="str">
        <f>VLOOKUP(B235,Tablas!E$1:F$13,2,FALSE)</f>
        <v>1T</v>
      </c>
      <c r="D235" s="60"/>
      <c r="E235" s="55"/>
      <c r="F235" s="243"/>
      <c r="G235" s="419">
        <f>VLOOKUP(F235,Terceros!A:C,3,FALSE)</f>
        <v>0</v>
      </c>
      <c r="H235" s="243"/>
      <c r="I235" s="56"/>
      <c r="J235" s="286" t="str">
        <f t="shared" si="21"/>
        <v>n</v>
      </c>
      <c r="K235" s="286">
        <f>VLOOKUP(F235,Terceros!A:D,4,FALSE)</f>
        <v>0</v>
      </c>
      <c r="L235" s="61" t="s">
        <v>63</v>
      </c>
      <c r="M235" s="69"/>
      <c r="N235" s="58"/>
      <c r="O235" s="57">
        <f t="shared" si="22"/>
        <v>0</v>
      </c>
      <c r="P235" s="59"/>
      <c r="Q235" s="58"/>
      <c r="R235" s="57">
        <f t="shared" si="23"/>
        <v>0</v>
      </c>
      <c r="S235" s="99">
        <f t="shared" si="20"/>
        <v>0</v>
      </c>
      <c r="T235" s="56"/>
      <c r="U235" s="60"/>
      <c r="V235" s="322"/>
      <c r="W235" s="56"/>
      <c r="X235" s="242">
        <f>VLOOKUP(F235,Terceros!A$2:A$301,1,FALSE)</f>
        <v>0</v>
      </c>
      <c r="Y235" s="238">
        <f>VLOOKUP(H235,CR!A$3:A$27,1,FALSE)</f>
        <v>0</v>
      </c>
      <c r="Z235" s="285">
        <f>VLOOKUP(F235,Terceros!A:B,2,FALSE)</f>
        <v>0</v>
      </c>
      <c r="AA235" s="242">
        <f>VLOOKUP(H235,CR!A$1:CK$26,89,FALSE)</f>
        <v>0</v>
      </c>
    </row>
    <row r="236" spans="1:27" x14ac:dyDescent="0.25">
      <c r="A236" s="5">
        <f t="shared" si="18"/>
        <v>1900</v>
      </c>
      <c r="B236" s="5">
        <f t="shared" si="19"/>
        <v>1</v>
      </c>
      <c r="C236" s="5" t="str">
        <f>VLOOKUP(B236,Tablas!E$1:F$13,2,FALSE)</f>
        <v>1T</v>
      </c>
      <c r="D236" s="60"/>
      <c r="E236" s="55"/>
      <c r="F236" s="243"/>
      <c r="G236" s="419">
        <f>VLOOKUP(F236,Terceros!A:C,3,FALSE)</f>
        <v>0</v>
      </c>
      <c r="H236" s="243"/>
      <c r="I236" s="56"/>
      <c r="J236" s="286" t="str">
        <f t="shared" si="21"/>
        <v>n</v>
      </c>
      <c r="K236" s="286">
        <f>VLOOKUP(F236,Terceros!A:D,4,FALSE)</f>
        <v>0</v>
      </c>
      <c r="L236" s="61" t="s">
        <v>63</v>
      </c>
      <c r="M236" s="57"/>
      <c r="N236" s="58"/>
      <c r="O236" s="57">
        <f t="shared" si="22"/>
        <v>0</v>
      </c>
      <c r="P236" s="59"/>
      <c r="Q236" s="58"/>
      <c r="R236" s="57">
        <f t="shared" si="23"/>
        <v>0</v>
      </c>
      <c r="S236" s="99">
        <f t="shared" si="20"/>
        <v>0</v>
      </c>
      <c r="T236" s="56"/>
      <c r="U236" s="60"/>
      <c r="V236" s="322"/>
      <c r="W236" s="56"/>
      <c r="X236" s="242">
        <f>VLOOKUP(F236,Terceros!A$2:A$301,1,FALSE)</f>
        <v>0</v>
      </c>
      <c r="Y236" s="238">
        <f>VLOOKUP(H236,CR!A$3:A$27,1,FALSE)</f>
        <v>0</v>
      </c>
      <c r="Z236" s="285">
        <f>VLOOKUP(F236,Terceros!A:B,2,FALSE)</f>
        <v>0</v>
      </c>
      <c r="AA236" s="242">
        <f>VLOOKUP(H236,CR!A$1:CK$26,89,FALSE)</f>
        <v>0</v>
      </c>
    </row>
    <row r="237" spans="1:27" x14ac:dyDescent="0.25">
      <c r="A237" s="5">
        <f t="shared" si="18"/>
        <v>1900</v>
      </c>
      <c r="B237" s="5">
        <f t="shared" si="19"/>
        <v>1</v>
      </c>
      <c r="C237" s="5" t="str">
        <f>VLOOKUP(B237,Tablas!E$1:F$13,2,FALSE)</f>
        <v>1T</v>
      </c>
      <c r="D237" s="60"/>
      <c r="E237" s="55"/>
      <c r="F237" s="243"/>
      <c r="G237" s="419">
        <f>VLOOKUP(F237,Terceros!A:C,3,FALSE)</f>
        <v>0</v>
      </c>
      <c r="H237" s="243"/>
      <c r="I237" s="56"/>
      <c r="J237" s="286" t="str">
        <f t="shared" si="21"/>
        <v>n</v>
      </c>
      <c r="K237" s="286">
        <f>VLOOKUP(F237,Terceros!A:D,4,FALSE)</f>
        <v>0</v>
      </c>
      <c r="L237" s="61" t="s">
        <v>63</v>
      </c>
      <c r="M237" s="57"/>
      <c r="N237" s="58"/>
      <c r="O237" s="57">
        <f t="shared" si="22"/>
        <v>0</v>
      </c>
      <c r="P237" s="59"/>
      <c r="Q237" s="58"/>
      <c r="R237" s="57">
        <f t="shared" si="23"/>
        <v>0</v>
      </c>
      <c r="S237" s="99">
        <f t="shared" si="20"/>
        <v>0</v>
      </c>
      <c r="T237" s="56"/>
      <c r="U237" s="60"/>
      <c r="V237" s="322"/>
      <c r="W237" s="56"/>
      <c r="X237" s="242">
        <f>VLOOKUP(F237,Terceros!A$2:A$301,1,FALSE)</f>
        <v>0</v>
      </c>
      <c r="Y237" s="238">
        <f>VLOOKUP(H237,CR!A$3:A$27,1,FALSE)</f>
        <v>0</v>
      </c>
      <c r="Z237" s="285">
        <f>VLOOKUP(F237,Terceros!A:B,2,FALSE)</f>
        <v>0</v>
      </c>
      <c r="AA237" s="242">
        <f>VLOOKUP(H237,CR!A$1:CK$26,89,FALSE)</f>
        <v>0</v>
      </c>
    </row>
    <row r="238" spans="1:27" x14ac:dyDescent="0.25">
      <c r="A238" s="5">
        <f t="shared" si="18"/>
        <v>1900</v>
      </c>
      <c r="B238" s="5">
        <f t="shared" si="19"/>
        <v>1</v>
      </c>
      <c r="C238" s="5" t="str">
        <f>VLOOKUP(B238,Tablas!E$1:F$13,2,FALSE)</f>
        <v>1T</v>
      </c>
      <c r="D238" s="60"/>
      <c r="E238" s="55"/>
      <c r="F238" s="243"/>
      <c r="G238" s="419">
        <f>VLOOKUP(F238,Terceros!A:C,3,FALSE)</f>
        <v>0</v>
      </c>
      <c r="H238" s="243"/>
      <c r="I238" s="56"/>
      <c r="J238" s="286" t="str">
        <f t="shared" si="21"/>
        <v>n</v>
      </c>
      <c r="K238" s="286">
        <f>VLOOKUP(F238,Terceros!A:D,4,FALSE)</f>
        <v>0</v>
      </c>
      <c r="L238" s="61" t="s">
        <v>63</v>
      </c>
      <c r="M238" s="57"/>
      <c r="N238" s="58"/>
      <c r="O238" s="57">
        <f t="shared" si="22"/>
        <v>0</v>
      </c>
      <c r="P238" s="59"/>
      <c r="Q238" s="58"/>
      <c r="R238" s="57">
        <f t="shared" si="23"/>
        <v>0</v>
      </c>
      <c r="S238" s="99">
        <f t="shared" si="20"/>
        <v>0</v>
      </c>
      <c r="T238" s="56"/>
      <c r="U238" s="60"/>
      <c r="V238" s="322"/>
      <c r="W238" s="56"/>
      <c r="X238" s="242">
        <f>VLOOKUP(F238,Terceros!A$2:A$301,1,FALSE)</f>
        <v>0</v>
      </c>
      <c r="Y238" s="238">
        <f>VLOOKUP(H238,CR!A$3:A$27,1,FALSE)</f>
        <v>0</v>
      </c>
      <c r="Z238" s="285">
        <f>VLOOKUP(F238,Terceros!A:B,2,FALSE)</f>
        <v>0</v>
      </c>
      <c r="AA238" s="242">
        <f>VLOOKUP(H238,CR!A$1:CK$26,89,FALSE)</f>
        <v>0</v>
      </c>
    </row>
    <row r="239" spans="1:27" x14ac:dyDescent="0.25">
      <c r="A239" s="5">
        <f t="shared" si="18"/>
        <v>1900</v>
      </c>
      <c r="B239" s="5">
        <f t="shared" si="19"/>
        <v>1</v>
      </c>
      <c r="C239" s="5" t="str">
        <f>VLOOKUP(B239,Tablas!E$1:F$13,2,FALSE)</f>
        <v>1T</v>
      </c>
      <c r="D239" s="60"/>
      <c r="E239" s="55"/>
      <c r="F239" s="243"/>
      <c r="G239" s="419">
        <f>VLOOKUP(F239,Terceros!A:C,3,FALSE)</f>
        <v>0</v>
      </c>
      <c r="H239" s="243"/>
      <c r="I239" s="56"/>
      <c r="J239" s="286" t="str">
        <f t="shared" si="21"/>
        <v>n</v>
      </c>
      <c r="K239" s="286">
        <f>VLOOKUP(F239,Terceros!A:D,4,FALSE)</f>
        <v>0</v>
      </c>
      <c r="L239" s="61" t="s">
        <v>63</v>
      </c>
      <c r="M239" s="57"/>
      <c r="N239" s="58"/>
      <c r="O239" s="57">
        <f t="shared" si="22"/>
        <v>0</v>
      </c>
      <c r="P239" s="59"/>
      <c r="Q239" s="58"/>
      <c r="R239" s="57">
        <f t="shared" si="23"/>
        <v>0</v>
      </c>
      <c r="S239" s="99">
        <f t="shared" si="20"/>
        <v>0</v>
      </c>
      <c r="T239" s="56"/>
      <c r="U239" s="60"/>
      <c r="V239" s="322"/>
      <c r="W239" s="56"/>
      <c r="X239" s="242">
        <f>VLOOKUP(F239,Terceros!A$2:A$301,1,FALSE)</f>
        <v>0</v>
      </c>
      <c r="Y239" s="238">
        <f>VLOOKUP(H239,CR!A$3:A$27,1,FALSE)</f>
        <v>0</v>
      </c>
      <c r="Z239" s="285">
        <f>VLOOKUP(F239,Terceros!A:B,2,FALSE)</f>
        <v>0</v>
      </c>
      <c r="AA239" s="242">
        <f>VLOOKUP(H239,CR!A$1:CK$26,89,FALSE)</f>
        <v>0</v>
      </c>
    </row>
    <row r="240" spans="1:27" x14ac:dyDescent="0.25">
      <c r="A240" s="5">
        <f t="shared" si="18"/>
        <v>1900</v>
      </c>
      <c r="B240" s="5">
        <f t="shared" si="19"/>
        <v>1</v>
      </c>
      <c r="C240" s="5" t="str">
        <f>VLOOKUP(B240,Tablas!E$1:F$13,2,FALSE)</f>
        <v>1T</v>
      </c>
      <c r="D240" s="60"/>
      <c r="E240" s="55"/>
      <c r="F240" s="243"/>
      <c r="G240" s="419">
        <f>VLOOKUP(F240,Terceros!A:C,3,FALSE)</f>
        <v>0</v>
      </c>
      <c r="H240" s="243"/>
      <c r="I240" s="56"/>
      <c r="J240" s="286" t="str">
        <f t="shared" si="21"/>
        <v>n</v>
      </c>
      <c r="K240" s="286">
        <f>VLOOKUP(F240,Terceros!A:D,4,FALSE)</f>
        <v>0</v>
      </c>
      <c r="L240" s="61" t="s">
        <v>63</v>
      </c>
      <c r="M240" s="69"/>
      <c r="N240" s="58"/>
      <c r="O240" s="57">
        <f t="shared" si="22"/>
        <v>0</v>
      </c>
      <c r="P240" s="59"/>
      <c r="Q240" s="58"/>
      <c r="R240" s="57">
        <f t="shared" si="23"/>
        <v>0</v>
      </c>
      <c r="S240" s="99">
        <f t="shared" si="20"/>
        <v>0</v>
      </c>
      <c r="T240" s="56"/>
      <c r="U240" s="60"/>
      <c r="V240" s="322"/>
      <c r="W240" s="56"/>
      <c r="X240" s="242">
        <f>VLOOKUP(F240,Terceros!A$2:A$301,1,FALSE)</f>
        <v>0</v>
      </c>
      <c r="Y240" s="238">
        <f>VLOOKUP(H240,CR!A$3:A$27,1,FALSE)</f>
        <v>0</v>
      </c>
      <c r="Z240" s="285">
        <f>VLOOKUP(F240,Terceros!A:B,2,FALSE)</f>
        <v>0</v>
      </c>
      <c r="AA240" s="242">
        <f>VLOOKUP(H240,CR!A$1:CK$26,89,FALSE)</f>
        <v>0</v>
      </c>
    </row>
    <row r="241" spans="1:27" x14ac:dyDescent="0.25">
      <c r="A241" s="5">
        <f t="shared" si="18"/>
        <v>1900</v>
      </c>
      <c r="B241" s="5">
        <f t="shared" si="19"/>
        <v>1</v>
      </c>
      <c r="C241" s="5" t="str">
        <f>VLOOKUP(B241,Tablas!E$1:F$13,2,FALSE)</f>
        <v>1T</v>
      </c>
      <c r="D241" s="60"/>
      <c r="E241" s="55"/>
      <c r="F241" s="243"/>
      <c r="G241" s="419">
        <f>VLOOKUP(F241,Terceros!A:C,3,FALSE)</f>
        <v>0</v>
      </c>
      <c r="H241" s="243"/>
      <c r="I241" s="56"/>
      <c r="J241" s="286" t="str">
        <f t="shared" si="21"/>
        <v>n</v>
      </c>
      <c r="K241" s="286">
        <f>VLOOKUP(F241,Terceros!A:D,4,FALSE)</f>
        <v>0</v>
      </c>
      <c r="L241" s="61" t="s">
        <v>63</v>
      </c>
      <c r="M241" s="69"/>
      <c r="N241" s="58"/>
      <c r="O241" s="57">
        <f t="shared" si="22"/>
        <v>0</v>
      </c>
      <c r="P241" s="59"/>
      <c r="Q241" s="58"/>
      <c r="R241" s="57">
        <f t="shared" si="23"/>
        <v>0</v>
      </c>
      <c r="S241" s="99">
        <f t="shared" si="20"/>
        <v>0</v>
      </c>
      <c r="T241" s="56"/>
      <c r="U241" s="60"/>
      <c r="V241" s="322"/>
      <c r="W241" s="56"/>
      <c r="X241" s="242">
        <f>VLOOKUP(F241,Terceros!A$2:A$301,1,FALSE)</f>
        <v>0</v>
      </c>
      <c r="Y241" s="238">
        <f>VLOOKUP(H241,CR!A$3:A$27,1,FALSE)</f>
        <v>0</v>
      </c>
      <c r="Z241" s="285">
        <f>VLOOKUP(F241,Terceros!A:B,2,FALSE)</f>
        <v>0</v>
      </c>
      <c r="AA241" s="242">
        <f>VLOOKUP(H241,CR!A$1:CK$26,89,FALSE)</f>
        <v>0</v>
      </c>
    </row>
    <row r="242" spans="1:27" x14ac:dyDescent="0.25">
      <c r="A242" s="5">
        <f t="shared" si="18"/>
        <v>1900</v>
      </c>
      <c r="B242" s="5">
        <f t="shared" si="19"/>
        <v>1</v>
      </c>
      <c r="C242" s="5" t="str">
        <f>VLOOKUP(B242,Tablas!E$1:F$13,2,FALSE)</f>
        <v>1T</v>
      </c>
      <c r="D242" s="60"/>
      <c r="E242" s="55"/>
      <c r="F242" s="243"/>
      <c r="G242" s="419">
        <f>VLOOKUP(F242,Terceros!A:C,3,FALSE)</f>
        <v>0</v>
      </c>
      <c r="H242" s="243"/>
      <c r="I242" s="56"/>
      <c r="J242" s="286" t="str">
        <f t="shared" si="21"/>
        <v>n</v>
      </c>
      <c r="K242" s="286">
        <f>VLOOKUP(F242,Terceros!A:D,4,FALSE)</f>
        <v>0</v>
      </c>
      <c r="L242" s="61" t="s">
        <v>63</v>
      </c>
      <c r="M242" s="69"/>
      <c r="N242" s="58"/>
      <c r="O242" s="57">
        <f t="shared" si="22"/>
        <v>0</v>
      </c>
      <c r="P242" s="59"/>
      <c r="Q242" s="58"/>
      <c r="R242" s="57">
        <f t="shared" si="23"/>
        <v>0</v>
      </c>
      <c r="S242" s="99">
        <f t="shared" si="20"/>
        <v>0</v>
      </c>
      <c r="T242" s="56"/>
      <c r="U242" s="60"/>
      <c r="V242" s="322"/>
      <c r="W242" s="56"/>
      <c r="X242" s="242">
        <f>VLOOKUP(F242,Terceros!A$2:A$301,1,FALSE)</f>
        <v>0</v>
      </c>
      <c r="Y242" s="238">
        <f>VLOOKUP(H242,CR!A$3:A$27,1,FALSE)</f>
        <v>0</v>
      </c>
      <c r="Z242" s="285">
        <f>VLOOKUP(F242,Terceros!A:B,2,FALSE)</f>
        <v>0</v>
      </c>
      <c r="AA242" s="242">
        <f>VLOOKUP(H242,CR!A$1:CK$26,89,FALSE)</f>
        <v>0</v>
      </c>
    </row>
    <row r="243" spans="1:27" x14ac:dyDescent="0.25">
      <c r="A243" s="5">
        <f t="shared" si="18"/>
        <v>1900</v>
      </c>
      <c r="B243" s="5">
        <f t="shared" si="19"/>
        <v>1</v>
      </c>
      <c r="C243" s="5" t="str">
        <f>VLOOKUP(B243,Tablas!E$1:F$13,2,FALSE)</f>
        <v>1T</v>
      </c>
      <c r="D243" s="60"/>
      <c r="E243" s="55"/>
      <c r="F243" s="243"/>
      <c r="G243" s="419">
        <f>VLOOKUP(F243,Terceros!A:C,3,FALSE)</f>
        <v>0</v>
      </c>
      <c r="H243" s="243"/>
      <c r="I243" s="56"/>
      <c r="J243" s="286" t="str">
        <f t="shared" si="21"/>
        <v>n</v>
      </c>
      <c r="K243" s="286">
        <f>VLOOKUP(F243,Terceros!A:D,4,FALSE)</f>
        <v>0</v>
      </c>
      <c r="L243" s="61" t="s">
        <v>63</v>
      </c>
      <c r="M243" s="69"/>
      <c r="N243" s="58"/>
      <c r="O243" s="57">
        <f t="shared" si="22"/>
        <v>0</v>
      </c>
      <c r="P243" s="59"/>
      <c r="Q243" s="58"/>
      <c r="R243" s="57">
        <f t="shared" si="23"/>
        <v>0</v>
      </c>
      <c r="S243" s="99">
        <f t="shared" si="20"/>
        <v>0</v>
      </c>
      <c r="T243" s="56"/>
      <c r="U243" s="60"/>
      <c r="V243" s="322"/>
      <c r="W243" s="56"/>
      <c r="X243" s="242">
        <f>VLOOKUP(F243,Terceros!A$2:A$301,1,FALSE)</f>
        <v>0</v>
      </c>
      <c r="Y243" s="238">
        <f>VLOOKUP(H243,CR!A$3:A$27,1,FALSE)</f>
        <v>0</v>
      </c>
      <c r="Z243" s="285">
        <f>VLOOKUP(F243,Terceros!A:B,2,FALSE)</f>
        <v>0</v>
      </c>
      <c r="AA243" s="242">
        <f>VLOOKUP(H243,CR!A$1:CK$26,89,FALSE)</f>
        <v>0</v>
      </c>
    </row>
    <row r="244" spans="1:27" x14ac:dyDescent="0.25">
      <c r="A244" s="5">
        <f t="shared" si="18"/>
        <v>1900</v>
      </c>
      <c r="B244" s="5">
        <f t="shared" si="19"/>
        <v>1</v>
      </c>
      <c r="C244" s="5" t="str">
        <f>VLOOKUP(B244,Tablas!E$1:F$13,2,FALSE)</f>
        <v>1T</v>
      </c>
      <c r="D244" s="60"/>
      <c r="E244" s="55"/>
      <c r="F244" s="243"/>
      <c r="G244" s="419">
        <f>VLOOKUP(F244,Terceros!A:C,3,FALSE)</f>
        <v>0</v>
      </c>
      <c r="H244" s="243"/>
      <c r="I244" s="56"/>
      <c r="J244" s="286" t="str">
        <f t="shared" si="21"/>
        <v>n</v>
      </c>
      <c r="K244" s="286">
        <f>VLOOKUP(F244,Terceros!A:D,4,FALSE)</f>
        <v>0</v>
      </c>
      <c r="L244" s="61" t="s">
        <v>63</v>
      </c>
      <c r="M244" s="69"/>
      <c r="N244" s="58"/>
      <c r="O244" s="57">
        <f t="shared" si="22"/>
        <v>0</v>
      </c>
      <c r="P244" s="59"/>
      <c r="Q244" s="58"/>
      <c r="R244" s="57">
        <f t="shared" si="23"/>
        <v>0</v>
      </c>
      <c r="S244" s="99">
        <f t="shared" si="20"/>
        <v>0</v>
      </c>
      <c r="T244" s="56"/>
      <c r="U244" s="60"/>
      <c r="V244" s="322"/>
      <c r="W244" s="56"/>
      <c r="X244" s="242">
        <f>VLOOKUP(F244,Terceros!A$2:A$301,1,FALSE)</f>
        <v>0</v>
      </c>
      <c r="Y244" s="238">
        <f>VLOOKUP(H244,CR!A$3:A$27,1,FALSE)</f>
        <v>0</v>
      </c>
      <c r="Z244" s="285">
        <f>VLOOKUP(F244,Terceros!A:B,2,FALSE)</f>
        <v>0</v>
      </c>
      <c r="AA244" s="242">
        <f>VLOOKUP(H244,CR!A$1:CK$26,89,FALSE)</f>
        <v>0</v>
      </c>
    </row>
    <row r="245" spans="1:27" x14ac:dyDescent="0.25">
      <c r="A245" s="5">
        <f t="shared" si="18"/>
        <v>1900</v>
      </c>
      <c r="B245" s="5">
        <f t="shared" si="19"/>
        <v>1</v>
      </c>
      <c r="C245" s="5" t="str">
        <f>VLOOKUP(B245,Tablas!E$1:F$13,2,FALSE)</f>
        <v>1T</v>
      </c>
      <c r="D245" s="60"/>
      <c r="E245" s="55"/>
      <c r="F245" s="243"/>
      <c r="G245" s="419">
        <f>VLOOKUP(F245,Terceros!A:C,3,FALSE)</f>
        <v>0</v>
      </c>
      <c r="H245" s="243"/>
      <c r="I245" s="56"/>
      <c r="J245" s="286" t="str">
        <f t="shared" si="21"/>
        <v>n</v>
      </c>
      <c r="K245" s="286">
        <f>VLOOKUP(F245,Terceros!A:D,4,FALSE)</f>
        <v>0</v>
      </c>
      <c r="L245" s="61" t="s">
        <v>63</v>
      </c>
      <c r="M245" s="69"/>
      <c r="N245" s="58"/>
      <c r="O245" s="57">
        <f t="shared" si="22"/>
        <v>0</v>
      </c>
      <c r="P245" s="59"/>
      <c r="Q245" s="58"/>
      <c r="R245" s="57">
        <f t="shared" si="23"/>
        <v>0</v>
      </c>
      <c r="S245" s="99">
        <f t="shared" si="20"/>
        <v>0</v>
      </c>
      <c r="T245" s="56"/>
      <c r="U245" s="60"/>
      <c r="V245" s="322"/>
      <c r="W245" s="56"/>
      <c r="X245" s="242">
        <f>VLOOKUP(F245,Terceros!A$2:A$301,1,FALSE)</f>
        <v>0</v>
      </c>
      <c r="Y245" s="238">
        <f>VLOOKUP(H245,CR!A$3:A$27,1,FALSE)</f>
        <v>0</v>
      </c>
      <c r="Z245" s="285">
        <f>VLOOKUP(F245,Terceros!A:B,2,FALSE)</f>
        <v>0</v>
      </c>
      <c r="AA245" s="242">
        <f>VLOOKUP(H245,CR!A$1:CK$26,89,FALSE)</f>
        <v>0</v>
      </c>
    </row>
    <row r="246" spans="1:27" x14ac:dyDescent="0.25">
      <c r="A246" s="5">
        <f t="shared" si="18"/>
        <v>1900</v>
      </c>
      <c r="B246" s="5">
        <f t="shared" si="19"/>
        <v>1</v>
      </c>
      <c r="C246" s="5" t="str">
        <f>VLOOKUP(B246,Tablas!E$1:F$13,2,FALSE)</f>
        <v>1T</v>
      </c>
      <c r="D246" s="60"/>
      <c r="E246" s="55"/>
      <c r="F246" s="243"/>
      <c r="G246" s="419">
        <f>VLOOKUP(F246,Terceros!A:C,3,FALSE)</f>
        <v>0</v>
      </c>
      <c r="H246" s="243"/>
      <c r="I246" s="56"/>
      <c r="J246" s="286" t="str">
        <f t="shared" si="21"/>
        <v>n</v>
      </c>
      <c r="K246" s="286">
        <f>VLOOKUP(F246,Terceros!A:D,4,FALSE)</f>
        <v>0</v>
      </c>
      <c r="L246" s="61" t="s">
        <v>63</v>
      </c>
      <c r="M246" s="69"/>
      <c r="N246" s="58"/>
      <c r="O246" s="57">
        <f t="shared" si="22"/>
        <v>0</v>
      </c>
      <c r="P246" s="59"/>
      <c r="Q246" s="58"/>
      <c r="R246" s="57">
        <f t="shared" si="23"/>
        <v>0</v>
      </c>
      <c r="S246" s="99">
        <f t="shared" si="20"/>
        <v>0</v>
      </c>
      <c r="T246" s="56"/>
      <c r="U246" s="60"/>
      <c r="V246" s="322"/>
      <c r="W246" s="56"/>
      <c r="X246" s="242">
        <f>VLOOKUP(F246,Terceros!A$2:A$301,1,FALSE)</f>
        <v>0</v>
      </c>
      <c r="Y246" s="238">
        <f>VLOOKUP(H246,CR!A$3:A$27,1,FALSE)</f>
        <v>0</v>
      </c>
      <c r="Z246" s="285">
        <f>VLOOKUP(F246,Terceros!A:B,2,FALSE)</f>
        <v>0</v>
      </c>
      <c r="AA246" s="242">
        <f>VLOOKUP(H246,CR!A$1:CK$26,89,FALSE)</f>
        <v>0</v>
      </c>
    </row>
    <row r="247" spans="1:27" x14ac:dyDescent="0.25">
      <c r="A247" s="5">
        <f t="shared" si="18"/>
        <v>1900</v>
      </c>
      <c r="B247" s="5">
        <f t="shared" si="19"/>
        <v>1</v>
      </c>
      <c r="C247" s="5" t="str">
        <f>VLOOKUP(B247,Tablas!E$1:F$13,2,FALSE)</f>
        <v>1T</v>
      </c>
      <c r="D247" s="60"/>
      <c r="E247" s="55"/>
      <c r="F247" s="243"/>
      <c r="G247" s="419">
        <f>VLOOKUP(F247,Terceros!A:C,3,FALSE)</f>
        <v>0</v>
      </c>
      <c r="H247" s="243"/>
      <c r="I247" s="56"/>
      <c r="J247" s="286" t="str">
        <f t="shared" si="21"/>
        <v>n</v>
      </c>
      <c r="K247" s="286">
        <f>VLOOKUP(F247,Terceros!A:D,4,FALSE)</f>
        <v>0</v>
      </c>
      <c r="L247" s="61" t="s">
        <v>63</v>
      </c>
      <c r="M247" s="69"/>
      <c r="N247" s="58"/>
      <c r="O247" s="57">
        <f t="shared" si="22"/>
        <v>0</v>
      </c>
      <c r="P247" s="59"/>
      <c r="Q247" s="58"/>
      <c r="R247" s="57">
        <f t="shared" si="23"/>
        <v>0</v>
      </c>
      <c r="S247" s="99">
        <f t="shared" si="20"/>
        <v>0</v>
      </c>
      <c r="T247" s="56"/>
      <c r="U247" s="60"/>
      <c r="V247" s="322"/>
      <c r="W247" s="56"/>
      <c r="X247" s="242">
        <f>VLOOKUP(F247,Terceros!A$2:A$301,1,FALSE)</f>
        <v>0</v>
      </c>
      <c r="Y247" s="238">
        <f>VLOOKUP(H247,CR!A$3:A$27,1,FALSE)</f>
        <v>0</v>
      </c>
      <c r="Z247" s="285">
        <f>VLOOKUP(F247,Terceros!A:B,2,FALSE)</f>
        <v>0</v>
      </c>
      <c r="AA247" s="242">
        <f>VLOOKUP(H247,CR!A$1:CK$26,89,FALSE)</f>
        <v>0</v>
      </c>
    </row>
    <row r="248" spans="1:27" x14ac:dyDescent="0.25">
      <c r="A248" s="5">
        <f t="shared" si="18"/>
        <v>1900</v>
      </c>
      <c r="B248" s="5">
        <f t="shared" si="19"/>
        <v>1</v>
      </c>
      <c r="C248" s="5" t="str">
        <f>VLOOKUP(B248,Tablas!E$1:F$13,2,FALSE)</f>
        <v>1T</v>
      </c>
      <c r="D248" s="60"/>
      <c r="E248" s="55"/>
      <c r="F248" s="243"/>
      <c r="G248" s="419">
        <f>VLOOKUP(F248,Terceros!A:C,3,FALSE)</f>
        <v>0</v>
      </c>
      <c r="H248" s="243"/>
      <c r="I248" s="56"/>
      <c r="J248" s="286" t="str">
        <f t="shared" si="21"/>
        <v>n</v>
      </c>
      <c r="K248" s="286">
        <f>VLOOKUP(F248,Terceros!A:D,4,FALSE)</f>
        <v>0</v>
      </c>
      <c r="L248" s="61" t="s">
        <v>63</v>
      </c>
      <c r="M248" s="69"/>
      <c r="N248" s="58"/>
      <c r="O248" s="57">
        <f t="shared" si="22"/>
        <v>0</v>
      </c>
      <c r="P248" s="59"/>
      <c r="Q248" s="58"/>
      <c r="R248" s="57">
        <f t="shared" si="23"/>
        <v>0</v>
      </c>
      <c r="S248" s="99">
        <f t="shared" si="20"/>
        <v>0</v>
      </c>
      <c r="T248" s="56"/>
      <c r="U248" s="60"/>
      <c r="V248" s="322"/>
      <c r="W248" s="56"/>
      <c r="X248" s="242">
        <f>VLOOKUP(F248,Terceros!A$2:A$301,1,FALSE)</f>
        <v>0</v>
      </c>
      <c r="Y248" s="238">
        <f>VLOOKUP(H248,CR!A$3:A$27,1,FALSE)</f>
        <v>0</v>
      </c>
      <c r="Z248" s="285">
        <f>VLOOKUP(F248,Terceros!A:B,2,FALSE)</f>
        <v>0</v>
      </c>
      <c r="AA248" s="242">
        <f>VLOOKUP(H248,CR!A$1:CK$26,89,FALSE)</f>
        <v>0</v>
      </c>
    </row>
    <row r="249" spans="1:27" x14ac:dyDescent="0.25">
      <c r="A249" s="5">
        <f t="shared" si="18"/>
        <v>1900</v>
      </c>
      <c r="B249" s="5">
        <f t="shared" si="19"/>
        <v>1</v>
      </c>
      <c r="C249" s="5" t="str">
        <f>VLOOKUP(B249,Tablas!E$1:F$13,2,FALSE)</f>
        <v>1T</v>
      </c>
      <c r="D249" s="60"/>
      <c r="E249" s="55"/>
      <c r="F249" s="243"/>
      <c r="G249" s="419">
        <f>VLOOKUP(F249,Terceros!A:C,3,FALSE)</f>
        <v>0</v>
      </c>
      <c r="H249" s="243"/>
      <c r="I249" s="56"/>
      <c r="J249" s="286" t="str">
        <f t="shared" si="21"/>
        <v>n</v>
      </c>
      <c r="K249" s="286">
        <f>VLOOKUP(F249,Terceros!A:D,4,FALSE)</f>
        <v>0</v>
      </c>
      <c r="L249" s="61" t="s">
        <v>63</v>
      </c>
      <c r="M249" s="69"/>
      <c r="N249" s="58"/>
      <c r="O249" s="57">
        <f t="shared" si="22"/>
        <v>0</v>
      </c>
      <c r="P249" s="59"/>
      <c r="Q249" s="58"/>
      <c r="R249" s="57">
        <f t="shared" si="23"/>
        <v>0</v>
      </c>
      <c r="S249" s="99">
        <f t="shared" si="20"/>
        <v>0</v>
      </c>
      <c r="T249" s="56"/>
      <c r="U249" s="60"/>
      <c r="V249" s="322"/>
      <c r="W249" s="56"/>
      <c r="X249" s="242">
        <f>VLOOKUP(F249,Terceros!A$2:A$301,1,FALSE)</f>
        <v>0</v>
      </c>
      <c r="Y249" s="238">
        <f>VLOOKUP(H249,CR!A$3:A$27,1,FALSE)</f>
        <v>0</v>
      </c>
      <c r="Z249" s="285">
        <f>VLOOKUP(F249,Terceros!A:B,2,FALSE)</f>
        <v>0</v>
      </c>
      <c r="AA249" s="242">
        <f>VLOOKUP(H249,CR!A$1:CK$26,89,FALSE)</f>
        <v>0</v>
      </c>
    </row>
    <row r="250" spans="1:27" x14ac:dyDescent="0.25">
      <c r="A250" s="5">
        <f t="shared" si="18"/>
        <v>1900</v>
      </c>
      <c r="B250" s="5">
        <f t="shared" si="19"/>
        <v>1</v>
      </c>
      <c r="C250" s="5" t="str">
        <f>VLOOKUP(B250,Tablas!E$1:F$13,2,FALSE)</f>
        <v>1T</v>
      </c>
      <c r="D250" s="60"/>
      <c r="E250" s="55"/>
      <c r="F250" s="243"/>
      <c r="G250" s="419">
        <f>VLOOKUP(F250,Terceros!A:C,3,FALSE)</f>
        <v>0</v>
      </c>
      <c r="H250" s="243"/>
      <c r="I250" s="56"/>
      <c r="J250" s="286" t="str">
        <f t="shared" si="21"/>
        <v>n</v>
      </c>
      <c r="K250" s="286">
        <f>VLOOKUP(F250,Terceros!A:D,4,FALSE)</f>
        <v>0</v>
      </c>
      <c r="L250" s="61" t="s">
        <v>63</v>
      </c>
      <c r="M250" s="69"/>
      <c r="N250" s="58"/>
      <c r="O250" s="57">
        <f t="shared" si="22"/>
        <v>0</v>
      </c>
      <c r="P250" s="59"/>
      <c r="Q250" s="58"/>
      <c r="R250" s="57">
        <f t="shared" si="23"/>
        <v>0</v>
      </c>
      <c r="S250" s="99">
        <f t="shared" si="20"/>
        <v>0</v>
      </c>
      <c r="T250" s="56"/>
      <c r="U250" s="60"/>
      <c r="V250" s="322"/>
      <c r="W250" s="56"/>
      <c r="X250" s="242">
        <f>VLOOKUP(F250,Terceros!A$2:A$301,1,FALSE)</f>
        <v>0</v>
      </c>
      <c r="Y250" s="238">
        <f>VLOOKUP(H250,CR!A$3:A$27,1,FALSE)</f>
        <v>0</v>
      </c>
      <c r="Z250" s="285">
        <f>VLOOKUP(F250,Terceros!A:B,2,FALSE)</f>
        <v>0</v>
      </c>
      <c r="AA250" s="242">
        <f>VLOOKUP(H250,CR!A$1:CK$26,89,FALSE)</f>
        <v>0</v>
      </c>
    </row>
    <row r="251" spans="1:27" x14ac:dyDescent="0.25">
      <c r="A251" s="5">
        <f t="shared" si="18"/>
        <v>1900</v>
      </c>
      <c r="B251" s="5">
        <f t="shared" si="19"/>
        <v>1</v>
      </c>
      <c r="C251" s="5" t="str">
        <f>VLOOKUP(B251,Tablas!E$1:F$13,2,FALSE)</f>
        <v>1T</v>
      </c>
      <c r="D251" s="60"/>
      <c r="E251" s="55"/>
      <c r="F251" s="243"/>
      <c r="G251" s="419">
        <f>VLOOKUP(F251,Terceros!A:C,3,FALSE)</f>
        <v>0</v>
      </c>
      <c r="H251" s="243"/>
      <c r="I251" s="56"/>
      <c r="J251" s="286" t="str">
        <f t="shared" si="21"/>
        <v>n</v>
      </c>
      <c r="K251" s="286">
        <f>VLOOKUP(F251,Terceros!A:D,4,FALSE)</f>
        <v>0</v>
      </c>
      <c r="L251" s="61" t="s">
        <v>63</v>
      </c>
      <c r="M251" s="69"/>
      <c r="N251" s="58"/>
      <c r="O251" s="57">
        <f t="shared" si="22"/>
        <v>0</v>
      </c>
      <c r="P251" s="59"/>
      <c r="Q251" s="58"/>
      <c r="R251" s="57">
        <f t="shared" si="23"/>
        <v>0</v>
      </c>
      <c r="S251" s="99">
        <f t="shared" si="20"/>
        <v>0</v>
      </c>
      <c r="T251" s="56"/>
      <c r="U251" s="60"/>
      <c r="V251" s="322"/>
      <c r="W251" s="56"/>
      <c r="X251" s="242">
        <f>VLOOKUP(F251,Terceros!A$2:A$301,1,FALSE)</f>
        <v>0</v>
      </c>
      <c r="Y251" s="238">
        <f>VLOOKUP(H251,CR!A$3:A$27,1,FALSE)</f>
        <v>0</v>
      </c>
      <c r="Z251" s="285">
        <f>VLOOKUP(F251,Terceros!A:B,2,FALSE)</f>
        <v>0</v>
      </c>
      <c r="AA251" s="242">
        <f>VLOOKUP(H251,CR!A$1:CK$26,89,FALSE)</f>
        <v>0</v>
      </c>
    </row>
    <row r="252" spans="1:27" x14ac:dyDescent="0.25">
      <c r="A252" s="5">
        <f t="shared" si="18"/>
        <v>1900</v>
      </c>
      <c r="B252" s="5">
        <f t="shared" si="19"/>
        <v>1</v>
      </c>
      <c r="C252" s="5" t="str">
        <f>VLOOKUP(B252,Tablas!E$1:F$13,2,FALSE)</f>
        <v>1T</v>
      </c>
      <c r="D252" s="60"/>
      <c r="E252" s="55"/>
      <c r="F252" s="243"/>
      <c r="G252" s="419">
        <f>VLOOKUP(F252,Terceros!A:C,3,FALSE)</f>
        <v>0</v>
      </c>
      <c r="H252" s="243"/>
      <c r="I252" s="56"/>
      <c r="J252" s="286" t="str">
        <f t="shared" si="21"/>
        <v>n</v>
      </c>
      <c r="K252" s="286">
        <f>VLOOKUP(F252,Terceros!A:D,4,FALSE)</f>
        <v>0</v>
      </c>
      <c r="L252" s="61" t="s">
        <v>63</v>
      </c>
      <c r="M252" s="69"/>
      <c r="N252" s="58"/>
      <c r="O252" s="57">
        <f t="shared" si="22"/>
        <v>0</v>
      </c>
      <c r="P252" s="59"/>
      <c r="Q252" s="58"/>
      <c r="R252" s="57">
        <f t="shared" si="23"/>
        <v>0</v>
      </c>
      <c r="S252" s="99">
        <f t="shared" si="20"/>
        <v>0</v>
      </c>
      <c r="T252" s="56"/>
      <c r="U252" s="60"/>
      <c r="V252" s="322"/>
      <c r="W252" s="56"/>
      <c r="X252" s="242">
        <f>VLOOKUP(F252,Terceros!A$2:A$301,1,FALSE)</f>
        <v>0</v>
      </c>
      <c r="Y252" s="238">
        <f>VLOOKUP(H252,CR!A$3:A$27,1,FALSE)</f>
        <v>0</v>
      </c>
      <c r="Z252" s="285">
        <f>VLOOKUP(F252,Terceros!A:B,2,FALSE)</f>
        <v>0</v>
      </c>
      <c r="AA252" s="242">
        <f>VLOOKUP(H252,CR!A$1:CK$26,89,FALSE)</f>
        <v>0</v>
      </c>
    </row>
    <row r="253" spans="1:27" x14ac:dyDescent="0.25">
      <c r="A253" s="5">
        <f t="shared" si="18"/>
        <v>1900</v>
      </c>
      <c r="B253" s="5">
        <f t="shared" si="19"/>
        <v>1</v>
      </c>
      <c r="C253" s="5" t="str">
        <f>VLOOKUP(B253,Tablas!E$1:F$13,2,FALSE)</f>
        <v>1T</v>
      </c>
      <c r="D253" s="60"/>
      <c r="E253" s="55"/>
      <c r="F253" s="243"/>
      <c r="G253" s="419">
        <f>VLOOKUP(F253,Terceros!A:C,3,FALSE)</f>
        <v>0</v>
      </c>
      <c r="H253" s="243"/>
      <c r="I253" s="56"/>
      <c r="J253" s="286" t="str">
        <f t="shared" si="21"/>
        <v>n</v>
      </c>
      <c r="K253" s="286">
        <f>VLOOKUP(F253,Terceros!A:D,4,FALSE)</f>
        <v>0</v>
      </c>
      <c r="L253" s="61" t="s">
        <v>63</v>
      </c>
      <c r="M253" s="69"/>
      <c r="N253" s="58"/>
      <c r="O253" s="57">
        <f t="shared" si="22"/>
        <v>0</v>
      </c>
      <c r="P253" s="59"/>
      <c r="Q253" s="58"/>
      <c r="R253" s="57">
        <f t="shared" si="23"/>
        <v>0</v>
      </c>
      <c r="S253" s="99">
        <f t="shared" si="20"/>
        <v>0</v>
      </c>
      <c r="T253" s="56"/>
      <c r="U253" s="60"/>
      <c r="V253" s="322"/>
      <c r="W253" s="56"/>
      <c r="X253" s="242">
        <f>VLOOKUP(F253,Terceros!A$2:A$301,1,FALSE)</f>
        <v>0</v>
      </c>
      <c r="Y253" s="238">
        <f>VLOOKUP(H253,CR!A$3:A$27,1,FALSE)</f>
        <v>0</v>
      </c>
      <c r="Z253" s="285">
        <f>VLOOKUP(F253,Terceros!A:B,2,FALSE)</f>
        <v>0</v>
      </c>
      <c r="AA253" s="242">
        <f>VLOOKUP(H253,CR!A$1:CK$26,89,FALSE)</f>
        <v>0</v>
      </c>
    </row>
    <row r="254" spans="1:27" x14ac:dyDescent="0.25">
      <c r="A254" s="5">
        <f t="shared" si="18"/>
        <v>1900</v>
      </c>
      <c r="B254" s="5">
        <f t="shared" si="19"/>
        <v>1</v>
      </c>
      <c r="C254" s="5" t="str">
        <f>VLOOKUP(B254,Tablas!E$1:F$13,2,FALSE)</f>
        <v>1T</v>
      </c>
      <c r="D254" s="60"/>
      <c r="E254" s="55"/>
      <c r="F254" s="243"/>
      <c r="G254" s="419">
        <f>VLOOKUP(F254,Terceros!A:C,3,FALSE)</f>
        <v>0</v>
      </c>
      <c r="H254" s="243"/>
      <c r="I254" s="56"/>
      <c r="J254" s="286" t="str">
        <f t="shared" si="21"/>
        <v>n</v>
      </c>
      <c r="K254" s="286">
        <f>VLOOKUP(F254,Terceros!A:D,4,FALSE)</f>
        <v>0</v>
      </c>
      <c r="L254" s="61" t="s">
        <v>63</v>
      </c>
      <c r="M254" s="57"/>
      <c r="N254" s="58"/>
      <c r="O254" s="57">
        <f t="shared" si="22"/>
        <v>0</v>
      </c>
      <c r="P254" s="59"/>
      <c r="Q254" s="58"/>
      <c r="R254" s="57">
        <f t="shared" si="23"/>
        <v>0</v>
      </c>
      <c r="S254" s="99">
        <f t="shared" si="20"/>
        <v>0</v>
      </c>
      <c r="T254" s="56"/>
      <c r="U254" s="60"/>
      <c r="V254" s="322"/>
      <c r="W254" s="56"/>
      <c r="X254" s="242">
        <f>VLOOKUP(F254,Terceros!A$2:A$301,1,FALSE)</f>
        <v>0</v>
      </c>
      <c r="Y254" s="238">
        <f>VLOOKUP(H254,CR!A$3:A$27,1,FALSE)</f>
        <v>0</v>
      </c>
      <c r="Z254" s="285">
        <f>VLOOKUP(F254,Terceros!A:B,2,FALSE)</f>
        <v>0</v>
      </c>
      <c r="AA254" s="242">
        <f>VLOOKUP(H254,CR!A$1:CK$26,89,FALSE)</f>
        <v>0</v>
      </c>
    </row>
    <row r="255" spans="1:27" x14ac:dyDescent="0.25">
      <c r="A255" s="5">
        <f t="shared" si="18"/>
        <v>1900</v>
      </c>
      <c r="B255" s="5">
        <f t="shared" si="19"/>
        <v>1</v>
      </c>
      <c r="C255" s="5" t="str">
        <f>VLOOKUP(B255,Tablas!E$1:F$13,2,FALSE)</f>
        <v>1T</v>
      </c>
      <c r="D255" s="60"/>
      <c r="E255" s="55"/>
      <c r="F255" s="243"/>
      <c r="G255" s="419">
        <f>VLOOKUP(F255,Terceros!A:C,3,FALSE)</f>
        <v>0</v>
      </c>
      <c r="H255" s="243"/>
      <c r="I255" s="56"/>
      <c r="J255" s="286" t="str">
        <f t="shared" si="21"/>
        <v>n</v>
      </c>
      <c r="K255" s="286">
        <f>VLOOKUP(F255,Terceros!A:D,4,FALSE)</f>
        <v>0</v>
      </c>
      <c r="L255" s="61" t="s">
        <v>63</v>
      </c>
      <c r="M255" s="57"/>
      <c r="N255" s="58"/>
      <c r="O255" s="57">
        <f t="shared" si="22"/>
        <v>0</v>
      </c>
      <c r="P255" s="59"/>
      <c r="Q255" s="58"/>
      <c r="R255" s="57">
        <f t="shared" si="23"/>
        <v>0</v>
      </c>
      <c r="S255" s="99">
        <f t="shared" si="20"/>
        <v>0</v>
      </c>
      <c r="T255" s="56"/>
      <c r="U255" s="60"/>
      <c r="V255" s="322"/>
      <c r="W255" s="56"/>
      <c r="X255" s="242">
        <f>VLOOKUP(F255,Terceros!A$2:A$301,1,FALSE)</f>
        <v>0</v>
      </c>
      <c r="Y255" s="238">
        <f>VLOOKUP(H255,CR!A$3:A$27,1,FALSE)</f>
        <v>0</v>
      </c>
      <c r="Z255" s="285">
        <f>VLOOKUP(F255,Terceros!A:B,2,FALSE)</f>
        <v>0</v>
      </c>
      <c r="AA255" s="242">
        <f>VLOOKUP(H255,CR!A$1:CK$26,89,FALSE)</f>
        <v>0</v>
      </c>
    </row>
    <row r="256" spans="1:27" x14ac:dyDescent="0.25">
      <c r="A256" s="5">
        <f t="shared" si="18"/>
        <v>1900</v>
      </c>
      <c r="B256" s="5">
        <f t="shared" si="19"/>
        <v>1</v>
      </c>
      <c r="C256" s="5" t="str">
        <f>VLOOKUP(B256,Tablas!E$1:F$13,2,FALSE)</f>
        <v>1T</v>
      </c>
      <c r="D256" s="60"/>
      <c r="E256" s="55"/>
      <c r="F256" s="243"/>
      <c r="G256" s="419">
        <f>VLOOKUP(F256,Terceros!A:C,3,FALSE)</f>
        <v>0</v>
      </c>
      <c r="H256" s="243"/>
      <c r="I256" s="56"/>
      <c r="J256" s="286" t="str">
        <f t="shared" si="21"/>
        <v>n</v>
      </c>
      <c r="K256" s="286">
        <f>VLOOKUP(F256,Terceros!A:D,4,FALSE)</f>
        <v>0</v>
      </c>
      <c r="L256" s="61" t="s">
        <v>63</v>
      </c>
      <c r="M256" s="57"/>
      <c r="N256" s="58"/>
      <c r="O256" s="57">
        <f t="shared" si="22"/>
        <v>0</v>
      </c>
      <c r="P256" s="59"/>
      <c r="Q256" s="58"/>
      <c r="R256" s="57">
        <f t="shared" si="23"/>
        <v>0</v>
      </c>
      <c r="S256" s="99">
        <f t="shared" si="20"/>
        <v>0</v>
      </c>
      <c r="T256" s="56"/>
      <c r="U256" s="60"/>
      <c r="V256" s="322"/>
      <c r="W256" s="56"/>
      <c r="X256" s="242">
        <f>VLOOKUP(F256,Terceros!A$2:A$301,1,FALSE)</f>
        <v>0</v>
      </c>
      <c r="Y256" s="238">
        <f>VLOOKUP(H256,CR!A$3:A$27,1,FALSE)</f>
        <v>0</v>
      </c>
      <c r="Z256" s="285">
        <f>VLOOKUP(F256,Terceros!A:B,2,FALSE)</f>
        <v>0</v>
      </c>
      <c r="AA256" s="242">
        <f>VLOOKUP(H256,CR!A$1:CK$26,89,FALSE)</f>
        <v>0</v>
      </c>
    </row>
    <row r="257" spans="1:27" x14ac:dyDescent="0.25">
      <c r="A257" s="5">
        <f t="shared" si="18"/>
        <v>1900</v>
      </c>
      <c r="B257" s="5">
        <f t="shared" si="19"/>
        <v>1</v>
      </c>
      <c r="C257" s="5" t="str">
        <f>VLOOKUP(B257,Tablas!E$1:F$13,2,FALSE)</f>
        <v>1T</v>
      </c>
      <c r="D257" s="60"/>
      <c r="E257" s="55"/>
      <c r="F257" s="243"/>
      <c r="G257" s="419">
        <f>VLOOKUP(F257,Terceros!A:C,3,FALSE)</f>
        <v>0</v>
      </c>
      <c r="H257" s="243"/>
      <c r="I257" s="56"/>
      <c r="J257" s="286" t="str">
        <f t="shared" si="21"/>
        <v>n</v>
      </c>
      <c r="K257" s="286">
        <f>VLOOKUP(F257,Terceros!A:D,4,FALSE)</f>
        <v>0</v>
      </c>
      <c r="L257" s="61" t="s">
        <v>63</v>
      </c>
      <c r="M257" s="57"/>
      <c r="N257" s="58"/>
      <c r="O257" s="57">
        <f t="shared" si="22"/>
        <v>0</v>
      </c>
      <c r="P257" s="59"/>
      <c r="Q257" s="58"/>
      <c r="R257" s="57">
        <f t="shared" si="23"/>
        <v>0</v>
      </c>
      <c r="S257" s="99">
        <f t="shared" si="20"/>
        <v>0</v>
      </c>
      <c r="T257" s="56"/>
      <c r="U257" s="60"/>
      <c r="V257" s="322"/>
      <c r="W257" s="56"/>
      <c r="X257" s="242">
        <f>VLOOKUP(F257,Terceros!A$2:A$301,1,FALSE)</f>
        <v>0</v>
      </c>
      <c r="Y257" s="238">
        <f>VLOOKUP(H257,CR!A$3:A$27,1,FALSE)</f>
        <v>0</v>
      </c>
      <c r="Z257" s="285">
        <f>VLOOKUP(F257,Terceros!A:B,2,FALSE)</f>
        <v>0</v>
      </c>
      <c r="AA257" s="242">
        <f>VLOOKUP(H257,CR!A$1:CK$26,89,FALSE)</f>
        <v>0</v>
      </c>
    </row>
    <row r="258" spans="1:27" x14ac:dyDescent="0.25">
      <c r="A258" s="5">
        <f t="shared" ref="A258:A321" si="24">YEAR(D258)</f>
        <v>1900</v>
      </c>
      <c r="B258" s="5">
        <f t="shared" ref="B258:B321" si="25">MONTH(D258)</f>
        <v>1</v>
      </c>
      <c r="C258" s="5" t="str">
        <f>VLOOKUP(B258,Tablas!E$1:F$13,2,FALSE)</f>
        <v>1T</v>
      </c>
      <c r="D258" s="60"/>
      <c r="E258" s="55"/>
      <c r="F258" s="243"/>
      <c r="G258" s="419">
        <f>VLOOKUP(F258,Terceros!A:C,3,FALSE)</f>
        <v>0</v>
      </c>
      <c r="H258" s="243"/>
      <c r="I258" s="56"/>
      <c r="J258" s="286" t="str">
        <f t="shared" si="21"/>
        <v>n</v>
      </c>
      <c r="K258" s="286">
        <f>VLOOKUP(F258,Terceros!A:D,4,FALSE)</f>
        <v>0</v>
      </c>
      <c r="L258" s="61" t="s">
        <v>63</v>
      </c>
      <c r="M258" s="69"/>
      <c r="N258" s="58"/>
      <c r="O258" s="57">
        <f t="shared" si="22"/>
        <v>0</v>
      </c>
      <c r="P258" s="59"/>
      <c r="Q258" s="58"/>
      <c r="R258" s="57">
        <f t="shared" si="23"/>
        <v>0</v>
      </c>
      <c r="S258" s="99">
        <f t="shared" ref="S258:S321" si="26">+M258+O258-R258</f>
        <v>0</v>
      </c>
      <c r="T258" s="56"/>
      <c r="U258" s="60"/>
      <c r="V258" s="322"/>
      <c r="W258" s="56"/>
      <c r="X258" s="242">
        <f>VLOOKUP(F258,Terceros!A$2:A$301,1,FALSE)</f>
        <v>0</v>
      </c>
      <c r="Y258" s="238">
        <f>VLOOKUP(H258,CR!A$3:A$27,1,FALSE)</f>
        <v>0</v>
      </c>
      <c r="Z258" s="285">
        <f>VLOOKUP(F258,Terceros!A:B,2,FALSE)</f>
        <v>0</v>
      </c>
      <c r="AA258" s="242">
        <f>VLOOKUP(H258,CR!A$1:CK$26,89,FALSE)</f>
        <v>0</v>
      </c>
    </row>
    <row r="259" spans="1:27" x14ac:dyDescent="0.25">
      <c r="A259" s="5">
        <f t="shared" si="24"/>
        <v>1900</v>
      </c>
      <c r="B259" s="5">
        <f t="shared" si="25"/>
        <v>1</v>
      </c>
      <c r="C259" s="5" t="str">
        <f>VLOOKUP(B259,Tablas!E$1:F$13,2,FALSE)</f>
        <v>1T</v>
      </c>
      <c r="D259" s="60"/>
      <c r="E259" s="55"/>
      <c r="F259" s="243"/>
      <c r="G259" s="419">
        <f>VLOOKUP(F259,Terceros!A:C,3,FALSE)</f>
        <v>0</v>
      </c>
      <c r="H259" s="243"/>
      <c r="I259" s="56"/>
      <c r="J259" s="286" t="str">
        <f t="shared" ref="J259:J322" si="27">IF(N259=0,"n",IF(Z259="Cliente","r","s"))</f>
        <v>n</v>
      </c>
      <c r="K259" s="286">
        <f>VLOOKUP(F259,Terceros!A:D,4,FALSE)</f>
        <v>0</v>
      </c>
      <c r="L259" s="61" t="s">
        <v>63</v>
      </c>
      <c r="M259" s="69"/>
      <c r="N259" s="58"/>
      <c r="O259" s="57">
        <f t="shared" ref="O259:O322" si="28">ROUND(M259*N259,2)</f>
        <v>0</v>
      </c>
      <c r="P259" s="59"/>
      <c r="Q259" s="58"/>
      <c r="R259" s="57">
        <f t="shared" ref="R259:R322" si="29">ROUND(Q259*M259,2)</f>
        <v>0</v>
      </c>
      <c r="S259" s="99">
        <f t="shared" si="26"/>
        <v>0</v>
      </c>
      <c r="T259" s="56"/>
      <c r="U259" s="60"/>
      <c r="V259" s="322"/>
      <c r="W259" s="56"/>
      <c r="X259" s="242">
        <f>VLOOKUP(F259,Terceros!A$2:A$301,1,FALSE)</f>
        <v>0</v>
      </c>
      <c r="Y259" s="238">
        <f>VLOOKUP(H259,CR!A$3:A$27,1,FALSE)</f>
        <v>0</v>
      </c>
      <c r="Z259" s="285">
        <f>VLOOKUP(F259,Terceros!A:B,2,FALSE)</f>
        <v>0</v>
      </c>
      <c r="AA259" s="242">
        <f>VLOOKUP(H259,CR!A$1:CK$26,89,FALSE)</f>
        <v>0</v>
      </c>
    </row>
    <row r="260" spans="1:27" x14ac:dyDescent="0.25">
      <c r="A260" s="5">
        <f t="shared" si="24"/>
        <v>1900</v>
      </c>
      <c r="B260" s="5">
        <f t="shared" si="25"/>
        <v>1</v>
      </c>
      <c r="C260" s="5" t="str">
        <f>VLOOKUP(B260,Tablas!E$1:F$13,2,FALSE)</f>
        <v>1T</v>
      </c>
      <c r="D260" s="60"/>
      <c r="E260" s="55"/>
      <c r="F260" s="243"/>
      <c r="G260" s="419">
        <f>VLOOKUP(F260,Terceros!A:C,3,FALSE)</f>
        <v>0</v>
      </c>
      <c r="H260" s="243"/>
      <c r="I260" s="56"/>
      <c r="J260" s="286" t="str">
        <f t="shared" si="27"/>
        <v>n</v>
      </c>
      <c r="K260" s="286">
        <f>VLOOKUP(F260,Terceros!A:D,4,FALSE)</f>
        <v>0</v>
      </c>
      <c r="L260" s="61" t="s">
        <v>63</v>
      </c>
      <c r="M260" s="69"/>
      <c r="N260" s="58"/>
      <c r="O260" s="57">
        <f t="shared" si="28"/>
        <v>0</v>
      </c>
      <c r="P260" s="59"/>
      <c r="Q260" s="58"/>
      <c r="R260" s="57">
        <f t="shared" si="29"/>
        <v>0</v>
      </c>
      <c r="S260" s="99">
        <f t="shared" si="26"/>
        <v>0</v>
      </c>
      <c r="T260" s="56"/>
      <c r="U260" s="60"/>
      <c r="V260" s="322"/>
      <c r="W260" s="56"/>
      <c r="X260" s="242">
        <f>VLOOKUP(F260,Terceros!A$2:A$301,1,FALSE)</f>
        <v>0</v>
      </c>
      <c r="Y260" s="238">
        <f>VLOOKUP(H260,CR!A$3:A$27,1,FALSE)</f>
        <v>0</v>
      </c>
      <c r="Z260" s="285">
        <f>VLOOKUP(F260,Terceros!A:B,2,FALSE)</f>
        <v>0</v>
      </c>
      <c r="AA260" s="242">
        <f>VLOOKUP(H260,CR!A$1:CK$26,89,FALSE)</f>
        <v>0</v>
      </c>
    </row>
    <row r="261" spans="1:27" x14ac:dyDescent="0.25">
      <c r="A261" s="5">
        <f t="shared" si="24"/>
        <v>1900</v>
      </c>
      <c r="B261" s="5">
        <f t="shared" si="25"/>
        <v>1</v>
      </c>
      <c r="C261" s="5" t="str">
        <f>VLOOKUP(B261,Tablas!E$1:F$13,2,FALSE)</f>
        <v>1T</v>
      </c>
      <c r="D261" s="60"/>
      <c r="E261" s="55"/>
      <c r="F261" s="243"/>
      <c r="G261" s="419">
        <f>VLOOKUP(F261,Terceros!A:C,3,FALSE)</f>
        <v>0</v>
      </c>
      <c r="H261" s="243"/>
      <c r="I261" s="56"/>
      <c r="J261" s="286" t="str">
        <f t="shared" si="27"/>
        <v>n</v>
      </c>
      <c r="K261" s="286">
        <f>VLOOKUP(F261,Terceros!A:D,4,FALSE)</f>
        <v>0</v>
      </c>
      <c r="L261" s="61" t="s">
        <v>63</v>
      </c>
      <c r="M261" s="69"/>
      <c r="N261" s="58"/>
      <c r="O261" s="57">
        <f t="shared" si="28"/>
        <v>0</v>
      </c>
      <c r="P261" s="59"/>
      <c r="Q261" s="58"/>
      <c r="R261" s="57">
        <f t="shared" si="29"/>
        <v>0</v>
      </c>
      <c r="S261" s="99">
        <f t="shared" si="26"/>
        <v>0</v>
      </c>
      <c r="T261" s="56"/>
      <c r="U261" s="60"/>
      <c r="V261" s="322"/>
      <c r="W261" s="56"/>
      <c r="X261" s="242">
        <f>VLOOKUP(F261,Terceros!A$2:A$301,1,FALSE)</f>
        <v>0</v>
      </c>
      <c r="Y261" s="238">
        <f>VLOOKUP(H261,CR!A$3:A$27,1,FALSE)</f>
        <v>0</v>
      </c>
      <c r="Z261" s="285">
        <f>VLOOKUP(F261,Terceros!A:B,2,FALSE)</f>
        <v>0</v>
      </c>
      <c r="AA261" s="242">
        <f>VLOOKUP(H261,CR!A$1:CK$26,89,FALSE)</f>
        <v>0</v>
      </c>
    </row>
    <row r="262" spans="1:27" x14ac:dyDescent="0.25">
      <c r="A262" s="5">
        <f t="shared" si="24"/>
        <v>1900</v>
      </c>
      <c r="B262" s="5">
        <f t="shared" si="25"/>
        <v>1</v>
      </c>
      <c r="C262" s="5" t="str">
        <f>VLOOKUP(B262,Tablas!E$1:F$13,2,FALSE)</f>
        <v>1T</v>
      </c>
      <c r="D262" s="60"/>
      <c r="E262" s="55"/>
      <c r="F262" s="243"/>
      <c r="G262" s="419">
        <f>VLOOKUP(F262,Terceros!A:C,3,FALSE)</f>
        <v>0</v>
      </c>
      <c r="H262" s="243"/>
      <c r="I262" s="56"/>
      <c r="J262" s="286" t="str">
        <f t="shared" si="27"/>
        <v>n</v>
      </c>
      <c r="K262" s="286">
        <f>VLOOKUP(F262,Terceros!A:D,4,FALSE)</f>
        <v>0</v>
      </c>
      <c r="L262" s="61" t="s">
        <v>63</v>
      </c>
      <c r="M262" s="69"/>
      <c r="N262" s="58"/>
      <c r="O262" s="57">
        <f t="shared" si="28"/>
        <v>0</v>
      </c>
      <c r="P262" s="59"/>
      <c r="Q262" s="58"/>
      <c r="R262" s="57">
        <f t="shared" si="29"/>
        <v>0</v>
      </c>
      <c r="S262" s="99">
        <f t="shared" si="26"/>
        <v>0</v>
      </c>
      <c r="T262" s="56"/>
      <c r="U262" s="60"/>
      <c r="V262" s="322"/>
      <c r="W262" s="56"/>
      <c r="X262" s="242">
        <f>VLOOKUP(F262,Terceros!A$2:A$301,1,FALSE)</f>
        <v>0</v>
      </c>
      <c r="Y262" s="238">
        <f>VLOOKUP(H262,CR!A$3:A$27,1,FALSE)</f>
        <v>0</v>
      </c>
      <c r="Z262" s="285">
        <f>VLOOKUP(F262,Terceros!A:B,2,FALSE)</f>
        <v>0</v>
      </c>
      <c r="AA262" s="242">
        <f>VLOOKUP(H262,CR!A$1:CK$26,89,FALSE)</f>
        <v>0</v>
      </c>
    </row>
    <row r="263" spans="1:27" x14ac:dyDescent="0.25">
      <c r="A263" s="5">
        <f t="shared" si="24"/>
        <v>1900</v>
      </c>
      <c r="B263" s="5">
        <f t="shared" si="25"/>
        <v>1</v>
      </c>
      <c r="C263" s="5" t="str">
        <f>VLOOKUP(B263,Tablas!E$1:F$13,2,FALSE)</f>
        <v>1T</v>
      </c>
      <c r="D263" s="60"/>
      <c r="E263" s="55"/>
      <c r="F263" s="243"/>
      <c r="G263" s="419">
        <f>VLOOKUP(F263,Terceros!A:C,3,FALSE)</f>
        <v>0</v>
      </c>
      <c r="H263" s="243"/>
      <c r="I263" s="56"/>
      <c r="J263" s="286" t="str">
        <f t="shared" si="27"/>
        <v>n</v>
      </c>
      <c r="K263" s="286">
        <f>VLOOKUP(F263,Terceros!A:D,4,FALSE)</f>
        <v>0</v>
      </c>
      <c r="L263" s="61" t="s">
        <v>63</v>
      </c>
      <c r="M263" s="69"/>
      <c r="N263" s="58"/>
      <c r="O263" s="57">
        <f t="shared" si="28"/>
        <v>0</v>
      </c>
      <c r="P263" s="59"/>
      <c r="Q263" s="58"/>
      <c r="R263" s="57">
        <f t="shared" si="29"/>
        <v>0</v>
      </c>
      <c r="S263" s="99">
        <f t="shared" si="26"/>
        <v>0</v>
      </c>
      <c r="T263" s="56"/>
      <c r="U263" s="60"/>
      <c r="V263" s="322"/>
      <c r="W263" s="56"/>
      <c r="X263" s="242">
        <f>VLOOKUP(F263,Terceros!A$2:A$301,1,FALSE)</f>
        <v>0</v>
      </c>
      <c r="Y263" s="238">
        <f>VLOOKUP(H263,CR!A$3:A$27,1,FALSE)</f>
        <v>0</v>
      </c>
      <c r="Z263" s="285">
        <f>VLOOKUP(F263,Terceros!A:B,2,FALSE)</f>
        <v>0</v>
      </c>
      <c r="AA263" s="242">
        <f>VLOOKUP(H263,CR!A$1:CK$26,89,FALSE)</f>
        <v>0</v>
      </c>
    </row>
    <row r="264" spans="1:27" x14ac:dyDescent="0.25">
      <c r="A264" s="5">
        <f t="shared" si="24"/>
        <v>1900</v>
      </c>
      <c r="B264" s="5">
        <f t="shared" si="25"/>
        <v>1</v>
      </c>
      <c r="C264" s="5" t="str">
        <f>VLOOKUP(B264,Tablas!E$1:F$13,2,FALSE)</f>
        <v>1T</v>
      </c>
      <c r="D264" s="60"/>
      <c r="E264" s="55"/>
      <c r="F264" s="243"/>
      <c r="G264" s="419">
        <f>VLOOKUP(F264,Terceros!A:C,3,FALSE)</f>
        <v>0</v>
      </c>
      <c r="H264" s="243"/>
      <c r="I264" s="56"/>
      <c r="J264" s="286" t="str">
        <f t="shared" si="27"/>
        <v>n</v>
      </c>
      <c r="K264" s="286">
        <f>VLOOKUP(F264,Terceros!A:D,4,FALSE)</f>
        <v>0</v>
      </c>
      <c r="L264" s="61" t="s">
        <v>63</v>
      </c>
      <c r="M264" s="69"/>
      <c r="N264" s="58"/>
      <c r="O264" s="57">
        <f t="shared" si="28"/>
        <v>0</v>
      </c>
      <c r="P264" s="59"/>
      <c r="Q264" s="58"/>
      <c r="R264" s="57">
        <f t="shared" si="29"/>
        <v>0</v>
      </c>
      <c r="S264" s="99">
        <f t="shared" si="26"/>
        <v>0</v>
      </c>
      <c r="T264" s="56"/>
      <c r="U264" s="60"/>
      <c r="V264" s="322"/>
      <c r="W264" s="56"/>
      <c r="X264" s="242">
        <f>VLOOKUP(F264,Terceros!A$2:A$301,1,FALSE)</f>
        <v>0</v>
      </c>
      <c r="Y264" s="238">
        <f>VLOOKUP(H264,CR!A$3:A$27,1,FALSE)</f>
        <v>0</v>
      </c>
      <c r="Z264" s="285">
        <f>VLOOKUP(F264,Terceros!A:B,2,FALSE)</f>
        <v>0</v>
      </c>
      <c r="AA264" s="242">
        <f>VLOOKUP(H264,CR!A$1:CK$26,89,FALSE)</f>
        <v>0</v>
      </c>
    </row>
    <row r="265" spans="1:27" x14ac:dyDescent="0.25">
      <c r="A265" s="5">
        <f t="shared" si="24"/>
        <v>1900</v>
      </c>
      <c r="B265" s="5">
        <f t="shared" si="25"/>
        <v>1</v>
      </c>
      <c r="C265" s="5" t="str">
        <f>VLOOKUP(B265,Tablas!E$1:F$13,2,FALSE)</f>
        <v>1T</v>
      </c>
      <c r="D265" s="60"/>
      <c r="E265" s="55"/>
      <c r="F265" s="243"/>
      <c r="G265" s="419">
        <f>VLOOKUP(F265,Terceros!A:C,3,FALSE)</f>
        <v>0</v>
      </c>
      <c r="H265" s="243"/>
      <c r="I265" s="56"/>
      <c r="J265" s="286" t="str">
        <f t="shared" si="27"/>
        <v>n</v>
      </c>
      <c r="K265" s="286">
        <f>VLOOKUP(F265,Terceros!A:D,4,FALSE)</f>
        <v>0</v>
      </c>
      <c r="L265" s="61" t="s">
        <v>63</v>
      </c>
      <c r="M265" s="69"/>
      <c r="N265" s="58"/>
      <c r="O265" s="57">
        <f t="shared" si="28"/>
        <v>0</v>
      </c>
      <c r="P265" s="59"/>
      <c r="Q265" s="58"/>
      <c r="R265" s="57">
        <f t="shared" si="29"/>
        <v>0</v>
      </c>
      <c r="S265" s="99">
        <f t="shared" si="26"/>
        <v>0</v>
      </c>
      <c r="T265" s="56"/>
      <c r="U265" s="60"/>
      <c r="V265" s="322"/>
      <c r="W265" s="56"/>
      <c r="X265" s="242">
        <f>VLOOKUP(F265,Terceros!A$2:A$301,1,FALSE)</f>
        <v>0</v>
      </c>
      <c r="Y265" s="238">
        <f>VLOOKUP(H265,CR!A$3:A$27,1,FALSE)</f>
        <v>0</v>
      </c>
      <c r="Z265" s="285">
        <f>VLOOKUP(F265,Terceros!A:B,2,FALSE)</f>
        <v>0</v>
      </c>
      <c r="AA265" s="242">
        <f>VLOOKUP(H265,CR!A$1:CK$26,89,FALSE)</f>
        <v>0</v>
      </c>
    </row>
    <row r="266" spans="1:27" x14ac:dyDescent="0.25">
      <c r="A266" s="5">
        <f t="shared" si="24"/>
        <v>1900</v>
      </c>
      <c r="B266" s="5">
        <f t="shared" si="25"/>
        <v>1</v>
      </c>
      <c r="C266" s="5" t="str">
        <f>VLOOKUP(B266,Tablas!E$1:F$13,2,FALSE)</f>
        <v>1T</v>
      </c>
      <c r="D266" s="60"/>
      <c r="E266" s="55"/>
      <c r="F266" s="243"/>
      <c r="G266" s="419">
        <f>VLOOKUP(F266,Terceros!A:C,3,FALSE)</f>
        <v>0</v>
      </c>
      <c r="H266" s="243"/>
      <c r="I266" s="56"/>
      <c r="J266" s="286" t="str">
        <f t="shared" si="27"/>
        <v>n</v>
      </c>
      <c r="K266" s="286">
        <f>VLOOKUP(F266,Terceros!A:D,4,FALSE)</f>
        <v>0</v>
      </c>
      <c r="L266" s="61" t="s">
        <v>63</v>
      </c>
      <c r="M266" s="69"/>
      <c r="N266" s="58"/>
      <c r="O266" s="57">
        <f t="shared" si="28"/>
        <v>0</v>
      </c>
      <c r="P266" s="59"/>
      <c r="Q266" s="58"/>
      <c r="R266" s="57">
        <f t="shared" si="29"/>
        <v>0</v>
      </c>
      <c r="S266" s="99">
        <f t="shared" si="26"/>
        <v>0</v>
      </c>
      <c r="T266" s="56"/>
      <c r="U266" s="60"/>
      <c r="V266" s="322"/>
      <c r="W266" s="56"/>
      <c r="X266" s="242">
        <f>VLOOKUP(F266,Terceros!A$2:A$301,1,FALSE)</f>
        <v>0</v>
      </c>
      <c r="Y266" s="238">
        <f>VLOOKUP(H266,CR!A$3:A$27,1,FALSE)</f>
        <v>0</v>
      </c>
      <c r="Z266" s="285">
        <f>VLOOKUP(F266,Terceros!A:B,2,FALSE)</f>
        <v>0</v>
      </c>
      <c r="AA266" s="242">
        <f>VLOOKUP(H266,CR!A$1:CK$26,89,FALSE)</f>
        <v>0</v>
      </c>
    </row>
    <row r="267" spans="1:27" x14ac:dyDescent="0.25">
      <c r="A267" s="5">
        <f t="shared" si="24"/>
        <v>1900</v>
      </c>
      <c r="B267" s="5">
        <f t="shared" si="25"/>
        <v>1</v>
      </c>
      <c r="C267" s="5" t="str">
        <f>VLOOKUP(B267,Tablas!E$1:F$13,2,FALSE)</f>
        <v>1T</v>
      </c>
      <c r="D267" s="60"/>
      <c r="E267" s="55"/>
      <c r="F267" s="243"/>
      <c r="G267" s="419">
        <f>VLOOKUP(F267,Terceros!A:C,3,FALSE)</f>
        <v>0</v>
      </c>
      <c r="H267" s="243"/>
      <c r="I267" s="56"/>
      <c r="J267" s="286" t="str">
        <f t="shared" si="27"/>
        <v>n</v>
      </c>
      <c r="K267" s="286">
        <f>VLOOKUP(F267,Terceros!A:D,4,FALSE)</f>
        <v>0</v>
      </c>
      <c r="L267" s="61" t="s">
        <v>63</v>
      </c>
      <c r="M267" s="69"/>
      <c r="N267" s="58"/>
      <c r="O267" s="57">
        <f t="shared" si="28"/>
        <v>0</v>
      </c>
      <c r="P267" s="59"/>
      <c r="Q267" s="58"/>
      <c r="R267" s="57">
        <f t="shared" si="29"/>
        <v>0</v>
      </c>
      <c r="S267" s="99">
        <f t="shared" si="26"/>
        <v>0</v>
      </c>
      <c r="T267" s="56"/>
      <c r="U267" s="60"/>
      <c r="V267" s="322"/>
      <c r="W267" s="56"/>
      <c r="X267" s="242">
        <f>VLOOKUP(F267,Terceros!A$2:A$301,1,FALSE)</f>
        <v>0</v>
      </c>
      <c r="Y267" s="238">
        <f>VLOOKUP(H267,CR!A$3:A$27,1,FALSE)</f>
        <v>0</v>
      </c>
      <c r="Z267" s="285">
        <f>VLOOKUP(F267,Terceros!A:B,2,FALSE)</f>
        <v>0</v>
      </c>
      <c r="AA267" s="242">
        <f>VLOOKUP(H267,CR!A$1:CK$26,89,FALSE)</f>
        <v>0</v>
      </c>
    </row>
    <row r="268" spans="1:27" x14ac:dyDescent="0.25">
      <c r="A268" s="5">
        <f t="shared" si="24"/>
        <v>1900</v>
      </c>
      <c r="B268" s="5">
        <f t="shared" si="25"/>
        <v>1</v>
      </c>
      <c r="C268" s="5" t="str">
        <f>VLOOKUP(B268,Tablas!E$1:F$13,2,FALSE)</f>
        <v>1T</v>
      </c>
      <c r="D268" s="60"/>
      <c r="E268" s="55"/>
      <c r="F268" s="243"/>
      <c r="G268" s="419">
        <f>VLOOKUP(F268,Terceros!A:C,3,FALSE)</f>
        <v>0</v>
      </c>
      <c r="H268" s="243"/>
      <c r="I268" s="56"/>
      <c r="J268" s="286" t="str">
        <f t="shared" si="27"/>
        <v>n</v>
      </c>
      <c r="K268" s="286">
        <f>VLOOKUP(F268,Terceros!A:D,4,FALSE)</f>
        <v>0</v>
      </c>
      <c r="L268" s="61" t="s">
        <v>63</v>
      </c>
      <c r="M268" s="69"/>
      <c r="N268" s="58"/>
      <c r="O268" s="57">
        <f t="shared" si="28"/>
        <v>0</v>
      </c>
      <c r="P268" s="59"/>
      <c r="Q268" s="58"/>
      <c r="R268" s="57">
        <f t="shared" si="29"/>
        <v>0</v>
      </c>
      <c r="S268" s="99">
        <f t="shared" si="26"/>
        <v>0</v>
      </c>
      <c r="T268" s="56"/>
      <c r="U268" s="60"/>
      <c r="V268" s="322"/>
      <c r="W268" s="56"/>
      <c r="X268" s="242">
        <f>VLOOKUP(F268,Terceros!A$2:A$301,1,FALSE)</f>
        <v>0</v>
      </c>
      <c r="Y268" s="238">
        <f>VLOOKUP(H268,CR!A$3:A$27,1,FALSE)</f>
        <v>0</v>
      </c>
      <c r="Z268" s="285">
        <f>VLOOKUP(F268,Terceros!A:B,2,FALSE)</f>
        <v>0</v>
      </c>
      <c r="AA268" s="242">
        <f>VLOOKUP(H268,CR!A$1:CK$26,89,FALSE)</f>
        <v>0</v>
      </c>
    </row>
    <row r="269" spans="1:27" x14ac:dyDescent="0.25">
      <c r="A269" s="5">
        <f t="shared" si="24"/>
        <v>1900</v>
      </c>
      <c r="B269" s="5">
        <f t="shared" si="25"/>
        <v>1</v>
      </c>
      <c r="C269" s="5" t="str">
        <f>VLOOKUP(B269,Tablas!E$1:F$13,2,FALSE)</f>
        <v>1T</v>
      </c>
      <c r="D269" s="60"/>
      <c r="E269" s="55"/>
      <c r="F269" s="243"/>
      <c r="G269" s="419">
        <f>VLOOKUP(F269,Terceros!A:C,3,FALSE)</f>
        <v>0</v>
      </c>
      <c r="H269" s="243"/>
      <c r="I269" s="56"/>
      <c r="J269" s="286" t="str">
        <f t="shared" si="27"/>
        <v>n</v>
      </c>
      <c r="K269" s="286">
        <f>VLOOKUP(F269,Terceros!A:D,4,FALSE)</f>
        <v>0</v>
      </c>
      <c r="L269" s="61" t="s">
        <v>63</v>
      </c>
      <c r="M269" s="69"/>
      <c r="N269" s="58"/>
      <c r="O269" s="57">
        <f t="shared" si="28"/>
        <v>0</v>
      </c>
      <c r="P269" s="59"/>
      <c r="Q269" s="58"/>
      <c r="R269" s="57">
        <f t="shared" si="29"/>
        <v>0</v>
      </c>
      <c r="S269" s="99">
        <f t="shared" si="26"/>
        <v>0</v>
      </c>
      <c r="T269" s="56"/>
      <c r="U269" s="60"/>
      <c r="V269" s="322"/>
      <c r="W269" s="56"/>
      <c r="X269" s="242">
        <f>VLOOKUP(F269,Terceros!A$2:A$301,1,FALSE)</f>
        <v>0</v>
      </c>
      <c r="Y269" s="238">
        <f>VLOOKUP(H269,CR!A$3:A$27,1,FALSE)</f>
        <v>0</v>
      </c>
      <c r="Z269" s="285">
        <f>VLOOKUP(F269,Terceros!A:B,2,FALSE)</f>
        <v>0</v>
      </c>
      <c r="AA269" s="242">
        <f>VLOOKUP(H269,CR!A$1:CK$26,89,FALSE)</f>
        <v>0</v>
      </c>
    </row>
    <row r="270" spans="1:27" x14ac:dyDescent="0.25">
      <c r="A270" s="5">
        <f t="shared" si="24"/>
        <v>1900</v>
      </c>
      <c r="B270" s="5">
        <f t="shared" si="25"/>
        <v>1</v>
      </c>
      <c r="C270" s="5" t="str">
        <f>VLOOKUP(B270,Tablas!E$1:F$13,2,FALSE)</f>
        <v>1T</v>
      </c>
      <c r="D270" s="60"/>
      <c r="E270" s="55"/>
      <c r="F270" s="243"/>
      <c r="G270" s="419">
        <f>VLOOKUP(F270,Terceros!A:C,3,FALSE)</f>
        <v>0</v>
      </c>
      <c r="H270" s="243"/>
      <c r="I270" s="56"/>
      <c r="J270" s="286" t="str">
        <f t="shared" si="27"/>
        <v>n</v>
      </c>
      <c r="K270" s="286">
        <f>VLOOKUP(F270,Terceros!A:D,4,FALSE)</f>
        <v>0</v>
      </c>
      <c r="L270" s="61" t="s">
        <v>63</v>
      </c>
      <c r="M270" s="69"/>
      <c r="N270" s="58"/>
      <c r="O270" s="57">
        <f t="shared" si="28"/>
        <v>0</v>
      </c>
      <c r="P270" s="59"/>
      <c r="Q270" s="58"/>
      <c r="R270" s="57">
        <f t="shared" si="29"/>
        <v>0</v>
      </c>
      <c r="S270" s="99">
        <f t="shared" si="26"/>
        <v>0</v>
      </c>
      <c r="T270" s="56"/>
      <c r="U270" s="60"/>
      <c r="V270" s="322"/>
      <c r="W270" s="56"/>
      <c r="X270" s="242">
        <f>VLOOKUP(F270,Terceros!A$2:A$301,1,FALSE)</f>
        <v>0</v>
      </c>
      <c r="Y270" s="238">
        <f>VLOOKUP(H270,CR!A$3:A$27,1,FALSE)</f>
        <v>0</v>
      </c>
      <c r="Z270" s="285">
        <f>VLOOKUP(F270,Terceros!A:B,2,FALSE)</f>
        <v>0</v>
      </c>
      <c r="AA270" s="242">
        <f>VLOOKUP(H270,CR!A$1:CK$26,89,FALSE)</f>
        <v>0</v>
      </c>
    </row>
    <row r="271" spans="1:27" x14ac:dyDescent="0.25">
      <c r="A271" s="5">
        <f t="shared" si="24"/>
        <v>1900</v>
      </c>
      <c r="B271" s="5">
        <f t="shared" si="25"/>
        <v>1</v>
      </c>
      <c r="C271" s="5" t="str">
        <f>VLOOKUP(B271,Tablas!E$1:F$13,2,FALSE)</f>
        <v>1T</v>
      </c>
      <c r="D271" s="60"/>
      <c r="E271" s="55"/>
      <c r="F271" s="243"/>
      <c r="G271" s="419">
        <f>VLOOKUP(F271,Terceros!A:C,3,FALSE)</f>
        <v>0</v>
      </c>
      <c r="H271" s="243"/>
      <c r="I271" s="56"/>
      <c r="J271" s="286" t="str">
        <f t="shared" si="27"/>
        <v>n</v>
      </c>
      <c r="K271" s="286">
        <f>VLOOKUP(F271,Terceros!A:D,4,FALSE)</f>
        <v>0</v>
      </c>
      <c r="L271" s="61" t="s">
        <v>63</v>
      </c>
      <c r="M271" s="69"/>
      <c r="N271" s="58"/>
      <c r="O271" s="57">
        <f t="shared" si="28"/>
        <v>0</v>
      </c>
      <c r="P271" s="59"/>
      <c r="Q271" s="58"/>
      <c r="R271" s="57">
        <f t="shared" si="29"/>
        <v>0</v>
      </c>
      <c r="S271" s="99">
        <f t="shared" si="26"/>
        <v>0</v>
      </c>
      <c r="T271" s="56"/>
      <c r="U271" s="60"/>
      <c r="V271" s="322"/>
      <c r="W271" s="56"/>
      <c r="X271" s="242">
        <f>VLOOKUP(F271,Terceros!A$2:A$301,1,FALSE)</f>
        <v>0</v>
      </c>
      <c r="Y271" s="238">
        <f>VLOOKUP(H271,CR!A$3:A$27,1,FALSE)</f>
        <v>0</v>
      </c>
      <c r="Z271" s="285">
        <f>VLOOKUP(F271,Terceros!A:B,2,FALSE)</f>
        <v>0</v>
      </c>
      <c r="AA271" s="242">
        <f>VLOOKUP(H271,CR!A$1:CK$26,89,FALSE)</f>
        <v>0</v>
      </c>
    </row>
    <row r="272" spans="1:27" x14ac:dyDescent="0.25">
      <c r="A272" s="5">
        <f t="shared" si="24"/>
        <v>1900</v>
      </c>
      <c r="B272" s="5">
        <f t="shared" si="25"/>
        <v>1</v>
      </c>
      <c r="C272" s="5" t="str">
        <f>VLOOKUP(B272,Tablas!E$1:F$13,2,FALSE)</f>
        <v>1T</v>
      </c>
      <c r="D272" s="60"/>
      <c r="E272" s="55"/>
      <c r="F272" s="243"/>
      <c r="G272" s="419">
        <f>VLOOKUP(F272,Terceros!A:C,3,FALSE)</f>
        <v>0</v>
      </c>
      <c r="H272" s="243"/>
      <c r="I272" s="56"/>
      <c r="J272" s="286" t="str">
        <f t="shared" si="27"/>
        <v>n</v>
      </c>
      <c r="K272" s="286">
        <f>VLOOKUP(F272,Terceros!A:D,4,FALSE)</f>
        <v>0</v>
      </c>
      <c r="L272" s="61" t="s">
        <v>63</v>
      </c>
      <c r="M272" s="57"/>
      <c r="N272" s="58"/>
      <c r="O272" s="57">
        <f t="shared" si="28"/>
        <v>0</v>
      </c>
      <c r="P272" s="59"/>
      <c r="Q272" s="58"/>
      <c r="R272" s="57">
        <f t="shared" si="29"/>
        <v>0</v>
      </c>
      <c r="S272" s="99">
        <f t="shared" si="26"/>
        <v>0</v>
      </c>
      <c r="T272" s="56"/>
      <c r="U272" s="60"/>
      <c r="V272" s="322"/>
      <c r="W272" s="56"/>
      <c r="X272" s="242">
        <f>VLOOKUP(F272,Terceros!A$2:A$301,1,FALSE)</f>
        <v>0</v>
      </c>
      <c r="Y272" s="238">
        <f>VLOOKUP(H272,CR!A$3:A$27,1,FALSE)</f>
        <v>0</v>
      </c>
      <c r="Z272" s="285">
        <f>VLOOKUP(F272,Terceros!A:B,2,FALSE)</f>
        <v>0</v>
      </c>
      <c r="AA272" s="242">
        <f>VLOOKUP(H272,CR!A$1:CK$26,89,FALSE)</f>
        <v>0</v>
      </c>
    </row>
    <row r="273" spans="1:27" x14ac:dyDescent="0.25">
      <c r="A273" s="5">
        <f t="shared" si="24"/>
        <v>1900</v>
      </c>
      <c r="B273" s="5">
        <f t="shared" si="25"/>
        <v>1</v>
      </c>
      <c r="C273" s="5" t="str">
        <f>VLOOKUP(B273,Tablas!E$1:F$13,2,FALSE)</f>
        <v>1T</v>
      </c>
      <c r="D273" s="60"/>
      <c r="E273" s="55"/>
      <c r="F273" s="243"/>
      <c r="G273" s="419">
        <f>VLOOKUP(F273,Terceros!A:C,3,FALSE)</f>
        <v>0</v>
      </c>
      <c r="H273" s="243"/>
      <c r="I273" s="56"/>
      <c r="J273" s="286" t="str">
        <f t="shared" si="27"/>
        <v>n</v>
      </c>
      <c r="K273" s="286">
        <f>VLOOKUP(F273,Terceros!A:D,4,FALSE)</f>
        <v>0</v>
      </c>
      <c r="L273" s="61" t="s">
        <v>63</v>
      </c>
      <c r="M273" s="57"/>
      <c r="N273" s="58"/>
      <c r="O273" s="57">
        <f t="shared" si="28"/>
        <v>0</v>
      </c>
      <c r="P273" s="59"/>
      <c r="Q273" s="58"/>
      <c r="R273" s="57">
        <f t="shared" si="29"/>
        <v>0</v>
      </c>
      <c r="S273" s="99">
        <f t="shared" si="26"/>
        <v>0</v>
      </c>
      <c r="T273" s="56"/>
      <c r="U273" s="60"/>
      <c r="V273" s="322"/>
      <c r="W273" s="56"/>
      <c r="X273" s="242">
        <f>VLOOKUP(F273,Terceros!A$2:A$301,1,FALSE)</f>
        <v>0</v>
      </c>
      <c r="Y273" s="238">
        <f>VLOOKUP(H273,CR!A$3:A$27,1,FALSE)</f>
        <v>0</v>
      </c>
      <c r="Z273" s="285">
        <f>VLOOKUP(F273,Terceros!A:B,2,FALSE)</f>
        <v>0</v>
      </c>
      <c r="AA273" s="242">
        <f>VLOOKUP(H273,CR!A$1:CK$26,89,FALSE)</f>
        <v>0</v>
      </c>
    </row>
    <row r="274" spans="1:27" x14ac:dyDescent="0.25">
      <c r="A274" s="5">
        <f t="shared" si="24"/>
        <v>1900</v>
      </c>
      <c r="B274" s="5">
        <f t="shared" si="25"/>
        <v>1</v>
      </c>
      <c r="C274" s="5" t="str">
        <f>VLOOKUP(B274,Tablas!E$1:F$13,2,FALSE)</f>
        <v>1T</v>
      </c>
      <c r="D274" s="60"/>
      <c r="E274" s="55"/>
      <c r="F274" s="243"/>
      <c r="G274" s="419">
        <f>VLOOKUP(F274,Terceros!A:C,3,FALSE)</f>
        <v>0</v>
      </c>
      <c r="H274" s="243"/>
      <c r="I274" s="56"/>
      <c r="J274" s="286" t="str">
        <f t="shared" si="27"/>
        <v>n</v>
      </c>
      <c r="K274" s="286">
        <f>VLOOKUP(F274,Terceros!A:D,4,FALSE)</f>
        <v>0</v>
      </c>
      <c r="L274" s="61" t="s">
        <v>63</v>
      </c>
      <c r="M274" s="57"/>
      <c r="N274" s="58"/>
      <c r="O274" s="57">
        <f t="shared" si="28"/>
        <v>0</v>
      </c>
      <c r="P274" s="59"/>
      <c r="Q274" s="58"/>
      <c r="R274" s="57">
        <f t="shared" si="29"/>
        <v>0</v>
      </c>
      <c r="S274" s="99">
        <f t="shared" si="26"/>
        <v>0</v>
      </c>
      <c r="T274" s="56"/>
      <c r="U274" s="60"/>
      <c r="V274" s="322"/>
      <c r="W274" s="56"/>
      <c r="X274" s="242">
        <f>VLOOKUP(F274,Terceros!A$2:A$301,1,FALSE)</f>
        <v>0</v>
      </c>
      <c r="Y274" s="238">
        <f>VLOOKUP(H274,CR!A$3:A$27,1,FALSE)</f>
        <v>0</v>
      </c>
      <c r="Z274" s="285">
        <f>VLOOKUP(F274,Terceros!A:B,2,FALSE)</f>
        <v>0</v>
      </c>
      <c r="AA274" s="242">
        <f>VLOOKUP(H274,CR!A$1:CK$26,89,FALSE)</f>
        <v>0</v>
      </c>
    </row>
    <row r="275" spans="1:27" x14ac:dyDescent="0.25">
      <c r="A275" s="5">
        <f t="shared" si="24"/>
        <v>1900</v>
      </c>
      <c r="B275" s="5">
        <f t="shared" si="25"/>
        <v>1</v>
      </c>
      <c r="C275" s="5" t="str">
        <f>VLOOKUP(B275,Tablas!E$1:F$13,2,FALSE)</f>
        <v>1T</v>
      </c>
      <c r="D275" s="60"/>
      <c r="E275" s="55"/>
      <c r="F275" s="243"/>
      <c r="G275" s="419">
        <f>VLOOKUP(F275,Terceros!A:C,3,FALSE)</f>
        <v>0</v>
      </c>
      <c r="H275" s="243"/>
      <c r="I275" s="56"/>
      <c r="J275" s="286" t="str">
        <f t="shared" si="27"/>
        <v>n</v>
      </c>
      <c r="K275" s="286">
        <f>VLOOKUP(F275,Terceros!A:D,4,FALSE)</f>
        <v>0</v>
      </c>
      <c r="L275" s="61" t="s">
        <v>63</v>
      </c>
      <c r="M275" s="57"/>
      <c r="N275" s="58"/>
      <c r="O275" s="57">
        <f t="shared" si="28"/>
        <v>0</v>
      </c>
      <c r="P275" s="59"/>
      <c r="Q275" s="58"/>
      <c r="R275" s="57">
        <f t="shared" si="29"/>
        <v>0</v>
      </c>
      <c r="S275" s="99">
        <f t="shared" si="26"/>
        <v>0</v>
      </c>
      <c r="T275" s="56"/>
      <c r="U275" s="60"/>
      <c r="V275" s="322"/>
      <c r="W275" s="56"/>
      <c r="X275" s="242">
        <f>VLOOKUP(F275,Terceros!A$2:A$301,1,FALSE)</f>
        <v>0</v>
      </c>
      <c r="Y275" s="238">
        <f>VLOOKUP(H275,CR!A$3:A$27,1,FALSE)</f>
        <v>0</v>
      </c>
      <c r="Z275" s="285">
        <f>VLOOKUP(F275,Terceros!A:B,2,FALSE)</f>
        <v>0</v>
      </c>
      <c r="AA275" s="242">
        <f>VLOOKUP(H275,CR!A$1:CK$26,89,FALSE)</f>
        <v>0</v>
      </c>
    </row>
    <row r="276" spans="1:27" x14ac:dyDescent="0.25">
      <c r="A276" s="5">
        <f t="shared" si="24"/>
        <v>1900</v>
      </c>
      <c r="B276" s="5">
        <f t="shared" si="25"/>
        <v>1</v>
      </c>
      <c r="C276" s="5" t="str">
        <f>VLOOKUP(B276,Tablas!E$1:F$13,2,FALSE)</f>
        <v>1T</v>
      </c>
      <c r="D276" s="60"/>
      <c r="E276" s="55"/>
      <c r="F276" s="243"/>
      <c r="G276" s="419">
        <f>VLOOKUP(F276,Terceros!A:C,3,FALSE)</f>
        <v>0</v>
      </c>
      <c r="H276" s="243"/>
      <c r="I276" s="56"/>
      <c r="J276" s="286" t="str">
        <f t="shared" si="27"/>
        <v>n</v>
      </c>
      <c r="K276" s="286">
        <f>VLOOKUP(F276,Terceros!A:D,4,FALSE)</f>
        <v>0</v>
      </c>
      <c r="L276" s="61" t="s">
        <v>63</v>
      </c>
      <c r="M276" s="69"/>
      <c r="N276" s="58"/>
      <c r="O276" s="57">
        <f t="shared" si="28"/>
        <v>0</v>
      </c>
      <c r="P276" s="59"/>
      <c r="Q276" s="58"/>
      <c r="R276" s="57">
        <f t="shared" si="29"/>
        <v>0</v>
      </c>
      <c r="S276" s="99">
        <f t="shared" si="26"/>
        <v>0</v>
      </c>
      <c r="T276" s="56"/>
      <c r="U276" s="60"/>
      <c r="V276" s="322"/>
      <c r="W276" s="56"/>
      <c r="X276" s="242">
        <f>VLOOKUP(F276,Terceros!A$2:A$301,1,FALSE)</f>
        <v>0</v>
      </c>
      <c r="Y276" s="238">
        <f>VLOOKUP(H276,CR!A$3:A$27,1,FALSE)</f>
        <v>0</v>
      </c>
      <c r="Z276" s="285">
        <f>VLOOKUP(F276,Terceros!A:B,2,FALSE)</f>
        <v>0</v>
      </c>
      <c r="AA276" s="242">
        <f>VLOOKUP(H276,CR!A$1:CK$26,89,FALSE)</f>
        <v>0</v>
      </c>
    </row>
    <row r="277" spans="1:27" x14ac:dyDescent="0.25">
      <c r="A277" s="5">
        <f t="shared" si="24"/>
        <v>1900</v>
      </c>
      <c r="B277" s="5">
        <f t="shared" si="25"/>
        <v>1</v>
      </c>
      <c r="C277" s="5" t="str">
        <f>VLOOKUP(B277,Tablas!E$1:F$13,2,FALSE)</f>
        <v>1T</v>
      </c>
      <c r="D277" s="60"/>
      <c r="E277" s="55"/>
      <c r="F277" s="243"/>
      <c r="G277" s="419">
        <f>VLOOKUP(F277,Terceros!A:C,3,FALSE)</f>
        <v>0</v>
      </c>
      <c r="H277" s="243"/>
      <c r="I277" s="56"/>
      <c r="J277" s="286" t="str">
        <f t="shared" si="27"/>
        <v>n</v>
      </c>
      <c r="K277" s="286">
        <f>VLOOKUP(F277,Terceros!A:D,4,FALSE)</f>
        <v>0</v>
      </c>
      <c r="L277" s="61" t="s">
        <v>63</v>
      </c>
      <c r="M277" s="69"/>
      <c r="N277" s="58"/>
      <c r="O277" s="57">
        <f t="shared" si="28"/>
        <v>0</v>
      </c>
      <c r="P277" s="59"/>
      <c r="Q277" s="58"/>
      <c r="R277" s="57">
        <f t="shared" si="29"/>
        <v>0</v>
      </c>
      <c r="S277" s="99">
        <f t="shared" si="26"/>
        <v>0</v>
      </c>
      <c r="T277" s="56"/>
      <c r="U277" s="60"/>
      <c r="V277" s="322"/>
      <c r="W277" s="56"/>
      <c r="X277" s="242">
        <f>VLOOKUP(F277,Terceros!A$2:A$301,1,FALSE)</f>
        <v>0</v>
      </c>
      <c r="Y277" s="238">
        <f>VLOOKUP(H277,CR!A$3:A$27,1,FALSE)</f>
        <v>0</v>
      </c>
      <c r="Z277" s="285">
        <f>VLOOKUP(F277,Terceros!A:B,2,FALSE)</f>
        <v>0</v>
      </c>
      <c r="AA277" s="242">
        <f>VLOOKUP(H277,CR!A$1:CK$26,89,FALSE)</f>
        <v>0</v>
      </c>
    </row>
    <row r="278" spans="1:27" x14ac:dyDescent="0.25">
      <c r="A278" s="5">
        <f t="shared" si="24"/>
        <v>1900</v>
      </c>
      <c r="B278" s="5">
        <f t="shared" si="25"/>
        <v>1</v>
      </c>
      <c r="C278" s="5" t="str">
        <f>VLOOKUP(B278,Tablas!E$1:F$13,2,FALSE)</f>
        <v>1T</v>
      </c>
      <c r="D278" s="60"/>
      <c r="E278" s="55"/>
      <c r="F278" s="243"/>
      <c r="G278" s="419">
        <f>VLOOKUP(F278,Terceros!A:C,3,FALSE)</f>
        <v>0</v>
      </c>
      <c r="H278" s="243"/>
      <c r="I278" s="56"/>
      <c r="J278" s="286" t="str">
        <f t="shared" si="27"/>
        <v>n</v>
      </c>
      <c r="K278" s="286">
        <f>VLOOKUP(F278,Terceros!A:D,4,FALSE)</f>
        <v>0</v>
      </c>
      <c r="L278" s="61" t="s">
        <v>63</v>
      </c>
      <c r="M278" s="69"/>
      <c r="N278" s="58"/>
      <c r="O278" s="57">
        <f t="shared" si="28"/>
        <v>0</v>
      </c>
      <c r="P278" s="59"/>
      <c r="Q278" s="58"/>
      <c r="R278" s="57">
        <f t="shared" si="29"/>
        <v>0</v>
      </c>
      <c r="S278" s="99">
        <f t="shared" si="26"/>
        <v>0</v>
      </c>
      <c r="T278" s="56"/>
      <c r="U278" s="60"/>
      <c r="V278" s="322"/>
      <c r="W278" s="56"/>
      <c r="X278" s="242">
        <f>VLOOKUP(F278,Terceros!A$2:A$301,1,FALSE)</f>
        <v>0</v>
      </c>
      <c r="Y278" s="238">
        <f>VLOOKUP(H278,CR!A$3:A$27,1,FALSE)</f>
        <v>0</v>
      </c>
      <c r="Z278" s="285">
        <f>VLOOKUP(F278,Terceros!A:B,2,FALSE)</f>
        <v>0</v>
      </c>
      <c r="AA278" s="242">
        <f>VLOOKUP(H278,CR!A$1:CK$26,89,FALSE)</f>
        <v>0</v>
      </c>
    </row>
    <row r="279" spans="1:27" x14ac:dyDescent="0.25">
      <c r="A279" s="5">
        <f t="shared" si="24"/>
        <v>1900</v>
      </c>
      <c r="B279" s="5">
        <f t="shared" si="25"/>
        <v>1</v>
      </c>
      <c r="C279" s="5" t="str">
        <f>VLOOKUP(B279,Tablas!E$1:F$13,2,FALSE)</f>
        <v>1T</v>
      </c>
      <c r="D279" s="60"/>
      <c r="E279" s="55"/>
      <c r="F279" s="243"/>
      <c r="G279" s="419">
        <f>VLOOKUP(F279,Terceros!A:C,3,FALSE)</f>
        <v>0</v>
      </c>
      <c r="H279" s="243"/>
      <c r="I279" s="56"/>
      <c r="J279" s="286" t="str">
        <f t="shared" si="27"/>
        <v>n</v>
      </c>
      <c r="K279" s="286">
        <f>VLOOKUP(F279,Terceros!A:D,4,FALSE)</f>
        <v>0</v>
      </c>
      <c r="L279" s="61" t="s">
        <v>63</v>
      </c>
      <c r="M279" s="69"/>
      <c r="N279" s="58"/>
      <c r="O279" s="57">
        <f t="shared" si="28"/>
        <v>0</v>
      </c>
      <c r="P279" s="59"/>
      <c r="Q279" s="58"/>
      <c r="R279" s="57">
        <f t="shared" si="29"/>
        <v>0</v>
      </c>
      <c r="S279" s="99">
        <f t="shared" si="26"/>
        <v>0</v>
      </c>
      <c r="T279" s="56"/>
      <c r="U279" s="60"/>
      <c r="V279" s="322"/>
      <c r="W279" s="56"/>
      <c r="X279" s="242">
        <f>VLOOKUP(F279,Terceros!A$2:A$301,1,FALSE)</f>
        <v>0</v>
      </c>
      <c r="Y279" s="238">
        <f>VLOOKUP(H279,CR!A$3:A$27,1,FALSE)</f>
        <v>0</v>
      </c>
      <c r="Z279" s="285">
        <f>VLOOKUP(F279,Terceros!A:B,2,FALSE)</f>
        <v>0</v>
      </c>
      <c r="AA279" s="242">
        <f>VLOOKUP(H279,CR!A$1:CK$26,89,FALSE)</f>
        <v>0</v>
      </c>
    </row>
    <row r="280" spans="1:27" x14ac:dyDescent="0.25">
      <c r="A280" s="5">
        <f t="shared" si="24"/>
        <v>1900</v>
      </c>
      <c r="B280" s="5">
        <f t="shared" si="25"/>
        <v>1</v>
      </c>
      <c r="C280" s="5" t="str">
        <f>VLOOKUP(B280,Tablas!E$1:F$13,2,FALSE)</f>
        <v>1T</v>
      </c>
      <c r="D280" s="60"/>
      <c r="E280" s="55"/>
      <c r="F280" s="243"/>
      <c r="G280" s="419">
        <f>VLOOKUP(F280,Terceros!A:C,3,FALSE)</f>
        <v>0</v>
      </c>
      <c r="H280" s="243"/>
      <c r="I280" s="56"/>
      <c r="J280" s="286" t="str">
        <f t="shared" si="27"/>
        <v>n</v>
      </c>
      <c r="K280" s="286">
        <f>VLOOKUP(F280,Terceros!A:D,4,FALSE)</f>
        <v>0</v>
      </c>
      <c r="L280" s="61" t="s">
        <v>63</v>
      </c>
      <c r="M280" s="69"/>
      <c r="N280" s="58"/>
      <c r="O280" s="57">
        <f t="shared" si="28"/>
        <v>0</v>
      </c>
      <c r="P280" s="59"/>
      <c r="Q280" s="58"/>
      <c r="R280" s="57">
        <f t="shared" si="29"/>
        <v>0</v>
      </c>
      <c r="S280" s="99">
        <f t="shared" si="26"/>
        <v>0</v>
      </c>
      <c r="T280" s="56"/>
      <c r="U280" s="60"/>
      <c r="V280" s="322"/>
      <c r="W280" s="56"/>
      <c r="X280" s="242">
        <f>VLOOKUP(F280,Terceros!A$2:A$301,1,FALSE)</f>
        <v>0</v>
      </c>
      <c r="Y280" s="238">
        <f>VLOOKUP(H280,CR!A$3:A$27,1,FALSE)</f>
        <v>0</v>
      </c>
      <c r="Z280" s="285">
        <f>VLOOKUP(F280,Terceros!A:B,2,FALSE)</f>
        <v>0</v>
      </c>
      <c r="AA280" s="242">
        <f>VLOOKUP(H280,CR!A$1:CK$26,89,FALSE)</f>
        <v>0</v>
      </c>
    </row>
    <row r="281" spans="1:27" x14ac:dyDescent="0.25">
      <c r="A281" s="5">
        <f t="shared" si="24"/>
        <v>1900</v>
      </c>
      <c r="B281" s="5">
        <f t="shared" si="25"/>
        <v>1</v>
      </c>
      <c r="C281" s="5" t="str">
        <f>VLOOKUP(B281,Tablas!E$1:F$13,2,FALSE)</f>
        <v>1T</v>
      </c>
      <c r="D281" s="60"/>
      <c r="E281" s="55"/>
      <c r="F281" s="243"/>
      <c r="G281" s="419">
        <f>VLOOKUP(F281,Terceros!A:C,3,FALSE)</f>
        <v>0</v>
      </c>
      <c r="H281" s="243"/>
      <c r="I281" s="56"/>
      <c r="J281" s="286" t="str">
        <f t="shared" si="27"/>
        <v>n</v>
      </c>
      <c r="K281" s="286">
        <f>VLOOKUP(F281,Terceros!A:D,4,FALSE)</f>
        <v>0</v>
      </c>
      <c r="L281" s="61" t="s">
        <v>63</v>
      </c>
      <c r="M281" s="69"/>
      <c r="N281" s="58"/>
      <c r="O281" s="57">
        <f t="shared" si="28"/>
        <v>0</v>
      </c>
      <c r="P281" s="59"/>
      <c r="Q281" s="58"/>
      <c r="R281" s="57">
        <f t="shared" si="29"/>
        <v>0</v>
      </c>
      <c r="S281" s="99">
        <f t="shared" si="26"/>
        <v>0</v>
      </c>
      <c r="T281" s="56"/>
      <c r="U281" s="60"/>
      <c r="V281" s="322"/>
      <c r="W281" s="56"/>
      <c r="X281" s="242">
        <f>VLOOKUP(F281,Terceros!A$2:A$301,1,FALSE)</f>
        <v>0</v>
      </c>
      <c r="Y281" s="238">
        <f>VLOOKUP(H281,CR!A$3:A$27,1,FALSE)</f>
        <v>0</v>
      </c>
      <c r="Z281" s="285">
        <f>VLOOKUP(F281,Terceros!A:B,2,FALSE)</f>
        <v>0</v>
      </c>
      <c r="AA281" s="242">
        <f>VLOOKUP(H281,CR!A$1:CK$26,89,FALSE)</f>
        <v>0</v>
      </c>
    </row>
    <row r="282" spans="1:27" x14ac:dyDescent="0.25">
      <c r="A282" s="5">
        <f t="shared" si="24"/>
        <v>1900</v>
      </c>
      <c r="B282" s="5">
        <f t="shared" si="25"/>
        <v>1</v>
      </c>
      <c r="C282" s="5" t="str">
        <f>VLOOKUP(B282,Tablas!E$1:F$13,2,FALSE)</f>
        <v>1T</v>
      </c>
      <c r="D282" s="60"/>
      <c r="E282" s="55"/>
      <c r="F282" s="243"/>
      <c r="G282" s="419">
        <f>VLOOKUP(F282,Terceros!A:C,3,FALSE)</f>
        <v>0</v>
      </c>
      <c r="H282" s="243"/>
      <c r="I282" s="56"/>
      <c r="J282" s="286" t="str">
        <f t="shared" si="27"/>
        <v>n</v>
      </c>
      <c r="K282" s="286">
        <f>VLOOKUP(F282,Terceros!A:D,4,FALSE)</f>
        <v>0</v>
      </c>
      <c r="L282" s="61" t="s">
        <v>63</v>
      </c>
      <c r="M282" s="69"/>
      <c r="N282" s="58"/>
      <c r="O282" s="57">
        <f t="shared" si="28"/>
        <v>0</v>
      </c>
      <c r="P282" s="59"/>
      <c r="Q282" s="58"/>
      <c r="R282" s="57">
        <f t="shared" si="29"/>
        <v>0</v>
      </c>
      <c r="S282" s="99">
        <f t="shared" si="26"/>
        <v>0</v>
      </c>
      <c r="T282" s="56"/>
      <c r="U282" s="60"/>
      <c r="V282" s="322"/>
      <c r="W282" s="56"/>
      <c r="X282" s="242">
        <f>VLOOKUP(F282,Terceros!A$2:A$301,1,FALSE)</f>
        <v>0</v>
      </c>
      <c r="Y282" s="238">
        <f>VLOOKUP(H282,CR!A$3:A$27,1,FALSE)</f>
        <v>0</v>
      </c>
      <c r="Z282" s="285">
        <f>VLOOKUP(F282,Terceros!A:B,2,FALSE)</f>
        <v>0</v>
      </c>
      <c r="AA282" s="242">
        <f>VLOOKUP(H282,CR!A$1:CK$26,89,FALSE)</f>
        <v>0</v>
      </c>
    </row>
    <row r="283" spans="1:27" x14ac:dyDescent="0.25">
      <c r="A283" s="5">
        <f t="shared" si="24"/>
        <v>1900</v>
      </c>
      <c r="B283" s="5">
        <f t="shared" si="25"/>
        <v>1</v>
      </c>
      <c r="C283" s="5" t="str">
        <f>VLOOKUP(B283,Tablas!E$1:F$13,2,FALSE)</f>
        <v>1T</v>
      </c>
      <c r="D283" s="60"/>
      <c r="E283" s="55"/>
      <c r="F283" s="243"/>
      <c r="G283" s="419">
        <f>VLOOKUP(F283,Terceros!A:C,3,FALSE)</f>
        <v>0</v>
      </c>
      <c r="H283" s="243"/>
      <c r="I283" s="56"/>
      <c r="J283" s="286" t="str">
        <f t="shared" si="27"/>
        <v>n</v>
      </c>
      <c r="K283" s="286">
        <f>VLOOKUP(F283,Terceros!A:D,4,FALSE)</f>
        <v>0</v>
      </c>
      <c r="L283" s="61" t="s">
        <v>63</v>
      </c>
      <c r="M283" s="69"/>
      <c r="N283" s="58"/>
      <c r="O283" s="57">
        <f t="shared" si="28"/>
        <v>0</v>
      </c>
      <c r="P283" s="59"/>
      <c r="Q283" s="58"/>
      <c r="R283" s="57">
        <f t="shared" si="29"/>
        <v>0</v>
      </c>
      <c r="S283" s="99">
        <f t="shared" si="26"/>
        <v>0</v>
      </c>
      <c r="T283" s="56"/>
      <c r="U283" s="60"/>
      <c r="V283" s="322"/>
      <c r="W283" s="56"/>
      <c r="X283" s="242">
        <f>VLOOKUP(F283,Terceros!A$2:A$301,1,FALSE)</f>
        <v>0</v>
      </c>
      <c r="Y283" s="238">
        <f>VLOOKUP(H283,CR!A$3:A$27,1,FALSE)</f>
        <v>0</v>
      </c>
      <c r="Z283" s="285">
        <f>VLOOKUP(F283,Terceros!A:B,2,FALSE)</f>
        <v>0</v>
      </c>
      <c r="AA283" s="242">
        <f>VLOOKUP(H283,CR!A$1:CK$26,89,FALSE)</f>
        <v>0</v>
      </c>
    </row>
    <row r="284" spans="1:27" x14ac:dyDescent="0.25">
      <c r="A284" s="5">
        <f t="shared" si="24"/>
        <v>1900</v>
      </c>
      <c r="B284" s="5">
        <f t="shared" si="25"/>
        <v>1</v>
      </c>
      <c r="C284" s="5" t="str">
        <f>VLOOKUP(B284,Tablas!E$1:F$13,2,FALSE)</f>
        <v>1T</v>
      </c>
      <c r="D284" s="60"/>
      <c r="E284" s="55"/>
      <c r="F284" s="243"/>
      <c r="G284" s="419">
        <f>VLOOKUP(F284,Terceros!A:C,3,FALSE)</f>
        <v>0</v>
      </c>
      <c r="H284" s="243"/>
      <c r="I284" s="56"/>
      <c r="J284" s="286" t="str">
        <f t="shared" si="27"/>
        <v>n</v>
      </c>
      <c r="K284" s="286">
        <f>VLOOKUP(F284,Terceros!A:D,4,FALSE)</f>
        <v>0</v>
      </c>
      <c r="L284" s="61" t="s">
        <v>63</v>
      </c>
      <c r="M284" s="69"/>
      <c r="N284" s="58"/>
      <c r="O284" s="57">
        <f t="shared" si="28"/>
        <v>0</v>
      </c>
      <c r="P284" s="59"/>
      <c r="Q284" s="58"/>
      <c r="R284" s="57">
        <f t="shared" si="29"/>
        <v>0</v>
      </c>
      <c r="S284" s="99">
        <f t="shared" si="26"/>
        <v>0</v>
      </c>
      <c r="T284" s="56"/>
      <c r="U284" s="60"/>
      <c r="V284" s="322"/>
      <c r="W284" s="56"/>
      <c r="X284" s="242">
        <f>VLOOKUP(F284,Terceros!A$2:A$301,1,FALSE)</f>
        <v>0</v>
      </c>
      <c r="Y284" s="238">
        <f>VLOOKUP(H284,CR!A$3:A$27,1,FALSE)</f>
        <v>0</v>
      </c>
      <c r="Z284" s="285">
        <f>VLOOKUP(F284,Terceros!A:B,2,FALSE)</f>
        <v>0</v>
      </c>
      <c r="AA284" s="242">
        <f>VLOOKUP(H284,CR!A$1:CK$26,89,FALSE)</f>
        <v>0</v>
      </c>
    </row>
    <row r="285" spans="1:27" x14ac:dyDescent="0.25">
      <c r="A285" s="5">
        <f t="shared" si="24"/>
        <v>1900</v>
      </c>
      <c r="B285" s="5">
        <f t="shared" si="25"/>
        <v>1</v>
      </c>
      <c r="C285" s="5" t="str">
        <f>VLOOKUP(B285,Tablas!E$1:F$13,2,FALSE)</f>
        <v>1T</v>
      </c>
      <c r="D285" s="60"/>
      <c r="E285" s="55"/>
      <c r="F285" s="243"/>
      <c r="G285" s="419">
        <f>VLOOKUP(F285,Terceros!A:C,3,FALSE)</f>
        <v>0</v>
      </c>
      <c r="H285" s="243"/>
      <c r="I285" s="56"/>
      <c r="J285" s="286" t="str">
        <f t="shared" si="27"/>
        <v>n</v>
      </c>
      <c r="K285" s="286">
        <f>VLOOKUP(F285,Terceros!A:D,4,FALSE)</f>
        <v>0</v>
      </c>
      <c r="L285" s="61" t="s">
        <v>63</v>
      </c>
      <c r="M285" s="69"/>
      <c r="N285" s="58"/>
      <c r="O285" s="57">
        <f t="shared" si="28"/>
        <v>0</v>
      </c>
      <c r="P285" s="59"/>
      <c r="Q285" s="58"/>
      <c r="R285" s="57">
        <f t="shared" si="29"/>
        <v>0</v>
      </c>
      <c r="S285" s="99">
        <f t="shared" si="26"/>
        <v>0</v>
      </c>
      <c r="T285" s="56"/>
      <c r="U285" s="60"/>
      <c r="V285" s="322"/>
      <c r="W285" s="56"/>
      <c r="X285" s="242">
        <f>VLOOKUP(F285,Terceros!A$2:A$301,1,FALSE)</f>
        <v>0</v>
      </c>
      <c r="Y285" s="238">
        <f>VLOOKUP(H285,CR!A$3:A$27,1,FALSE)</f>
        <v>0</v>
      </c>
      <c r="Z285" s="285">
        <f>VLOOKUP(F285,Terceros!A:B,2,FALSE)</f>
        <v>0</v>
      </c>
      <c r="AA285" s="242">
        <f>VLOOKUP(H285,CR!A$1:CK$26,89,FALSE)</f>
        <v>0</v>
      </c>
    </row>
    <row r="286" spans="1:27" x14ac:dyDescent="0.25">
      <c r="A286" s="5">
        <f t="shared" si="24"/>
        <v>1900</v>
      </c>
      <c r="B286" s="5">
        <f t="shared" si="25"/>
        <v>1</v>
      </c>
      <c r="C286" s="5" t="str">
        <f>VLOOKUP(B286,Tablas!E$1:F$13,2,FALSE)</f>
        <v>1T</v>
      </c>
      <c r="D286" s="60"/>
      <c r="E286" s="55"/>
      <c r="F286" s="243"/>
      <c r="G286" s="419">
        <f>VLOOKUP(F286,Terceros!A:C,3,FALSE)</f>
        <v>0</v>
      </c>
      <c r="H286" s="243"/>
      <c r="I286" s="56"/>
      <c r="J286" s="286" t="str">
        <f t="shared" si="27"/>
        <v>n</v>
      </c>
      <c r="K286" s="286">
        <f>VLOOKUP(F286,Terceros!A:D,4,FALSE)</f>
        <v>0</v>
      </c>
      <c r="L286" s="61" t="s">
        <v>63</v>
      </c>
      <c r="M286" s="69"/>
      <c r="N286" s="58"/>
      <c r="O286" s="57">
        <f t="shared" si="28"/>
        <v>0</v>
      </c>
      <c r="P286" s="59"/>
      <c r="Q286" s="58"/>
      <c r="R286" s="57">
        <f t="shared" si="29"/>
        <v>0</v>
      </c>
      <c r="S286" s="99">
        <f t="shared" si="26"/>
        <v>0</v>
      </c>
      <c r="T286" s="56"/>
      <c r="U286" s="60"/>
      <c r="V286" s="322"/>
      <c r="W286" s="56"/>
      <c r="X286" s="242">
        <f>VLOOKUP(F286,Terceros!A$2:A$301,1,FALSE)</f>
        <v>0</v>
      </c>
      <c r="Y286" s="238">
        <f>VLOOKUP(H286,CR!A$3:A$27,1,FALSE)</f>
        <v>0</v>
      </c>
      <c r="Z286" s="285">
        <f>VLOOKUP(F286,Terceros!A:B,2,FALSE)</f>
        <v>0</v>
      </c>
      <c r="AA286" s="242">
        <f>VLOOKUP(H286,CR!A$1:CK$26,89,FALSE)</f>
        <v>0</v>
      </c>
    </row>
    <row r="287" spans="1:27" x14ac:dyDescent="0.25">
      <c r="A287" s="5">
        <f t="shared" si="24"/>
        <v>1900</v>
      </c>
      <c r="B287" s="5">
        <f t="shared" si="25"/>
        <v>1</v>
      </c>
      <c r="C287" s="5" t="str">
        <f>VLOOKUP(B287,Tablas!E$1:F$13,2,FALSE)</f>
        <v>1T</v>
      </c>
      <c r="D287" s="60"/>
      <c r="E287" s="55"/>
      <c r="F287" s="243"/>
      <c r="G287" s="419">
        <f>VLOOKUP(F287,Terceros!A:C,3,FALSE)</f>
        <v>0</v>
      </c>
      <c r="H287" s="243"/>
      <c r="I287" s="56"/>
      <c r="J287" s="286" t="str">
        <f t="shared" si="27"/>
        <v>n</v>
      </c>
      <c r="K287" s="286">
        <f>VLOOKUP(F287,Terceros!A:D,4,FALSE)</f>
        <v>0</v>
      </c>
      <c r="L287" s="61" t="s">
        <v>63</v>
      </c>
      <c r="M287" s="69"/>
      <c r="N287" s="58"/>
      <c r="O287" s="57">
        <f t="shared" si="28"/>
        <v>0</v>
      </c>
      <c r="P287" s="59"/>
      <c r="Q287" s="58"/>
      <c r="R287" s="57">
        <f t="shared" si="29"/>
        <v>0</v>
      </c>
      <c r="S287" s="99">
        <f t="shared" si="26"/>
        <v>0</v>
      </c>
      <c r="T287" s="56"/>
      <c r="U287" s="60"/>
      <c r="V287" s="322"/>
      <c r="W287" s="56"/>
      <c r="X287" s="242">
        <f>VLOOKUP(F287,Terceros!A$2:A$301,1,FALSE)</f>
        <v>0</v>
      </c>
      <c r="Y287" s="238">
        <f>VLOOKUP(H287,CR!A$3:A$27,1,FALSE)</f>
        <v>0</v>
      </c>
      <c r="Z287" s="285">
        <f>VLOOKUP(F287,Terceros!A:B,2,FALSE)</f>
        <v>0</v>
      </c>
      <c r="AA287" s="242">
        <f>VLOOKUP(H287,CR!A$1:CK$26,89,FALSE)</f>
        <v>0</v>
      </c>
    </row>
    <row r="288" spans="1:27" x14ac:dyDescent="0.25">
      <c r="A288" s="5">
        <f t="shared" si="24"/>
        <v>1900</v>
      </c>
      <c r="B288" s="5">
        <f t="shared" si="25"/>
        <v>1</v>
      </c>
      <c r="C288" s="5" t="str">
        <f>VLOOKUP(B288,Tablas!E$1:F$13,2,FALSE)</f>
        <v>1T</v>
      </c>
      <c r="D288" s="60"/>
      <c r="E288" s="55"/>
      <c r="F288" s="243"/>
      <c r="G288" s="419">
        <f>VLOOKUP(F288,Terceros!A:C,3,FALSE)</f>
        <v>0</v>
      </c>
      <c r="H288" s="243"/>
      <c r="I288" s="56"/>
      <c r="J288" s="286" t="str">
        <f t="shared" si="27"/>
        <v>n</v>
      </c>
      <c r="K288" s="286">
        <f>VLOOKUP(F288,Terceros!A:D,4,FALSE)</f>
        <v>0</v>
      </c>
      <c r="L288" s="61" t="s">
        <v>63</v>
      </c>
      <c r="M288" s="69"/>
      <c r="N288" s="58"/>
      <c r="O288" s="57">
        <f t="shared" si="28"/>
        <v>0</v>
      </c>
      <c r="P288" s="59"/>
      <c r="Q288" s="58"/>
      <c r="R288" s="57">
        <f t="shared" si="29"/>
        <v>0</v>
      </c>
      <c r="S288" s="99">
        <f t="shared" si="26"/>
        <v>0</v>
      </c>
      <c r="T288" s="56"/>
      <c r="U288" s="60"/>
      <c r="V288" s="322"/>
      <c r="W288" s="56"/>
      <c r="X288" s="242">
        <f>VLOOKUP(F288,Terceros!A$2:A$301,1,FALSE)</f>
        <v>0</v>
      </c>
      <c r="Y288" s="238">
        <f>VLOOKUP(H288,CR!A$3:A$27,1,FALSE)</f>
        <v>0</v>
      </c>
      <c r="Z288" s="285">
        <f>VLOOKUP(F288,Terceros!A:B,2,FALSE)</f>
        <v>0</v>
      </c>
      <c r="AA288" s="242">
        <f>VLOOKUP(H288,CR!A$1:CK$26,89,FALSE)</f>
        <v>0</v>
      </c>
    </row>
    <row r="289" spans="1:27" x14ac:dyDescent="0.25">
      <c r="A289" s="5">
        <f t="shared" si="24"/>
        <v>1900</v>
      </c>
      <c r="B289" s="5">
        <f t="shared" si="25"/>
        <v>1</v>
      </c>
      <c r="C289" s="5" t="str">
        <f>VLOOKUP(B289,Tablas!E$1:F$13,2,FALSE)</f>
        <v>1T</v>
      </c>
      <c r="D289" s="60"/>
      <c r="E289" s="55"/>
      <c r="F289" s="243"/>
      <c r="G289" s="419">
        <f>VLOOKUP(F289,Terceros!A:C,3,FALSE)</f>
        <v>0</v>
      </c>
      <c r="H289" s="243"/>
      <c r="I289" s="56"/>
      <c r="J289" s="286" t="str">
        <f t="shared" si="27"/>
        <v>n</v>
      </c>
      <c r="K289" s="286">
        <f>VLOOKUP(F289,Terceros!A:D,4,FALSE)</f>
        <v>0</v>
      </c>
      <c r="L289" s="61" t="s">
        <v>63</v>
      </c>
      <c r="M289" s="69"/>
      <c r="N289" s="58"/>
      <c r="O289" s="57">
        <f t="shared" si="28"/>
        <v>0</v>
      </c>
      <c r="P289" s="59"/>
      <c r="Q289" s="58"/>
      <c r="R289" s="57">
        <f t="shared" si="29"/>
        <v>0</v>
      </c>
      <c r="S289" s="99">
        <f t="shared" si="26"/>
        <v>0</v>
      </c>
      <c r="T289" s="56"/>
      <c r="U289" s="60"/>
      <c r="V289" s="322"/>
      <c r="W289" s="56"/>
      <c r="X289" s="242">
        <f>VLOOKUP(F289,Terceros!A$2:A$301,1,FALSE)</f>
        <v>0</v>
      </c>
      <c r="Y289" s="238">
        <f>VLOOKUP(H289,CR!A$3:A$27,1,FALSE)</f>
        <v>0</v>
      </c>
      <c r="Z289" s="285">
        <f>VLOOKUP(F289,Terceros!A:B,2,FALSE)</f>
        <v>0</v>
      </c>
      <c r="AA289" s="242">
        <f>VLOOKUP(H289,CR!A$1:CK$26,89,FALSE)</f>
        <v>0</v>
      </c>
    </row>
    <row r="290" spans="1:27" x14ac:dyDescent="0.25">
      <c r="A290" s="5">
        <f t="shared" si="24"/>
        <v>1900</v>
      </c>
      <c r="B290" s="5">
        <f t="shared" si="25"/>
        <v>1</v>
      </c>
      <c r="C290" s="5" t="str">
        <f>VLOOKUP(B290,Tablas!E$1:F$13,2,FALSE)</f>
        <v>1T</v>
      </c>
      <c r="D290" s="60"/>
      <c r="E290" s="55"/>
      <c r="F290" s="243"/>
      <c r="G290" s="419">
        <f>VLOOKUP(F290,Terceros!A:C,3,FALSE)</f>
        <v>0</v>
      </c>
      <c r="H290" s="243"/>
      <c r="I290" s="56"/>
      <c r="J290" s="286" t="str">
        <f t="shared" si="27"/>
        <v>n</v>
      </c>
      <c r="K290" s="286">
        <f>VLOOKUP(F290,Terceros!A:D,4,FALSE)</f>
        <v>0</v>
      </c>
      <c r="L290" s="61" t="s">
        <v>63</v>
      </c>
      <c r="M290" s="57"/>
      <c r="N290" s="58"/>
      <c r="O290" s="57">
        <f t="shared" si="28"/>
        <v>0</v>
      </c>
      <c r="P290" s="59"/>
      <c r="Q290" s="58"/>
      <c r="R290" s="57">
        <f t="shared" si="29"/>
        <v>0</v>
      </c>
      <c r="S290" s="99">
        <f t="shared" si="26"/>
        <v>0</v>
      </c>
      <c r="T290" s="56"/>
      <c r="U290" s="60"/>
      <c r="V290" s="322"/>
      <c r="W290" s="56"/>
      <c r="X290" s="242">
        <f>VLOOKUP(F290,Terceros!A$2:A$301,1,FALSE)</f>
        <v>0</v>
      </c>
      <c r="Y290" s="238">
        <f>VLOOKUP(H290,CR!A$3:A$27,1,FALSE)</f>
        <v>0</v>
      </c>
      <c r="Z290" s="285">
        <f>VLOOKUP(F290,Terceros!A:B,2,FALSE)</f>
        <v>0</v>
      </c>
      <c r="AA290" s="242">
        <f>VLOOKUP(H290,CR!A$1:CK$26,89,FALSE)</f>
        <v>0</v>
      </c>
    </row>
    <row r="291" spans="1:27" x14ac:dyDescent="0.25">
      <c r="A291" s="5">
        <f t="shared" si="24"/>
        <v>1900</v>
      </c>
      <c r="B291" s="5">
        <f t="shared" si="25"/>
        <v>1</v>
      </c>
      <c r="C291" s="5" t="str">
        <f>VLOOKUP(B291,Tablas!E$1:F$13,2,FALSE)</f>
        <v>1T</v>
      </c>
      <c r="D291" s="60"/>
      <c r="E291" s="55"/>
      <c r="F291" s="243"/>
      <c r="G291" s="419">
        <f>VLOOKUP(F291,Terceros!A:C,3,FALSE)</f>
        <v>0</v>
      </c>
      <c r="H291" s="243"/>
      <c r="I291" s="56"/>
      <c r="J291" s="286" t="str">
        <f t="shared" si="27"/>
        <v>n</v>
      </c>
      <c r="K291" s="286">
        <f>VLOOKUP(F291,Terceros!A:D,4,FALSE)</f>
        <v>0</v>
      </c>
      <c r="L291" s="61" t="s">
        <v>63</v>
      </c>
      <c r="M291" s="57"/>
      <c r="N291" s="58"/>
      <c r="O291" s="57">
        <f t="shared" si="28"/>
        <v>0</v>
      </c>
      <c r="P291" s="59"/>
      <c r="Q291" s="58"/>
      <c r="R291" s="57">
        <f t="shared" si="29"/>
        <v>0</v>
      </c>
      <c r="S291" s="99">
        <f t="shared" si="26"/>
        <v>0</v>
      </c>
      <c r="T291" s="56"/>
      <c r="U291" s="60"/>
      <c r="V291" s="322"/>
      <c r="W291" s="56"/>
      <c r="X291" s="242">
        <f>VLOOKUP(F291,Terceros!A$2:A$301,1,FALSE)</f>
        <v>0</v>
      </c>
      <c r="Y291" s="238">
        <f>VLOOKUP(H291,CR!A$3:A$27,1,FALSE)</f>
        <v>0</v>
      </c>
      <c r="Z291" s="285">
        <f>VLOOKUP(F291,Terceros!A:B,2,FALSE)</f>
        <v>0</v>
      </c>
      <c r="AA291" s="242">
        <f>VLOOKUP(H291,CR!A$1:CK$26,89,FALSE)</f>
        <v>0</v>
      </c>
    </row>
    <row r="292" spans="1:27" x14ac:dyDescent="0.25">
      <c r="A292" s="5">
        <f t="shared" si="24"/>
        <v>1900</v>
      </c>
      <c r="B292" s="5">
        <f t="shared" si="25"/>
        <v>1</v>
      </c>
      <c r="C292" s="5" t="str">
        <f>VLOOKUP(B292,Tablas!E$1:F$13,2,FALSE)</f>
        <v>1T</v>
      </c>
      <c r="D292" s="60"/>
      <c r="E292" s="55"/>
      <c r="F292" s="243"/>
      <c r="G292" s="419">
        <f>VLOOKUP(F292,Terceros!A:C,3,FALSE)</f>
        <v>0</v>
      </c>
      <c r="H292" s="243"/>
      <c r="I292" s="56"/>
      <c r="J292" s="286" t="str">
        <f t="shared" si="27"/>
        <v>n</v>
      </c>
      <c r="K292" s="286">
        <f>VLOOKUP(F292,Terceros!A:D,4,FALSE)</f>
        <v>0</v>
      </c>
      <c r="L292" s="61" t="s">
        <v>63</v>
      </c>
      <c r="M292" s="57"/>
      <c r="N292" s="58"/>
      <c r="O292" s="57">
        <f t="shared" si="28"/>
        <v>0</v>
      </c>
      <c r="P292" s="59"/>
      <c r="Q292" s="58"/>
      <c r="R292" s="57">
        <f t="shared" si="29"/>
        <v>0</v>
      </c>
      <c r="S292" s="99">
        <f t="shared" si="26"/>
        <v>0</v>
      </c>
      <c r="T292" s="56"/>
      <c r="U292" s="60"/>
      <c r="V292" s="322"/>
      <c r="W292" s="56"/>
      <c r="X292" s="242">
        <f>VLOOKUP(F292,Terceros!A$2:A$301,1,FALSE)</f>
        <v>0</v>
      </c>
      <c r="Y292" s="238">
        <f>VLOOKUP(H292,CR!A$3:A$27,1,FALSE)</f>
        <v>0</v>
      </c>
      <c r="Z292" s="285">
        <f>VLOOKUP(F292,Terceros!A:B,2,FALSE)</f>
        <v>0</v>
      </c>
      <c r="AA292" s="242">
        <f>VLOOKUP(H292,CR!A$1:CK$26,89,FALSE)</f>
        <v>0</v>
      </c>
    </row>
    <row r="293" spans="1:27" x14ac:dyDescent="0.25">
      <c r="A293" s="5">
        <f t="shared" si="24"/>
        <v>1900</v>
      </c>
      <c r="B293" s="5">
        <f t="shared" si="25"/>
        <v>1</v>
      </c>
      <c r="C293" s="5" t="str">
        <f>VLOOKUP(B293,Tablas!E$1:F$13,2,FALSE)</f>
        <v>1T</v>
      </c>
      <c r="D293" s="60"/>
      <c r="E293" s="55"/>
      <c r="F293" s="243"/>
      <c r="G293" s="419">
        <f>VLOOKUP(F293,Terceros!A:C,3,FALSE)</f>
        <v>0</v>
      </c>
      <c r="H293" s="243"/>
      <c r="I293" s="56"/>
      <c r="J293" s="286" t="str">
        <f t="shared" si="27"/>
        <v>n</v>
      </c>
      <c r="K293" s="286">
        <f>VLOOKUP(F293,Terceros!A:D,4,FALSE)</f>
        <v>0</v>
      </c>
      <c r="L293" s="61" t="s">
        <v>63</v>
      </c>
      <c r="M293" s="57"/>
      <c r="N293" s="58"/>
      <c r="O293" s="57">
        <f t="shared" si="28"/>
        <v>0</v>
      </c>
      <c r="P293" s="59"/>
      <c r="Q293" s="58"/>
      <c r="R293" s="57">
        <f t="shared" si="29"/>
        <v>0</v>
      </c>
      <c r="S293" s="99">
        <f t="shared" si="26"/>
        <v>0</v>
      </c>
      <c r="T293" s="56"/>
      <c r="U293" s="60"/>
      <c r="V293" s="322"/>
      <c r="W293" s="56"/>
      <c r="X293" s="242">
        <f>VLOOKUP(F293,Terceros!A$2:A$301,1,FALSE)</f>
        <v>0</v>
      </c>
      <c r="Y293" s="238">
        <f>VLOOKUP(H293,CR!A$3:A$27,1,FALSE)</f>
        <v>0</v>
      </c>
      <c r="Z293" s="285">
        <f>VLOOKUP(F293,Terceros!A:B,2,FALSE)</f>
        <v>0</v>
      </c>
      <c r="AA293" s="242">
        <f>VLOOKUP(H293,CR!A$1:CK$26,89,FALSE)</f>
        <v>0</v>
      </c>
    </row>
    <row r="294" spans="1:27" x14ac:dyDescent="0.25">
      <c r="A294" s="5">
        <f t="shared" si="24"/>
        <v>1900</v>
      </c>
      <c r="B294" s="5">
        <f t="shared" si="25"/>
        <v>1</v>
      </c>
      <c r="C294" s="5" t="str">
        <f>VLOOKUP(B294,Tablas!E$1:F$13,2,FALSE)</f>
        <v>1T</v>
      </c>
      <c r="D294" s="60"/>
      <c r="E294" s="55"/>
      <c r="F294" s="243"/>
      <c r="G294" s="419">
        <f>VLOOKUP(F294,Terceros!A:C,3,FALSE)</f>
        <v>0</v>
      </c>
      <c r="H294" s="243"/>
      <c r="I294" s="56"/>
      <c r="J294" s="286" t="str">
        <f t="shared" si="27"/>
        <v>n</v>
      </c>
      <c r="K294" s="286">
        <f>VLOOKUP(F294,Terceros!A:D,4,FALSE)</f>
        <v>0</v>
      </c>
      <c r="L294" s="61" t="s">
        <v>63</v>
      </c>
      <c r="M294" s="69"/>
      <c r="N294" s="58"/>
      <c r="O294" s="57">
        <f t="shared" si="28"/>
        <v>0</v>
      </c>
      <c r="P294" s="59"/>
      <c r="Q294" s="58"/>
      <c r="R294" s="57">
        <f t="shared" si="29"/>
        <v>0</v>
      </c>
      <c r="S294" s="99">
        <f t="shared" si="26"/>
        <v>0</v>
      </c>
      <c r="T294" s="56"/>
      <c r="U294" s="60"/>
      <c r="V294" s="322"/>
      <c r="W294" s="56"/>
      <c r="X294" s="242">
        <f>VLOOKUP(F294,Terceros!A$2:A$301,1,FALSE)</f>
        <v>0</v>
      </c>
      <c r="Y294" s="238">
        <f>VLOOKUP(H294,CR!A$3:A$27,1,FALSE)</f>
        <v>0</v>
      </c>
      <c r="Z294" s="285">
        <f>VLOOKUP(F294,Terceros!A:B,2,FALSE)</f>
        <v>0</v>
      </c>
      <c r="AA294" s="242">
        <f>VLOOKUP(H294,CR!A$1:CK$26,89,FALSE)</f>
        <v>0</v>
      </c>
    </row>
    <row r="295" spans="1:27" x14ac:dyDescent="0.25">
      <c r="A295" s="5">
        <f t="shared" si="24"/>
        <v>1900</v>
      </c>
      <c r="B295" s="5">
        <f t="shared" si="25"/>
        <v>1</v>
      </c>
      <c r="C295" s="5" t="str">
        <f>VLOOKUP(B295,Tablas!E$1:F$13,2,FALSE)</f>
        <v>1T</v>
      </c>
      <c r="D295" s="60"/>
      <c r="E295" s="55"/>
      <c r="F295" s="243"/>
      <c r="G295" s="419">
        <f>VLOOKUP(F295,Terceros!A:C,3,FALSE)</f>
        <v>0</v>
      </c>
      <c r="H295" s="243"/>
      <c r="I295" s="56"/>
      <c r="J295" s="286" t="str">
        <f t="shared" si="27"/>
        <v>n</v>
      </c>
      <c r="K295" s="286">
        <f>VLOOKUP(F295,Terceros!A:D,4,FALSE)</f>
        <v>0</v>
      </c>
      <c r="L295" s="61" t="s">
        <v>63</v>
      </c>
      <c r="M295" s="69"/>
      <c r="N295" s="58"/>
      <c r="O295" s="57">
        <f t="shared" si="28"/>
        <v>0</v>
      </c>
      <c r="P295" s="59"/>
      <c r="Q295" s="58"/>
      <c r="R295" s="57">
        <f t="shared" si="29"/>
        <v>0</v>
      </c>
      <c r="S295" s="99">
        <f t="shared" si="26"/>
        <v>0</v>
      </c>
      <c r="T295" s="56"/>
      <c r="U295" s="60"/>
      <c r="V295" s="322"/>
      <c r="W295" s="56"/>
      <c r="X295" s="242">
        <f>VLOOKUP(F295,Terceros!A$2:A$301,1,FALSE)</f>
        <v>0</v>
      </c>
      <c r="Y295" s="238">
        <f>VLOOKUP(H295,CR!A$3:A$27,1,FALSE)</f>
        <v>0</v>
      </c>
      <c r="Z295" s="285">
        <f>VLOOKUP(F295,Terceros!A:B,2,FALSE)</f>
        <v>0</v>
      </c>
      <c r="AA295" s="242">
        <f>VLOOKUP(H295,CR!A$1:CK$26,89,FALSE)</f>
        <v>0</v>
      </c>
    </row>
    <row r="296" spans="1:27" x14ac:dyDescent="0.25">
      <c r="A296" s="5">
        <f t="shared" si="24"/>
        <v>1900</v>
      </c>
      <c r="B296" s="5">
        <f t="shared" si="25"/>
        <v>1</v>
      </c>
      <c r="C296" s="5" t="str">
        <f>VLOOKUP(B296,Tablas!E$1:F$13,2,FALSE)</f>
        <v>1T</v>
      </c>
      <c r="D296" s="60"/>
      <c r="E296" s="55"/>
      <c r="F296" s="243"/>
      <c r="G296" s="419">
        <f>VLOOKUP(F296,Terceros!A:C,3,FALSE)</f>
        <v>0</v>
      </c>
      <c r="H296" s="243"/>
      <c r="I296" s="56"/>
      <c r="J296" s="286" t="str">
        <f t="shared" si="27"/>
        <v>n</v>
      </c>
      <c r="K296" s="286">
        <f>VLOOKUP(F296,Terceros!A:D,4,FALSE)</f>
        <v>0</v>
      </c>
      <c r="L296" s="61" t="s">
        <v>63</v>
      </c>
      <c r="M296" s="69"/>
      <c r="N296" s="58"/>
      <c r="O296" s="57">
        <f t="shared" si="28"/>
        <v>0</v>
      </c>
      <c r="P296" s="59"/>
      <c r="Q296" s="58"/>
      <c r="R296" s="57">
        <f t="shared" si="29"/>
        <v>0</v>
      </c>
      <c r="S296" s="99">
        <f t="shared" si="26"/>
        <v>0</v>
      </c>
      <c r="T296" s="56"/>
      <c r="U296" s="60"/>
      <c r="V296" s="322"/>
      <c r="W296" s="56"/>
      <c r="X296" s="242">
        <f>VLOOKUP(F296,Terceros!A$2:A$301,1,FALSE)</f>
        <v>0</v>
      </c>
      <c r="Y296" s="238">
        <f>VLOOKUP(H296,CR!A$3:A$27,1,FALSE)</f>
        <v>0</v>
      </c>
      <c r="Z296" s="285">
        <f>VLOOKUP(F296,Terceros!A:B,2,FALSE)</f>
        <v>0</v>
      </c>
      <c r="AA296" s="242">
        <f>VLOOKUP(H296,CR!A$1:CK$26,89,FALSE)</f>
        <v>0</v>
      </c>
    </row>
    <row r="297" spans="1:27" x14ac:dyDescent="0.25">
      <c r="A297" s="5">
        <f t="shared" si="24"/>
        <v>1900</v>
      </c>
      <c r="B297" s="5">
        <f t="shared" si="25"/>
        <v>1</v>
      </c>
      <c r="C297" s="5" t="str">
        <f>VLOOKUP(B297,Tablas!E$1:F$13,2,FALSE)</f>
        <v>1T</v>
      </c>
      <c r="D297" s="60"/>
      <c r="E297" s="55"/>
      <c r="F297" s="243"/>
      <c r="G297" s="419">
        <f>VLOOKUP(F297,Terceros!A:C,3,FALSE)</f>
        <v>0</v>
      </c>
      <c r="H297" s="243"/>
      <c r="I297" s="56"/>
      <c r="J297" s="286" t="str">
        <f t="shared" si="27"/>
        <v>n</v>
      </c>
      <c r="K297" s="286">
        <f>VLOOKUP(F297,Terceros!A:D,4,FALSE)</f>
        <v>0</v>
      </c>
      <c r="L297" s="61" t="s">
        <v>63</v>
      </c>
      <c r="M297" s="69"/>
      <c r="N297" s="58"/>
      <c r="O297" s="57">
        <f t="shared" si="28"/>
        <v>0</v>
      </c>
      <c r="P297" s="59"/>
      <c r="Q297" s="58"/>
      <c r="R297" s="57">
        <f t="shared" si="29"/>
        <v>0</v>
      </c>
      <c r="S297" s="99">
        <f t="shared" si="26"/>
        <v>0</v>
      </c>
      <c r="T297" s="56"/>
      <c r="U297" s="60"/>
      <c r="V297" s="322"/>
      <c r="W297" s="56"/>
      <c r="X297" s="242">
        <f>VLOOKUP(F297,Terceros!A$2:A$301,1,FALSE)</f>
        <v>0</v>
      </c>
      <c r="Y297" s="238">
        <f>VLOOKUP(H297,CR!A$3:A$27,1,FALSE)</f>
        <v>0</v>
      </c>
      <c r="Z297" s="285">
        <f>VLOOKUP(F297,Terceros!A:B,2,FALSE)</f>
        <v>0</v>
      </c>
      <c r="AA297" s="242">
        <f>VLOOKUP(H297,CR!A$1:CK$26,89,FALSE)</f>
        <v>0</v>
      </c>
    </row>
    <row r="298" spans="1:27" x14ac:dyDescent="0.25">
      <c r="A298" s="5">
        <f t="shared" si="24"/>
        <v>1900</v>
      </c>
      <c r="B298" s="5">
        <f t="shared" si="25"/>
        <v>1</v>
      </c>
      <c r="C298" s="5" t="str">
        <f>VLOOKUP(B298,Tablas!E$1:F$13,2,FALSE)</f>
        <v>1T</v>
      </c>
      <c r="D298" s="60"/>
      <c r="E298" s="55"/>
      <c r="F298" s="243"/>
      <c r="G298" s="419">
        <f>VLOOKUP(F298,Terceros!A:C,3,FALSE)</f>
        <v>0</v>
      </c>
      <c r="H298" s="243"/>
      <c r="I298" s="56"/>
      <c r="J298" s="286" t="str">
        <f t="shared" si="27"/>
        <v>n</v>
      </c>
      <c r="K298" s="286">
        <f>VLOOKUP(F298,Terceros!A:D,4,FALSE)</f>
        <v>0</v>
      </c>
      <c r="L298" s="61" t="s">
        <v>63</v>
      </c>
      <c r="M298" s="69"/>
      <c r="N298" s="58"/>
      <c r="O298" s="57">
        <f t="shared" si="28"/>
        <v>0</v>
      </c>
      <c r="P298" s="59"/>
      <c r="Q298" s="58"/>
      <c r="R298" s="57">
        <f t="shared" si="29"/>
        <v>0</v>
      </c>
      <c r="S298" s="99">
        <f t="shared" si="26"/>
        <v>0</v>
      </c>
      <c r="T298" s="56"/>
      <c r="U298" s="60"/>
      <c r="V298" s="322"/>
      <c r="W298" s="56"/>
      <c r="X298" s="242">
        <f>VLOOKUP(F298,Terceros!A$2:A$301,1,FALSE)</f>
        <v>0</v>
      </c>
      <c r="Y298" s="238">
        <f>VLOOKUP(H298,CR!A$3:A$27,1,FALSE)</f>
        <v>0</v>
      </c>
      <c r="Z298" s="285">
        <f>VLOOKUP(F298,Terceros!A:B,2,FALSE)</f>
        <v>0</v>
      </c>
      <c r="AA298" s="242">
        <f>VLOOKUP(H298,CR!A$1:CK$26,89,FALSE)</f>
        <v>0</v>
      </c>
    </row>
    <row r="299" spans="1:27" x14ac:dyDescent="0.25">
      <c r="A299" s="5">
        <f t="shared" si="24"/>
        <v>1900</v>
      </c>
      <c r="B299" s="5">
        <f t="shared" si="25"/>
        <v>1</v>
      </c>
      <c r="C299" s="5" t="str">
        <f>VLOOKUP(B299,Tablas!E$1:F$13,2,FALSE)</f>
        <v>1T</v>
      </c>
      <c r="D299" s="60"/>
      <c r="E299" s="55"/>
      <c r="F299" s="243"/>
      <c r="G299" s="419">
        <f>VLOOKUP(F299,Terceros!A:C,3,FALSE)</f>
        <v>0</v>
      </c>
      <c r="H299" s="243"/>
      <c r="I299" s="56"/>
      <c r="J299" s="286" t="str">
        <f t="shared" si="27"/>
        <v>n</v>
      </c>
      <c r="K299" s="286">
        <f>VLOOKUP(F299,Terceros!A:D,4,FALSE)</f>
        <v>0</v>
      </c>
      <c r="L299" s="61" t="s">
        <v>63</v>
      </c>
      <c r="M299" s="69"/>
      <c r="N299" s="58"/>
      <c r="O299" s="57">
        <f t="shared" si="28"/>
        <v>0</v>
      </c>
      <c r="P299" s="59"/>
      <c r="Q299" s="58"/>
      <c r="R299" s="57">
        <f t="shared" si="29"/>
        <v>0</v>
      </c>
      <c r="S299" s="99">
        <f t="shared" si="26"/>
        <v>0</v>
      </c>
      <c r="T299" s="56"/>
      <c r="U299" s="60"/>
      <c r="V299" s="322"/>
      <c r="W299" s="56"/>
      <c r="X299" s="242">
        <f>VLOOKUP(F299,Terceros!A$2:A$301,1,FALSE)</f>
        <v>0</v>
      </c>
      <c r="Y299" s="238">
        <f>VLOOKUP(H299,CR!A$3:A$27,1,FALSE)</f>
        <v>0</v>
      </c>
      <c r="Z299" s="285">
        <f>VLOOKUP(F299,Terceros!A:B,2,FALSE)</f>
        <v>0</v>
      </c>
      <c r="AA299" s="242">
        <f>VLOOKUP(H299,CR!A$1:CK$26,89,FALSE)</f>
        <v>0</v>
      </c>
    </row>
    <row r="300" spans="1:27" x14ac:dyDescent="0.25">
      <c r="A300" s="5">
        <f t="shared" si="24"/>
        <v>1900</v>
      </c>
      <c r="B300" s="5">
        <f t="shared" si="25"/>
        <v>1</v>
      </c>
      <c r="C300" s="5" t="str">
        <f>VLOOKUP(B300,Tablas!E$1:F$13,2,FALSE)</f>
        <v>1T</v>
      </c>
      <c r="D300" s="60"/>
      <c r="E300" s="55"/>
      <c r="F300" s="243"/>
      <c r="G300" s="419">
        <f>VLOOKUP(F300,Terceros!A:C,3,FALSE)</f>
        <v>0</v>
      </c>
      <c r="H300" s="243"/>
      <c r="I300" s="56"/>
      <c r="J300" s="286" t="str">
        <f t="shared" si="27"/>
        <v>n</v>
      </c>
      <c r="K300" s="286">
        <f>VLOOKUP(F300,Terceros!A:D,4,FALSE)</f>
        <v>0</v>
      </c>
      <c r="L300" s="61" t="s">
        <v>63</v>
      </c>
      <c r="M300" s="69"/>
      <c r="N300" s="58"/>
      <c r="O300" s="57">
        <f t="shared" si="28"/>
        <v>0</v>
      </c>
      <c r="P300" s="59"/>
      <c r="Q300" s="58"/>
      <c r="R300" s="57">
        <f t="shared" si="29"/>
        <v>0</v>
      </c>
      <c r="S300" s="99">
        <f t="shared" si="26"/>
        <v>0</v>
      </c>
      <c r="T300" s="56"/>
      <c r="U300" s="60"/>
      <c r="V300" s="322"/>
      <c r="W300" s="56"/>
      <c r="X300" s="242">
        <f>VLOOKUP(F300,Terceros!A$2:A$301,1,FALSE)</f>
        <v>0</v>
      </c>
      <c r="Y300" s="238">
        <f>VLOOKUP(H300,CR!A$3:A$27,1,FALSE)</f>
        <v>0</v>
      </c>
      <c r="Z300" s="285">
        <f>VLOOKUP(F300,Terceros!A:B,2,FALSE)</f>
        <v>0</v>
      </c>
      <c r="AA300" s="242">
        <f>VLOOKUP(H300,CR!A$1:CK$26,89,FALSE)</f>
        <v>0</v>
      </c>
    </row>
    <row r="301" spans="1:27" x14ac:dyDescent="0.25">
      <c r="A301" s="5">
        <f t="shared" si="24"/>
        <v>1900</v>
      </c>
      <c r="B301" s="5">
        <f t="shared" si="25"/>
        <v>1</v>
      </c>
      <c r="C301" s="5" t="str">
        <f>VLOOKUP(B301,Tablas!E$1:F$13,2,FALSE)</f>
        <v>1T</v>
      </c>
      <c r="D301" s="60"/>
      <c r="E301" s="55"/>
      <c r="F301" s="243"/>
      <c r="G301" s="419">
        <f>VLOOKUP(F301,Terceros!A:C,3,FALSE)</f>
        <v>0</v>
      </c>
      <c r="H301" s="243"/>
      <c r="I301" s="56"/>
      <c r="J301" s="286" t="str">
        <f t="shared" si="27"/>
        <v>n</v>
      </c>
      <c r="K301" s="286">
        <f>VLOOKUP(F301,Terceros!A:D,4,FALSE)</f>
        <v>0</v>
      </c>
      <c r="L301" s="61" t="s">
        <v>63</v>
      </c>
      <c r="M301" s="69"/>
      <c r="N301" s="58"/>
      <c r="O301" s="57">
        <f t="shared" si="28"/>
        <v>0</v>
      </c>
      <c r="P301" s="59"/>
      <c r="Q301" s="58"/>
      <c r="R301" s="57">
        <f t="shared" si="29"/>
        <v>0</v>
      </c>
      <c r="S301" s="99">
        <f t="shared" si="26"/>
        <v>0</v>
      </c>
      <c r="T301" s="56"/>
      <c r="U301" s="60"/>
      <c r="V301" s="322"/>
      <c r="W301" s="56"/>
      <c r="X301" s="242">
        <f>VLOOKUP(F301,Terceros!A$2:A$301,1,FALSE)</f>
        <v>0</v>
      </c>
      <c r="Y301" s="238">
        <f>VLOOKUP(H301,CR!A$3:A$27,1,FALSE)</f>
        <v>0</v>
      </c>
      <c r="Z301" s="285">
        <f>VLOOKUP(F301,Terceros!A:B,2,FALSE)</f>
        <v>0</v>
      </c>
      <c r="AA301" s="242">
        <f>VLOOKUP(H301,CR!A$1:CK$26,89,FALSE)</f>
        <v>0</v>
      </c>
    </row>
    <row r="302" spans="1:27" x14ac:dyDescent="0.25">
      <c r="A302" s="5">
        <f t="shared" si="24"/>
        <v>1900</v>
      </c>
      <c r="B302" s="5">
        <f t="shared" si="25"/>
        <v>1</v>
      </c>
      <c r="C302" s="5" t="str">
        <f>VLOOKUP(B302,Tablas!E$1:F$13,2,FALSE)</f>
        <v>1T</v>
      </c>
      <c r="D302" s="60"/>
      <c r="E302" s="55"/>
      <c r="F302" s="243"/>
      <c r="G302" s="419">
        <f>VLOOKUP(F302,Terceros!A:C,3,FALSE)</f>
        <v>0</v>
      </c>
      <c r="H302" s="243"/>
      <c r="I302" s="56"/>
      <c r="J302" s="286" t="str">
        <f t="shared" si="27"/>
        <v>n</v>
      </c>
      <c r="K302" s="286">
        <f>VLOOKUP(F302,Terceros!A:D,4,FALSE)</f>
        <v>0</v>
      </c>
      <c r="L302" s="61" t="s">
        <v>63</v>
      </c>
      <c r="M302" s="69"/>
      <c r="N302" s="58"/>
      <c r="O302" s="57">
        <f t="shared" si="28"/>
        <v>0</v>
      </c>
      <c r="P302" s="59"/>
      <c r="Q302" s="58"/>
      <c r="R302" s="57">
        <f t="shared" si="29"/>
        <v>0</v>
      </c>
      <c r="S302" s="99">
        <f t="shared" si="26"/>
        <v>0</v>
      </c>
      <c r="T302" s="56"/>
      <c r="U302" s="60"/>
      <c r="V302" s="322"/>
      <c r="W302" s="56"/>
      <c r="X302" s="242">
        <f>VLOOKUP(F302,Terceros!A$2:A$301,1,FALSE)</f>
        <v>0</v>
      </c>
      <c r="Y302" s="238">
        <f>VLOOKUP(H302,CR!A$3:A$27,1,FALSE)</f>
        <v>0</v>
      </c>
      <c r="Z302" s="285">
        <f>VLOOKUP(F302,Terceros!A:B,2,FALSE)</f>
        <v>0</v>
      </c>
      <c r="AA302" s="242">
        <f>VLOOKUP(H302,CR!A$1:CK$26,89,FALSE)</f>
        <v>0</v>
      </c>
    </row>
    <row r="303" spans="1:27" x14ac:dyDescent="0.25">
      <c r="A303" s="5">
        <f t="shared" si="24"/>
        <v>1900</v>
      </c>
      <c r="B303" s="5">
        <f t="shared" si="25"/>
        <v>1</v>
      </c>
      <c r="C303" s="5" t="str">
        <f>VLOOKUP(B303,Tablas!E$1:F$13,2,FALSE)</f>
        <v>1T</v>
      </c>
      <c r="D303" s="60"/>
      <c r="E303" s="55"/>
      <c r="F303" s="243"/>
      <c r="G303" s="419">
        <f>VLOOKUP(F303,Terceros!A:C,3,FALSE)</f>
        <v>0</v>
      </c>
      <c r="H303" s="243"/>
      <c r="I303" s="56"/>
      <c r="J303" s="286" t="str">
        <f t="shared" si="27"/>
        <v>n</v>
      </c>
      <c r="K303" s="286">
        <f>VLOOKUP(F303,Terceros!A:D,4,FALSE)</f>
        <v>0</v>
      </c>
      <c r="L303" s="61" t="s">
        <v>63</v>
      </c>
      <c r="M303" s="69"/>
      <c r="N303" s="58"/>
      <c r="O303" s="57">
        <f t="shared" si="28"/>
        <v>0</v>
      </c>
      <c r="P303" s="59"/>
      <c r="Q303" s="58"/>
      <c r="R303" s="57">
        <f t="shared" si="29"/>
        <v>0</v>
      </c>
      <c r="S303" s="99">
        <f t="shared" si="26"/>
        <v>0</v>
      </c>
      <c r="T303" s="56"/>
      <c r="U303" s="60"/>
      <c r="V303" s="322"/>
      <c r="W303" s="56"/>
      <c r="X303" s="242">
        <f>VLOOKUP(F303,Terceros!A$2:A$301,1,FALSE)</f>
        <v>0</v>
      </c>
      <c r="Y303" s="238">
        <f>VLOOKUP(H303,CR!A$3:A$27,1,FALSE)</f>
        <v>0</v>
      </c>
      <c r="Z303" s="285">
        <f>VLOOKUP(F303,Terceros!A:B,2,FALSE)</f>
        <v>0</v>
      </c>
      <c r="AA303" s="242">
        <f>VLOOKUP(H303,CR!A$1:CK$26,89,FALSE)</f>
        <v>0</v>
      </c>
    </row>
    <row r="304" spans="1:27" x14ac:dyDescent="0.25">
      <c r="A304" s="5">
        <f t="shared" si="24"/>
        <v>1900</v>
      </c>
      <c r="B304" s="5">
        <f t="shared" si="25"/>
        <v>1</v>
      </c>
      <c r="C304" s="5" t="str">
        <f>VLOOKUP(B304,Tablas!E$1:F$13,2,FALSE)</f>
        <v>1T</v>
      </c>
      <c r="D304" s="60"/>
      <c r="E304" s="55"/>
      <c r="F304" s="243"/>
      <c r="G304" s="419">
        <f>VLOOKUP(F304,Terceros!A:C,3,FALSE)</f>
        <v>0</v>
      </c>
      <c r="H304" s="243"/>
      <c r="I304" s="56"/>
      <c r="J304" s="286" t="str">
        <f t="shared" si="27"/>
        <v>n</v>
      </c>
      <c r="K304" s="286">
        <f>VLOOKUP(F304,Terceros!A:D,4,FALSE)</f>
        <v>0</v>
      </c>
      <c r="L304" s="61" t="s">
        <v>63</v>
      </c>
      <c r="M304" s="69"/>
      <c r="N304" s="58"/>
      <c r="O304" s="57">
        <f t="shared" si="28"/>
        <v>0</v>
      </c>
      <c r="P304" s="59"/>
      <c r="Q304" s="58"/>
      <c r="R304" s="57">
        <f t="shared" si="29"/>
        <v>0</v>
      </c>
      <c r="S304" s="99">
        <f t="shared" si="26"/>
        <v>0</v>
      </c>
      <c r="T304" s="56"/>
      <c r="U304" s="60"/>
      <c r="V304" s="322"/>
      <c r="W304" s="56"/>
      <c r="X304" s="242">
        <f>VLOOKUP(F304,Terceros!A$2:A$301,1,FALSE)</f>
        <v>0</v>
      </c>
      <c r="Y304" s="238">
        <f>VLOOKUP(H304,CR!A$3:A$27,1,FALSE)</f>
        <v>0</v>
      </c>
      <c r="Z304" s="285">
        <f>VLOOKUP(F304,Terceros!A:B,2,FALSE)</f>
        <v>0</v>
      </c>
      <c r="AA304" s="242">
        <f>VLOOKUP(H304,CR!A$1:CK$26,89,FALSE)</f>
        <v>0</v>
      </c>
    </row>
    <row r="305" spans="1:27" x14ac:dyDescent="0.25">
      <c r="A305" s="5">
        <f t="shared" si="24"/>
        <v>1900</v>
      </c>
      <c r="B305" s="5">
        <f t="shared" si="25"/>
        <v>1</v>
      </c>
      <c r="C305" s="5" t="str">
        <f>VLOOKUP(B305,Tablas!E$1:F$13,2,FALSE)</f>
        <v>1T</v>
      </c>
      <c r="D305" s="60"/>
      <c r="E305" s="55"/>
      <c r="F305" s="243"/>
      <c r="G305" s="419">
        <f>VLOOKUP(F305,Terceros!A:C,3,FALSE)</f>
        <v>0</v>
      </c>
      <c r="H305" s="243"/>
      <c r="I305" s="56"/>
      <c r="J305" s="286" t="str">
        <f t="shared" si="27"/>
        <v>n</v>
      </c>
      <c r="K305" s="286">
        <f>VLOOKUP(F305,Terceros!A:D,4,FALSE)</f>
        <v>0</v>
      </c>
      <c r="L305" s="61" t="s">
        <v>63</v>
      </c>
      <c r="M305" s="69"/>
      <c r="N305" s="58"/>
      <c r="O305" s="57">
        <f t="shared" si="28"/>
        <v>0</v>
      </c>
      <c r="P305" s="59"/>
      <c r="Q305" s="58"/>
      <c r="R305" s="57">
        <f t="shared" si="29"/>
        <v>0</v>
      </c>
      <c r="S305" s="99">
        <f t="shared" si="26"/>
        <v>0</v>
      </c>
      <c r="T305" s="56"/>
      <c r="U305" s="60"/>
      <c r="V305" s="322"/>
      <c r="W305" s="56"/>
      <c r="X305" s="242">
        <f>VLOOKUP(F305,Terceros!A$2:A$301,1,FALSE)</f>
        <v>0</v>
      </c>
      <c r="Y305" s="238">
        <f>VLOOKUP(H305,CR!A$3:A$27,1,FALSE)</f>
        <v>0</v>
      </c>
      <c r="Z305" s="285">
        <f>VLOOKUP(F305,Terceros!A:B,2,FALSE)</f>
        <v>0</v>
      </c>
      <c r="AA305" s="242">
        <f>VLOOKUP(H305,CR!A$1:CK$26,89,FALSE)</f>
        <v>0</v>
      </c>
    </row>
    <row r="306" spans="1:27" x14ac:dyDescent="0.25">
      <c r="A306" s="5">
        <f t="shared" si="24"/>
        <v>1900</v>
      </c>
      <c r="B306" s="5">
        <f t="shared" si="25"/>
        <v>1</v>
      </c>
      <c r="C306" s="5" t="str">
        <f>VLOOKUP(B306,Tablas!E$1:F$13,2,FALSE)</f>
        <v>1T</v>
      </c>
      <c r="D306" s="60"/>
      <c r="E306" s="55"/>
      <c r="F306" s="243"/>
      <c r="G306" s="419">
        <f>VLOOKUP(F306,Terceros!A:C,3,FALSE)</f>
        <v>0</v>
      </c>
      <c r="H306" s="243"/>
      <c r="I306" s="56"/>
      <c r="J306" s="286" t="str">
        <f t="shared" si="27"/>
        <v>n</v>
      </c>
      <c r="K306" s="286">
        <f>VLOOKUP(F306,Terceros!A:D,4,FALSE)</f>
        <v>0</v>
      </c>
      <c r="L306" s="61" t="s">
        <v>63</v>
      </c>
      <c r="M306" s="69"/>
      <c r="N306" s="58"/>
      <c r="O306" s="57">
        <f t="shared" si="28"/>
        <v>0</v>
      </c>
      <c r="P306" s="59"/>
      <c r="Q306" s="58"/>
      <c r="R306" s="57">
        <f t="shared" si="29"/>
        <v>0</v>
      </c>
      <c r="S306" s="99">
        <f t="shared" si="26"/>
        <v>0</v>
      </c>
      <c r="T306" s="56"/>
      <c r="U306" s="60"/>
      <c r="V306" s="322"/>
      <c r="W306" s="56"/>
      <c r="X306" s="242">
        <f>VLOOKUP(F306,Terceros!A$2:A$301,1,FALSE)</f>
        <v>0</v>
      </c>
      <c r="Y306" s="238">
        <f>VLOOKUP(H306,CR!A$3:A$27,1,FALSE)</f>
        <v>0</v>
      </c>
      <c r="Z306" s="285">
        <f>VLOOKUP(F306,Terceros!A:B,2,FALSE)</f>
        <v>0</v>
      </c>
      <c r="AA306" s="242">
        <f>VLOOKUP(H306,CR!A$1:CK$26,89,FALSE)</f>
        <v>0</v>
      </c>
    </row>
    <row r="307" spans="1:27" x14ac:dyDescent="0.25">
      <c r="A307" s="5">
        <f t="shared" si="24"/>
        <v>1900</v>
      </c>
      <c r="B307" s="5">
        <f t="shared" si="25"/>
        <v>1</v>
      </c>
      <c r="C307" s="5" t="str">
        <f>VLOOKUP(B307,Tablas!E$1:F$13,2,FALSE)</f>
        <v>1T</v>
      </c>
      <c r="D307" s="60"/>
      <c r="E307" s="55"/>
      <c r="F307" s="243"/>
      <c r="G307" s="419">
        <f>VLOOKUP(F307,Terceros!A:C,3,FALSE)</f>
        <v>0</v>
      </c>
      <c r="H307" s="243"/>
      <c r="I307" s="56"/>
      <c r="J307" s="286" t="str">
        <f t="shared" si="27"/>
        <v>n</v>
      </c>
      <c r="K307" s="286">
        <f>VLOOKUP(F307,Terceros!A:D,4,FALSE)</f>
        <v>0</v>
      </c>
      <c r="L307" s="61" t="s">
        <v>63</v>
      </c>
      <c r="M307" s="69"/>
      <c r="N307" s="58"/>
      <c r="O307" s="57">
        <f t="shared" si="28"/>
        <v>0</v>
      </c>
      <c r="P307" s="59"/>
      <c r="Q307" s="58"/>
      <c r="R307" s="57">
        <f t="shared" si="29"/>
        <v>0</v>
      </c>
      <c r="S307" s="99">
        <f t="shared" si="26"/>
        <v>0</v>
      </c>
      <c r="T307" s="56"/>
      <c r="U307" s="60"/>
      <c r="V307" s="322"/>
      <c r="W307" s="56"/>
      <c r="X307" s="242">
        <f>VLOOKUP(F307,Terceros!A$2:A$301,1,FALSE)</f>
        <v>0</v>
      </c>
      <c r="Y307" s="238">
        <f>VLOOKUP(H307,CR!A$3:A$27,1,FALSE)</f>
        <v>0</v>
      </c>
      <c r="Z307" s="285">
        <f>VLOOKUP(F307,Terceros!A:B,2,FALSE)</f>
        <v>0</v>
      </c>
      <c r="AA307" s="242">
        <f>VLOOKUP(H307,CR!A$1:CK$26,89,FALSE)</f>
        <v>0</v>
      </c>
    </row>
    <row r="308" spans="1:27" x14ac:dyDescent="0.25">
      <c r="A308" s="5">
        <f t="shared" si="24"/>
        <v>1900</v>
      </c>
      <c r="B308" s="5">
        <f t="shared" si="25"/>
        <v>1</v>
      </c>
      <c r="C308" s="5" t="str">
        <f>VLOOKUP(B308,Tablas!E$1:F$13,2,FALSE)</f>
        <v>1T</v>
      </c>
      <c r="D308" s="60"/>
      <c r="E308" s="55"/>
      <c r="F308" s="243"/>
      <c r="G308" s="419">
        <f>VLOOKUP(F308,Terceros!A:C,3,FALSE)</f>
        <v>0</v>
      </c>
      <c r="H308" s="243"/>
      <c r="I308" s="56"/>
      <c r="J308" s="286" t="str">
        <f t="shared" si="27"/>
        <v>n</v>
      </c>
      <c r="K308" s="286">
        <f>VLOOKUP(F308,Terceros!A:D,4,FALSE)</f>
        <v>0</v>
      </c>
      <c r="L308" s="61" t="s">
        <v>63</v>
      </c>
      <c r="M308" s="57"/>
      <c r="N308" s="58"/>
      <c r="O308" s="57">
        <f t="shared" si="28"/>
        <v>0</v>
      </c>
      <c r="P308" s="59"/>
      <c r="Q308" s="58"/>
      <c r="R308" s="57">
        <f t="shared" si="29"/>
        <v>0</v>
      </c>
      <c r="S308" s="99">
        <f t="shared" si="26"/>
        <v>0</v>
      </c>
      <c r="T308" s="56"/>
      <c r="U308" s="60"/>
      <c r="V308" s="322"/>
      <c r="W308" s="56"/>
      <c r="X308" s="242">
        <f>VLOOKUP(F308,Terceros!A$2:A$301,1,FALSE)</f>
        <v>0</v>
      </c>
      <c r="Y308" s="238">
        <f>VLOOKUP(H308,CR!A$3:A$27,1,FALSE)</f>
        <v>0</v>
      </c>
      <c r="Z308" s="285">
        <f>VLOOKUP(F308,Terceros!A:B,2,FALSE)</f>
        <v>0</v>
      </c>
      <c r="AA308" s="242">
        <f>VLOOKUP(H308,CR!A$1:CK$26,89,FALSE)</f>
        <v>0</v>
      </c>
    </row>
    <row r="309" spans="1:27" x14ac:dyDescent="0.25">
      <c r="A309" s="5">
        <f t="shared" si="24"/>
        <v>1900</v>
      </c>
      <c r="B309" s="5">
        <f t="shared" si="25"/>
        <v>1</v>
      </c>
      <c r="C309" s="5" t="str">
        <f>VLOOKUP(B309,Tablas!E$1:F$13,2,FALSE)</f>
        <v>1T</v>
      </c>
      <c r="D309" s="60"/>
      <c r="E309" s="55"/>
      <c r="F309" s="243"/>
      <c r="G309" s="419">
        <f>VLOOKUP(F309,Terceros!A:C,3,FALSE)</f>
        <v>0</v>
      </c>
      <c r="H309" s="243"/>
      <c r="I309" s="56"/>
      <c r="J309" s="286" t="str">
        <f t="shared" si="27"/>
        <v>n</v>
      </c>
      <c r="K309" s="286">
        <f>VLOOKUP(F309,Terceros!A:D,4,FALSE)</f>
        <v>0</v>
      </c>
      <c r="L309" s="61" t="s">
        <v>63</v>
      </c>
      <c r="M309" s="57"/>
      <c r="N309" s="58"/>
      <c r="O309" s="57">
        <f t="shared" si="28"/>
        <v>0</v>
      </c>
      <c r="P309" s="59"/>
      <c r="Q309" s="58"/>
      <c r="R309" s="57">
        <f t="shared" si="29"/>
        <v>0</v>
      </c>
      <c r="S309" s="99">
        <f t="shared" si="26"/>
        <v>0</v>
      </c>
      <c r="T309" s="56"/>
      <c r="U309" s="60"/>
      <c r="V309" s="322"/>
      <c r="W309" s="56"/>
      <c r="X309" s="242">
        <f>VLOOKUP(F309,Terceros!A$2:A$301,1,FALSE)</f>
        <v>0</v>
      </c>
      <c r="Y309" s="238">
        <f>VLOOKUP(H309,CR!A$3:A$27,1,FALSE)</f>
        <v>0</v>
      </c>
      <c r="Z309" s="285">
        <f>VLOOKUP(F309,Terceros!A:B,2,FALSE)</f>
        <v>0</v>
      </c>
      <c r="AA309" s="242">
        <f>VLOOKUP(H309,CR!A$1:CK$26,89,FALSE)</f>
        <v>0</v>
      </c>
    </row>
    <row r="310" spans="1:27" x14ac:dyDescent="0.25">
      <c r="A310" s="5">
        <f t="shared" si="24"/>
        <v>1900</v>
      </c>
      <c r="B310" s="5">
        <f t="shared" si="25"/>
        <v>1</v>
      </c>
      <c r="C310" s="5" t="str">
        <f>VLOOKUP(B310,Tablas!E$1:F$13,2,FALSE)</f>
        <v>1T</v>
      </c>
      <c r="D310" s="60"/>
      <c r="E310" s="55"/>
      <c r="F310" s="243"/>
      <c r="G310" s="419">
        <f>VLOOKUP(F310,Terceros!A:C,3,FALSE)</f>
        <v>0</v>
      </c>
      <c r="H310" s="243"/>
      <c r="I310" s="56"/>
      <c r="J310" s="286" t="str">
        <f t="shared" si="27"/>
        <v>n</v>
      </c>
      <c r="K310" s="286">
        <f>VLOOKUP(F310,Terceros!A:D,4,FALSE)</f>
        <v>0</v>
      </c>
      <c r="L310" s="61" t="s">
        <v>63</v>
      </c>
      <c r="M310" s="57"/>
      <c r="N310" s="58"/>
      <c r="O310" s="57">
        <f t="shared" si="28"/>
        <v>0</v>
      </c>
      <c r="P310" s="59"/>
      <c r="Q310" s="58"/>
      <c r="R310" s="57">
        <f t="shared" si="29"/>
        <v>0</v>
      </c>
      <c r="S310" s="99">
        <f t="shared" si="26"/>
        <v>0</v>
      </c>
      <c r="T310" s="56"/>
      <c r="U310" s="60"/>
      <c r="V310" s="322"/>
      <c r="W310" s="56"/>
      <c r="X310" s="242">
        <f>VLOOKUP(F310,Terceros!A$2:A$301,1,FALSE)</f>
        <v>0</v>
      </c>
      <c r="Y310" s="238">
        <f>VLOOKUP(H310,CR!A$3:A$27,1,FALSE)</f>
        <v>0</v>
      </c>
      <c r="Z310" s="285">
        <f>VLOOKUP(F310,Terceros!A:B,2,FALSE)</f>
        <v>0</v>
      </c>
      <c r="AA310" s="242">
        <f>VLOOKUP(H310,CR!A$1:CK$26,89,FALSE)</f>
        <v>0</v>
      </c>
    </row>
    <row r="311" spans="1:27" x14ac:dyDescent="0.25">
      <c r="A311" s="5">
        <f t="shared" si="24"/>
        <v>1900</v>
      </c>
      <c r="B311" s="5">
        <f t="shared" si="25"/>
        <v>1</v>
      </c>
      <c r="C311" s="5" t="str">
        <f>VLOOKUP(B311,Tablas!E$1:F$13,2,FALSE)</f>
        <v>1T</v>
      </c>
      <c r="D311" s="60"/>
      <c r="E311" s="55"/>
      <c r="F311" s="243"/>
      <c r="G311" s="419">
        <f>VLOOKUP(F311,Terceros!A:C,3,FALSE)</f>
        <v>0</v>
      </c>
      <c r="H311" s="243"/>
      <c r="I311" s="56"/>
      <c r="J311" s="286" t="str">
        <f t="shared" si="27"/>
        <v>n</v>
      </c>
      <c r="K311" s="286">
        <f>VLOOKUP(F311,Terceros!A:D,4,FALSE)</f>
        <v>0</v>
      </c>
      <c r="L311" s="61" t="s">
        <v>63</v>
      </c>
      <c r="M311" s="57"/>
      <c r="N311" s="58"/>
      <c r="O311" s="57">
        <f t="shared" si="28"/>
        <v>0</v>
      </c>
      <c r="P311" s="59"/>
      <c r="Q311" s="58"/>
      <c r="R311" s="57">
        <f t="shared" si="29"/>
        <v>0</v>
      </c>
      <c r="S311" s="99">
        <f t="shared" si="26"/>
        <v>0</v>
      </c>
      <c r="T311" s="56"/>
      <c r="U311" s="60"/>
      <c r="V311" s="322"/>
      <c r="W311" s="56"/>
      <c r="X311" s="242">
        <f>VLOOKUP(F311,Terceros!A$2:A$301,1,FALSE)</f>
        <v>0</v>
      </c>
      <c r="Y311" s="238">
        <f>VLOOKUP(H311,CR!A$3:A$27,1,FALSE)</f>
        <v>0</v>
      </c>
      <c r="Z311" s="285">
        <f>VLOOKUP(F311,Terceros!A:B,2,FALSE)</f>
        <v>0</v>
      </c>
      <c r="AA311" s="242">
        <f>VLOOKUP(H311,CR!A$1:CK$26,89,FALSE)</f>
        <v>0</v>
      </c>
    </row>
    <row r="312" spans="1:27" x14ac:dyDescent="0.25">
      <c r="A312" s="5">
        <f t="shared" si="24"/>
        <v>1900</v>
      </c>
      <c r="B312" s="5">
        <f t="shared" si="25"/>
        <v>1</v>
      </c>
      <c r="C312" s="5" t="str">
        <f>VLOOKUP(B312,Tablas!E$1:F$13,2,FALSE)</f>
        <v>1T</v>
      </c>
      <c r="D312" s="60"/>
      <c r="E312" s="55"/>
      <c r="F312" s="243"/>
      <c r="G312" s="419">
        <f>VLOOKUP(F312,Terceros!A:C,3,FALSE)</f>
        <v>0</v>
      </c>
      <c r="H312" s="243"/>
      <c r="I312" s="56"/>
      <c r="J312" s="286" t="str">
        <f t="shared" si="27"/>
        <v>n</v>
      </c>
      <c r="K312" s="286">
        <f>VLOOKUP(F312,Terceros!A:D,4,FALSE)</f>
        <v>0</v>
      </c>
      <c r="L312" s="61" t="s">
        <v>63</v>
      </c>
      <c r="M312" s="69"/>
      <c r="N312" s="58"/>
      <c r="O312" s="57">
        <f t="shared" si="28"/>
        <v>0</v>
      </c>
      <c r="P312" s="59"/>
      <c r="Q312" s="58"/>
      <c r="R312" s="57">
        <f t="shared" si="29"/>
        <v>0</v>
      </c>
      <c r="S312" s="99">
        <f t="shared" si="26"/>
        <v>0</v>
      </c>
      <c r="T312" s="56"/>
      <c r="U312" s="60"/>
      <c r="V312" s="322"/>
      <c r="W312" s="56"/>
      <c r="X312" s="242">
        <f>VLOOKUP(F312,Terceros!A$2:A$301,1,FALSE)</f>
        <v>0</v>
      </c>
      <c r="Y312" s="238">
        <f>VLOOKUP(H312,CR!A$3:A$27,1,FALSE)</f>
        <v>0</v>
      </c>
      <c r="Z312" s="285">
        <f>VLOOKUP(F312,Terceros!A:B,2,FALSE)</f>
        <v>0</v>
      </c>
      <c r="AA312" s="242">
        <f>VLOOKUP(H312,CR!A$1:CK$26,89,FALSE)</f>
        <v>0</v>
      </c>
    </row>
    <row r="313" spans="1:27" x14ac:dyDescent="0.25">
      <c r="A313" s="5">
        <f t="shared" si="24"/>
        <v>1900</v>
      </c>
      <c r="B313" s="5">
        <f t="shared" si="25"/>
        <v>1</v>
      </c>
      <c r="C313" s="5" t="str">
        <f>VLOOKUP(B313,Tablas!E$1:F$13,2,FALSE)</f>
        <v>1T</v>
      </c>
      <c r="D313" s="60"/>
      <c r="E313" s="55"/>
      <c r="F313" s="243"/>
      <c r="G313" s="419">
        <f>VLOOKUP(F313,Terceros!A:C,3,FALSE)</f>
        <v>0</v>
      </c>
      <c r="H313" s="243"/>
      <c r="I313" s="56"/>
      <c r="J313" s="286" t="str">
        <f t="shared" si="27"/>
        <v>n</v>
      </c>
      <c r="K313" s="286">
        <f>VLOOKUP(F313,Terceros!A:D,4,FALSE)</f>
        <v>0</v>
      </c>
      <c r="L313" s="61" t="s">
        <v>63</v>
      </c>
      <c r="M313" s="69"/>
      <c r="N313" s="58"/>
      <c r="O313" s="57">
        <f t="shared" si="28"/>
        <v>0</v>
      </c>
      <c r="P313" s="59"/>
      <c r="Q313" s="58"/>
      <c r="R313" s="57">
        <f t="shared" si="29"/>
        <v>0</v>
      </c>
      <c r="S313" s="99">
        <f t="shared" si="26"/>
        <v>0</v>
      </c>
      <c r="T313" s="56"/>
      <c r="U313" s="60"/>
      <c r="V313" s="322"/>
      <c r="W313" s="56"/>
      <c r="X313" s="242">
        <f>VLOOKUP(F313,Terceros!A$2:A$301,1,FALSE)</f>
        <v>0</v>
      </c>
      <c r="Y313" s="238">
        <f>VLOOKUP(H313,CR!A$3:A$27,1,FALSE)</f>
        <v>0</v>
      </c>
      <c r="Z313" s="285">
        <f>VLOOKUP(F313,Terceros!A:B,2,FALSE)</f>
        <v>0</v>
      </c>
      <c r="AA313" s="242">
        <f>VLOOKUP(H313,CR!A$1:CK$26,89,FALSE)</f>
        <v>0</v>
      </c>
    </row>
    <row r="314" spans="1:27" x14ac:dyDescent="0.25">
      <c r="A314" s="5">
        <f t="shared" si="24"/>
        <v>1900</v>
      </c>
      <c r="B314" s="5">
        <f t="shared" si="25"/>
        <v>1</v>
      </c>
      <c r="C314" s="5" t="str">
        <f>VLOOKUP(B314,Tablas!E$1:F$13,2,FALSE)</f>
        <v>1T</v>
      </c>
      <c r="D314" s="60"/>
      <c r="E314" s="55"/>
      <c r="F314" s="243"/>
      <c r="G314" s="419">
        <f>VLOOKUP(F314,Terceros!A:C,3,FALSE)</f>
        <v>0</v>
      </c>
      <c r="H314" s="243"/>
      <c r="I314" s="56"/>
      <c r="J314" s="286" t="str">
        <f t="shared" si="27"/>
        <v>n</v>
      </c>
      <c r="K314" s="286">
        <f>VLOOKUP(F314,Terceros!A:D,4,FALSE)</f>
        <v>0</v>
      </c>
      <c r="L314" s="61" t="s">
        <v>63</v>
      </c>
      <c r="M314" s="69"/>
      <c r="N314" s="58"/>
      <c r="O314" s="57">
        <f t="shared" si="28"/>
        <v>0</v>
      </c>
      <c r="P314" s="59"/>
      <c r="Q314" s="58"/>
      <c r="R314" s="57">
        <f t="shared" si="29"/>
        <v>0</v>
      </c>
      <c r="S314" s="99">
        <f t="shared" si="26"/>
        <v>0</v>
      </c>
      <c r="T314" s="56"/>
      <c r="U314" s="60"/>
      <c r="V314" s="322"/>
      <c r="W314" s="56"/>
      <c r="X314" s="242">
        <f>VLOOKUP(F314,Terceros!A$2:A$301,1,FALSE)</f>
        <v>0</v>
      </c>
      <c r="Y314" s="238">
        <f>VLOOKUP(H314,CR!A$3:A$27,1,FALSE)</f>
        <v>0</v>
      </c>
      <c r="Z314" s="285">
        <f>VLOOKUP(F314,Terceros!A:B,2,FALSE)</f>
        <v>0</v>
      </c>
      <c r="AA314" s="242">
        <f>VLOOKUP(H314,CR!A$1:CK$26,89,FALSE)</f>
        <v>0</v>
      </c>
    </row>
    <row r="315" spans="1:27" x14ac:dyDescent="0.25">
      <c r="A315" s="5">
        <f t="shared" si="24"/>
        <v>1900</v>
      </c>
      <c r="B315" s="5">
        <f t="shared" si="25"/>
        <v>1</v>
      </c>
      <c r="C315" s="5" t="str">
        <f>VLOOKUP(B315,Tablas!E$1:F$13,2,FALSE)</f>
        <v>1T</v>
      </c>
      <c r="D315" s="60"/>
      <c r="E315" s="55"/>
      <c r="F315" s="243"/>
      <c r="G315" s="419">
        <f>VLOOKUP(F315,Terceros!A:C,3,FALSE)</f>
        <v>0</v>
      </c>
      <c r="H315" s="243"/>
      <c r="I315" s="56"/>
      <c r="J315" s="286" t="str">
        <f t="shared" si="27"/>
        <v>n</v>
      </c>
      <c r="K315" s="286">
        <f>VLOOKUP(F315,Terceros!A:D,4,FALSE)</f>
        <v>0</v>
      </c>
      <c r="L315" s="61" t="s">
        <v>63</v>
      </c>
      <c r="M315" s="69"/>
      <c r="N315" s="58"/>
      <c r="O315" s="57">
        <f t="shared" si="28"/>
        <v>0</v>
      </c>
      <c r="P315" s="59"/>
      <c r="Q315" s="58"/>
      <c r="R315" s="57">
        <f t="shared" si="29"/>
        <v>0</v>
      </c>
      <c r="S315" s="99">
        <f t="shared" si="26"/>
        <v>0</v>
      </c>
      <c r="T315" s="56"/>
      <c r="U315" s="60"/>
      <c r="V315" s="322"/>
      <c r="W315" s="56"/>
      <c r="X315" s="242">
        <f>VLOOKUP(F315,Terceros!A$2:A$301,1,FALSE)</f>
        <v>0</v>
      </c>
      <c r="Y315" s="238">
        <f>VLOOKUP(H315,CR!A$3:A$27,1,FALSE)</f>
        <v>0</v>
      </c>
      <c r="Z315" s="285">
        <f>VLOOKUP(F315,Terceros!A:B,2,FALSE)</f>
        <v>0</v>
      </c>
      <c r="AA315" s="242">
        <f>VLOOKUP(H315,CR!A$1:CK$26,89,FALSE)</f>
        <v>0</v>
      </c>
    </row>
    <row r="316" spans="1:27" x14ac:dyDescent="0.25">
      <c r="A316" s="5">
        <f t="shared" si="24"/>
        <v>1900</v>
      </c>
      <c r="B316" s="5">
        <f t="shared" si="25"/>
        <v>1</v>
      </c>
      <c r="C316" s="5" t="str">
        <f>VLOOKUP(B316,Tablas!E$1:F$13,2,FALSE)</f>
        <v>1T</v>
      </c>
      <c r="D316" s="60"/>
      <c r="E316" s="55"/>
      <c r="F316" s="243"/>
      <c r="G316" s="419">
        <f>VLOOKUP(F316,Terceros!A:C,3,FALSE)</f>
        <v>0</v>
      </c>
      <c r="H316" s="243"/>
      <c r="I316" s="56"/>
      <c r="J316" s="286" t="str">
        <f t="shared" si="27"/>
        <v>n</v>
      </c>
      <c r="K316" s="286">
        <f>VLOOKUP(F316,Terceros!A:D,4,FALSE)</f>
        <v>0</v>
      </c>
      <c r="L316" s="61" t="s">
        <v>63</v>
      </c>
      <c r="M316" s="69"/>
      <c r="N316" s="58"/>
      <c r="O316" s="57">
        <f t="shared" si="28"/>
        <v>0</v>
      </c>
      <c r="P316" s="59"/>
      <c r="Q316" s="58"/>
      <c r="R316" s="57">
        <f t="shared" si="29"/>
        <v>0</v>
      </c>
      <c r="S316" s="99">
        <f t="shared" si="26"/>
        <v>0</v>
      </c>
      <c r="T316" s="56"/>
      <c r="U316" s="60"/>
      <c r="V316" s="322"/>
      <c r="W316" s="56"/>
      <c r="X316" s="242">
        <f>VLOOKUP(F316,Terceros!A$2:A$301,1,FALSE)</f>
        <v>0</v>
      </c>
      <c r="Y316" s="238">
        <f>VLOOKUP(H316,CR!A$3:A$27,1,FALSE)</f>
        <v>0</v>
      </c>
      <c r="Z316" s="285">
        <f>VLOOKUP(F316,Terceros!A:B,2,FALSE)</f>
        <v>0</v>
      </c>
      <c r="AA316" s="242">
        <f>VLOOKUP(H316,CR!A$1:CK$26,89,FALSE)</f>
        <v>0</v>
      </c>
    </row>
    <row r="317" spans="1:27" x14ac:dyDescent="0.25">
      <c r="A317" s="5">
        <f t="shared" si="24"/>
        <v>1900</v>
      </c>
      <c r="B317" s="5">
        <f t="shared" si="25"/>
        <v>1</v>
      </c>
      <c r="C317" s="5" t="str">
        <f>VLOOKUP(B317,Tablas!E$1:F$13,2,FALSE)</f>
        <v>1T</v>
      </c>
      <c r="D317" s="60"/>
      <c r="E317" s="55"/>
      <c r="F317" s="243"/>
      <c r="G317" s="419">
        <f>VLOOKUP(F317,Terceros!A:C,3,FALSE)</f>
        <v>0</v>
      </c>
      <c r="H317" s="243"/>
      <c r="I317" s="56"/>
      <c r="J317" s="286" t="str">
        <f t="shared" si="27"/>
        <v>n</v>
      </c>
      <c r="K317" s="286">
        <f>VLOOKUP(F317,Terceros!A:D,4,FALSE)</f>
        <v>0</v>
      </c>
      <c r="L317" s="61" t="s">
        <v>63</v>
      </c>
      <c r="M317" s="69"/>
      <c r="N317" s="58"/>
      <c r="O317" s="57">
        <f t="shared" si="28"/>
        <v>0</v>
      </c>
      <c r="P317" s="59"/>
      <c r="Q317" s="58"/>
      <c r="R317" s="57">
        <f t="shared" si="29"/>
        <v>0</v>
      </c>
      <c r="S317" s="99">
        <f t="shared" si="26"/>
        <v>0</v>
      </c>
      <c r="T317" s="56"/>
      <c r="U317" s="60"/>
      <c r="V317" s="322"/>
      <c r="W317" s="56"/>
      <c r="X317" s="242">
        <f>VLOOKUP(F317,Terceros!A$2:A$301,1,FALSE)</f>
        <v>0</v>
      </c>
      <c r="Y317" s="238">
        <f>VLOOKUP(H317,CR!A$3:A$27,1,FALSE)</f>
        <v>0</v>
      </c>
      <c r="Z317" s="285">
        <f>VLOOKUP(F317,Terceros!A:B,2,FALSE)</f>
        <v>0</v>
      </c>
      <c r="AA317" s="242">
        <f>VLOOKUP(H317,CR!A$1:CK$26,89,FALSE)</f>
        <v>0</v>
      </c>
    </row>
    <row r="318" spans="1:27" x14ac:dyDescent="0.25">
      <c r="A318" s="5">
        <f t="shared" si="24"/>
        <v>1900</v>
      </c>
      <c r="B318" s="5">
        <f t="shared" si="25"/>
        <v>1</v>
      </c>
      <c r="C318" s="5" t="str">
        <f>VLOOKUP(B318,Tablas!E$1:F$13,2,FALSE)</f>
        <v>1T</v>
      </c>
      <c r="D318" s="60"/>
      <c r="E318" s="55"/>
      <c r="F318" s="243"/>
      <c r="G318" s="419">
        <f>VLOOKUP(F318,Terceros!A:C,3,FALSE)</f>
        <v>0</v>
      </c>
      <c r="H318" s="243"/>
      <c r="I318" s="56"/>
      <c r="J318" s="286" t="str">
        <f t="shared" si="27"/>
        <v>n</v>
      </c>
      <c r="K318" s="286">
        <f>VLOOKUP(F318,Terceros!A:D,4,FALSE)</f>
        <v>0</v>
      </c>
      <c r="L318" s="61" t="s">
        <v>63</v>
      </c>
      <c r="M318" s="69"/>
      <c r="N318" s="58"/>
      <c r="O318" s="57">
        <f t="shared" si="28"/>
        <v>0</v>
      </c>
      <c r="P318" s="59"/>
      <c r="Q318" s="58"/>
      <c r="R318" s="57">
        <f t="shared" si="29"/>
        <v>0</v>
      </c>
      <c r="S318" s="99">
        <f t="shared" si="26"/>
        <v>0</v>
      </c>
      <c r="T318" s="56"/>
      <c r="U318" s="60"/>
      <c r="V318" s="322"/>
      <c r="W318" s="56"/>
      <c r="X318" s="242">
        <f>VLOOKUP(F318,Terceros!A$2:A$301,1,FALSE)</f>
        <v>0</v>
      </c>
      <c r="Y318" s="238">
        <f>VLOOKUP(H318,CR!A$3:A$27,1,FALSE)</f>
        <v>0</v>
      </c>
      <c r="Z318" s="285">
        <f>VLOOKUP(F318,Terceros!A:B,2,FALSE)</f>
        <v>0</v>
      </c>
      <c r="AA318" s="242">
        <f>VLOOKUP(H318,CR!A$1:CK$26,89,FALSE)</f>
        <v>0</v>
      </c>
    </row>
    <row r="319" spans="1:27" x14ac:dyDescent="0.25">
      <c r="A319" s="5">
        <f t="shared" si="24"/>
        <v>1900</v>
      </c>
      <c r="B319" s="5">
        <f t="shared" si="25"/>
        <v>1</v>
      </c>
      <c r="C319" s="5" t="str">
        <f>VLOOKUP(B319,Tablas!E$1:F$13,2,FALSE)</f>
        <v>1T</v>
      </c>
      <c r="D319" s="60"/>
      <c r="E319" s="55"/>
      <c r="F319" s="243"/>
      <c r="G319" s="419">
        <f>VLOOKUP(F319,Terceros!A:C,3,FALSE)</f>
        <v>0</v>
      </c>
      <c r="H319" s="243"/>
      <c r="I319" s="56"/>
      <c r="J319" s="286" t="str">
        <f t="shared" si="27"/>
        <v>n</v>
      </c>
      <c r="K319" s="286">
        <f>VLOOKUP(F319,Terceros!A:D,4,FALSE)</f>
        <v>0</v>
      </c>
      <c r="L319" s="61" t="s">
        <v>63</v>
      </c>
      <c r="M319" s="69"/>
      <c r="N319" s="58"/>
      <c r="O319" s="57">
        <f t="shared" si="28"/>
        <v>0</v>
      </c>
      <c r="P319" s="59"/>
      <c r="Q319" s="58"/>
      <c r="R319" s="57">
        <f t="shared" si="29"/>
        <v>0</v>
      </c>
      <c r="S319" s="99">
        <f t="shared" si="26"/>
        <v>0</v>
      </c>
      <c r="T319" s="56"/>
      <c r="U319" s="60"/>
      <c r="V319" s="322"/>
      <c r="W319" s="56"/>
      <c r="X319" s="242">
        <f>VLOOKUP(F319,Terceros!A$2:A$301,1,FALSE)</f>
        <v>0</v>
      </c>
      <c r="Y319" s="238">
        <f>VLOOKUP(H319,CR!A$3:A$27,1,FALSE)</f>
        <v>0</v>
      </c>
      <c r="Z319" s="285">
        <f>VLOOKUP(F319,Terceros!A:B,2,FALSE)</f>
        <v>0</v>
      </c>
      <c r="AA319" s="242">
        <f>VLOOKUP(H319,CR!A$1:CK$26,89,FALSE)</f>
        <v>0</v>
      </c>
    </row>
    <row r="320" spans="1:27" x14ac:dyDescent="0.25">
      <c r="A320" s="5">
        <f t="shared" si="24"/>
        <v>1900</v>
      </c>
      <c r="B320" s="5">
        <f t="shared" si="25"/>
        <v>1</v>
      </c>
      <c r="C320" s="5" t="str">
        <f>VLOOKUP(B320,Tablas!E$1:F$13,2,FALSE)</f>
        <v>1T</v>
      </c>
      <c r="D320" s="60"/>
      <c r="E320" s="55"/>
      <c r="F320" s="243"/>
      <c r="G320" s="419">
        <f>VLOOKUP(F320,Terceros!A:C,3,FALSE)</f>
        <v>0</v>
      </c>
      <c r="H320" s="243"/>
      <c r="I320" s="56"/>
      <c r="J320" s="286" t="str">
        <f t="shared" si="27"/>
        <v>n</v>
      </c>
      <c r="K320" s="286">
        <f>VLOOKUP(F320,Terceros!A:D,4,FALSE)</f>
        <v>0</v>
      </c>
      <c r="L320" s="61" t="s">
        <v>63</v>
      </c>
      <c r="M320" s="69"/>
      <c r="N320" s="58"/>
      <c r="O320" s="57">
        <f t="shared" si="28"/>
        <v>0</v>
      </c>
      <c r="P320" s="59"/>
      <c r="Q320" s="58"/>
      <c r="R320" s="57">
        <f t="shared" si="29"/>
        <v>0</v>
      </c>
      <c r="S320" s="99">
        <f t="shared" si="26"/>
        <v>0</v>
      </c>
      <c r="T320" s="56"/>
      <c r="U320" s="60"/>
      <c r="V320" s="322"/>
      <c r="W320" s="56"/>
      <c r="X320" s="242">
        <f>VLOOKUP(F320,Terceros!A$2:A$301,1,FALSE)</f>
        <v>0</v>
      </c>
      <c r="Y320" s="238">
        <f>VLOOKUP(H320,CR!A$3:A$27,1,FALSE)</f>
        <v>0</v>
      </c>
      <c r="Z320" s="285">
        <f>VLOOKUP(F320,Terceros!A:B,2,FALSE)</f>
        <v>0</v>
      </c>
      <c r="AA320" s="242">
        <f>VLOOKUP(H320,CR!A$1:CK$26,89,FALSE)</f>
        <v>0</v>
      </c>
    </row>
    <row r="321" spans="1:27" x14ac:dyDescent="0.25">
      <c r="A321" s="5">
        <f t="shared" si="24"/>
        <v>1900</v>
      </c>
      <c r="B321" s="5">
        <f t="shared" si="25"/>
        <v>1</v>
      </c>
      <c r="C321" s="5" t="str">
        <f>VLOOKUP(B321,Tablas!E$1:F$13,2,FALSE)</f>
        <v>1T</v>
      </c>
      <c r="D321" s="60"/>
      <c r="E321" s="55"/>
      <c r="F321" s="243"/>
      <c r="G321" s="419">
        <f>VLOOKUP(F321,Terceros!A:C,3,FALSE)</f>
        <v>0</v>
      </c>
      <c r="H321" s="243"/>
      <c r="I321" s="56"/>
      <c r="J321" s="286" t="str">
        <f t="shared" si="27"/>
        <v>n</v>
      </c>
      <c r="K321" s="286">
        <f>VLOOKUP(F321,Terceros!A:D,4,FALSE)</f>
        <v>0</v>
      </c>
      <c r="L321" s="61" t="s">
        <v>63</v>
      </c>
      <c r="M321" s="69"/>
      <c r="N321" s="58"/>
      <c r="O321" s="57">
        <f t="shared" si="28"/>
        <v>0</v>
      </c>
      <c r="P321" s="59"/>
      <c r="Q321" s="58"/>
      <c r="R321" s="57">
        <f t="shared" si="29"/>
        <v>0</v>
      </c>
      <c r="S321" s="99">
        <f t="shared" si="26"/>
        <v>0</v>
      </c>
      <c r="T321" s="56"/>
      <c r="U321" s="60"/>
      <c r="V321" s="322"/>
      <c r="W321" s="56"/>
      <c r="X321" s="242">
        <f>VLOOKUP(F321,Terceros!A$2:A$301,1,FALSE)</f>
        <v>0</v>
      </c>
      <c r="Y321" s="238">
        <f>VLOOKUP(H321,CR!A$3:A$27,1,FALSE)</f>
        <v>0</v>
      </c>
      <c r="Z321" s="285">
        <f>VLOOKUP(F321,Terceros!A:B,2,FALSE)</f>
        <v>0</v>
      </c>
      <c r="AA321" s="242">
        <f>VLOOKUP(H321,CR!A$1:CK$26,89,FALSE)</f>
        <v>0</v>
      </c>
    </row>
    <row r="322" spans="1:27" x14ac:dyDescent="0.25">
      <c r="A322" s="5">
        <f t="shared" ref="A322:A385" si="30">YEAR(D322)</f>
        <v>1900</v>
      </c>
      <c r="B322" s="5">
        <f t="shared" ref="B322:B385" si="31">MONTH(D322)</f>
        <v>1</v>
      </c>
      <c r="C322" s="5" t="str">
        <f>VLOOKUP(B322,Tablas!E$1:F$13,2,FALSE)</f>
        <v>1T</v>
      </c>
      <c r="D322" s="60"/>
      <c r="E322" s="55"/>
      <c r="F322" s="243"/>
      <c r="G322" s="419">
        <f>VLOOKUP(F322,Terceros!A:C,3,FALSE)</f>
        <v>0</v>
      </c>
      <c r="H322" s="243"/>
      <c r="I322" s="56"/>
      <c r="J322" s="286" t="str">
        <f t="shared" si="27"/>
        <v>n</v>
      </c>
      <c r="K322" s="286">
        <f>VLOOKUP(F322,Terceros!A:D,4,FALSE)</f>
        <v>0</v>
      </c>
      <c r="L322" s="61" t="s">
        <v>63</v>
      </c>
      <c r="M322" s="69"/>
      <c r="N322" s="58"/>
      <c r="O322" s="57">
        <f t="shared" si="28"/>
        <v>0</v>
      </c>
      <c r="P322" s="59"/>
      <c r="Q322" s="58"/>
      <c r="R322" s="57">
        <f t="shared" si="29"/>
        <v>0</v>
      </c>
      <c r="S322" s="99">
        <f t="shared" ref="S322:S385" si="32">+M322+O322-R322</f>
        <v>0</v>
      </c>
      <c r="T322" s="56"/>
      <c r="U322" s="60"/>
      <c r="V322" s="322"/>
      <c r="W322" s="56"/>
      <c r="X322" s="242">
        <f>VLOOKUP(F322,Terceros!A$2:A$301,1,FALSE)</f>
        <v>0</v>
      </c>
      <c r="Y322" s="238">
        <f>VLOOKUP(H322,CR!A$3:A$27,1,FALSE)</f>
        <v>0</v>
      </c>
      <c r="Z322" s="285">
        <f>VLOOKUP(F322,Terceros!A:B,2,FALSE)</f>
        <v>0</v>
      </c>
      <c r="AA322" s="242">
        <f>VLOOKUP(H322,CR!A$1:CK$26,89,FALSE)</f>
        <v>0</v>
      </c>
    </row>
    <row r="323" spans="1:27" x14ac:dyDescent="0.25">
      <c r="A323" s="5">
        <f t="shared" si="30"/>
        <v>1900</v>
      </c>
      <c r="B323" s="5">
        <f t="shared" si="31"/>
        <v>1</v>
      </c>
      <c r="C323" s="5" t="str">
        <f>VLOOKUP(B323,Tablas!E$1:F$13,2,FALSE)</f>
        <v>1T</v>
      </c>
      <c r="D323" s="60"/>
      <c r="E323" s="55"/>
      <c r="F323" s="243"/>
      <c r="G323" s="419">
        <f>VLOOKUP(F323,Terceros!A:C,3,FALSE)</f>
        <v>0</v>
      </c>
      <c r="H323" s="243"/>
      <c r="I323" s="56"/>
      <c r="J323" s="286" t="str">
        <f t="shared" ref="J323:J386" si="33">IF(N323=0,"n",IF(Z323="Cliente","r","s"))</f>
        <v>n</v>
      </c>
      <c r="K323" s="286">
        <f>VLOOKUP(F323,Terceros!A:D,4,FALSE)</f>
        <v>0</v>
      </c>
      <c r="L323" s="61" t="s">
        <v>63</v>
      </c>
      <c r="M323" s="69"/>
      <c r="N323" s="58"/>
      <c r="O323" s="57">
        <f t="shared" ref="O323:O386" si="34">ROUND(M323*N323,2)</f>
        <v>0</v>
      </c>
      <c r="P323" s="59"/>
      <c r="Q323" s="58"/>
      <c r="R323" s="57">
        <f t="shared" ref="R323:R386" si="35">ROUND(Q323*M323,2)</f>
        <v>0</v>
      </c>
      <c r="S323" s="99">
        <f t="shared" si="32"/>
        <v>0</v>
      </c>
      <c r="T323" s="56"/>
      <c r="U323" s="60"/>
      <c r="V323" s="322"/>
      <c r="W323" s="56"/>
      <c r="X323" s="242">
        <f>VLOOKUP(F323,Terceros!A$2:A$301,1,FALSE)</f>
        <v>0</v>
      </c>
      <c r="Y323" s="238">
        <f>VLOOKUP(H323,CR!A$3:A$27,1,FALSE)</f>
        <v>0</v>
      </c>
      <c r="Z323" s="285">
        <f>VLOOKUP(F323,Terceros!A:B,2,FALSE)</f>
        <v>0</v>
      </c>
      <c r="AA323" s="242">
        <f>VLOOKUP(H323,CR!A$1:CK$26,89,FALSE)</f>
        <v>0</v>
      </c>
    </row>
    <row r="324" spans="1:27" x14ac:dyDescent="0.25">
      <c r="A324" s="5">
        <f t="shared" si="30"/>
        <v>1900</v>
      </c>
      <c r="B324" s="5">
        <f t="shared" si="31"/>
        <v>1</v>
      </c>
      <c r="C324" s="5" t="str">
        <f>VLOOKUP(B324,Tablas!E$1:F$13,2,FALSE)</f>
        <v>1T</v>
      </c>
      <c r="D324" s="60"/>
      <c r="E324" s="55"/>
      <c r="F324" s="243"/>
      <c r="G324" s="419">
        <f>VLOOKUP(F324,Terceros!A:C,3,FALSE)</f>
        <v>0</v>
      </c>
      <c r="H324" s="243"/>
      <c r="I324" s="56"/>
      <c r="J324" s="286" t="str">
        <f t="shared" si="33"/>
        <v>n</v>
      </c>
      <c r="K324" s="286">
        <f>VLOOKUP(F324,Terceros!A:D,4,FALSE)</f>
        <v>0</v>
      </c>
      <c r="L324" s="61" t="s">
        <v>63</v>
      </c>
      <c r="M324" s="69"/>
      <c r="N324" s="58"/>
      <c r="O324" s="57">
        <f t="shared" si="34"/>
        <v>0</v>
      </c>
      <c r="P324" s="59"/>
      <c r="Q324" s="58"/>
      <c r="R324" s="57">
        <f t="shared" si="35"/>
        <v>0</v>
      </c>
      <c r="S324" s="99">
        <f t="shared" si="32"/>
        <v>0</v>
      </c>
      <c r="T324" s="56"/>
      <c r="U324" s="60"/>
      <c r="V324" s="322"/>
      <c r="W324" s="56"/>
      <c r="X324" s="242">
        <f>VLOOKUP(F324,Terceros!A$2:A$301,1,FALSE)</f>
        <v>0</v>
      </c>
      <c r="Y324" s="238">
        <f>VLOOKUP(H324,CR!A$3:A$27,1,FALSE)</f>
        <v>0</v>
      </c>
      <c r="Z324" s="285">
        <f>VLOOKUP(F324,Terceros!A:B,2,FALSE)</f>
        <v>0</v>
      </c>
      <c r="AA324" s="242">
        <f>VLOOKUP(H324,CR!A$1:CK$26,89,FALSE)</f>
        <v>0</v>
      </c>
    </row>
    <row r="325" spans="1:27" x14ac:dyDescent="0.25">
      <c r="A325" s="5">
        <f t="shared" si="30"/>
        <v>1900</v>
      </c>
      <c r="B325" s="5">
        <f t="shared" si="31"/>
        <v>1</v>
      </c>
      <c r="C325" s="5" t="str">
        <f>VLOOKUP(B325,Tablas!E$1:F$13,2,FALSE)</f>
        <v>1T</v>
      </c>
      <c r="D325" s="60"/>
      <c r="E325" s="55"/>
      <c r="F325" s="243"/>
      <c r="G325" s="419">
        <f>VLOOKUP(F325,Terceros!A:C,3,FALSE)</f>
        <v>0</v>
      </c>
      <c r="H325" s="243"/>
      <c r="I325" s="56"/>
      <c r="J325" s="286" t="str">
        <f t="shared" si="33"/>
        <v>n</v>
      </c>
      <c r="K325" s="286">
        <f>VLOOKUP(F325,Terceros!A:D,4,FALSE)</f>
        <v>0</v>
      </c>
      <c r="L325" s="61" t="s">
        <v>63</v>
      </c>
      <c r="M325" s="69"/>
      <c r="N325" s="58"/>
      <c r="O325" s="57">
        <f t="shared" si="34"/>
        <v>0</v>
      </c>
      <c r="P325" s="59"/>
      <c r="Q325" s="58"/>
      <c r="R325" s="57">
        <f t="shared" si="35"/>
        <v>0</v>
      </c>
      <c r="S325" s="99">
        <f t="shared" si="32"/>
        <v>0</v>
      </c>
      <c r="T325" s="56"/>
      <c r="U325" s="60"/>
      <c r="V325" s="322"/>
      <c r="W325" s="56"/>
      <c r="X325" s="242">
        <f>VLOOKUP(F325,Terceros!A$2:A$301,1,FALSE)</f>
        <v>0</v>
      </c>
      <c r="Y325" s="238">
        <f>VLOOKUP(H325,CR!A$3:A$27,1,FALSE)</f>
        <v>0</v>
      </c>
      <c r="Z325" s="285">
        <f>VLOOKUP(F325,Terceros!A:B,2,FALSE)</f>
        <v>0</v>
      </c>
      <c r="AA325" s="242">
        <f>VLOOKUP(H325,CR!A$1:CK$26,89,FALSE)</f>
        <v>0</v>
      </c>
    </row>
    <row r="326" spans="1:27" x14ac:dyDescent="0.25">
      <c r="A326" s="5">
        <f t="shared" si="30"/>
        <v>1900</v>
      </c>
      <c r="B326" s="5">
        <f t="shared" si="31"/>
        <v>1</v>
      </c>
      <c r="C326" s="5" t="str">
        <f>VLOOKUP(B326,Tablas!E$1:F$13,2,FALSE)</f>
        <v>1T</v>
      </c>
      <c r="D326" s="60"/>
      <c r="E326" s="55"/>
      <c r="F326" s="243"/>
      <c r="G326" s="419">
        <f>VLOOKUP(F326,Terceros!A:C,3,FALSE)</f>
        <v>0</v>
      </c>
      <c r="H326" s="243"/>
      <c r="I326" s="56"/>
      <c r="J326" s="286" t="str">
        <f t="shared" si="33"/>
        <v>n</v>
      </c>
      <c r="K326" s="286">
        <f>VLOOKUP(F326,Terceros!A:D,4,FALSE)</f>
        <v>0</v>
      </c>
      <c r="L326" s="61" t="s">
        <v>63</v>
      </c>
      <c r="M326" s="57"/>
      <c r="N326" s="58"/>
      <c r="O326" s="57">
        <f t="shared" si="34"/>
        <v>0</v>
      </c>
      <c r="P326" s="59"/>
      <c r="Q326" s="58"/>
      <c r="R326" s="57">
        <f t="shared" si="35"/>
        <v>0</v>
      </c>
      <c r="S326" s="99">
        <f t="shared" si="32"/>
        <v>0</v>
      </c>
      <c r="T326" s="56"/>
      <c r="U326" s="60"/>
      <c r="V326" s="322"/>
      <c r="W326" s="56"/>
      <c r="X326" s="242">
        <f>VLOOKUP(F326,Terceros!A$2:A$301,1,FALSE)</f>
        <v>0</v>
      </c>
      <c r="Y326" s="238">
        <f>VLOOKUP(H326,CR!A$3:A$27,1,FALSE)</f>
        <v>0</v>
      </c>
      <c r="Z326" s="285">
        <f>VLOOKUP(F326,Terceros!A:B,2,FALSE)</f>
        <v>0</v>
      </c>
      <c r="AA326" s="242">
        <f>VLOOKUP(H326,CR!A$1:CK$26,89,FALSE)</f>
        <v>0</v>
      </c>
    </row>
    <row r="327" spans="1:27" x14ac:dyDescent="0.25">
      <c r="A327" s="5">
        <f t="shared" si="30"/>
        <v>1900</v>
      </c>
      <c r="B327" s="5">
        <f t="shared" si="31"/>
        <v>1</v>
      </c>
      <c r="C327" s="5" t="str">
        <f>VLOOKUP(B327,Tablas!E$1:F$13,2,FALSE)</f>
        <v>1T</v>
      </c>
      <c r="D327" s="60"/>
      <c r="E327" s="55"/>
      <c r="F327" s="243"/>
      <c r="G327" s="419">
        <f>VLOOKUP(F327,Terceros!A:C,3,FALSE)</f>
        <v>0</v>
      </c>
      <c r="H327" s="243"/>
      <c r="I327" s="56"/>
      <c r="J327" s="286" t="str">
        <f t="shared" si="33"/>
        <v>n</v>
      </c>
      <c r="K327" s="286">
        <f>VLOOKUP(F327,Terceros!A:D,4,FALSE)</f>
        <v>0</v>
      </c>
      <c r="L327" s="61" t="s">
        <v>63</v>
      </c>
      <c r="M327" s="57"/>
      <c r="N327" s="58"/>
      <c r="O327" s="57">
        <f t="shared" si="34"/>
        <v>0</v>
      </c>
      <c r="P327" s="59"/>
      <c r="Q327" s="58"/>
      <c r="R327" s="57">
        <f t="shared" si="35"/>
        <v>0</v>
      </c>
      <c r="S327" s="99">
        <f t="shared" si="32"/>
        <v>0</v>
      </c>
      <c r="T327" s="56"/>
      <c r="U327" s="60"/>
      <c r="V327" s="322"/>
      <c r="W327" s="56"/>
      <c r="X327" s="242">
        <f>VLOOKUP(F327,Terceros!A$2:A$301,1,FALSE)</f>
        <v>0</v>
      </c>
      <c r="Y327" s="238">
        <f>VLOOKUP(H327,CR!A$3:A$27,1,FALSE)</f>
        <v>0</v>
      </c>
      <c r="Z327" s="285">
        <f>VLOOKUP(F327,Terceros!A:B,2,FALSE)</f>
        <v>0</v>
      </c>
      <c r="AA327" s="242">
        <f>VLOOKUP(H327,CR!A$1:CK$26,89,FALSE)</f>
        <v>0</v>
      </c>
    </row>
    <row r="328" spans="1:27" x14ac:dyDescent="0.25">
      <c r="A328" s="5">
        <f t="shared" si="30"/>
        <v>1900</v>
      </c>
      <c r="B328" s="5">
        <f t="shared" si="31"/>
        <v>1</v>
      </c>
      <c r="C328" s="5" t="str">
        <f>VLOOKUP(B328,Tablas!E$1:F$13,2,FALSE)</f>
        <v>1T</v>
      </c>
      <c r="D328" s="60"/>
      <c r="E328" s="55"/>
      <c r="F328" s="243"/>
      <c r="G328" s="419">
        <f>VLOOKUP(F328,Terceros!A:C,3,FALSE)</f>
        <v>0</v>
      </c>
      <c r="H328" s="243"/>
      <c r="I328" s="56"/>
      <c r="J328" s="286" t="str">
        <f t="shared" si="33"/>
        <v>n</v>
      </c>
      <c r="K328" s="286">
        <f>VLOOKUP(F328,Terceros!A:D,4,FALSE)</f>
        <v>0</v>
      </c>
      <c r="L328" s="61" t="s">
        <v>63</v>
      </c>
      <c r="M328" s="57"/>
      <c r="N328" s="58"/>
      <c r="O328" s="57">
        <f t="shared" si="34"/>
        <v>0</v>
      </c>
      <c r="P328" s="59"/>
      <c r="Q328" s="58"/>
      <c r="R328" s="57">
        <f t="shared" si="35"/>
        <v>0</v>
      </c>
      <c r="S328" s="99">
        <f t="shared" si="32"/>
        <v>0</v>
      </c>
      <c r="T328" s="56"/>
      <c r="U328" s="60"/>
      <c r="V328" s="322"/>
      <c r="W328" s="56"/>
      <c r="X328" s="242">
        <f>VLOOKUP(F328,Terceros!A$2:A$301,1,FALSE)</f>
        <v>0</v>
      </c>
      <c r="Y328" s="238">
        <f>VLOOKUP(H328,CR!A$3:A$27,1,FALSE)</f>
        <v>0</v>
      </c>
      <c r="Z328" s="285">
        <f>VLOOKUP(F328,Terceros!A:B,2,FALSE)</f>
        <v>0</v>
      </c>
      <c r="AA328" s="242">
        <f>VLOOKUP(H328,CR!A$1:CK$26,89,FALSE)</f>
        <v>0</v>
      </c>
    </row>
    <row r="329" spans="1:27" x14ac:dyDescent="0.25">
      <c r="A329" s="5">
        <f t="shared" si="30"/>
        <v>1900</v>
      </c>
      <c r="B329" s="5">
        <f t="shared" si="31"/>
        <v>1</v>
      </c>
      <c r="C329" s="5" t="str">
        <f>VLOOKUP(B329,Tablas!E$1:F$13,2,FALSE)</f>
        <v>1T</v>
      </c>
      <c r="D329" s="60"/>
      <c r="E329" s="55"/>
      <c r="F329" s="243"/>
      <c r="G329" s="419">
        <f>VLOOKUP(F329,Terceros!A:C,3,FALSE)</f>
        <v>0</v>
      </c>
      <c r="H329" s="243"/>
      <c r="I329" s="56"/>
      <c r="J329" s="286" t="str">
        <f t="shared" si="33"/>
        <v>n</v>
      </c>
      <c r="K329" s="286">
        <f>VLOOKUP(F329,Terceros!A:D,4,FALSE)</f>
        <v>0</v>
      </c>
      <c r="L329" s="61" t="s">
        <v>63</v>
      </c>
      <c r="M329" s="57"/>
      <c r="N329" s="58"/>
      <c r="O329" s="57">
        <f t="shared" si="34"/>
        <v>0</v>
      </c>
      <c r="P329" s="59"/>
      <c r="Q329" s="58"/>
      <c r="R329" s="57">
        <f t="shared" si="35"/>
        <v>0</v>
      </c>
      <c r="S329" s="99">
        <f t="shared" si="32"/>
        <v>0</v>
      </c>
      <c r="T329" s="56"/>
      <c r="U329" s="60"/>
      <c r="V329" s="322"/>
      <c r="W329" s="56"/>
      <c r="X329" s="242">
        <f>VLOOKUP(F329,Terceros!A$2:A$301,1,FALSE)</f>
        <v>0</v>
      </c>
      <c r="Y329" s="238">
        <f>VLOOKUP(H329,CR!A$3:A$27,1,FALSE)</f>
        <v>0</v>
      </c>
      <c r="Z329" s="285">
        <f>VLOOKUP(F329,Terceros!A:B,2,FALSE)</f>
        <v>0</v>
      </c>
      <c r="AA329" s="242">
        <f>VLOOKUP(H329,CR!A$1:CK$26,89,FALSE)</f>
        <v>0</v>
      </c>
    </row>
    <row r="330" spans="1:27" x14ac:dyDescent="0.25">
      <c r="A330" s="5">
        <f t="shared" si="30"/>
        <v>1900</v>
      </c>
      <c r="B330" s="5">
        <f t="shared" si="31"/>
        <v>1</v>
      </c>
      <c r="C330" s="5" t="str">
        <f>VLOOKUP(B330,Tablas!E$1:F$13,2,FALSE)</f>
        <v>1T</v>
      </c>
      <c r="D330" s="60"/>
      <c r="E330" s="55"/>
      <c r="F330" s="243"/>
      <c r="G330" s="419">
        <f>VLOOKUP(F330,Terceros!A:C,3,FALSE)</f>
        <v>0</v>
      </c>
      <c r="H330" s="243"/>
      <c r="I330" s="56"/>
      <c r="J330" s="286" t="str">
        <f t="shared" si="33"/>
        <v>n</v>
      </c>
      <c r="K330" s="286">
        <f>VLOOKUP(F330,Terceros!A:D,4,FALSE)</f>
        <v>0</v>
      </c>
      <c r="L330" s="61" t="s">
        <v>63</v>
      </c>
      <c r="M330" s="69"/>
      <c r="N330" s="58"/>
      <c r="O330" s="57">
        <f t="shared" si="34"/>
        <v>0</v>
      </c>
      <c r="P330" s="59"/>
      <c r="Q330" s="58"/>
      <c r="R330" s="57">
        <f t="shared" si="35"/>
        <v>0</v>
      </c>
      <c r="S330" s="99">
        <f t="shared" si="32"/>
        <v>0</v>
      </c>
      <c r="T330" s="56"/>
      <c r="U330" s="60"/>
      <c r="V330" s="322"/>
      <c r="W330" s="56"/>
      <c r="X330" s="242">
        <f>VLOOKUP(F330,Terceros!A$2:A$301,1,FALSE)</f>
        <v>0</v>
      </c>
      <c r="Y330" s="238">
        <f>VLOOKUP(H330,CR!A$3:A$27,1,FALSE)</f>
        <v>0</v>
      </c>
      <c r="Z330" s="285">
        <f>VLOOKUP(F330,Terceros!A:B,2,FALSE)</f>
        <v>0</v>
      </c>
      <c r="AA330" s="242">
        <f>VLOOKUP(H330,CR!A$1:CK$26,89,FALSE)</f>
        <v>0</v>
      </c>
    </row>
    <row r="331" spans="1:27" x14ac:dyDescent="0.25">
      <c r="A331" s="5">
        <f t="shared" si="30"/>
        <v>1900</v>
      </c>
      <c r="B331" s="5">
        <f t="shared" si="31"/>
        <v>1</v>
      </c>
      <c r="C331" s="5" t="str">
        <f>VLOOKUP(B331,Tablas!E$1:F$13,2,FALSE)</f>
        <v>1T</v>
      </c>
      <c r="D331" s="60"/>
      <c r="E331" s="55"/>
      <c r="F331" s="243"/>
      <c r="G331" s="419">
        <f>VLOOKUP(F331,Terceros!A:C,3,FALSE)</f>
        <v>0</v>
      </c>
      <c r="H331" s="243"/>
      <c r="I331" s="56"/>
      <c r="J331" s="286" t="str">
        <f t="shared" si="33"/>
        <v>n</v>
      </c>
      <c r="K331" s="286">
        <f>VLOOKUP(F331,Terceros!A:D,4,FALSE)</f>
        <v>0</v>
      </c>
      <c r="L331" s="61" t="s">
        <v>63</v>
      </c>
      <c r="M331" s="69"/>
      <c r="N331" s="58"/>
      <c r="O331" s="57">
        <f t="shared" si="34"/>
        <v>0</v>
      </c>
      <c r="P331" s="59"/>
      <c r="Q331" s="58"/>
      <c r="R331" s="57">
        <f t="shared" si="35"/>
        <v>0</v>
      </c>
      <c r="S331" s="99">
        <f t="shared" si="32"/>
        <v>0</v>
      </c>
      <c r="T331" s="56"/>
      <c r="U331" s="60"/>
      <c r="V331" s="322"/>
      <c r="W331" s="56"/>
      <c r="X331" s="242">
        <f>VLOOKUP(F331,Terceros!A$2:A$301,1,FALSE)</f>
        <v>0</v>
      </c>
      <c r="Y331" s="238">
        <f>VLOOKUP(H331,CR!A$3:A$27,1,FALSE)</f>
        <v>0</v>
      </c>
      <c r="Z331" s="285">
        <f>VLOOKUP(F331,Terceros!A:B,2,FALSE)</f>
        <v>0</v>
      </c>
      <c r="AA331" s="242">
        <f>VLOOKUP(H331,CR!A$1:CK$26,89,FALSE)</f>
        <v>0</v>
      </c>
    </row>
    <row r="332" spans="1:27" x14ac:dyDescent="0.25">
      <c r="A332" s="5">
        <f t="shared" si="30"/>
        <v>1900</v>
      </c>
      <c r="B332" s="5">
        <f t="shared" si="31"/>
        <v>1</v>
      </c>
      <c r="C332" s="5" t="str">
        <f>VLOOKUP(B332,Tablas!E$1:F$13,2,FALSE)</f>
        <v>1T</v>
      </c>
      <c r="D332" s="60"/>
      <c r="E332" s="55"/>
      <c r="F332" s="243"/>
      <c r="G332" s="419">
        <f>VLOOKUP(F332,Terceros!A:C,3,FALSE)</f>
        <v>0</v>
      </c>
      <c r="H332" s="243"/>
      <c r="I332" s="56"/>
      <c r="J332" s="286" t="str">
        <f t="shared" si="33"/>
        <v>n</v>
      </c>
      <c r="K332" s="286">
        <f>VLOOKUP(F332,Terceros!A:D,4,FALSE)</f>
        <v>0</v>
      </c>
      <c r="L332" s="61" t="s">
        <v>63</v>
      </c>
      <c r="M332" s="69"/>
      <c r="N332" s="58"/>
      <c r="O332" s="57">
        <f t="shared" si="34"/>
        <v>0</v>
      </c>
      <c r="P332" s="59"/>
      <c r="Q332" s="58"/>
      <c r="R332" s="57">
        <f t="shared" si="35"/>
        <v>0</v>
      </c>
      <c r="S332" s="99">
        <f t="shared" si="32"/>
        <v>0</v>
      </c>
      <c r="T332" s="56"/>
      <c r="U332" s="60"/>
      <c r="V332" s="322"/>
      <c r="W332" s="56"/>
      <c r="X332" s="242">
        <f>VLOOKUP(F332,Terceros!A$2:A$301,1,FALSE)</f>
        <v>0</v>
      </c>
      <c r="Y332" s="238">
        <f>VLOOKUP(H332,CR!A$3:A$27,1,FALSE)</f>
        <v>0</v>
      </c>
      <c r="Z332" s="285">
        <f>VLOOKUP(F332,Terceros!A:B,2,FALSE)</f>
        <v>0</v>
      </c>
      <c r="AA332" s="242">
        <f>VLOOKUP(H332,CR!A$1:CK$26,89,FALSE)</f>
        <v>0</v>
      </c>
    </row>
    <row r="333" spans="1:27" x14ac:dyDescent="0.25">
      <c r="A333" s="5">
        <f t="shared" si="30"/>
        <v>1900</v>
      </c>
      <c r="B333" s="5">
        <f t="shared" si="31"/>
        <v>1</v>
      </c>
      <c r="C333" s="5" t="str">
        <f>VLOOKUP(B333,Tablas!E$1:F$13,2,FALSE)</f>
        <v>1T</v>
      </c>
      <c r="D333" s="60"/>
      <c r="E333" s="55"/>
      <c r="F333" s="243"/>
      <c r="G333" s="419">
        <f>VLOOKUP(F333,Terceros!A:C,3,FALSE)</f>
        <v>0</v>
      </c>
      <c r="H333" s="243"/>
      <c r="I333" s="56"/>
      <c r="J333" s="286" t="str">
        <f t="shared" si="33"/>
        <v>n</v>
      </c>
      <c r="K333" s="286">
        <f>VLOOKUP(F333,Terceros!A:D,4,FALSE)</f>
        <v>0</v>
      </c>
      <c r="L333" s="61" t="s">
        <v>63</v>
      </c>
      <c r="M333" s="69"/>
      <c r="N333" s="58"/>
      <c r="O333" s="57">
        <f t="shared" si="34"/>
        <v>0</v>
      </c>
      <c r="P333" s="59"/>
      <c r="Q333" s="58"/>
      <c r="R333" s="57">
        <f t="shared" si="35"/>
        <v>0</v>
      </c>
      <c r="S333" s="99">
        <f t="shared" si="32"/>
        <v>0</v>
      </c>
      <c r="T333" s="56"/>
      <c r="U333" s="60"/>
      <c r="V333" s="322"/>
      <c r="W333" s="56"/>
      <c r="X333" s="242">
        <f>VLOOKUP(F333,Terceros!A$2:A$301,1,FALSE)</f>
        <v>0</v>
      </c>
      <c r="Y333" s="238">
        <f>VLOOKUP(H333,CR!A$3:A$27,1,FALSE)</f>
        <v>0</v>
      </c>
      <c r="Z333" s="285">
        <f>VLOOKUP(F333,Terceros!A:B,2,FALSE)</f>
        <v>0</v>
      </c>
      <c r="AA333" s="242">
        <f>VLOOKUP(H333,CR!A$1:CK$26,89,FALSE)</f>
        <v>0</v>
      </c>
    </row>
    <row r="334" spans="1:27" x14ac:dyDescent="0.25">
      <c r="A334" s="5">
        <f t="shared" si="30"/>
        <v>1900</v>
      </c>
      <c r="B334" s="5">
        <f t="shared" si="31"/>
        <v>1</v>
      </c>
      <c r="C334" s="5" t="str">
        <f>VLOOKUP(B334,Tablas!E$1:F$13,2,FALSE)</f>
        <v>1T</v>
      </c>
      <c r="D334" s="60"/>
      <c r="E334" s="55"/>
      <c r="F334" s="243"/>
      <c r="G334" s="419">
        <f>VLOOKUP(F334,Terceros!A:C,3,FALSE)</f>
        <v>0</v>
      </c>
      <c r="H334" s="243"/>
      <c r="I334" s="56"/>
      <c r="J334" s="286" t="str">
        <f t="shared" si="33"/>
        <v>n</v>
      </c>
      <c r="K334" s="286">
        <f>VLOOKUP(F334,Terceros!A:D,4,FALSE)</f>
        <v>0</v>
      </c>
      <c r="L334" s="61" t="s">
        <v>63</v>
      </c>
      <c r="M334" s="69"/>
      <c r="N334" s="58"/>
      <c r="O334" s="57">
        <f t="shared" si="34"/>
        <v>0</v>
      </c>
      <c r="P334" s="59"/>
      <c r="Q334" s="58"/>
      <c r="R334" s="57">
        <f t="shared" si="35"/>
        <v>0</v>
      </c>
      <c r="S334" s="99">
        <f t="shared" si="32"/>
        <v>0</v>
      </c>
      <c r="T334" s="56"/>
      <c r="U334" s="60"/>
      <c r="V334" s="322"/>
      <c r="W334" s="56"/>
      <c r="X334" s="242">
        <f>VLOOKUP(F334,Terceros!A$2:A$301,1,FALSE)</f>
        <v>0</v>
      </c>
      <c r="Y334" s="238">
        <f>VLOOKUP(H334,CR!A$3:A$27,1,FALSE)</f>
        <v>0</v>
      </c>
      <c r="Z334" s="285">
        <f>VLOOKUP(F334,Terceros!A:B,2,FALSE)</f>
        <v>0</v>
      </c>
      <c r="AA334" s="242">
        <f>VLOOKUP(H334,CR!A$1:CK$26,89,FALSE)</f>
        <v>0</v>
      </c>
    </row>
    <row r="335" spans="1:27" x14ac:dyDescent="0.25">
      <c r="A335" s="5">
        <f t="shared" si="30"/>
        <v>1900</v>
      </c>
      <c r="B335" s="5">
        <f t="shared" si="31"/>
        <v>1</v>
      </c>
      <c r="C335" s="5" t="str">
        <f>VLOOKUP(B335,Tablas!E$1:F$13,2,FALSE)</f>
        <v>1T</v>
      </c>
      <c r="D335" s="60"/>
      <c r="E335" s="55"/>
      <c r="F335" s="243"/>
      <c r="G335" s="419">
        <f>VLOOKUP(F335,Terceros!A:C,3,FALSE)</f>
        <v>0</v>
      </c>
      <c r="H335" s="243"/>
      <c r="I335" s="56"/>
      <c r="J335" s="286" t="str">
        <f t="shared" si="33"/>
        <v>n</v>
      </c>
      <c r="K335" s="286">
        <f>VLOOKUP(F335,Terceros!A:D,4,FALSE)</f>
        <v>0</v>
      </c>
      <c r="L335" s="61" t="s">
        <v>63</v>
      </c>
      <c r="M335" s="69"/>
      <c r="N335" s="58"/>
      <c r="O335" s="57">
        <f t="shared" si="34"/>
        <v>0</v>
      </c>
      <c r="P335" s="59"/>
      <c r="Q335" s="58"/>
      <c r="R335" s="57">
        <f t="shared" si="35"/>
        <v>0</v>
      </c>
      <c r="S335" s="99">
        <f t="shared" si="32"/>
        <v>0</v>
      </c>
      <c r="T335" s="56"/>
      <c r="U335" s="60"/>
      <c r="V335" s="322"/>
      <c r="W335" s="56"/>
      <c r="X335" s="242">
        <f>VLOOKUP(F335,Terceros!A$2:A$301,1,FALSE)</f>
        <v>0</v>
      </c>
      <c r="Y335" s="238">
        <f>VLOOKUP(H335,CR!A$3:A$27,1,FALSE)</f>
        <v>0</v>
      </c>
      <c r="Z335" s="285">
        <f>VLOOKUP(F335,Terceros!A:B,2,FALSE)</f>
        <v>0</v>
      </c>
      <c r="AA335" s="242">
        <f>VLOOKUP(H335,CR!A$1:CK$26,89,FALSE)</f>
        <v>0</v>
      </c>
    </row>
    <row r="336" spans="1:27" x14ac:dyDescent="0.25">
      <c r="A336" s="5">
        <f t="shared" si="30"/>
        <v>1900</v>
      </c>
      <c r="B336" s="5">
        <f t="shared" si="31"/>
        <v>1</v>
      </c>
      <c r="C336" s="5" t="str">
        <f>VLOOKUP(B336,Tablas!E$1:F$13,2,FALSE)</f>
        <v>1T</v>
      </c>
      <c r="D336" s="60"/>
      <c r="E336" s="55"/>
      <c r="F336" s="243"/>
      <c r="G336" s="419">
        <f>VLOOKUP(F336,Terceros!A:C,3,FALSE)</f>
        <v>0</v>
      </c>
      <c r="H336" s="243"/>
      <c r="I336" s="56"/>
      <c r="J336" s="286" t="str">
        <f t="shared" si="33"/>
        <v>n</v>
      </c>
      <c r="K336" s="286">
        <f>VLOOKUP(F336,Terceros!A:D,4,FALSE)</f>
        <v>0</v>
      </c>
      <c r="L336" s="61" t="s">
        <v>63</v>
      </c>
      <c r="M336" s="69"/>
      <c r="N336" s="58"/>
      <c r="O336" s="57">
        <f t="shared" si="34"/>
        <v>0</v>
      </c>
      <c r="P336" s="59"/>
      <c r="Q336" s="58"/>
      <c r="R336" s="57">
        <f t="shared" si="35"/>
        <v>0</v>
      </c>
      <c r="S336" s="99">
        <f t="shared" si="32"/>
        <v>0</v>
      </c>
      <c r="T336" s="56"/>
      <c r="U336" s="60"/>
      <c r="V336" s="322"/>
      <c r="W336" s="56"/>
      <c r="X336" s="242">
        <f>VLOOKUP(F336,Terceros!A$2:A$301,1,FALSE)</f>
        <v>0</v>
      </c>
      <c r="Y336" s="238">
        <f>VLOOKUP(H336,CR!A$3:A$27,1,FALSE)</f>
        <v>0</v>
      </c>
      <c r="Z336" s="285">
        <f>VLOOKUP(F336,Terceros!A:B,2,FALSE)</f>
        <v>0</v>
      </c>
      <c r="AA336" s="242">
        <f>VLOOKUP(H336,CR!A$1:CK$26,89,FALSE)</f>
        <v>0</v>
      </c>
    </row>
    <row r="337" spans="1:27" x14ac:dyDescent="0.25">
      <c r="A337" s="5">
        <f t="shared" si="30"/>
        <v>1900</v>
      </c>
      <c r="B337" s="5">
        <f t="shared" si="31"/>
        <v>1</v>
      </c>
      <c r="C337" s="5" t="str">
        <f>VLOOKUP(B337,Tablas!E$1:F$13,2,FALSE)</f>
        <v>1T</v>
      </c>
      <c r="D337" s="60"/>
      <c r="E337" s="55"/>
      <c r="F337" s="243"/>
      <c r="G337" s="419">
        <f>VLOOKUP(F337,Terceros!A:C,3,FALSE)</f>
        <v>0</v>
      </c>
      <c r="H337" s="243"/>
      <c r="I337" s="56"/>
      <c r="J337" s="286" t="str">
        <f t="shared" si="33"/>
        <v>n</v>
      </c>
      <c r="K337" s="286">
        <f>VLOOKUP(F337,Terceros!A:D,4,FALSE)</f>
        <v>0</v>
      </c>
      <c r="L337" s="61" t="s">
        <v>63</v>
      </c>
      <c r="M337" s="69"/>
      <c r="N337" s="58"/>
      <c r="O337" s="57">
        <f t="shared" si="34"/>
        <v>0</v>
      </c>
      <c r="P337" s="59"/>
      <c r="Q337" s="58"/>
      <c r="R337" s="57">
        <f t="shared" si="35"/>
        <v>0</v>
      </c>
      <c r="S337" s="99">
        <f t="shared" si="32"/>
        <v>0</v>
      </c>
      <c r="T337" s="56"/>
      <c r="U337" s="60"/>
      <c r="V337" s="322"/>
      <c r="W337" s="56"/>
      <c r="X337" s="242">
        <f>VLOOKUP(F337,Terceros!A$2:A$301,1,FALSE)</f>
        <v>0</v>
      </c>
      <c r="Y337" s="238">
        <f>VLOOKUP(H337,CR!A$3:A$27,1,FALSE)</f>
        <v>0</v>
      </c>
      <c r="Z337" s="285">
        <f>VLOOKUP(F337,Terceros!A:B,2,FALSE)</f>
        <v>0</v>
      </c>
      <c r="AA337" s="242">
        <f>VLOOKUP(H337,CR!A$1:CK$26,89,FALSE)</f>
        <v>0</v>
      </c>
    </row>
    <row r="338" spans="1:27" x14ac:dyDescent="0.25">
      <c r="A338" s="5">
        <f t="shared" si="30"/>
        <v>1900</v>
      </c>
      <c r="B338" s="5">
        <f t="shared" si="31"/>
        <v>1</v>
      </c>
      <c r="C338" s="5" t="str">
        <f>VLOOKUP(B338,Tablas!E$1:F$13,2,FALSE)</f>
        <v>1T</v>
      </c>
      <c r="D338" s="60"/>
      <c r="E338" s="55"/>
      <c r="F338" s="243"/>
      <c r="G338" s="419">
        <f>VLOOKUP(F338,Terceros!A:C,3,FALSE)</f>
        <v>0</v>
      </c>
      <c r="H338" s="243"/>
      <c r="I338" s="56"/>
      <c r="J338" s="286" t="str">
        <f t="shared" si="33"/>
        <v>n</v>
      </c>
      <c r="K338" s="286">
        <f>VLOOKUP(F338,Terceros!A:D,4,FALSE)</f>
        <v>0</v>
      </c>
      <c r="L338" s="61" t="s">
        <v>63</v>
      </c>
      <c r="M338" s="69"/>
      <c r="N338" s="58"/>
      <c r="O338" s="57">
        <f t="shared" si="34"/>
        <v>0</v>
      </c>
      <c r="P338" s="59"/>
      <c r="Q338" s="58"/>
      <c r="R338" s="57">
        <f t="shared" si="35"/>
        <v>0</v>
      </c>
      <c r="S338" s="99">
        <f t="shared" si="32"/>
        <v>0</v>
      </c>
      <c r="T338" s="56"/>
      <c r="U338" s="60"/>
      <c r="V338" s="322"/>
      <c r="W338" s="56"/>
      <c r="X338" s="242">
        <f>VLOOKUP(F338,Terceros!A$2:A$301,1,FALSE)</f>
        <v>0</v>
      </c>
      <c r="Y338" s="238">
        <f>VLOOKUP(H338,CR!A$3:A$27,1,FALSE)</f>
        <v>0</v>
      </c>
      <c r="Z338" s="285">
        <f>VLOOKUP(F338,Terceros!A:B,2,FALSE)</f>
        <v>0</v>
      </c>
      <c r="AA338" s="242">
        <f>VLOOKUP(H338,CR!A$1:CK$26,89,FALSE)</f>
        <v>0</v>
      </c>
    </row>
    <row r="339" spans="1:27" x14ac:dyDescent="0.25">
      <c r="A339" s="5">
        <f t="shared" si="30"/>
        <v>1900</v>
      </c>
      <c r="B339" s="5">
        <f t="shared" si="31"/>
        <v>1</v>
      </c>
      <c r="C339" s="5" t="str">
        <f>VLOOKUP(B339,Tablas!E$1:F$13,2,FALSE)</f>
        <v>1T</v>
      </c>
      <c r="D339" s="60"/>
      <c r="E339" s="55"/>
      <c r="F339" s="243"/>
      <c r="G339" s="419">
        <f>VLOOKUP(F339,Terceros!A:C,3,FALSE)</f>
        <v>0</v>
      </c>
      <c r="H339" s="243"/>
      <c r="I339" s="56"/>
      <c r="J339" s="286" t="str">
        <f t="shared" si="33"/>
        <v>n</v>
      </c>
      <c r="K339" s="286">
        <f>VLOOKUP(F339,Terceros!A:D,4,FALSE)</f>
        <v>0</v>
      </c>
      <c r="L339" s="61" t="s">
        <v>63</v>
      </c>
      <c r="M339" s="69"/>
      <c r="N339" s="58"/>
      <c r="O339" s="57">
        <f t="shared" si="34"/>
        <v>0</v>
      </c>
      <c r="P339" s="59"/>
      <c r="Q339" s="58"/>
      <c r="R339" s="57">
        <f t="shared" si="35"/>
        <v>0</v>
      </c>
      <c r="S339" s="99">
        <f t="shared" si="32"/>
        <v>0</v>
      </c>
      <c r="T339" s="56"/>
      <c r="U339" s="60"/>
      <c r="V339" s="322"/>
      <c r="W339" s="56"/>
      <c r="X339" s="242">
        <f>VLOOKUP(F339,Terceros!A$2:A$301,1,FALSE)</f>
        <v>0</v>
      </c>
      <c r="Y339" s="238">
        <f>VLOOKUP(H339,CR!A$3:A$27,1,FALSE)</f>
        <v>0</v>
      </c>
      <c r="Z339" s="285">
        <f>VLOOKUP(F339,Terceros!A:B,2,FALSE)</f>
        <v>0</v>
      </c>
      <c r="AA339" s="242">
        <f>VLOOKUP(H339,CR!A$1:CK$26,89,FALSE)</f>
        <v>0</v>
      </c>
    </row>
    <row r="340" spans="1:27" x14ac:dyDescent="0.25">
      <c r="A340" s="5">
        <f t="shared" si="30"/>
        <v>1900</v>
      </c>
      <c r="B340" s="5">
        <f t="shared" si="31"/>
        <v>1</v>
      </c>
      <c r="C340" s="5" t="str">
        <f>VLOOKUP(B340,Tablas!E$1:F$13,2,FALSE)</f>
        <v>1T</v>
      </c>
      <c r="D340" s="60"/>
      <c r="E340" s="55"/>
      <c r="F340" s="243"/>
      <c r="G340" s="419">
        <f>VLOOKUP(F340,Terceros!A:C,3,FALSE)</f>
        <v>0</v>
      </c>
      <c r="H340" s="243"/>
      <c r="I340" s="56"/>
      <c r="J340" s="286" t="str">
        <f t="shared" si="33"/>
        <v>n</v>
      </c>
      <c r="K340" s="286">
        <f>VLOOKUP(F340,Terceros!A:D,4,FALSE)</f>
        <v>0</v>
      </c>
      <c r="L340" s="61" t="s">
        <v>63</v>
      </c>
      <c r="M340" s="69"/>
      <c r="N340" s="58"/>
      <c r="O340" s="57">
        <f t="shared" si="34"/>
        <v>0</v>
      </c>
      <c r="P340" s="59"/>
      <c r="Q340" s="58"/>
      <c r="R340" s="57">
        <f t="shared" si="35"/>
        <v>0</v>
      </c>
      <c r="S340" s="99">
        <f t="shared" si="32"/>
        <v>0</v>
      </c>
      <c r="T340" s="56"/>
      <c r="U340" s="60"/>
      <c r="V340" s="322"/>
      <c r="W340" s="56"/>
      <c r="X340" s="242">
        <f>VLOOKUP(F340,Terceros!A$2:A$301,1,FALSE)</f>
        <v>0</v>
      </c>
      <c r="Y340" s="238">
        <f>VLOOKUP(H340,CR!A$3:A$27,1,FALSE)</f>
        <v>0</v>
      </c>
      <c r="Z340" s="285">
        <f>VLOOKUP(F340,Terceros!A:B,2,FALSE)</f>
        <v>0</v>
      </c>
      <c r="AA340" s="242">
        <f>VLOOKUP(H340,CR!A$1:CK$26,89,FALSE)</f>
        <v>0</v>
      </c>
    </row>
    <row r="341" spans="1:27" x14ac:dyDescent="0.25">
      <c r="A341" s="5">
        <f t="shared" si="30"/>
        <v>1900</v>
      </c>
      <c r="B341" s="5">
        <f t="shared" si="31"/>
        <v>1</v>
      </c>
      <c r="C341" s="5" t="str">
        <f>VLOOKUP(B341,Tablas!E$1:F$13,2,FALSE)</f>
        <v>1T</v>
      </c>
      <c r="D341" s="60"/>
      <c r="E341" s="55"/>
      <c r="F341" s="243"/>
      <c r="G341" s="419">
        <f>VLOOKUP(F341,Terceros!A:C,3,FALSE)</f>
        <v>0</v>
      </c>
      <c r="H341" s="243"/>
      <c r="I341" s="56"/>
      <c r="J341" s="286" t="str">
        <f t="shared" si="33"/>
        <v>n</v>
      </c>
      <c r="K341" s="286">
        <f>VLOOKUP(F341,Terceros!A:D,4,FALSE)</f>
        <v>0</v>
      </c>
      <c r="L341" s="61" t="s">
        <v>63</v>
      </c>
      <c r="M341" s="69"/>
      <c r="N341" s="58"/>
      <c r="O341" s="57">
        <f t="shared" si="34"/>
        <v>0</v>
      </c>
      <c r="P341" s="59"/>
      <c r="Q341" s="58"/>
      <c r="R341" s="57">
        <f t="shared" si="35"/>
        <v>0</v>
      </c>
      <c r="S341" s="99">
        <f t="shared" si="32"/>
        <v>0</v>
      </c>
      <c r="T341" s="56"/>
      <c r="U341" s="60"/>
      <c r="V341" s="322"/>
      <c r="W341" s="56"/>
      <c r="X341" s="242">
        <f>VLOOKUP(F341,Terceros!A$2:A$301,1,FALSE)</f>
        <v>0</v>
      </c>
      <c r="Y341" s="238">
        <f>VLOOKUP(H341,CR!A$3:A$27,1,FALSE)</f>
        <v>0</v>
      </c>
      <c r="Z341" s="285">
        <f>VLOOKUP(F341,Terceros!A:B,2,FALSE)</f>
        <v>0</v>
      </c>
      <c r="AA341" s="242">
        <f>VLOOKUP(H341,CR!A$1:CK$26,89,FALSE)</f>
        <v>0</v>
      </c>
    </row>
    <row r="342" spans="1:27" x14ac:dyDescent="0.25">
      <c r="A342" s="5">
        <f t="shared" si="30"/>
        <v>1900</v>
      </c>
      <c r="B342" s="5">
        <f t="shared" si="31"/>
        <v>1</v>
      </c>
      <c r="C342" s="5" t="str">
        <f>VLOOKUP(B342,Tablas!E$1:F$13,2,FALSE)</f>
        <v>1T</v>
      </c>
      <c r="D342" s="60"/>
      <c r="E342" s="55"/>
      <c r="F342" s="243"/>
      <c r="G342" s="419">
        <f>VLOOKUP(F342,Terceros!A:C,3,FALSE)</f>
        <v>0</v>
      </c>
      <c r="H342" s="243"/>
      <c r="I342" s="56"/>
      <c r="J342" s="286" t="str">
        <f t="shared" si="33"/>
        <v>n</v>
      </c>
      <c r="K342" s="286">
        <f>VLOOKUP(F342,Terceros!A:D,4,FALSE)</f>
        <v>0</v>
      </c>
      <c r="L342" s="61" t="s">
        <v>63</v>
      </c>
      <c r="M342" s="69"/>
      <c r="N342" s="58"/>
      <c r="O342" s="57">
        <f t="shared" si="34"/>
        <v>0</v>
      </c>
      <c r="P342" s="59"/>
      <c r="Q342" s="58"/>
      <c r="R342" s="57">
        <f t="shared" si="35"/>
        <v>0</v>
      </c>
      <c r="S342" s="99">
        <f t="shared" si="32"/>
        <v>0</v>
      </c>
      <c r="T342" s="56"/>
      <c r="U342" s="60"/>
      <c r="V342" s="322"/>
      <c r="W342" s="56"/>
      <c r="X342" s="242">
        <f>VLOOKUP(F342,Terceros!A$2:A$301,1,FALSE)</f>
        <v>0</v>
      </c>
      <c r="Y342" s="238">
        <f>VLOOKUP(H342,CR!A$3:A$27,1,FALSE)</f>
        <v>0</v>
      </c>
      <c r="Z342" s="285">
        <f>VLOOKUP(F342,Terceros!A:B,2,FALSE)</f>
        <v>0</v>
      </c>
      <c r="AA342" s="242">
        <f>VLOOKUP(H342,CR!A$1:CK$26,89,FALSE)</f>
        <v>0</v>
      </c>
    </row>
    <row r="343" spans="1:27" x14ac:dyDescent="0.25">
      <c r="A343" s="5">
        <f t="shared" si="30"/>
        <v>1900</v>
      </c>
      <c r="B343" s="5">
        <f t="shared" si="31"/>
        <v>1</v>
      </c>
      <c r="C343" s="5" t="str">
        <f>VLOOKUP(B343,Tablas!E$1:F$13,2,FALSE)</f>
        <v>1T</v>
      </c>
      <c r="D343" s="60"/>
      <c r="E343" s="55"/>
      <c r="F343" s="243"/>
      <c r="G343" s="419">
        <f>VLOOKUP(F343,Terceros!A:C,3,FALSE)</f>
        <v>0</v>
      </c>
      <c r="H343" s="243"/>
      <c r="I343" s="56"/>
      <c r="J343" s="286" t="str">
        <f t="shared" si="33"/>
        <v>n</v>
      </c>
      <c r="K343" s="286">
        <f>VLOOKUP(F343,Terceros!A:D,4,FALSE)</f>
        <v>0</v>
      </c>
      <c r="L343" s="61" t="s">
        <v>63</v>
      </c>
      <c r="M343" s="69"/>
      <c r="N343" s="58"/>
      <c r="O343" s="57">
        <f t="shared" si="34"/>
        <v>0</v>
      </c>
      <c r="P343" s="59"/>
      <c r="Q343" s="58"/>
      <c r="R343" s="57">
        <f t="shared" si="35"/>
        <v>0</v>
      </c>
      <c r="S343" s="99">
        <f t="shared" si="32"/>
        <v>0</v>
      </c>
      <c r="T343" s="56"/>
      <c r="U343" s="60"/>
      <c r="V343" s="322"/>
      <c r="W343" s="56"/>
      <c r="X343" s="242">
        <f>VLOOKUP(F343,Terceros!A$2:A$301,1,FALSE)</f>
        <v>0</v>
      </c>
      <c r="Y343" s="238">
        <f>VLOOKUP(H343,CR!A$3:A$27,1,FALSE)</f>
        <v>0</v>
      </c>
      <c r="Z343" s="285">
        <f>VLOOKUP(F343,Terceros!A:B,2,FALSE)</f>
        <v>0</v>
      </c>
      <c r="AA343" s="242">
        <f>VLOOKUP(H343,CR!A$1:CK$26,89,FALSE)</f>
        <v>0</v>
      </c>
    </row>
    <row r="344" spans="1:27" x14ac:dyDescent="0.25">
      <c r="A344" s="5">
        <f t="shared" si="30"/>
        <v>1900</v>
      </c>
      <c r="B344" s="5">
        <f t="shared" si="31"/>
        <v>1</v>
      </c>
      <c r="C344" s="5" t="str">
        <f>VLOOKUP(B344,Tablas!E$1:F$13,2,FALSE)</f>
        <v>1T</v>
      </c>
      <c r="D344" s="60"/>
      <c r="E344" s="55"/>
      <c r="F344" s="243"/>
      <c r="G344" s="419">
        <f>VLOOKUP(F344,Terceros!A:C,3,FALSE)</f>
        <v>0</v>
      </c>
      <c r="H344" s="243"/>
      <c r="I344" s="56"/>
      <c r="J344" s="286" t="str">
        <f t="shared" si="33"/>
        <v>n</v>
      </c>
      <c r="K344" s="286">
        <f>VLOOKUP(F344,Terceros!A:D,4,FALSE)</f>
        <v>0</v>
      </c>
      <c r="L344" s="61" t="s">
        <v>63</v>
      </c>
      <c r="M344" s="57"/>
      <c r="N344" s="58"/>
      <c r="O344" s="57">
        <f t="shared" si="34"/>
        <v>0</v>
      </c>
      <c r="P344" s="59"/>
      <c r="Q344" s="58"/>
      <c r="R344" s="57">
        <f t="shared" si="35"/>
        <v>0</v>
      </c>
      <c r="S344" s="99">
        <f t="shared" si="32"/>
        <v>0</v>
      </c>
      <c r="T344" s="56"/>
      <c r="U344" s="60"/>
      <c r="V344" s="322"/>
      <c r="W344" s="56"/>
      <c r="X344" s="242">
        <f>VLOOKUP(F344,Terceros!A$2:A$301,1,FALSE)</f>
        <v>0</v>
      </c>
      <c r="Y344" s="238">
        <f>VLOOKUP(H344,CR!A$3:A$27,1,FALSE)</f>
        <v>0</v>
      </c>
      <c r="Z344" s="285">
        <f>VLOOKUP(F344,Terceros!A:B,2,FALSE)</f>
        <v>0</v>
      </c>
      <c r="AA344" s="242">
        <f>VLOOKUP(H344,CR!A$1:CK$26,89,FALSE)</f>
        <v>0</v>
      </c>
    </row>
    <row r="345" spans="1:27" x14ac:dyDescent="0.25">
      <c r="A345" s="5">
        <f t="shared" si="30"/>
        <v>1900</v>
      </c>
      <c r="B345" s="5">
        <f t="shared" si="31"/>
        <v>1</v>
      </c>
      <c r="C345" s="5" t="str">
        <f>VLOOKUP(B345,Tablas!E$1:F$13,2,FALSE)</f>
        <v>1T</v>
      </c>
      <c r="D345" s="60"/>
      <c r="E345" s="55"/>
      <c r="F345" s="243"/>
      <c r="G345" s="419">
        <f>VLOOKUP(F345,Terceros!A:C,3,FALSE)</f>
        <v>0</v>
      </c>
      <c r="H345" s="243"/>
      <c r="I345" s="56"/>
      <c r="J345" s="286" t="str">
        <f t="shared" si="33"/>
        <v>n</v>
      </c>
      <c r="K345" s="286">
        <f>VLOOKUP(F345,Terceros!A:D,4,FALSE)</f>
        <v>0</v>
      </c>
      <c r="L345" s="61" t="s">
        <v>63</v>
      </c>
      <c r="M345" s="57"/>
      <c r="N345" s="58"/>
      <c r="O345" s="57">
        <f t="shared" si="34"/>
        <v>0</v>
      </c>
      <c r="P345" s="59"/>
      <c r="Q345" s="58"/>
      <c r="R345" s="57">
        <f t="shared" si="35"/>
        <v>0</v>
      </c>
      <c r="S345" s="99">
        <f t="shared" si="32"/>
        <v>0</v>
      </c>
      <c r="T345" s="56"/>
      <c r="U345" s="60"/>
      <c r="V345" s="322"/>
      <c r="W345" s="56"/>
      <c r="X345" s="242">
        <f>VLOOKUP(F345,Terceros!A$2:A$301,1,FALSE)</f>
        <v>0</v>
      </c>
      <c r="Y345" s="238">
        <f>VLOOKUP(H345,CR!A$3:A$27,1,FALSE)</f>
        <v>0</v>
      </c>
      <c r="Z345" s="285">
        <f>VLOOKUP(F345,Terceros!A:B,2,FALSE)</f>
        <v>0</v>
      </c>
      <c r="AA345" s="242">
        <f>VLOOKUP(H345,CR!A$1:CK$26,89,FALSE)</f>
        <v>0</v>
      </c>
    </row>
    <row r="346" spans="1:27" x14ac:dyDescent="0.25">
      <c r="A346" s="5">
        <f t="shared" si="30"/>
        <v>1900</v>
      </c>
      <c r="B346" s="5">
        <f t="shared" si="31"/>
        <v>1</v>
      </c>
      <c r="C346" s="5" t="str">
        <f>VLOOKUP(B346,Tablas!E$1:F$13,2,FALSE)</f>
        <v>1T</v>
      </c>
      <c r="D346" s="60"/>
      <c r="E346" s="55"/>
      <c r="F346" s="243"/>
      <c r="G346" s="419">
        <f>VLOOKUP(F346,Terceros!A:C,3,FALSE)</f>
        <v>0</v>
      </c>
      <c r="H346" s="243"/>
      <c r="I346" s="56"/>
      <c r="J346" s="286" t="str">
        <f t="shared" si="33"/>
        <v>n</v>
      </c>
      <c r="K346" s="286">
        <f>VLOOKUP(F346,Terceros!A:D,4,FALSE)</f>
        <v>0</v>
      </c>
      <c r="L346" s="61" t="s">
        <v>63</v>
      </c>
      <c r="M346" s="57"/>
      <c r="N346" s="58"/>
      <c r="O346" s="57">
        <f t="shared" si="34"/>
        <v>0</v>
      </c>
      <c r="P346" s="59"/>
      <c r="Q346" s="58"/>
      <c r="R346" s="57">
        <f t="shared" si="35"/>
        <v>0</v>
      </c>
      <c r="S346" s="99">
        <f t="shared" si="32"/>
        <v>0</v>
      </c>
      <c r="T346" s="56"/>
      <c r="U346" s="60"/>
      <c r="V346" s="322"/>
      <c r="W346" s="56"/>
      <c r="X346" s="242">
        <f>VLOOKUP(F346,Terceros!A$2:A$301,1,FALSE)</f>
        <v>0</v>
      </c>
      <c r="Y346" s="238">
        <f>VLOOKUP(H346,CR!A$3:A$27,1,FALSE)</f>
        <v>0</v>
      </c>
      <c r="Z346" s="285">
        <f>VLOOKUP(F346,Terceros!A:B,2,FALSE)</f>
        <v>0</v>
      </c>
      <c r="AA346" s="242">
        <f>VLOOKUP(H346,CR!A$1:CK$26,89,FALSE)</f>
        <v>0</v>
      </c>
    </row>
    <row r="347" spans="1:27" x14ac:dyDescent="0.25">
      <c r="A347" s="5">
        <f t="shared" si="30"/>
        <v>1900</v>
      </c>
      <c r="B347" s="5">
        <f t="shared" si="31"/>
        <v>1</v>
      </c>
      <c r="C347" s="5" t="str">
        <f>VLOOKUP(B347,Tablas!E$1:F$13,2,FALSE)</f>
        <v>1T</v>
      </c>
      <c r="D347" s="60"/>
      <c r="E347" s="55"/>
      <c r="F347" s="243"/>
      <c r="G347" s="419">
        <f>VLOOKUP(F347,Terceros!A:C,3,FALSE)</f>
        <v>0</v>
      </c>
      <c r="H347" s="243"/>
      <c r="I347" s="56"/>
      <c r="J347" s="286" t="str">
        <f t="shared" si="33"/>
        <v>n</v>
      </c>
      <c r="K347" s="286">
        <f>VLOOKUP(F347,Terceros!A:D,4,FALSE)</f>
        <v>0</v>
      </c>
      <c r="L347" s="61" t="s">
        <v>63</v>
      </c>
      <c r="M347" s="57"/>
      <c r="N347" s="58"/>
      <c r="O347" s="57">
        <f t="shared" si="34"/>
        <v>0</v>
      </c>
      <c r="P347" s="59"/>
      <c r="Q347" s="58"/>
      <c r="R347" s="57">
        <f t="shared" si="35"/>
        <v>0</v>
      </c>
      <c r="S347" s="99">
        <f t="shared" si="32"/>
        <v>0</v>
      </c>
      <c r="T347" s="56"/>
      <c r="U347" s="60"/>
      <c r="V347" s="322"/>
      <c r="W347" s="56"/>
      <c r="X347" s="242">
        <f>VLOOKUP(F347,Terceros!A$2:A$301,1,FALSE)</f>
        <v>0</v>
      </c>
      <c r="Y347" s="238">
        <f>VLOOKUP(H347,CR!A$3:A$27,1,FALSE)</f>
        <v>0</v>
      </c>
      <c r="Z347" s="285">
        <f>VLOOKUP(F347,Terceros!A:B,2,FALSE)</f>
        <v>0</v>
      </c>
      <c r="AA347" s="242">
        <f>VLOOKUP(H347,CR!A$1:CK$26,89,FALSE)</f>
        <v>0</v>
      </c>
    </row>
    <row r="348" spans="1:27" x14ac:dyDescent="0.25">
      <c r="A348" s="5">
        <f t="shared" si="30"/>
        <v>1900</v>
      </c>
      <c r="B348" s="5">
        <f t="shared" si="31"/>
        <v>1</v>
      </c>
      <c r="C348" s="5" t="str">
        <f>VLOOKUP(B348,Tablas!E$1:F$13,2,FALSE)</f>
        <v>1T</v>
      </c>
      <c r="D348" s="60"/>
      <c r="E348" s="55"/>
      <c r="F348" s="243"/>
      <c r="G348" s="419">
        <f>VLOOKUP(F348,Terceros!A:C,3,FALSE)</f>
        <v>0</v>
      </c>
      <c r="H348" s="243"/>
      <c r="I348" s="56"/>
      <c r="J348" s="286" t="str">
        <f t="shared" si="33"/>
        <v>n</v>
      </c>
      <c r="K348" s="286">
        <f>VLOOKUP(F348,Terceros!A:D,4,FALSE)</f>
        <v>0</v>
      </c>
      <c r="L348" s="61" t="s">
        <v>63</v>
      </c>
      <c r="M348" s="69"/>
      <c r="N348" s="58"/>
      <c r="O348" s="57">
        <f t="shared" si="34"/>
        <v>0</v>
      </c>
      <c r="P348" s="59"/>
      <c r="Q348" s="58"/>
      <c r="R348" s="57">
        <f t="shared" si="35"/>
        <v>0</v>
      </c>
      <c r="S348" s="99">
        <f t="shared" si="32"/>
        <v>0</v>
      </c>
      <c r="T348" s="56"/>
      <c r="U348" s="60"/>
      <c r="V348" s="322"/>
      <c r="W348" s="56"/>
      <c r="X348" s="242">
        <f>VLOOKUP(F348,Terceros!A$2:A$301,1,FALSE)</f>
        <v>0</v>
      </c>
      <c r="Y348" s="238">
        <f>VLOOKUP(H348,CR!A$3:A$27,1,FALSE)</f>
        <v>0</v>
      </c>
      <c r="Z348" s="285">
        <f>VLOOKUP(F348,Terceros!A:B,2,FALSE)</f>
        <v>0</v>
      </c>
      <c r="AA348" s="242">
        <f>VLOOKUP(H348,CR!A$1:CK$26,89,FALSE)</f>
        <v>0</v>
      </c>
    </row>
    <row r="349" spans="1:27" x14ac:dyDescent="0.25">
      <c r="A349" s="5">
        <f t="shared" si="30"/>
        <v>1900</v>
      </c>
      <c r="B349" s="5">
        <f t="shared" si="31"/>
        <v>1</v>
      </c>
      <c r="C349" s="5" t="str">
        <f>VLOOKUP(B349,Tablas!E$1:F$13,2,FALSE)</f>
        <v>1T</v>
      </c>
      <c r="D349" s="60"/>
      <c r="E349" s="55"/>
      <c r="F349" s="243"/>
      <c r="G349" s="419">
        <f>VLOOKUP(F349,Terceros!A:C,3,FALSE)</f>
        <v>0</v>
      </c>
      <c r="H349" s="243"/>
      <c r="I349" s="56"/>
      <c r="J349" s="286" t="str">
        <f t="shared" si="33"/>
        <v>n</v>
      </c>
      <c r="K349" s="286">
        <f>VLOOKUP(F349,Terceros!A:D,4,FALSE)</f>
        <v>0</v>
      </c>
      <c r="L349" s="61" t="s">
        <v>63</v>
      </c>
      <c r="M349" s="69"/>
      <c r="N349" s="58"/>
      <c r="O349" s="57">
        <f t="shared" si="34"/>
        <v>0</v>
      </c>
      <c r="P349" s="59"/>
      <c r="Q349" s="58"/>
      <c r="R349" s="57">
        <f t="shared" si="35"/>
        <v>0</v>
      </c>
      <c r="S349" s="99">
        <f t="shared" si="32"/>
        <v>0</v>
      </c>
      <c r="T349" s="56"/>
      <c r="U349" s="60"/>
      <c r="V349" s="322"/>
      <c r="W349" s="56"/>
      <c r="X349" s="242">
        <f>VLOOKUP(F349,Terceros!A$2:A$301,1,FALSE)</f>
        <v>0</v>
      </c>
      <c r="Y349" s="238">
        <f>VLOOKUP(H349,CR!A$3:A$27,1,FALSE)</f>
        <v>0</v>
      </c>
      <c r="Z349" s="285">
        <f>VLOOKUP(F349,Terceros!A:B,2,FALSE)</f>
        <v>0</v>
      </c>
      <c r="AA349" s="242">
        <f>VLOOKUP(H349,CR!A$1:CK$26,89,FALSE)</f>
        <v>0</v>
      </c>
    </row>
    <row r="350" spans="1:27" x14ac:dyDescent="0.25">
      <c r="A350" s="5">
        <f t="shared" si="30"/>
        <v>1900</v>
      </c>
      <c r="B350" s="5">
        <f t="shared" si="31"/>
        <v>1</v>
      </c>
      <c r="C350" s="5" t="str">
        <f>VLOOKUP(B350,Tablas!E$1:F$13,2,FALSE)</f>
        <v>1T</v>
      </c>
      <c r="D350" s="60"/>
      <c r="E350" s="55"/>
      <c r="F350" s="243"/>
      <c r="G350" s="419">
        <f>VLOOKUP(F350,Terceros!A:C,3,FALSE)</f>
        <v>0</v>
      </c>
      <c r="H350" s="243"/>
      <c r="I350" s="56"/>
      <c r="J350" s="286" t="str">
        <f t="shared" si="33"/>
        <v>n</v>
      </c>
      <c r="K350" s="286">
        <f>VLOOKUP(F350,Terceros!A:D,4,FALSE)</f>
        <v>0</v>
      </c>
      <c r="L350" s="61" t="s">
        <v>63</v>
      </c>
      <c r="M350" s="69"/>
      <c r="N350" s="58"/>
      <c r="O350" s="57">
        <f t="shared" si="34"/>
        <v>0</v>
      </c>
      <c r="P350" s="59"/>
      <c r="Q350" s="58"/>
      <c r="R350" s="57">
        <f t="shared" si="35"/>
        <v>0</v>
      </c>
      <c r="S350" s="99">
        <f t="shared" si="32"/>
        <v>0</v>
      </c>
      <c r="T350" s="56"/>
      <c r="U350" s="60"/>
      <c r="V350" s="322"/>
      <c r="W350" s="56"/>
      <c r="X350" s="242">
        <f>VLOOKUP(F350,Terceros!A$2:A$301,1,FALSE)</f>
        <v>0</v>
      </c>
      <c r="Y350" s="238">
        <f>VLOOKUP(H350,CR!A$3:A$27,1,FALSE)</f>
        <v>0</v>
      </c>
      <c r="Z350" s="285">
        <f>VLOOKUP(F350,Terceros!A:B,2,FALSE)</f>
        <v>0</v>
      </c>
      <c r="AA350" s="242">
        <f>VLOOKUP(H350,CR!A$1:CK$26,89,FALSE)</f>
        <v>0</v>
      </c>
    </row>
    <row r="351" spans="1:27" x14ac:dyDescent="0.25">
      <c r="A351" s="5">
        <f t="shared" si="30"/>
        <v>1900</v>
      </c>
      <c r="B351" s="5">
        <f t="shared" si="31"/>
        <v>1</v>
      </c>
      <c r="C351" s="5" t="str">
        <f>VLOOKUP(B351,Tablas!E$1:F$13,2,FALSE)</f>
        <v>1T</v>
      </c>
      <c r="D351" s="60"/>
      <c r="E351" s="55"/>
      <c r="F351" s="243"/>
      <c r="G351" s="419">
        <f>VLOOKUP(F351,Terceros!A:C,3,FALSE)</f>
        <v>0</v>
      </c>
      <c r="H351" s="243"/>
      <c r="I351" s="56"/>
      <c r="J351" s="286" t="str">
        <f t="shared" si="33"/>
        <v>n</v>
      </c>
      <c r="K351" s="286">
        <f>VLOOKUP(F351,Terceros!A:D,4,FALSE)</f>
        <v>0</v>
      </c>
      <c r="L351" s="61" t="s">
        <v>63</v>
      </c>
      <c r="M351" s="69"/>
      <c r="N351" s="58"/>
      <c r="O351" s="57">
        <f t="shared" si="34"/>
        <v>0</v>
      </c>
      <c r="P351" s="59"/>
      <c r="Q351" s="58"/>
      <c r="R351" s="57">
        <f t="shared" si="35"/>
        <v>0</v>
      </c>
      <c r="S351" s="99">
        <f t="shared" si="32"/>
        <v>0</v>
      </c>
      <c r="T351" s="56"/>
      <c r="U351" s="60"/>
      <c r="V351" s="322"/>
      <c r="W351" s="56"/>
      <c r="X351" s="242">
        <f>VLOOKUP(F351,Terceros!A$2:A$301,1,FALSE)</f>
        <v>0</v>
      </c>
      <c r="Y351" s="238">
        <f>VLOOKUP(H351,CR!A$3:A$27,1,FALSE)</f>
        <v>0</v>
      </c>
      <c r="Z351" s="285">
        <f>VLOOKUP(F351,Terceros!A:B,2,FALSE)</f>
        <v>0</v>
      </c>
      <c r="AA351" s="242">
        <f>VLOOKUP(H351,CR!A$1:CK$26,89,FALSE)</f>
        <v>0</v>
      </c>
    </row>
    <row r="352" spans="1:27" x14ac:dyDescent="0.25">
      <c r="A352" s="5">
        <f t="shared" si="30"/>
        <v>1900</v>
      </c>
      <c r="B352" s="5">
        <f t="shared" si="31"/>
        <v>1</v>
      </c>
      <c r="C352" s="5" t="str">
        <f>VLOOKUP(B352,Tablas!E$1:F$13,2,FALSE)</f>
        <v>1T</v>
      </c>
      <c r="D352" s="60"/>
      <c r="E352" s="55"/>
      <c r="F352" s="243"/>
      <c r="G352" s="419">
        <f>VLOOKUP(F352,Terceros!A:C,3,FALSE)</f>
        <v>0</v>
      </c>
      <c r="H352" s="243"/>
      <c r="I352" s="56"/>
      <c r="J352" s="286" t="str">
        <f t="shared" si="33"/>
        <v>n</v>
      </c>
      <c r="K352" s="286">
        <f>VLOOKUP(F352,Terceros!A:D,4,FALSE)</f>
        <v>0</v>
      </c>
      <c r="L352" s="61" t="s">
        <v>63</v>
      </c>
      <c r="M352" s="69"/>
      <c r="N352" s="58"/>
      <c r="O352" s="57">
        <f t="shared" si="34"/>
        <v>0</v>
      </c>
      <c r="P352" s="59"/>
      <c r="Q352" s="58"/>
      <c r="R352" s="57">
        <f t="shared" si="35"/>
        <v>0</v>
      </c>
      <c r="S352" s="99">
        <f t="shared" si="32"/>
        <v>0</v>
      </c>
      <c r="T352" s="56"/>
      <c r="U352" s="60"/>
      <c r="V352" s="322"/>
      <c r="W352" s="56"/>
      <c r="X352" s="242">
        <f>VLOOKUP(F352,Terceros!A$2:A$301,1,FALSE)</f>
        <v>0</v>
      </c>
      <c r="Y352" s="238">
        <f>VLOOKUP(H352,CR!A$3:A$27,1,FALSE)</f>
        <v>0</v>
      </c>
      <c r="Z352" s="285">
        <f>VLOOKUP(F352,Terceros!A:B,2,FALSE)</f>
        <v>0</v>
      </c>
      <c r="AA352" s="242">
        <f>VLOOKUP(H352,CR!A$1:CK$26,89,FALSE)</f>
        <v>0</v>
      </c>
    </row>
    <row r="353" spans="1:27" x14ac:dyDescent="0.25">
      <c r="A353" s="5">
        <f t="shared" si="30"/>
        <v>1900</v>
      </c>
      <c r="B353" s="5">
        <f t="shared" si="31"/>
        <v>1</v>
      </c>
      <c r="C353" s="5" t="str">
        <f>VLOOKUP(B353,Tablas!E$1:F$13,2,FALSE)</f>
        <v>1T</v>
      </c>
      <c r="D353" s="60"/>
      <c r="E353" s="55"/>
      <c r="F353" s="243"/>
      <c r="G353" s="419">
        <f>VLOOKUP(F353,Terceros!A:C,3,FALSE)</f>
        <v>0</v>
      </c>
      <c r="H353" s="243"/>
      <c r="I353" s="56"/>
      <c r="J353" s="286" t="str">
        <f t="shared" si="33"/>
        <v>n</v>
      </c>
      <c r="K353" s="286">
        <f>VLOOKUP(F353,Terceros!A:D,4,FALSE)</f>
        <v>0</v>
      </c>
      <c r="L353" s="61" t="s">
        <v>63</v>
      </c>
      <c r="M353" s="69"/>
      <c r="N353" s="58"/>
      <c r="O353" s="57">
        <f t="shared" si="34"/>
        <v>0</v>
      </c>
      <c r="P353" s="59"/>
      <c r="Q353" s="58"/>
      <c r="R353" s="57">
        <f t="shared" si="35"/>
        <v>0</v>
      </c>
      <c r="S353" s="99">
        <f t="shared" si="32"/>
        <v>0</v>
      </c>
      <c r="T353" s="56"/>
      <c r="U353" s="60"/>
      <c r="V353" s="322"/>
      <c r="W353" s="56"/>
      <c r="X353" s="242">
        <f>VLOOKUP(F353,Terceros!A$2:A$301,1,FALSE)</f>
        <v>0</v>
      </c>
      <c r="Y353" s="238">
        <f>VLOOKUP(H353,CR!A$3:A$27,1,FALSE)</f>
        <v>0</v>
      </c>
      <c r="Z353" s="285">
        <f>VLOOKUP(F353,Terceros!A:B,2,FALSE)</f>
        <v>0</v>
      </c>
      <c r="AA353" s="242">
        <f>VLOOKUP(H353,CR!A$1:CK$26,89,FALSE)</f>
        <v>0</v>
      </c>
    </row>
    <row r="354" spans="1:27" x14ac:dyDescent="0.25">
      <c r="A354" s="5">
        <f t="shared" si="30"/>
        <v>1900</v>
      </c>
      <c r="B354" s="5">
        <f t="shared" si="31"/>
        <v>1</v>
      </c>
      <c r="C354" s="5" t="str">
        <f>VLOOKUP(B354,Tablas!E$1:F$13,2,FALSE)</f>
        <v>1T</v>
      </c>
      <c r="D354" s="60"/>
      <c r="E354" s="55"/>
      <c r="F354" s="243"/>
      <c r="G354" s="419">
        <f>VLOOKUP(F354,Terceros!A:C,3,FALSE)</f>
        <v>0</v>
      </c>
      <c r="H354" s="243"/>
      <c r="I354" s="56"/>
      <c r="J354" s="286" t="str">
        <f t="shared" si="33"/>
        <v>n</v>
      </c>
      <c r="K354" s="286">
        <f>VLOOKUP(F354,Terceros!A:D,4,FALSE)</f>
        <v>0</v>
      </c>
      <c r="L354" s="61" t="s">
        <v>63</v>
      </c>
      <c r="M354" s="69"/>
      <c r="N354" s="58"/>
      <c r="O354" s="57">
        <f t="shared" si="34"/>
        <v>0</v>
      </c>
      <c r="P354" s="59"/>
      <c r="Q354" s="58"/>
      <c r="R354" s="57">
        <f t="shared" si="35"/>
        <v>0</v>
      </c>
      <c r="S354" s="99">
        <f t="shared" si="32"/>
        <v>0</v>
      </c>
      <c r="T354" s="56"/>
      <c r="U354" s="60"/>
      <c r="V354" s="322"/>
      <c r="W354" s="56"/>
      <c r="X354" s="242">
        <f>VLOOKUP(F354,Terceros!A$2:A$301,1,FALSE)</f>
        <v>0</v>
      </c>
      <c r="Y354" s="238">
        <f>VLOOKUP(H354,CR!A$3:A$27,1,FALSE)</f>
        <v>0</v>
      </c>
      <c r="Z354" s="285">
        <f>VLOOKUP(F354,Terceros!A:B,2,FALSE)</f>
        <v>0</v>
      </c>
      <c r="AA354" s="242">
        <f>VLOOKUP(H354,CR!A$1:CK$26,89,FALSE)</f>
        <v>0</v>
      </c>
    </row>
    <row r="355" spans="1:27" x14ac:dyDescent="0.25">
      <c r="A355" s="5">
        <f t="shared" si="30"/>
        <v>1900</v>
      </c>
      <c r="B355" s="5">
        <f t="shared" si="31"/>
        <v>1</v>
      </c>
      <c r="C355" s="5" t="str">
        <f>VLOOKUP(B355,Tablas!E$1:F$13,2,FALSE)</f>
        <v>1T</v>
      </c>
      <c r="D355" s="60"/>
      <c r="E355" s="55"/>
      <c r="F355" s="243"/>
      <c r="G355" s="419">
        <f>VLOOKUP(F355,Terceros!A:C,3,FALSE)</f>
        <v>0</v>
      </c>
      <c r="H355" s="243"/>
      <c r="I355" s="56"/>
      <c r="J355" s="286" t="str">
        <f t="shared" si="33"/>
        <v>n</v>
      </c>
      <c r="K355" s="286">
        <f>VLOOKUP(F355,Terceros!A:D,4,FALSE)</f>
        <v>0</v>
      </c>
      <c r="L355" s="61" t="s">
        <v>63</v>
      </c>
      <c r="M355" s="69"/>
      <c r="N355" s="58"/>
      <c r="O355" s="57">
        <f t="shared" si="34"/>
        <v>0</v>
      </c>
      <c r="P355" s="59"/>
      <c r="Q355" s="58"/>
      <c r="R355" s="57">
        <f t="shared" si="35"/>
        <v>0</v>
      </c>
      <c r="S355" s="99">
        <f t="shared" si="32"/>
        <v>0</v>
      </c>
      <c r="T355" s="56"/>
      <c r="U355" s="60"/>
      <c r="V355" s="322"/>
      <c r="W355" s="56"/>
      <c r="X355" s="242">
        <f>VLOOKUP(F355,Terceros!A$2:A$301,1,FALSE)</f>
        <v>0</v>
      </c>
      <c r="Y355" s="238">
        <f>VLOOKUP(H355,CR!A$3:A$27,1,FALSE)</f>
        <v>0</v>
      </c>
      <c r="Z355" s="285">
        <f>VLOOKUP(F355,Terceros!A:B,2,FALSE)</f>
        <v>0</v>
      </c>
      <c r="AA355" s="242">
        <f>VLOOKUP(H355,CR!A$1:CK$26,89,FALSE)</f>
        <v>0</v>
      </c>
    </row>
    <row r="356" spans="1:27" x14ac:dyDescent="0.25">
      <c r="A356" s="5">
        <f t="shared" si="30"/>
        <v>1900</v>
      </c>
      <c r="B356" s="5">
        <f t="shared" si="31"/>
        <v>1</v>
      </c>
      <c r="C356" s="5" t="str">
        <f>VLOOKUP(B356,Tablas!E$1:F$13,2,FALSE)</f>
        <v>1T</v>
      </c>
      <c r="D356" s="60"/>
      <c r="E356" s="55"/>
      <c r="F356" s="243"/>
      <c r="G356" s="419">
        <f>VLOOKUP(F356,Terceros!A:C,3,FALSE)</f>
        <v>0</v>
      </c>
      <c r="H356" s="243"/>
      <c r="I356" s="56"/>
      <c r="J356" s="286" t="str">
        <f t="shared" si="33"/>
        <v>n</v>
      </c>
      <c r="K356" s="286">
        <f>VLOOKUP(F356,Terceros!A:D,4,FALSE)</f>
        <v>0</v>
      </c>
      <c r="L356" s="61" t="s">
        <v>63</v>
      </c>
      <c r="M356" s="69"/>
      <c r="N356" s="58"/>
      <c r="O356" s="57">
        <f t="shared" si="34"/>
        <v>0</v>
      </c>
      <c r="P356" s="59"/>
      <c r="Q356" s="58"/>
      <c r="R356" s="57">
        <f t="shared" si="35"/>
        <v>0</v>
      </c>
      <c r="S356" s="99">
        <f t="shared" si="32"/>
        <v>0</v>
      </c>
      <c r="T356" s="56"/>
      <c r="U356" s="60"/>
      <c r="V356" s="322"/>
      <c r="W356" s="56"/>
      <c r="X356" s="242">
        <f>VLOOKUP(F356,Terceros!A$2:A$301,1,FALSE)</f>
        <v>0</v>
      </c>
      <c r="Y356" s="238">
        <f>VLOOKUP(H356,CR!A$3:A$27,1,FALSE)</f>
        <v>0</v>
      </c>
      <c r="Z356" s="285">
        <f>VLOOKUP(F356,Terceros!A:B,2,FALSE)</f>
        <v>0</v>
      </c>
      <c r="AA356" s="242">
        <f>VLOOKUP(H356,CR!A$1:CK$26,89,FALSE)</f>
        <v>0</v>
      </c>
    </row>
    <row r="357" spans="1:27" x14ac:dyDescent="0.25">
      <c r="A357" s="5">
        <f t="shared" si="30"/>
        <v>1900</v>
      </c>
      <c r="B357" s="5">
        <f t="shared" si="31"/>
        <v>1</v>
      </c>
      <c r="C357" s="5" t="str">
        <f>VLOOKUP(B357,Tablas!E$1:F$13,2,FALSE)</f>
        <v>1T</v>
      </c>
      <c r="D357" s="60"/>
      <c r="E357" s="55"/>
      <c r="F357" s="243"/>
      <c r="G357" s="419">
        <f>VLOOKUP(F357,Terceros!A:C,3,FALSE)</f>
        <v>0</v>
      </c>
      <c r="H357" s="243"/>
      <c r="I357" s="56"/>
      <c r="J357" s="286" t="str">
        <f t="shared" si="33"/>
        <v>n</v>
      </c>
      <c r="K357" s="286">
        <f>VLOOKUP(F357,Terceros!A:D,4,FALSE)</f>
        <v>0</v>
      </c>
      <c r="L357" s="61" t="s">
        <v>63</v>
      </c>
      <c r="M357" s="69"/>
      <c r="N357" s="58"/>
      <c r="O357" s="57">
        <f t="shared" si="34"/>
        <v>0</v>
      </c>
      <c r="P357" s="59"/>
      <c r="Q357" s="58"/>
      <c r="R357" s="57">
        <f t="shared" si="35"/>
        <v>0</v>
      </c>
      <c r="S357" s="99">
        <f t="shared" si="32"/>
        <v>0</v>
      </c>
      <c r="T357" s="56"/>
      <c r="U357" s="60"/>
      <c r="V357" s="322"/>
      <c r="W357" s="56"/>
      <c r="X357" s="242">
        <f>VLOOKUP(F357,Terceros!A$2:A$301,1,FALSE)</f>
        <v>0</v>
      </c>
      <c r="Y357" s="238">
        <f>VLOOKUP(H357,CR!A$3:A$27,1,FALSE)</f>
        <v>0</v>
      </c>
      <c r="Z357" s="285">
        <f>VLOOKUP(F357,Terceros!A:B,2,FALSE)</f>
        <v>0</v>
      </c>
      <c r="AA357" s="242">
        <f>VLOOKUP(H357,CR!A$1:CK$26,89,FALSE)</f>
        <v>0</v>
      </c>
    </row>
    <row r="358" spans="1:27" x14ac:dyDescent="0.25">
      <c r="A358" s="5">
        <f t="shared" si="30"/>
        <v>1900</v>
      </c>
      <c r="B358" s="5">
        <f t="shared" si="31"/>
        <v>1</v>
      </c>
      <c r="C358" s="5" t="str">
        <f>VLOOKUP(B358,Tablas!E$1:F$13,2,FALSE)</f>
        <v>1T</v>
      </c>
      <c r="D358" s="60"/>
      <c r="E358" s="55"/>
      <c r="F358" s="243"/>
      <c r="G358" s="419">
        <f>VLOOKUP(F358,Terceros!A:C,3,FALSE)</f>
        <v>0</v>
      </c>
      <c r="H358" s="243"/>
      <c r="I358" s="56"/>
      <c r="J358" s="286" t="str">
        <f t="shared" si="33"/>
        <v>n</v>
      </c>
      <c r="K358" s="286">
        <f>VLOOKUP(F358,Terceros!A:D,4,FALSE)</f>
        <v>0</v>
      </c>
      <c r="L358" s="61" t="s">
        <v>63</v>
      </c>
      <c r="M358" s="69"/>
      <c r="N358" s="58"/>
      <c r="O358" s="57">
        <f t="shared" si="34"/>
        <v>0</v>
      </c>
      <c r="P358" s="59"/>
      <c r="Q358" s="58"/>
      <c r="R358" s="57">
        <f t="shared" si="35"/>
        <v>0</v>
      </c>
      <c r="S358" s="99">
        <f t="shared" si="32"/>
        <v>0</v>
      </c>
      <c r="T358" s="56"/>
      <c r="U358" s="60"/>
      <c r="V358" s="322"/>
      <c r="W358" s="56"/>
      <c r="X358" s="242">
        <f>VLOOKUP(F358,Terceros!A$2:A$301,1,FALSE)</f>
        <v>0</v>
      </c>
      <c r="Y358" s="238">
        <f>VLOOKUP(H358,CR!A$3:A$27,1,FALSE)</f>
        <v>0</v>
      </c>
      <c r="Z358" s="285">
        <f>VLOOKUP(F358,Terceros!A:B,2,FALSE)</f>
        <v>0</v>
      </c>
      <c r="AA358" s="242">
        <f>VLOOKUP(H358,CR!A$1:CK$26,89,FALSE)</f>
        <v>0</v>
      </c>
    </row>
    <row r="359" spans="1:27" x14ac:dyDescent="0.25">
      <c r="A359" s="5">
        <f t="shared" si="30"/>
        <v>1900</v>
      </c>
      <c r="B359" s="5">
        <f t="shared" si="31"/>
        <v>1</v>
      </c>
      <c r="C359" s="5" t="str">
        <f>VLOOKUP(B359,Tablas!E$1:F$13,2,FALSE)</f>
        <v>1T</v>
      </c>
      <c r="D359" s="60"/>
      <c r="E359" s="55"/>
      <c r="F359" s="243"/>
      <c r="G359" s="419">
        <f>VLOOKUP(F359,Terceros!A:C,3,FALSE)</f>
        <v>0</v>
      </c>
      <c r="H359" s="243"/>
      <c r="I359" s="56"/>
      <c r="J359" s="286" t="str">
        <f t="shared" si="33"/>
        <v>n</v>
      </c>
      <c r="K359" s="286">
        <f>VLOOKUP(F359,Terceros!A:D,4,FALSE)</f>
        <v>0</v>
      </c>
      <c r="L359" s="61" t="s">
        <v>63</v>
      </c>
      <c r="M359" s="69"/>
      <c r="N359" s="58"/>
      <c r="O359" s="57">
        <f t="shared" si="34"/>
        <v>0</v>
      </c>
      <c r="P359" s="59"/>
      <c r="Q359" s="58"/>
      <c r="R359" s="57">
        <f t="shared" si="35"/>
        <v>0</v>
      </c>
      <c r="S359" s="99">
        <f t="shared" si="32"/>
        <v>0</v>
      </c>
      <c r="T359" s="56"/>
      <c r="U359" s="60"/>
      <c r="V359" s="322"/>
      <c r="W359" s="56"/>
      <c r="X359" s="242">
        <f>VLOOKUP(F359,Terceros!A$2:A$301,1,FALSE)</f>
        <v>0</v>
      </c>
      <c r="Y359" s="238">
        <f>VLOOKUP(H359,CR!A$3:A$27,1,FALSE)</f>
        <v>0</v>
      </c>
      <c r="Z359" s="285">
        <f>VLOOKUP(F359,Terceros!A:B,2,FALSE)</f>
        <v>0</v>
      </c>
      <c r="AA359" s="242">
        <f>VLOOKUP(H359,CR!A$1:CK$26,89,FALSE)</f>
        <v>0</v>
      </c>
    </row>
    <row r="360" spans="1:27" x14ac:dyDescent="0.25">
      <c r="A360" s="5">
        <f t="shared" si="30"/>
        <v>1900</v>
      </c>
      <c r="B360" s="5">
        <f t="shared" si="31"/>
        <v>1</v>
      </c>
      <c r="C360" s="5" t="str">
        <f>VLOOKUP(B360,Tablas!E$1:F$13,2,FALSE)</f>
        <v>1T</v>
      </c>
      <c r="D360" s="60"/>
      <c r="E360" s="55"/>
      <c r="F360" s="243"/>
      <c r="G360" s="419">
        <f>VLOOKUP(F360,Terceros!A:C,3,FALSE)</f>
        <v>0</v>
      </c>
      <c r="H360" s="243"/>
      <c r="I360" s="56"/>
      <c r="J360" s="286" t="str">
        <f t="shared" si="33"/>
        <v>n</v>
      </c>
      <c r="K360" s="286">
        <f>VLOOKUP(F360,Terceros!A:D,4,FALSE)</f>
        <v>0</v>
      </c>
      <c r="L360" s="61" t="s">
        <v>63</v>
      </c>
      <c r="M360" s="69"/>
      <c r="N360" s="58"/>
      <c r="O360" s="57">
        <f t="shared" si="34"/>
        <v>0</v>
      </c>
      <c r="P360" s="59"/>
      <c r="Q360" s="58"/>
      <c r="R360" s="57">
        <f t="shared" si="35"/>
        <v>0</v>
      </c>
      <c r="S360" s="99">
        <f t="shared" si="32"/>
        <v>0</v>
      </c>
      <c r="T360" s="56"/>
      <c r="U360" s="60"/>
      <c r="V360" s="322"/>
      <c r="W360" s="56"/>
      <c r="X360" s="242">
        <f>VLOOKUP(F360,Terceros!A$2:A$301,1,FALSE)</f>
        <v>0</v>
      </c>
      <c r="Y360" s="238">
        <f>VLOOKUP(H360,CR!A$3:A$27,1,FALSE)</f>
        <v>0</v>
      </c>
      <c r="Z360" s="285">
        <f>VLOOKUP(F360,Terceros!A:B,2,FALSE)</f>
        <v>0</v>
      </c>
      <c r="AA360" s="242">
        <f>VLOOKUP(H360,CR!A$1:CK$26,89,FALSE)</f>
        <v>0</v>
      </c>
    </row>
    <row r="361" spans="1:27" x14ac:dyDescent="0.25">
      <c r="A361" s="5">
        <f t="shared" si="30"/>
        <v>1900</v>
      </c>
      <c r="B361" s="5">
        <f t="shared" si="31"/>
        <v>1</v>
      </c>
      <c r="C361" s="5" t="str">
        <f>VLOOKUP(B361,Tablas!E$1:F$13,2,FALSE)</f>
        <v>1T</v>
      </c>
      <c r="D361" s="60"/>
      <c r="E361" s="55"/>
      <c r="F361" s="243"/>
      <c r="G361" s="419">
        <f>VLOOKUP(F361,Terceros!A:C,3,FALSE)</f>
        <v>0</v>
      </c>
      <c r="H361" s="243"/>
      <c r="I361" s="56"/>
      <c r="J361" s="286" t="str">
        <f t="shared" si="33"/>
        <v>n</v>
      </c>
      <c r="K361" s="286">
        <f>VLOOKUP(F361,Terceros!A:D,4,FALSE)</f>
        <v>0</v>
      </c>
      <c r="L361" s="61" t="s">
        <v>63</v>
      </c>
      <c r="M361" s="69"/>
      <c r="N361" s="58"/>
      <c r="O361" s="57">
        <f t="shared" si="34"/>
        <v>0</v>
      </c>
      <c r="P361" s="59"/>
      <c r="Q361" s="58"/>
      <c r="R361" s="57">
        <f t="shared" si="35"/>
        <v>0</v>
      </c>
      <c r="S361" s="99">
        <f t="shared" si="32"/>
        <v>0</v>
      </c>
      <c r="T361" s="56"/>
      <c r="U361" s="60"/>
      <c r="V361" s="322"/>
      <c r="W361" s="56"/>
      <c r="X361" s="242">
        <f>VLOOKUP(F361,Terceros!A$2:A$301,1,FALSE)</f>
        <v>0</v>
      </c>
      <c r="Y361" s="238">
        <f>VLOOKUP(H361,CR!A$3:A$27,1,FALSE)</f>
        <v>0</v>
      </c>
      <c r="Z361" s="285">
        <f>VLOOKUP(F361,Terceros!A:B,2,FALSE)</f>
        <v>0</v>
      </c>
      <c r="AA361" s="242">
        <f>VLOOKUP(H361,CR!A$1:CK$26,89,FALSE)</f>
        <v>0</v>
      </c>
    </row>
    <row r="362" spans="1:27" x14ac:dyDescent="0.25">
      <c r="A362" s="5">
        <f t="shared" si="30"/>
        <v>1900</v>
      </c>
      <c r="B362" s="5">
        <f t="shared" si="31"/>
        <v>1</v>
      </c>
      <c r="C362" s="5" t="str">
        <f>VLOOKUP(B362,Tablas!E$1:F$13,2,FALSE)</f>
        <v>1T</v>
      </c>
      <c r="D362" s="60"/>
      <c r="E362" s="55"/>
      <c r="F362" s="243"/>
      <c r="G362" s="419">
        <f>VLOOKUP(F362,Terceros!A:C,3,FALSE)</f>
        <v>0</v>
      </c>
      <c r="H362" s="243"/>
      <c r="I362" s="56"/>
      <c r="J362" s="286" t="str">
        <f t="shared" si="33"/>
        <v>n</v>
      </c>
      <c r="K362" s="286">
        <f>VLOOKUP(F362,Terceros!A:D,4,FALSE)</f>
        <v>0</v>
      </c>
      <c r="L362" s="61" t="s">
        <v>63</v>
      </c>
      <c r="M362" s="57"/>
      <c r="N362" s="58"/>
      <c r="O362" s="57">
        <f t="shared" si="34"/>
        <v>0</v>
      </c>
      <c r="P362" s="59"/>
      <c r="Q362" s="58"/>
      <c r="R362" s="57">
        <f t="shared" si="35"/>
        <v>0</v>
      </c>
      <c r="S362" s="99">
        <f t="shared" si="32"/>
        <v>0</v>
      </c>
      <c r="T362" s="56"/>
      <c r="U362" s="60"/>
      <c r="V362" s="322"/>
      <c r="W362" s="56"/>
      <c r="X362" s="242">
        <f>VLOOKUP(F362,Terceros!A$2:A$301,1,FALSE)</f>
        <v>0</v>
      </c>
      <c r="Y362" s="238">
        <f>VLOOKUP(H362,CR!A$3:A$27,1,FALSE)</f>
        <v>0</v>
      </c>
      <c r="Z362" s="285">
        <f>VLOOKUP(F362,Terceros!A:B,2,FALSE)</f>
        <v>0</v>
      </c>
      <c r="AA362" s="242">
        <f>VLOOKUP(H362,CR!A$1:CK$26,89,FALSE)</f>
        <v>0</v>
      </c>
    </row>
    <row r="363" spans="1:27" x14ac:dyDescent="0.25">
      <c r="A363" s="5">
        <f t="shared" si="30"/>
        <v>1900</v>
      </c>
      <c r="B363" s="5">
        <f t="shared" si="31"/>
        <v>1</v>
      </c>
      <c r="C363" s="5" t="str">
        <f>VLOOKUP(B363,Tablas!E$1:F$13,2,FALSE)</f>
        <v>1T</v>
      </c>
      <c r="D363" s="60"/>
      <c r="E363" s="55"/>
      <c r="F363" s="243"/>
      <c r="G363" s="419">
        <f>VLOOKUP(F363,Terceros!A:C,3,FALSE)</f>
        <v>0</v>
      </c>
      <c r="H363" s="243"/>
      <c r="I363" s="56"/>
      <c r="J363" s="286" t="str">
        <f t="shared" si="33"/>
        <v>n</v>
      </c>
      <c r="K363" s="286">
        <f>VLOOKUP(F363,Terceros!A:D,4,FALSE)</f>
        <v>0</v>
      </c>
      <c r="L363" s="61" t="s">
        <v>63</v>
      </c>
      <c r="M363" s="57"/>
      <c r="N363" s="58"/>
      <c r="O363" s="57">
        <f t="shared" si="34"/>
        <v>0</v>
      </c>
      <c r="P363" s="59"/>
      <c r="Q363" s="58"/>
      <c r="R363" s="57">
        <f t="shared" si="35"/>
        <v>0</v>
      </c>
      <c r="S363" s="99">
        <f t="shared" si="32"/>
        <v>0</v>
      </c>
      <c r="T363" s="56"/>
      <c r="U363" s="60"/>
      <c r="V363" s="322"/>
      <c r="W363" s="56"/>
      <c r="X363" s="242">
        <f>VLOOKUP(F363,Terceros!A$2:A$301,1,FALSE)</f>
        <v>0</v>
      </c>
      <c r="Y363" s="238">
        <f>VLOOKUP(H363,CR!A$3:A$27,1,FALSE)</f>
        <v>0</v>
      </c>
      <c r="Z363" s="285">
        <f>VLOOKUP(F363,Terceros!A:B,2,FALSE)</f>
        <v>0</v>
      </c>
      <c r="AA363" s="242">
        <f>VLOOKUP(H363,CR!A$1:CK$26,89,FALSE)</f>
        <v>0</v>
      </c>
    </row>
    <row r="364" spans="1:27" x14ac:dyDescent="0.25">
      <c r="A364" s="5">
        <f t="shared" si="30"/>
        <v>1900</v>
      </c>
      <c r="B364" s="5">
        <f t="shared" si="31"/>
        <v>1</v>
      </c>
      <c r="C364" s="5" t="str">
        <f>VLOOKUP(B364,Tablas!E$1:F$13,2,FALSE)</f>
        <v>1T</v>
      </c>
      <c r="D364" s="60"/>
      <c r="E364" s="55"/>
      <c r="F364" s="243"/>
      <c r="G364" s="419">
        <f>VLOOKUP(F364,Terceros!A:C,3,FALSE)</f>
        <v>0</v>
      </c>
      <c r="H364" s="243"/>
      <c r="I364" s="56"/>
      <c r="J364" s="286" t="str">
        <f t="shared" si="33"/>
        <v>n</v>
      </c>
      <c r="K364" s="286">
        <f>VLOOKUP(F364,Terceros!A:D,4,FALSE)</f>
        <v>0</v>
      </c>
      <c r="L364" s="61" t="s">
        <v>63</v>
      </c>
      <c r="M364" s="57"/>
      <c r="N364" s="58"/>
      <c r="O364" s="57">
        <f t="shared" si="34"/>
        <v>0</v>
      </c>
      <c r="P364" s="59"/>
      <c r="Q364" s="58"/>
      <c r="R364" s="57">
        <f t="shared" si="35"/>
        <v>0</v>
      </c>
      <c r="S364" s="99">
        <f t="shared" si="32"/>
        <v>0</v>
      </c>
      <c r="T364" s="56"/>
      <c r="U364" s="60"/>
      <c r="V364" s="322"/>
      <c r="W364" s="56"/>
      <c r="X364" s="242">
        <f>VLOOKUP(F364,Terceros!A$2:A$301,1,FALSE)</f>
        <v>0</v>
      </c>
      <c r="Y364" s="238">
        <f>VLOOKUP(H364,CR!A$3:A$27,1,FALSE)</f>
        <v>0</v>
      </c>
      <c r="Z364" s="285">
        <f>VLOOKUP(F364,Terceros!A:B,2,FALSE)</f>
        <v>0</v>
      </c>
      <c r="AA364" s="242">
        <f>VLOOKUP(H364,CR!A$1:CK$26,89,FALSE)</f>
        <v>0</v>
      </c>
    </row>
    <row r="365" spans="1:27" x14ac:dyDescent="0.25">
      <c r="A365" s="5">
        <f t="shared" si="30"/>
        <v>1900</v>
      </c>
      <c r="B365" s="5">
        <f t="shared" si="31"/>
        <v>1</v>
      </c>
      <c r="C365" s="5" t="str">
        <f>VLOOKUP(B365,Tablas!E$1:F$13,2,FALSE)</f>
        <v>1T</v>
      </c>
      <c r="D365" s="60"/>
      <c r="E365" s="55"/>
      <c r="F365" s="243"/>
      <c r="G365" s="419">
        <f>VLOOKUP(F365,Terceros!A:C,3,FALSE)</f>
        <v>0</v>
      </c>
      <c r="H365" s="243"/>
      <c r="I365" s="56"/>
      <c r="J365" s="286" t="str">
        <f t="shared" si="33"/>
        <v>n</v>
      </c>
      <c r="K365" s="286">
        <f>VLOOKUP(F365,Terceros!A:D,4,FALSE)</f>
        <v>0</v>
      </c>
      <c r="L365" s="61" t="s">
        <v>63</v>
      </c>
      <c r="M365" s="57"/>
      <c r="N365" s="58"/>
      <c r="O365" s="57">
        <f t="shared" si="34"/>
        <v>0</v>
      </c>
      <c r="P365" s="59"/>
      <c r="Q365" s="58"/>
      <c r="R365" s="57">
        <f t="shared" si="35"/>
        <v>0</v>
      </c>
      <c r="S365" s="99">
        <f t="shared" si="32"/>
        <v>0</v>
      </c>
      <c r="T365" s="56"/>
      <c r="U365" s="60"/>
      <c r="V365" s="322"/>
      <c r="W365" s="56"/>
      <c r="X365" s="242">
        <f>VLOOKUP(F365,Terceros!A$2:A$301,1,FALSE)</f>
        <v>0</v>
      </c>
      <c r="Y365" s="238">
        <f>VLOOKUP(H365,CR!A$3:A$27,1,FALSE)</f>
        <v>0</v>
      </c>
      <c r="Z365" s="285">
        <f>VLOOKUP(F365,Terceros!A:B,2,FALSE)</f>
        <v>0</v>
      </c>
      <c r="AA365" s="242">
        <f>VLOOKUP(H365,CR!A$1:CK$26,89,FALSE)</f>
        <v>0</v>
      </c>
    </row>
    <row r="366" spans="1:27" x14ac:dyDescent="0.25">
      <c r="A366" s="5">
        <f t="shared" si="30"/>
        <v>1900</v>
      </c>
      <c r="B366" s="5">
        <f t="shared" si="31"/>
        <v>1</v>
      </c>
      <c r="C366" s="5" t="str">
        <f>VLOOKUP(B366,Tablas!E$1:F$13,2,FALSE)</f>
        <v>1T</v>
      </c>
      <c r="D366" s="60"/>
      <c r="E366" s="55"/>
      <c r="F366" s="243"/>
      <c r="G366" s="419">
        <f>VLOOKUP(F366,Terceros!A:C,3,FALSE)</f>
        <v>0</v>
      </c>
      <c r="H366" s="243"/>
      <c r="I366" s="56"/>
      <c r="J366" s="286" t="str">
        <f t="shared" si="33"/>
        <v>n</v>
      </c>
      <c r="K366" s="286">
        <f>VLOOKUP(F366,Terceros!A:D,4,FALSE)</f>
        <v>0</v>
      </c>
      <c r="L366" s="61" t="s">
        <v>63</v>
      </c>
      <c r="M366" s="69"/>
      <c r="N366" s="58"/>
      <c r="O366" s="57">
        <f t="shared" si="34"/>
        <v>0</v>
      </c>
      <c r="P366" s="59"/>
      <c r="Q366" s="58"/>
      <c r="R366" s="57">
        <f t="shared" si="35"/>
        <v>0</v>
      </c>
      <c r="S366" s="99">
        <f t="shared" si="32"/>
        <v>0</v>
      </c>
      <c r="T366" s="56"/>
      <c r="U366" s="60"/>
      <c r="V366" s="322"/>
      <c r="W366" s="56"/>
      <c r="X366" s="242">
        <f>VLOOKUP(F366,Terceros!A$2:A$301,1,FALSE)</f>
        <v>0</v>
      </c>
      <c r="Y366" s="238">
        <f>VLOOKUP(H366,CR!A$3:A$27,1,FALSE)</f>
        <v>0</v>
      </c>
      <c r="Z366" s="285">
        <f>VLOOKUP(F366,Terceros!A:B,2,FALSE)</f>
        <v>0</v>
      </c>
      <c r="AA366" s="242">
        <f>VLOOKUP(H366,CR!A$1:CK$26,89,FALSE)</f>
        <v>0</v>
      </c>
    </row>
    <row r="367" spans="1:27" x14ac:dyDescent="0.25">
      <c r="A367" s="5">
        <f t="shared" si="30"/>
        <v>1900</v>
      </c>
      <c r="B367" s="5">
        <f t="shared" si="31"/>
        <v>1</v>
      </c>
      <c r="C367" s="5" t="str">
        <f>VLOOKUP(B367,Tablas!E$1:F$13,2,FALSE)</f>
        <v>1T</v>
      </c>
      <c r="D367" s="60"/>
      <c r="E367" s="55"/>
      <c r="F367" s="243"/>
      <c r="G367" s="419">
        <f>VLOOKUP(F367,Terceros!A:C,3,FALSE)</f>
        <v>0</v>
      </c>
      <c r="H367" s="243"/>
      <c r="I367" s="56"/>
      <c r="J367" s="286" t="str">
        <f t="shared" si="33"/>
        <v>n</v>
      </c>
      <c r="K367" s="286">
        <f>VLOOKUP(F367,Terceros!A:D,4,FALSE)</f>
        <v>0</v>
      </c>
      <c r="L367" s="61" t="s">
        <v>63</v>
      </c>
      <c r="M367" s="69"/>
      <c r="N367" s="58"/>
      <c r="O367" s="57">
        <f t="shared" si="34"/>
        <v>0</v>
      </c>
      <c r="P367" s="59"/>
      <c r="Q367" s="58"/>
      <c r="R367" s="57">
        <f t="shared" si="35"/>
        <v>0</v>
      </c>
      <c r="S367" s="99">
        <f t="shared" si="32"/>
        <v>0</v>
      </c>
      <c r="T367" s="56"/>
      <c r="U367" s="60"/>
      <c r="V367" s="322"/>
      <c r="W367" s="56"/>
      <c r="X367" s="242">
        <f>VLOOKUP(F367,Terceros!A$2:A$301,1,FALSE)</f>
        <v>0</v>
      </c>
      <c r="Y367" s="238">
        <f>VLOOKUP(H367,CR!A$3:A$27,1,FALSE)</f>
        <v>0</v>
      </c>
      <c r="Z367" s="285">
        <f>VLOOKUP(F367,Terceros!A:B,2,FALSE)</f>
        <v>0</v>
      </c>
      <c r="AA367" s="242">
        <f>VLOOKUP(H367,CR!A$1:CK$26,89,FALSE)</f>
        <v>0</v>
      </c>
    </row>
    <row r="368" spans="1:27" x14ac:dyDescent="0.25">
      <c r="A368" s="5">
        <f t="shared" si="30"/>
        <v>1900</v>
      </c>
      <c r="B368" s="5">
        <f t="shared" si="31"/>
        <v>1</v>
      </c>
      <c r="C368" s="5" t="str">
        <f>VLOOKUP(B368,Tablas!E$1:F$13,2,FALSE)</f>
        <v>1T</v>
      </c>
      <c r="D368" s="60"/>
      <c r="E368" s="55"/>
      <c r="F368" s="243"/>
      <c r="G368" s="419">
        <f>VLOOKUP(F368,Terceros!A:C,3,FALSE)</f>
        <v>0</v>
      </c>
      <c r="H368" s="243"/>
      <c r="I368" s="56"/>
      <c r="J368" s="286" t="str">
        <f t="shared" si="33"/>
        <v>n</v>
      </c>
      <c r="K368" s="286">
        <f>VLOOKUP(F368,Terceros!A:D,4,FALSE)</f>
        <v>0</v>
      </c>
      <c r="L368" s="61" t="s">
        <v>63</v>
      </c>
      <c r="M368" s="69"/>
      <c r="N368" s="58"/>
      <c r="O368" s="57">
        <f t="shared" si="34"/>
        <v>0</v>
      </c>
      <c r="P368" s="59"/>
      <c r="Q368" s="58"/>
      <c r="R368" s="57">
        <f t="shared" si="35"/>
        <v>0</v>
      </c>
      <c r="S368" s="99">
        <f t="shared" si="32"/>
        <v>0</v>
      </c>
      <c r="T368" s="56"/>
      <c r="U368" s="60"/>
      <c r="V368" s="322"/>
      <c r="W368" s="56"/>
      <c r="X368" s="242">
        <f>VLOOKUP(F368,Terceros!A$2:A$301,1,FALSE)</f>
        <v>0</v>
      </c>
      <c r="Y368" s="238">
        <f>VLOOKUP(H368,CR!A$3:A$27,1,FALSE)</f>
        <v>0</v>
      </c>
      <c r="Z368" s="285">
        <f>VLOOKUP(F368,Terceros!A:B,2,FALSE)</f>
        <v>0</v>
      </c>
      <c r="AA368" s="242">
        <f>VLOOKUP(H368,CR!A$1:CK$26,89,FALSE)</f>
        <v>0</v>
      </c>
    </row>
    <row r="369" spans="1:27" x14ac:dyDescent="0.25">
      <c r="A369" s="5">
        <f t="shared" si="30"/>
        <v>1900</v>
      </c>
      <c r="B369" s="5">
        <f t="shared" si="31"/>
        <v>1</v>
      </c>
      <c r="C369" s="5" t="str">
        <f>VLOOKUP(B369,Tablas!E$1:F$13,2,FALSE)</f>
        <v>1T</v>
      </c>
      <c r="D369" s="60"/>
      <c r="E369" s="55"/>
      <c r="F369" s="243"/>
      <c r="G369" s="419">
        <f>VLOOKUP(F369,Terceros!A:C,3,FALSE)</f>
        <v>0</v>
      </c>
      <c r="H369" s="243"/>
      <c r="I369" s="56"/>
      <c r="J369" s="286" t="str">
        <f t="shared" si="33"/>
        <v>n</v>
      </c>
      <c r="K369" s="286">
        <f>VLOOKUP(F369,Terceros!A:D,4,FALSE)</f>
        <v>0</v>
      </c>
      <c r="L369" s="61" t="s">
        <v>63</v>
      </c>
      <c r="M369" s="69"/>
      <c r="N369" s="58"/>
      <c r="O369" s="57">
        <f t="shared" si="34"/>
        <v>0</v>
      </c>
      <c r="P369" s="59"/>
      <c r="Q369" s="58"/>
      <c r="R369" s="57">
        <f t="shared" si="35"/>
        <v>0</v>
      </c>
      <c r="S369" s="99">
        <f t="shared" si="32"/>
        <v>0</v>
      </c>
      <c r="T369" s="56"/>
      <c r="U369" s="60"/>
      <c r="V369" s="322"/>
      <c r="W369" s="56"/>
      <c r="X369" s="242">
        <f>VLOOKUP(F369,Terceros!A$2:A$301,1,FALSE)</f>
        <v>0</v>
      </c>
      <c r="Y369" s="238">
        <f>VLOOKUP(H369,CR!A$3:A$27,1,FALSE)</f>
        <v>0</v>
      </c>
      <c r="Z369" s="285">
        <f>VLOOKUP(F369,Terceros!A:B,2,FALSE)</f>
        <v>0</v>
      </c>
      <c r="AA369" s="242">
        <f>VLOOKUP(H369,CR!A$1:CK$26,89,FALSE)</f>
        <v>0</v>
      </c>
    </row>
    <row r="370" spans="1:27" x14ac:dyDescent="0.25">
      <c r="A370" s="5">
        <f t="shared" si="30"/>
        <v>1900</v>
      </c>
      <c r="B370" s="5">
        <f t="shared" si="31"/>
        <v>1</v>
      </c>
      <c r="C370" s="5" t="str">
        <f>VLOOKUP(B370,Tablas!E$1:F$13,2,FALSE)</f>
        <v>1T</v>
      </c>
      <c r="D370" s="60"/>
      <c r="E370" s="55"/>
      <c r="F370" s="243"/>
      <c r="G370" s="419">
        <f>VLOOKUP(F370,Terceros!A:C,3,FALSE)</f>
        <v>0</v>
      </c>
      <c r="H370" s="243"/>
      <c r="I370" s="56"/>
      <c r="J370" s="286" t="str">
        <f t="shared" si="33"/>
        <v>n</v>
      </c>
      <c r="K370" s="286">
        <f>VLOOKUP(F370,Terceros!A:D,4,FALSE)</f>
        <v>0</v>
      </c>
      <c r="L370" s="61" t="s">
        <v>63</v>
      </c>
      <c r="M370" s="69"/>
      <c r="N370" s="58"/>
      <c r="O370" s="57">
        <f t="shared" si="34"/>
        <v>0</v>
      </c>
      <c r="P370" s="59"/>
      <c r="Q370" s="58"/>
      <c r="R370" s="57">
        <f t="shared" si="35"/>
        <v>0</v>
      </c>
      <c r="S370" s="99">
        <f t="shared" si="32"/>
        <v>0</v>
      </c>
      <c r="T370" s="56"/>
      <c r="U370" s="60"/>
      <c r="V370" s="322"/>
      <c r="W370" s="56"/>
      <c r="X370" s="242">
        <f>VLOOKUP(F370,Terceros!A$2:A$301,1,FALSE)</f>
        <v>0</v>
      </c>
      <c r="Y370" s="238">
        <f>VLOOKUP(H370,CR!A$3:A$27,1,FALSE)</f>
        <v>0</v>
      </c>
      <c r="Z370" s="285">
        <f>VLOOKUP(F370,Terceros!A:B,2,FALSE)</f>
        <v>0</v>
      </c>
      <c r="AA370" s="242">
        <f>VLOOKUP(H370,CR!A$1:CK$26,89,FALSE)</f>
        <v>0</v>
      </c>
    </row>
    <row r="371" spans="1:27" x14ac:dyDescent="0.25">
      <c r="A371" s="5">
        <f t="shared" si="30"/>
        <v>1900</v>
      </c>
      <c r="B371" s="5">
        <f t="shared" si="31"/>
        <v>1</v>
      </c>
      <c r="C371" s="5" t="str">
        <f>VLOOKUP(B371,Tablas!E$1:F$13,2,FALSE)</f>
        <v>1T</v>
      </c>
      <c r="D371" s="60"/>
      <c r="E371" s="55"/>
      <c r="F371" s="243"/>
      <c r="G371" s="419">
        <f>VLOOKUP(F371,Terceros!A:C,3,FALSE)</f>
        <v>0</v>
      </c>
      <c r="H371" s="243"/>
      <c r="I371" s="56"/>
      <c r="J371" s="286" t="str">
        <f t="shared" si="33"/>
        <v>n</v>
      </c>
      <c r="K371" s="286">
        <f>VLOOKUP(F371,Terceros!A:D,4,FALSE)</f>
        <v>0</v>
      </c>
      <c r="L371" s="61" t="s">
        <v>63</v>
      </c>
      <c r="M371" s="69"/>
      <c r="N371" s="58"/>
      <c r="O371" s="57">
        <f t="shared" si="34"/>
        <v>0</v>
      </c>
      <c r="P371" s="59"/>
      <c r="Q371" s="58"/>
      <c r="R371" s="57">
        <f t="shared" si="35"/>
        <v>0</v>
      </c>
      <c r="S371" s="99">
        <f t="shared" si="32"/>
        <v>0</v>
      </c>
      <c r="T371" s="56"/>
      <c r="U371" s="60"/>
      <c r="V371" s="322"/>
      <c r="W371" s="56"/>
      <c r="X371" s="242">
        <f>VLOOKUP(F371,Terceros!A$2:A$301,1,FALSE)</f>
        <v>0</v>
      </c>
      <c r="Y371" s="238">
        <f>VLOOKUP(H371,CR!A$3:A$27,1,FALSE)</f>
        <v>0</v>
      </c>
      <c r="Z371" s="285">
        <f>VLOOKUP(F371,Terceros!A:B,2,FALSE)</f>
        <v>0</v>
      </c>
      <c r="AA371" s="242">
        <f>VLOOKUP(H371,CR!A$1:CK$26,89,FALSE)</f>
        <v>0</v>
      </c>
    </row>
    <row r="372" spans="1:27" x14ac:dyDescent="0.25">
      <c r="A372" s="5">
        <f t="shared" si="30"/>
        <v>1900</v>
      </c>
      <c r="B372" s="5">
        <f t="shared" si="31"/>
        <v>1</v>
      </c>
      <c r="C372" s="5" t="str">
        <f>VLOOKUP(B372,Tablas!E$1:F$13,2,FALSE)</f>
        <v>1T</v>
      </c>
      <c r="D372" s="60"/>
      <c r="E372" s="55"/>
      <c r="F372" s="243"/>
      <c r="G372" s="419">
        <f>VLOOKUP(F372,Terceros!A:C,3,FALSE)</f>
        <v>0</v>
      </c>
      <c r="H372" s="243"/>
      <c r="I372" s="56"/>
      <c r="J372" s="286" t="str">
        <f t="shared" si="33"/>
        <v>n</v>
      </c>
      <c r="K372" s="286">
        <f>VLOOKUP(F372,Terceros!A:D,4,FALSE)</f>
        <v>0</v>
      </c>
      <c r="L372" s="61" t="s">
        <v>63</v>
      </c>
      <c r="M372" s="69"/>
      <c r="N372" s="58"/>
      <c r="O372" s="57">
        <f t="shared" si="34"/>
        <v>0</v>
      </c>
      <c r="P372" s="59"/>
      <c r="Q372" s="58"/>
      <c r="R372" s="57">
        <f t="shared" si="35"/>
        <v>0</v>
      </c>
      <c r="S372" s="99">
        <f t="shared" si="32"/>
        <v>0</v>
      </c>
      <c r="T372" s="56"/>
      <c r="U372" s="60"/>
      <c r="V372" s="322"/>
      <c r="W372" s="56"/>
      <c r="X372" s="242">
        <f>VLOOKUP(F372,Terceros!A$2:A$301,1,FALSE)</f>
        <v>0</v>
      </c>
      <c r="Y372" s="238">
        <f>VLOOKUP(H372,CR!A$3:A$27,1,FALSE)</f>
        <v>0</v>
      </c>
      <c r="Z372" s="285">
        <f>VLOOKUP(F372,Terceros!A:B,2,FALSE)</f>
        <v>0</v>
      </c>
      <c r="AA372" s="242">
        <f>VLOOKUP(H372,CR!A$1:CK$26,89,FALSE)</f>
        <v>0</v>
      </c>
    </row>
    <row r="373" spans="1:27" x14ac:dyDescent="0.25">
      <c r="A373" s="5">
        <f t="shared" si="30"/>
        <v>1900</v>
      </c>
      <c r="B373" s="5">
        <f t="shared" si="31"/>
        <v>1</v>
      </c>
      <c r="C373" s="5" t="str">
        <f>VLOOKUP(B373,Tablas!E$1:F$13,2,FALSE)</f>
        <v>1T</v>
      </c>
      <c r="D373" s="60"/>
      <c r="E373" s="55"/>
      <c r="F373" s="243"/>
      <c r="G373" s="419">
        <f>VLOOKUP(F373,Terceros!A:C,3,FALSE)</f>
        <v>0</v>
      </c>
      <c r="H373" s="243"/>
      <c r="I373" s="56"/>
      <c r="J373" s="286" t="str">
        <f t="shared" si="33"/>
        <v>n</v>
      </c>
      <c r="K373" s="286">
        <f>VLOOKUP(F373,Terceros!A:D,4,FALSE)</f>
        <v>0</v>
      </c>
      <c r="L373" s="61" t="s">
        <v>63</v>
      </c>
      <c r="M373" s="69"/>
      <c r="N373" s="58"/>
      <c r="O373" s="57">
        <f t="shared" si="34"/>
        <v>0</v>
      </c>
      <c r="P373" s="59"/>
      <c r="Q373" s="58"/>
      <c r="R373" s="57">
        <f t="shared" si="35"/>
        <v>0</v>
      </c>
      <c r="S373" s="99">
        <f t="shared" si="32"/>
        <v>0</v>
      </c>
      <c r="T373" s="56"/>
      <c r="U373" s="60"/>
      <c r="V373" s="322"/>
      <c r="W373" s="56"/>
      <c r="X373" s="242">
        <f>VLOOKUP(F373,Terceros!A$2:A$301,1,FALSE)</f>
        <v>0</v>
      </c>
      <c r="Y373" s="238">
        <f>VLOOKUP(H373,CR!A$3:A$27,1,FALSE)</f>
        <v>0</v>
      </c>
      <c r="Z373" s="285">
        <f>VLOOKUP(F373,Terceros!A:B,2,FALSE)</f>
        <v>0</v>
      </c>
      <c r="AA373" s="242">
        <f>VLOOKUP(H373,CR!A$1:CK$26,89,FALSE)</f>
        <v>0</v>
      </c>
    </row>
    <row r="374" spans="1:27" x14ac:dyDescent="0.25">
      <c r="A374" s="5">
        <f t="shared" si="30"/>
        <v>1900</v>
      </c>
      <c r="B374" s="5">
        <f t="shared" si="31"/>
        <v>1</v>
      </c>
      <c r="C374" s="5" t="str">
        <f>VLOOKUP(B374,Tablas!E$1:F$13,2,FALSE)</f>
        <v>1T</v>
      </c>
      <c r="D374" s="60"/>
      <c r="E374" s="55"/>
      <c r="F374" s="243"/>
      <c r="G374" s="419">
        <f>VLOOKUP(F374,Terceros!A:C,3,FALSE)</f>
        <v>0</v>
      </c>
      <c r="H374" s="243"/>
      <c r="I374" s="56"/>
      <c r="J374" s="286" t="str">
        <f t="shared" si="33"/>
        <v>n</v>
      </c>
      <c r="K374" s="286">
        <f>VLOOKUP(F374,Terceros!A:D,4,FALSE)</f>
        <v>0</v>
      </c>
      <c r="L374" s="61" t="s">
        <v>63</v>
      </c>
      <c r="M374" s="69"/>
      <c r="N374" s="58"/>
      <c r="O374" s="57">
        <f t="shared" si="34"/>
        <v>0</v>
      </c>
      <c r="P374" s="59"/>
      <c r="Q374" s="58"/>
      <c r="R374" s="57">
        <f t="shared" si="35"/>
        <v>0</v>
      </c>
      <c r="S374" s="99">
        <f t="shared" si="32"/>
        <v>0</v>
      </c>
      <c r="T374" s="56"/>
      <c r="U374" s="60"/>
      <c r="V374" s="322"/>
      <c r="W374" s="56"/>
      <c r="X374" s="242">
        <f>VLOOKUP(F374,Terceros!A$2:A$301,1,FALSE)</f>
        <v>0</v>
      </c>
      <c r="Y374" s="238">
        <f>VLOOKUP(H374,CR!A$3:A$27,1,FALSE)</f>
        <v>0</v>
      </c>
      <c r="Z374" s="285">
        <f>VLOOKUP(F374,Terceros!A:B,2,FALSE)</f>
        <v>0</v>
      </c>
      <c r="AA374" s="242">
        <f>VLOOKUP(H374,CR!A$1:CK$26,89,FALSE)</f>
        <v>0</v>
      </c>
    </row>
    <row r="375" spans="1:27" x14ac:dyDescent="0.25">
      <c r="A375" s="5">
        <f t="shared" si="30"/>
        <v>1900</v>
      </c>
      <c r="B375" s="5">
        <f t="shared" si="31"/>
        <v>1</v>
      </c>
      <c r="C375" s="5" t="str">
        <f>VLOOKUP(B375,Tablas!E$1:F$13,2,FALSE)</f>
        <v>1T</v>
      </c>
      <c r="D375" s="60"/>
      <c r="E375" s="55"/>
      <c r="F375" s="243"/>
      <c r="G375" s="419">
        <f>VLOOKUP(F375,Terceros!A:C,3,FALSE)</f>
        <v>0</v>
      </c>
      <c r="H375" s="243"/>
      <c r="I375" s="56"/>
      <c r="J375" s="286" t="str">
        <f t="shared" si="33"/>
        <v>n</v>
      </c>
      <c r="K375" s="286">
        <f>VLOOKUP(F375,Terceros!A:D,4,FALSE)</f>
        <v>0</v>
      </c>
      <c r="L375" s="61" t="s">
        <v>63</v>
      </c>
      <c r="M375" s="69"/>
      <c r="N375" s="58"/>
      <c r="O375" s="57">
        <f t="shared" si="34"/>
        <v>0</v>
      </c>
      <c r="P375" s="59"/>
      <c r="Q375" s="58"/>
      <c r="R375" s="57">
        <f t="shared" si="35"/>
        <v>0</v>
      </c>
      <c r="S375" s="99">
        <f t="shared" si="32"/>
        <v>0</v>
      </c>
      <c r="T375" s="56"/>
      <c r="U375" s="60"/>
      <c r="V375" s="322"/>
      <c r="W375" s="56"/>
      <c r="X375" s="242">
        <f>VLOOKUP(F375,Terceros!A$2:A$301,1,FALSE)</f>
        <v>0</v>
      </c>
      <c r="Y375" s="238">
        <f>VLOOKUP(H375,CR!A$3:A$27,1,FALSE)</f>
        <v>0</v>
      </c>
      <c r="Z375" s="285">
        <f>VLOOKUP(F375,Terceros!A:B,2,FALSE)</f>
        <v>0</v>
      </c>
      <c r="AA375" s="242">
        <f>VLOOKUP(H375,CR!A$1:CK$26,89,FALSE)</f>
        <v>0</v>
      </c>
    </row>
    <row r="376" spans="1:27" x14ac:dyDescent="0.25">
      <c r="A376" s="5">
        <f t="shared" si="30"/>
        <v>1900</v>
      </c>
      <c r="B376" s="5">
        <f t="shared" si="31"/>
        <v>1</v>
      </c>
      <c r="C376" s="5" t="str">
        <f>VLOOKUP(B376,Tablas!E$1:F$13,2,FALSE)</f>
        <v>1T</v>
      </c>
      <c r="D376" s="60"/>
      <c r="E376" s="55"/>
      <c r="F376" s="243"/>
      <c r="G376" s="419">
        <f>VLOOKUP(F376,Terceros!A:C,3,FALSE)</f>
        <v>0</v>
      </c>
      <c r="H376" s="243"/>
      <c r="I376" s="56"/>
      <c r="J376" s="286" t="str">
        <f t="shared" si="33"/>
        <v>n</v>
      </c>
      <c r="K376" s="286">
        <f>VLOOKUP(F376,Terceros!A:D,4,FALSE)</f>
        <v>0</v>
      </c>
      <c r="L376" s="61" t="s">
        <v>63</v>
      </c>
      <c r="M376" s="69"/>
      <c r="N376" s="58"/>
      <c r="O376" s="57">
        <f t="shared" si="34"/>
        <v>0</v>
      </c>
      <c r="P376" s="59"/>
      <c r="Q376" s="58"/>
      <c r="R376" s="57">
        <f t="shared" si="35"/>
        <v>0</v>
      </c>
      <c r="S376" s="99">
        <f t="shared" si="32"/>
        <v>0</v>
      </c>
      <c r="T376" s="56"/>
      <c r="U376" s="60"/>
      <c r="V376" s="322"/>
      <c r="W376" s="56"/>
      <c r="X376" s="242">
        <f>VLOOKUP(F376,Terceros!A$2:A$301,1,FALSE)</f>
        <v>0</v>
      </c>
      <c r="Y376" s="238">
        <f>VLOOKUP(H376,CR!A$3:A$27,1,FALSE)</f>
        <v>0</v>
      </c>
      <c r="Z376" s="285">
        <f>VLOOKUP(F376,Terceros!A:B,2,FALSE)</f>
        <v>0</v>
      </c>
      <c r="AA376" s="242">
        <f>VLOOKUP(H376,CR!A$1:CK$26,89,FALSE)</f>
        <v>0</v>
      </c>
    </row>
    <row r="377" spans="1:27" x14ac:dyDescent="0.25">
      <c r="A377" s="5">
        <f t="shared" si="30"/>
        <v>1900</v>
      </c>
      <c r="B377" s="5">
        <f t="shared" si="31"/>
        <v>1</v>
      </c>
      <c r="C377" s="5" t="str">
        <f>VLOOKUP(B377,Tablas!E$1:F$13,2,FALSE)</f>
        <v>1T</v>
      </c>
      <c r="D377" s="60"/>
      <c r="E377" s="55"/>
      <c r="F377" s="243"/>
      <c r="G377" s="419">
        <f>VLOOKUP(F377,Terceros!A:C,3,FALSE)</f>
        <v>0</v>
      </c>
      <c r="H377" s="243"/>
      <c r="I377" s="56"/>
      <c r="J377" s="286" t="str">
        <f t="shared" si="33"/>
        <v>n</v>
      </c>
      <c r="K377" s="286">
        <f>VLOOKUP(F377,Terceros!A:D,4,FALSE)</f>
        <v>0</v>
      </c>
      <c r="L377" s="61" t="s">
        <v>63</v>
      </c>
      <c r="M377" s="69"/>
      <c r="N377" s="58"/>
      <c r="O377" s="57">
        <f t="shared" si="34"/>
        <v>0</v>
      </c>
      <c r="P377" s="59"/>
      <c r="Q377" s="58"/>
      <c r="R377" s="57">
        <f t="shared" si="35"/>
        <v>0</v>
      </c>
      <c r="S377" s="99">
        <f t="shared" si="32"/>
        <v>0</v>
      </c>
      <c r="T377" s="56"/>
      <c r="U377" s="60"/>
      <c r="V377" s="322"/>
      <c r="W377" s="56"/>
      <c r="X377" s="242">
        <f>VLOOKUP(F377,Terceros!A$2:A$301,1,FALSE)</f>
        <v>0</v>
      </c>
      <c r="Y377" s="238">
        <f>VLOOKUP(H377,CR!A$3:A$27,1,FALSE)</f>
        <v>0</v>
      </c>
      <c r="Z377" s="285">
        <f>VLOOKUP(F377,Terceros!A:B,2,FALSE)</f>
        <v>0</v>
      </c>
      <c r="AA377" s="242">
        <f>VLOOKUP(H377,CR!A$1:CK$26,89,FALSE)</f>
        <v>0</v>
      </c>
    </row>
    <row r="378" spans="1:27" x14ac:dyDescent="0.25">
      <c r="A378" s="5">
        <f t="shared" si="30"/>
        <v>1900</v>
      </c>
      <c r="B378" s="5">
        <f t="shared" si="31"/>
        <v>1</v>
      </c>
      <c r="C378" s="5" t="str">
        <f>VLOOKUP(B378,Tablas!E$1:F$13,2,FALSE)</f>
        <v>1T</v>
      </c>
      <c r="D378" s="60"/>
      <c r="E378" s="55"/>
      <c r="F378" s="243"/>
      <c r="G378" s="419">
        <f>VLOOKUP(F378,Terceros!A:C,3,FALSE)</f>
        <v>0</v>
      </c>
      <c r="H378" s="243"/>
      <c r="I378" s="56"/>
      <c r="J378" s="286" t="str">
        <f t="shared" si="33"/>
        <v>n</v>
      </c>
      <c r="K378" s="286">
        <f>VLOOKUP(F378,Terceros!A:D,4,FALSE)</f>
        <v>0</v>
      </c>
      <c r="L378" s="61" t="s">
        <v>63</v>
      </c>
      <c r="M378" s="69"/>
      <c r="N378" s="58"/>
      <c r="O378" s="57">
        <f t="shared" si="34"/>
        <v>0</v>
      </c>
      <c r="P378" s="59"/>
      <c r="Q378" s="58"/>
      <c r="R378" s="57">
        <f t="shared" si="35"/>
        <v>0</v>
      </c>
      <c r="S378" s="99">
        <f t="shared" si="32"/>
        <v>0</v>
      </c>
      <c r="T378" s="56"/>
      <c r="U378" s="60"/>
      <c r="V378" s="322"/>
      <c r="W378" s="56"/>
      <c r="X378" s="242">
        <f>VLOOKUP(F378,Terceros!A$2:A$301,1,FALSE)</f>
        <v>0</v>
      </c>
      <c r="Y378" s="238">
        <f>VLOOKUP(H378,CR!A$3:A$27,1,FALSE)</f>
        <v>0</v>
      </c>
      <c r="Z378" s="285">
        <f>VLOOKUP(F378,Terceros!A:B,2,FALSE)</f>
        <v>0</v>
      </c>
      <c r="AA378" s="242">
        <f>VLOOKUP(H378,CR!A$1:CK$26,89,FALSE)</f>
        <v>0</v>
      </c>
    </row>
    <row r="379" spans="1:27" x14ac:dyDescent="0.25">
      <c r="A379" s="5">
        <f t="shared" si="30"/>
        <v>1900</v>
      </c>
      <c r="B379" s="5">
        <f t="shared" si="31"/>
        <v>1</v>
      </c>
      <c r="C379" s="5" t="str">
        <f>VLOOKUP(B379,Tablas!E$1:F$13,2,FALSE)</f>
        <v>1T</v>
      </c>
      <c r="D379" s="60"/>
      <c r="E379" s="55"/>
      <c r="F379" s="243"/>
      <c r="G379" s="419">
        <f>VLOOKUP(F379,Terceros!A:C,3,FALSE)</f>
        <v>0</v>
      </c>
      <c r="H379" s="243"/>
      <c r="I379" s="56"/>
      <c r="J379" s="286" t="str">
        <f t="shared" si="33"/>
        <v>n</v>
      </c>
      <c r="K379" s="286">
        <f>VLOOKUP(F379,Terceros!A:D,4,FALSE)</f>
        <v>0</v>
      </c>
      <c r="L379" s="61" t="s">
        <v>63</v>
      </c>
      <c r="M379" s="69"/>
      <c r="N379" s="58"/>
      <c r="O379" s="57">
        <f t="shared" si="34"/>
        <v>0</v>
      </c>
      <c r="P379" s="59"/>
      <c r="Q379" s="58"/>
      <c r="R379" s="57">
        <f t="shared" si="35"/>
        <v>0</v>
      </c>
      <c r="S379" s="99">
        <f t="shared" si="32"/>
        <v>0</v>
      </c>
      <c r="T379" s="56"/>
      <c r="U379" s="60"/>
      <c r="V379" s="322"/>
      <c r="W379" s="56"/>
      <c r="X379" s="242">
        <f>VLOOKUP(F379,Terceros!A$2:A$301,1,FALSE)</f>
        <v>0</v>
      </c>
      <c r="Y379" s="238">
        <f>VLOOKUP(H379,CR!A$3:A$27,1,FALSE)</f>
        <v>0</v>
      </c>
      <c r="Z379" s="285">
        <f>VLOOKUP(F379,Terceros!A:B,2,FALSE)</f>
        <v>0</v>
      </c>
      <c r="AA379" s="242">
        <f>VLOOKUP(H379,CR!A$1:CK$26,89,FALSE)</f>
        <v>0</v>
      </c>
    </row>
    <row r="380" spans="1:27" x14ac:dyDescent="0.25">
      <c r="A380" s="5">
        <f t="shared" si="30"/>
        <v>1900</v>
      </c>
      <c r="B380" s="5">
        <f t="shared" si="31"/>
        <v>1</v>
      </c>
      <c r="C380" s="5" t="str">
        <f>VLOOKUP(B380,Tablas!E$1:F$13,2,FALSE)</f>
        <v>1T</v>
      </c>
      <c r="D380" s="60"/>
      <c r="E380" s="55"/>
      <c r="F380" s="243"/>
      <c r="G380" s="419">
        <f>VLOOKUP(F380,Terceros!A:C,3,FALSE)</f>
        <v>0</v>
      </c>
      <c r="H380" s="243"/>
      <c r="I380" s="56"/>
      <c r="J380" s="286" t="str">
        <f t="shared" si="33"/>
        <v>n</v>
      </c>
      <c r="K380" s="286">
        <f>VLOOKUP(F380,Terceros!A:D,4,FALSE)</f>
        <v>0</v>
      </c>
      <c r="L380" s="61" t="s">
        <v>63</v>
      </c>
      <c r="M380" s="57"/>
      <c r="N380" s="58"/>
      <c r="O380" s="57">
        <f t="shared" si="34"/>
        <v>0</v>
      </c>
      <c r="P380" s="59"/>
      <c r="Q380" s="58"/>
      <c r="R380" s="57">
        <f t="shared" si="35"/>
        <v>0</v>
      </c>
      <c r="S380" s="99">
        <f t="shared" si="32"/>
        <v>0</v>
      </c>
      <c r="T380" s="56"/>
      <c r="U380" s="60"/>
      <c r="V380" s="322"/>
      <c r="W380" s="56"/>
      <c r="X380" s="242">
        <f>VLOOKUP(F380,Terceros!A$2:A$301,1,FALSE)</f>
        <v>0</v>
      </c>
      <c r="Y380" s="238">
        <f>VLOOKUP(H380,CR!A$3:A$27,1,FALSE)</f>
        <v>0</v>
      </c>
      <c r="Z380" s="285">
        <f>VLOOKUP(F380,Terceros!A:B,2,FALSE)</f>
        <v>0</v>
      </c>
      <c r="AA380" s="242">
        <f>VLOOKUP(H380,CR!A$1:CK$26,89,FALSE)</f>
        <v>0</v>
      </c>
    </row>
    <row r="381" spans="1:27" x14ac:dyDescent="0.25">
      <c r="A381" s="5">
        <f t="shared" si="30"/>
        <v>1900</v>
      </c>
      <c r="B381" s="5">
        <f t="shared" si="31"/>
        <v>1</v>
      </c>
      <c r="C381" s="5" t="str">
        <f>VLOOKUP(B381,Tablas!E$1:F$13,2,FALSE)</f>
        <v>1T</v>
      </c>
      <c r="D381" s="60"/>
      <c r="E381" s="55"/>
      <c r="F381" s="243"/>
      <c r="G381" s="419">
        <f>VLOOKUP(F381,Terceros!A:C,3,FALSE)</f>
        <v>0</v>
      </c>
      <c r="H381" s="243"/>
      <c r="I381" s="56"/>
      <c r="J381" s="286" t="str">
        <f t="shared" si="33"/>
        <v>n</v>
      </c>
      <c r="K381" s="286">
        <f>VLOOKUP(F381,Terceros!A:D,4,FALSE)</f>
        <v>0</v>
      </c>
      <c r="L381" s="61" t="s">
        <v>63</v>
      </c>
      <c r="M381" s="57"/>
      <c r="N381" s="58"/>
      <c r="O381" s="57">
        <f t="shared" si="34"/>
        <v>0</v>
      </c>
      <c r="P381" s="59"/>
      <c r="Q381" s="58"/>
      <c r="R381" s="57">
        <f t="shared" si="35"/>
        <v>0</v>
      </c>
      <c r="S381" s="99">
        <f t="shared" si="32"/>
        <v>0</v>
      </c>
      <c r="T381" s="56"/>
      <c r="U381" s="60"/>
      <c r="V381" s="322"/>
      <c r="W381" s="56"/>
      <c r="X381" s="242">
        <f>VLOOKUP(F381,Terceros!A$2:A$301,1,FALSE)</f>
        <v>0</v>
      </c>
      <c r="Y381" s="238">
        <f>VLOOKUP(H381,CR!A$3:A$27,1,FALSE)</f>
        <v>0</v>
      </c>
      <c r="Z381" s="285">
        <f>VLOOKUP(F381,Terceros!A:B,2,FALSE)</f>
        <v>0</v>
      </c>
      <c r="AA381" s="242">
        <f>VLOOKUP(H381,CR!A$1:CK$26,89,FALSE)</f>
        <v>0</v>
      </c>
    </row>
    <row r="382" spans="1:27" x14ac:dyDescent="0.25">
      <c r="A382" s="5">
        <f t="shared" si="30"/>
        <v>1900</v>
      </c>
      <c r="B382" s="5">
        <f t="shared" si="31"/>
        <v>1</v>
      </c>
      <c r="C382" s="5" t="str">
        <f>VLOOKUP(B382,Tablas!E$1:F$13,2,FALSE)</f>
        <v>1T</v>
      </c>
      <c r="D382" s="60"/>
      <c r="E382" s="55"/>
      <c r="F382" s="243"/>
      <c r="G382" s="419">
        <f>VLOOKUP(F382,Terceros!A:C,3,FALSE)</f>
        <v>0</v>
      </c>
      <c r="H382" s="243"/>
      <c r="I382" s="56"/>
      <c r="J382" s="286" t="str">
        <f t="shared" si="33"/>
        <v>n</v>
      </c>
      <c r="K382" s="286">
        <f>VLOOKUP(F382,Terceros!A:D,4,FALSE)</f>
        <v>0</v>
      </c>
      <c r="L382" s="61" t="s">
        <v>63</v>
      </c>
      <c r="M382" s="57"/>
      <c r="N382" s="58"/>
      <c r="O382" s="57">
        <f t="shared" si="34"/>
        <v>0</v>
      </c>
      <c r="P382" s="59"/>
      <c r="Q382" s="58"/>
      <c r="R382" s="57">
        <f t="shared" si="35"/>
        <v>0</v>
      </c>
      <c r="S382" s="99">
        <f t="shared" si="32"/>
        <v>0</v>
      </c>
      <c r="T382" s="56"/>
      <c r="U382" s="60"/>
      <c r="V382" s="322"/>
      <c r="W382" s="56"/>
      <c r="X382" s="242">
        <f>VLOOKUP(F382,Terceros!A$2:A$301,1,FALSE)</f>
        <v>0</v>
      </c>
      <c r="Y382" s="238">
        <f>VLOOKUP(H382,CR!A$3:A$27,1,FALSE)</f>
        <v>0</v>
      </c>
      <c r="Z382" s="285">
        <f>VLOOKUP(F382,Terceros!A:B,2,FALSE)</f>
        <v>0</v>
      </c>
      <c r="AA382" s="242">
        <f>VLOOKUP(H382,CR!A$1:CK$26,89,FALSE)</f>
        <v>0</v>
      </c>
    </row>
    <row r="383" spans="1:27" x14ac:dyDescent="0.25">
      <c r="A383" s="5">
        <f t="shared" si="30"/>
        <v>1900</v>
      </c>
      <c r="B383" s="5">
        <f t="shared" si="31"/>
        <v>1</v>
      </c>
      <c r="C383" s="5" t="str">
        <f>VLOOKUP(B383,Tablas!E$1:F$13,2,FALSE)</f>
        <v>1T</v>
      </c>
      <c r="D383" s="60"/>
      <c r="E383" s="55"/>
      <c r="F383" s="243"/>
      <c r="G383" s="419">
        <f>VLOOKUP(F383,Terceros!A:C,3,FALSE)</f>
        <v>0</v>
      </c>
      <c r="H383" s="243"/>
      <c r="I383" s="56"/>
      <c r="J383" s="286" t="str">
        <f t="shared" si="33"/>
        <v>n</v>
      </c>
      <c r="K383" s="286">
        <f>VLOOKUP(F383,Terceros!A:D,4,FALSE)</f>
        <v>0</v>
      </c>
      <c r="L383" s="61" t="s">
        <v>63</v>
      </c>
      <c r="M383" s="57"/>
      <c r="N383" s="58"/>
      <c r="O383" s="57">
        <f t="shared" si="34"/>
        <v>0</v>
      </c>
      <c r="P383" s="59"/>
      <c r="Q383" s="58"/>
      <c r="R383" s="57">
        <f t="shared" si="35"/>
        <v>0</v>
      </c>
      <c r="S383" s="99">
        <f t="shared" si="32"/>
        <v>0</v>
      </c>
      <c r="T383" s="56"/>
      <c r="U383" s="60"/>
      <c r="V383" s="322"/>
      <c r="W383" s="56"/>
      <c r="X383" s="242">
        <f>VLOOKUP(F383,Terceros!A$2:A$301,1,FALSE)</f>
        <v>0</v>
      </c>
      <c r="Y383" s="238">
        <f>VLOOKUP(H383,CR!A$3:A$27,1,FALSE)</f>
        <v>0</v>
      </c>
      <c r="Z383" s="285">
        <f>VLOOKUP(F383,Terceros!A:B,2,FALSE)</f>
        <v>0</v>
      </c>
      <c r="AA383" s="242">
        <f>VLOOKUP(H383,CR!A$1:CK$26,89,FALSE)</f>
        <v>0</v>
      </c>
    </row>
    <row r="384" spans="1:27" x14ac:dyDescent="0.25">
      <c r="A384" s="5">
        <f t="shared" si="30"/>
        <v>1900</v>
      </c>
      <c r="B384" s="5">
        <f t="shared" si="31"/>
        <v>1</v>
      </c>
      <c r="C384" s="5" t="str">
        <f>VLOOKUP(B384,Tablas!E$1:F$13,2,FALSE)</f>
        <v>1T</v>
      </c>
      <c r="D384" s="60"/>
      <c r="E384" s="55"/>
      <c r="F384" s="243"/>
      <c r="G384" s="419">
        <f>VLOOKUP(F384,Terceros!A:C,3,FALSE)</f>
        <v>0</v>
      </c>
      <c r="H384" s="243"/>
      <c r="I384" s="56"/>
      <c r="J384" s="286" t="str">
        <f t="shared" si="33"/>
        <v>n</v>
      </c>
      <c r="K384" s="286">
        <f>VLOOKUP(F384,Terceros!A:D,4,FALSE)</f>
        <v>0</v>
      </c>
      <c r="L384" s="61" t="s">
        <v>63</v>
      </c>
      <c r="M384" s="69"/>
      <c r="N384" s="58"/>
      <c r="O384" s="57">
        <f t="shared" si="34"/>
        <v>0</v>
      </c>
      <c r="P384" s="59"/>
      <c r="Q384" s="58"/>
      <c r="R384" s="57">
        <f t="shared" si="35"/>
        <v>0</v>
      </c>
      <c r="S384" s="99">
        <f t="shared" si="32"/>
        <v>0</v>
      </c>
      <c r="T384" s="56"/>
      <c r="U384" s="60"/>
      <c r="V384" s="322"/>
      <c r="W384" s="56"/>
      <c r="X384" s="242">
        <f>VLOOKUP(F384,Terceros!A$2:A$301,1,FALSE)</f>
        <v>0</v>
      </c>
      <c r="Y384" s="238">
        <f>VLOOKUP(H384,CR!A$3:A$27,1,FALSE)</f>
        <v>0</v>
      </c>
      <c r="Z384" s="285">
        <f>VLOOKUP(F384,Terceros!A:B,2,FALSE)</f>
        <v>0</v>
      </c>
      <c r="AA384" s="242">
        <f>VLOOKUP(H384,CR!A$1:CK$26,89,FALSE)</f>
        <v>0</v>
      </c>
    </row>
    <row r="385" spans="1:27" x14ac:dyDescent="0.25">
      <c r="A385" s="5">
        <f t="shared" si="30"/>
        <v>1900</v>
      </c>
      <c r="B385" s="5">
        <f t="shared" si="31"/>
        <v>1</v>
      </c>
      <c r="C385" s="5" t="str">
        <f>VLOOKUP(B385,Tablas!E$1:F$13,2,FALSE)</f>
        <v>1T</v>
      </c>
      <c r="D385" s="60"/>
      <c r="E385" s="55"/>
      <c r="F385" s="243"/>
      <c r="G385" s="419">
        <f>VLOOKUP(F385,Terceros!A:C,3,FALSE)</f>
        <v>0</v>
      </c>
      <c r="H385" s="243"/>
      <c r="I385" s="56"/>
      <c r="J385" s="286" t="str">
        <f t="shared" si="33"/>
        <v>n</v>
      </c>
      <c r="K385" s="286">
        <f>VLOOKUP(F385,Terceros!A:D,4,FALSE)</f>
        <v>0</v>
      </c>
      <c r="L385" s="61" t="s">
        <v>63</v>
      </c>
      <c r="M385" s="69"/>
      <c r="N385" s="58"/>
      <c r="O385" s="57">
        <f t="shared" si="34"/>
        <v>0</v>
      </c>
      <c r="P385" s="59"/>
      <c r="Q385" s="58"/>
      <c r="R385" s="57">
        <f t="shared" si="35"/>
        <v>0</v>
      </c>
      <c r="S385" s="99">
        <f t="shared" si="32"/>
        <v>0</v>
      </c>
      <c r="T385" s="56"/>
      <c r="U385" s="60"/>
      <c r="V385" s="322"/>
      <c r="W385" s="56"/>
      <c r="X385" s="242">
        <f>VLOOKUP(F385,Terceros!A$2:A$301,1,FALSE)</f>
        <v>0</v>
      </c>
      <c r="Y385" s="238">
        <f>VLOOKUP(H385,CR!A$3:A$27,1,FALSE)</f>
        <v>0</v>
      </c>
      <c r="Z385" s="285">
        <f>VLOOKUP(F385,Terceros!A:B,2,FALSE)</f>
        <v>0</v>
      </c>
      <c r="AA385" s="242">
        <f>VLOOKUP(H385,CR!A$1:CK$26,89,FALSE)</f>
        <v>0</v>
      </c>
    </row>
    <row r="386" spans="1:27" x14ac:dyDescent="0.25">
      <c r="A386" s="5">
        <f t="shared" ref="A386:A449" si="36">YEAR(D386)</f>
        <v>1900</v>
      </c>
      <c r="B386" s="5">
        <f t="shared" ref="B386:B449" si="37">MONTH(D386)</f>
        <v>1</v>
      </c>
      <c r="C386" s="5" t="str">
        <f>VLOOKUP(B386,Tablas!E$1:F$13,2,FALSE)</f>
        <v>1T</v>
      </c>
      <c r="D386" s="60"/>
      <c r="E386" s="55"/>
      <c r="F386" s="243"/>
      <c r="G386" s="419">
        <f>VLOOKUP(F386,Terceros!A:C,3,FALSE)</f>
        <v>0</v>
      </c>
      <c r="H386" s="243"/>
      <c r="I386" s="56"/>
      <c r="J386" s="286" t="str">
        <f t="shared" si="33"/>
        <v>n</v>
      </c>
      <c r="K386" s="286">
        <f>VLOOKUP(F386,Terceros!A:D,4,FALSE)</f>
        <v>0</v>
      </c>
      <c r="L386" s="61" t="s">
        <v>63</v>
      </c>
      <c r="M386" s="69"/>
      <c r="N386" s="58"/>
      <c r="O386" s="57">
        <f t="shared" si="34"/>
        <v>0</v>
      </c>
      <c r="P386" s="59"/>
      <c r="Q386" s="58"/>
      <c r="R386" s="57">
        <f t="shared" si="35"/>
        <v>0</v>
      </c>
      <c r="S386" s="99">
        <f t="shared" ref="S386:S449" si="38">+M386+O386-R386</f>
        <v>0</v>
      </c>
      <c r="T386" s="56"/>
      <c r="U386" s="60"/>
      <c r="V386" s="322"/>
      <c r="W386" s="56"/>
      <c r="X386" s="242">
        <f>VLOOKUP(F386,Terceros!A$2:A$301,1,FALSE)</f>
        <v>0</v>
      </c>
      <c r="Y386" s="238">
        <f>VLOOKUP(H386,CR!A$3:A$27,1,FALSE)</f>
        <v>0</v>
      </c>
      <c r="Z386" s="285">
        <f>VLOOKUP(F386,Terceros!A:B,2,FALSE)</f>
        <v>0</v>
      </c>
      <c r="AA386" s="242">
        <f>VLOOKUP(H386,CR!A$1:CK$26,89,FALSE)</f>
        <v>0</v>
      </c>
    </row>
    <row r="387" spans="1:27" x14ac:dyDescent="0.25">
      <c r="A387" s="5">
        <f t="shared" si="36"/>
        <v>1900</v>
      </c>
      <c r="B387" s="5">
        <f t="shared" si="37"/>
        <v>1</v>
      </c>
      <c r="C387" s="5" t="str">
        <f>VLOOKUP(B387,Tablas!E$1:F$13,2,FALSE)</f>
        <v>1T</v>
      </c>
      <c r="D387" s="60"/>
      <c r="E387" s="55"/>
      <c r="F387" s="243"/>
      <c r="G387" s="419">
        <f>VLOOKUP(F387,Terceros!A:C,3,FALSE)</f>
        <v>0</v>
      </c>
      <c r="H387" s="243"/>
      <c r="I387" s="56"/>
      <c r="J387" s="286" t="str">
        <f t="shared" ref="J387:J450" si="39">IF(N387=0,"n",IF(Z387="Cliente","r","s"))</f>
        <v>n</v>
      </c>
      <c r="K387" s="286">
        <f>VLOOKUP(F387,Terceros!A:D,4,FALSE)</f>
        <v>0</v>
      </c>
      <c r="L387" s="61" t="s">
        <v>63</v>
      </c>
      <c r="M387" s="69"/>
      <c r="N387" s="58"/>
      <c r="O387" s="57">
        <f t="shared" ref="O387:O450" si="40">ROUND(M387*N387,2)</f>
        <v>0</v>
      </c>
      <c r="P387" s="59"/>
      <c r="Q387" s="58"/>
      <c r="R387" s="57">
        <f t="shared" ref="R387:R450" si="41">ROUND(Q387*M387,2)</f>
        <v>0</v>
      </c>
      <c r="S387" s="99">
        <f t="shared" si="38"/>
        <v>0</v>
      </c>
      <c r="T387" s="56"/>
      <c r="U387" s="60"/>
      <c r="V387" s="322"/>
      <c r="W387" s="56"/>
      <c r="X387" s="242">
        <f>VLOOKUP(F387,Terceros!A$2:A$301,1,FALSE)</f>
        <v>0</v>
      </c>
      <c r="Y387" s="238">
        <f>VLOOKUP(H387,CR!A$3:A$27,1,FALSE)</f>
        <v>0</v>
      </c>
      <c r="Z387" s="285">
        <f>VLOOKUP(F387,Terceros!A:B,2,FALSE)</f>
        <v>0</v>
      </c>
      <c r="AA387" s="242">
        <f>VLOOKUP(H387,CR!A$1:CK$26,89,FALSE)</f>
        <v>0</v>
      </c>
    </row>
    <row r="388" spans="1:27" x14ac:dyDescent="0.25">
      <c r="A388" s="5">
        <f t="shared" si="36"/>
        <v>1900</v>
      </c>
      <c r="B388" s="5">
        <f t="shared" si="37"/>
        <v>1</v>
      </c>
      <c r="C388" s="5" t="str">
        <f>VLOOKUP(B388,Tablas!E$1:F$13,2,FALSE)</f>
        <v>1T</v>
      </c>
      <c r="D388" s="60"/>
      <c r="E388" s="55"/>
      <c r="F388" s="243"/>
      <c r="G388" s="419">
        <f>VLOOKUP(F388,Terceros!A:C,3,FALSE)</f>
        <v>0</v>
      </c>
      <c r="H388" s="243"/>
      <c r="I388" s="56"/>
      <c r="J388" s="286" t="str">
        <f t="shared" si="39"/>
        <v>n</v>
      </c>
      <c r="K388" s="286">
        <f>VLOOKUP(F388,Terceros!A:D,4,FALSE)</f>
        <v>0</v>
      </c>
      <c r="L388" s="61" t="s">
        <v>63</v>
      </c>
      <c r="M388" s="69"/>
      <c r="N388" s="58"/>
      <c r="O388" s="57">
        <f t="shared" si="40"/>
        <v>0</v>
      </c>
      <c r="P388" s="59"/>
      <c r="Q388" s="58"/>
      <c r="R388" s="57">
        <f t="shared" si="41"/>
        <v>0</v>
      </c>
      <c r="S388" s="99">
        <f t="shared" si="38"/>
        <v>0</v>
      </c>
      <c r="T388" s="56"/>
      <c r="U388" s="60"/>
      <c r="V388" s="322"/>
      <c r="W388" s="56"/>
      <c r="X388" s="242">
        <f>VLOOKUP(F388,Terceros!A$2:A$301,1,FALSE)</f>
        <v>0</v>
      </c>
      <c r="Y388" s="238">
        <f>VLOOKUP(H388,CR!A$3:A$27,1,FALSE)</f>
        <v>0</v>
      </c>
      <c r="Z388" s="285">
        <f>VLOOKUP(F388,Terceros!A:B,2,FALSE)</f>
        <v>0</v>
      </c>
      <c r="AA388" s="242">
        <f>VLOOKUP(H388,CR!A$1:CK$26,89,FALSE)</f>
        <v>0</v>
      </c>
    </row>
    <row r="389" spans="1:27" x14ac:dyDescent="0.25">
      <c r="A389" s="5">
        <f t="shared" si="36"/>
        <v>1900</v>
      </c>
      <c r="B389" s="5">
        <f t="shared" si="37"/>
        <v>1</v>
      </c>
      <c r="C389" s="5" t="str">
        <f>VLOOKUP(B389,Tablas!E$1:F$13,2,FALSE)</f>
        <v>1T</v>
      </c>
      <c r="D389" s="60"/>
      <c r="E389" s="55"/>
      <c r="F389" s="243"/>
      <c r="G389" s="419">
        <f>VLOOKUP(F389,Terceros!A:C,3,FALSE)</f>
        <v>0</v>
      </c>
      <c r="H389" s="243"/>
      <c r="I389" s="56"/>
      <c r="J389" s="286" t="str">
        <f t="shared" si="39"/>
        <v>n</v>
      </c>
      <c r="K389" s="286">
        <f>VLOOKUP(F389,Terceros!A:D,4,FALSE)</f>
        <v>0</v>
      </c>
      <c r="L389" s="61" t="s">
        <v>63</v>
      </c>
      <c r="M389" s="69"/>
      <c r="N389" s="58"/>
      <c r="O389" s="57">
        <f t="shared" si="40"/>
        <v>0</v>
      </c>
      <c r="P389" s="59"/>
      <c r="Q389" s="58"/>
      <c r="R389" s="57">
        <f t="shared" si="41"/>
        <v>0</v>
      </c>
      <c r="S389" s="99">
        <f t="shared" si="38"/>
        <v>0</v>
      </c>
      <c r="T389" s="56"/>
      <c r="U389" s="60"/>
      <c r="V389" s="322"/>
      <c r="W389" s="56"/>
      <c r="X389" s="242">
        <f>VLOOKUP(F389,Terceros!A$2:A$301,1,FALSE)</f>
        <v>0</v>
      </c>
      <c r="Y389" s="238">
        <f>VLOOKUP(H389,CR!A$3:A$27,1,FALSE)</f>
        <v>0</v>
      </c>
      <c r="Z389" s="285">
        <f>VLOOKUP(F389,Terceros!A:B,2,FALSE)</f>
        <v>0</v>
      </c>
      <c r="AA389" s="242">
        <f>VLOOKUP(H389,CR!A$1:CK$26,89,FALSE)</f>
        <v>0</v>
      </c>
    </row>
    <row r="390" spans="1:27" x14ac:dyDescent="0.25">
      <c r="A390" s="5">
        <f t="shared" si="36"/>
        <v>1900</v>
      </c>
      <c r="B390" s="5">
        <f t="shared" si="37"/>
        <v>1</v>
      </c>
      <c r="C390" s="5" t="str">
        <f>VLOOKUP(B390,Tablas!E$1:F$13,2,FALSE)</f>
        <v>1T</v>
      </c>
      <c r="D390" s="60"/>
      <c r="E390" s="55"/>
      <c r="F390" s="243"/>
      <c r="G390" s="419">
        <f>VLOOKUP(F390,Terceros!A:C,3,FALSE)</f>
        <v>0</v>
      </c>
      <c r="H390" s="243"/>
      <c r="I390" s="56"/>
      <c r="J390" s="286" t="str">
        <f t="shared" si="39"/>
        <v>n</v>
      </c>
      <c r="K390" s="286">
        <f>VLOOKUP(F390,Terceros!A:D,4,FALSE)</f>
        <v>0</v>
      </c>
      <c r="L390" s="61" t="s">
        <v>63</v>
      </c>
      <c r="M390" s="69"/>
      <c r="N390" s="58"/>
      <c r="O390" s="57">
        <f t="shared" si="40"/>
        <v>0</v>
      </c>
      <c r="P390" s="59"/>
      <c r="Q390" s="58"/>
      <c r="R390" s="57">
        <f t="shared" si="41"/>
        <v>0</v>
      </c>
      <c r="S390" s="99">
        <f t="shared" si="38"/>
        <v>0</v>
      </c>
      <c r="T390" s="56"/>
      <c r="U390" s="60"/>
      <c r="V390" s="322"/>
      <c r="W390" s="56"/>
      <c r="X390" s="242">
        <f>VLOOKUP(F390,Terceros!A$2:A$301,1,FALSE)</f>
        <v>0</v>
      </c>
      <c r="Y390" s="238">
        <f>VLOOKUP(H390,CR!A$3:A$27,1,FALSE)</f>
        <v>0</v>
      </c>
      <c r="Z390" s="285">
        <f>VLOOKUP(F390,Terceros!A:B,2,FALSE)</f>
        <v>0</v>
      </c>
      <c r="AA390" s="242">
        <f>VLOOKUP(H390,CR!A$1:CK$26,89,FALSE)</f>
        <v>0</v>
      </c>
    </row>
    <row r="391" spans="1:27" x14ac:dyDescent="0.25">
      <c r="A391" s="5">
        <f t="shared" si="36"/>
        <v>1900</v>
      </c>
      <c r="B391" s="5">
        <f t="shared" si="37"/>
        <v>1</v>
      </c>
      <c r="C391" s="5" t="str">
        <f>VLOOKUP(B391,Tablas!E$1:F$13,2,FALSE)</f>
        <v>1T</v>
      </c>
      <c r="D391" s="60"/>
      <c r="E391" s="55"/>
      <c r="F391" s="243"/>
      <c r="G391" s="419">
        <f>VLOOKUP(F391,Terceros!A:C,3,FALSE)</f>
        <v>0</v>
      </c>
      <c r="H391" s="243"/>
      <c r="I391" s="56"/>
      <c r="J391" s="286" t="str">
        <f t="shared" si="39"/>
        <v>n</v>
      </c>
      <c r="K391" s="286">
        <f>VLOOKUP(F391,Terceros!A:D,4,FALSE)</f>
        <v>0</v>
      </c>
      <c r="L391" s="61" t="s">
        <v>63</v>
      </c>
      <c r="M391" s="69"/>
      <c r="N391" s="58"/>
      <c r="O391" s="57">
        <f t="shared" si="40"/>
        <v>0</v>
      </c>
      <c r="P391" s="59"/>
      <c r="Q391" s="58"/>
      <c r="R391" s="57">
        <f t="shared" si="41"/>
        <v>0</v>
      </c>
      <c r="S391" s="99">
        <f t="shared" si="38"/>
        <v>0</v>
      </c>
      <c r="T391" s="56"/>
      <c r="U391" s="60"/>
      <c r="V391" s="322"/>
      <c r="W391" s="56"/>
      <c r="X391" s="242">
        <f>VLOOKUP(F391,Terceros!A$2:A$301,1,FALSE)</f>
        <v>0</v>
      </c>
      <c r="Y391" s="238">
        <f>VLOOKUP(H391,CR!A$3:A$27,1,FALSE)</f>
        <v>0</v>
      </c>
      <c r="Z391" s="285">
        <f>VLOOKUP(F391,Terceros!A:B,2,FALSE)</f>
        <v>0</v>
      </c>
      <c r="AA391" s="242">
        <f>VLOOKUP(H391,CR!A$1:CK$26,89,FALSE)</f>
        <v>0</v>
      </c>
    </row>
    <row r="392" spans="1:27" x14ac:dyDescent="0.25">
      <c r="A392" s="5">
        <f t="shared" si="36"/>
        <v>1900</v>
      </c>
      <c r="B392" s="5">
        <f t="shared" si="37"/>
        <v>1</v>
      </c>
      <c r="C392" s="5" t="str">
        <f>VLOOKUP(B392,Tablas!E$1:F$13,2,FALSE)</f>
        <v>1T</v>
      </c>
      <c r="D392" s="60"/>
      <c r="E392" s="55"/>
      <c r="F392" s="243"/>
      <c r="G392" s="419">
        <f>VLOOKUP(F392,Terceros!A:C,3,FALSE)</f>
        <v>0</v>
      </c>
      <c r="H392" s="243"/>
      <c r="I392" s="56"/>
      <c r="J392" s="286" t="str">
        <f t="shared" si="39"/>
        <v>n</v>
      </c>
      <c r="K392" s="286">
        <f>VLOOKUP(F392,Terceros!A:D,4,FALSE)</f>
        <v>0</v>
      </c>
      <c r="L392" s="61" t="s">
        <v>63</v>
      </c>
      <c r="M392" s="69"/>
      <c r="N392" s="58"/>
      <c r="O392" s="57">
        <f t="shared" si="40"/>
        <v>0</v>
      </c>
      <c r="P392" s="59"/>
      <c r="Q392" s="58"/>
      <c r="R392" s="57">
        <f t="shared" si="41"/>
        <v>0</v>
      </c>
      <c r="S392" s="99">
        <f t="shared" si="38"/>
        <v>0</v>
      </c>
      <c r="T392" s="56"/>
      <c r="U392" s="60"/>
      <c r="V392" s="322"/>
      <c r="W392" s="56"/>
      <c r="X392" s="242">
        <f>VLOOKUP(F392,Terceros!A$2:A$301,1,FALSE)</f>
        <v>0</v>
      </c>
      <c r="Y392" s="238">
        <f>VLOOKUP(H392,CR!A$3:A$27,1,FALSE)</f>
        <v>0</v>
      </c>
      <c r="Z392" s="285">
        <f>VLOOKUP(F392,Terceros!A:B,2,FALSE)</f>
        <v>0</v>
      </c>
      <c r="AA392" s="242">
        <f>VLOOKUP(H392,CR!A$1:CK$26,89,FALSE)</f>
        <v>0</v>
      </c>
    </row>
    <row r="393" spans="1:27" x14ac:dyDescent="0.25">
      <c r="A393" s="5">
        <f t="shared" si="36"/>
        <v>1900</v>
      </c>
      <c r="B393" s="5">
        <f t="shared" si="37"/>
        <v>1</v>
      </c>
      <c r="C393" s="5" t="str">
        <f>VLOOKUP(B393,Tablas!E$1:F$13,2,FALSE)</f>
        <v>1T</v>
      </c>
      <c r="D393" s="60"/>
      <c r="E393" s="55"/>
      <c r="F393" s="243"/>
      <c r="G393" s="419">
        <f>VLOOKUP(F393,Terceros!A:C,3,FALSE)</f>
        <v>0</v>
      </c>
      <c r="H393" s="243"/>
      <c r="I393" s="56"/>
      <c r="J393" s="286" t="str">
        <f t="shared" si="39"/>
        <v>n</v>
      </c>
      <c r="K393" s="286">
        <f>VLOOKUP(F393,Terceros!A:D,4,FALSE)</f>
        <v>0</v>
      </c>
      <c r="L393" s="61" t="s">
        <v>63</v>
      </c>
      <c r="M393" s="69"/>
      <c r="N393" s="58"/>
      <c r="O393" s="57">
        <f t="shared" si="40"/>
        <v>0</v>
      </c>
      <c r="P393" s="59"/>
      <c r="Q393" s="58"/>
      <c r="R393" s="57">
        <f t="shared" si="41"/>
        <v>0</v>
      </c>
      <c r="S393" s="99">
        <f t="shared" si="38"/>
        <v>0</v>
      </c>
      <c r="T393" s="56"/>
      <c r="U393" s="60"/>
      <c r="V393" s="322"/>
      <c r="W393" s="56"/>
      <c r="X393" s="242">
        <f>VLOOKUP(F393,Terceros!A$2:A$301,1,FALSE)</f>
        <v>0</v>
      </c>
      <c r="Y393" s="238">
        <f>VLOOKUP(H393,CR!A$3:A$27,1,FALSE)</f>
        <v>0</v>
      </c>
      <c r="Z393" s="285">
        <f>VLOOKUP(F393,Terceros!A:B,2,FALSE)</f>
        <v>0</v>
      </c>
      <c r="AA393" s="242">
        <f>VLOOKUP(H393,CR!A$1:CK$26,89,FALSE)</f>
        <v>0</v>
      </c>
    </row>
    <row r="394" spans="1:27" x14ac:dyDescent="0.25">
      <c r="A394" s="5">
        <f t="shared" si="36"/>
        <v>1900</v>
      </c>
      <c r="B394" s="5">
        <f t="shared" si="37"/>
        <v>1</v>
      </c>
      <c r="C394" s="5" t="str">
        <f>VLOOKUP(B394,Tablas!E$1:F$13,2,FALSE)</f>
        <v>1T</v>
      </c>
      <c r="D394" s="60"/>
      <c r="E394" s="55"/>
      <c r="F394" s="243"/>
      <c r="G394" s="419">
        <f>VLOOKUP(F394,Terceros!A:C,3,FALSE)</f>
        <v>0</v>
      </c>
      <c r="H394" s="243"/>
      <c r="I394" s="56"/>
      <c r="J394" s="286" t="str">
        <f t="shared" si="39"/>
        <v>n</v>
      </c>
      <c r="K394" s="286">
        <f>VLOOKUP(F394,Terceros!A:D,4,FALSE)</f>
        <v>0</v>
      </c>
      <c r="L394" s="61" t="s">
        <v>63</v>
      </c>
      <c r="M394" s="69"/>
      <c r="N394" s="58"/>
      <c r="O394" s="57">
        <f t="shared" si="40"/>
        <v>0</v>
      </c>
      <c r="P394" s="59"/>
      <c r="Q394" s="58"/>
      <c r="R394" s="57">
        <f t="shared" si="41"/>
        <v>0</v>
      </c>
      <c r="S394" s="99">
        <f t="shared" si="38"/>
        <v>0</v>
      </c>
      <c r="T394" s="56"/>
      <c r="U394" s="60"/>
      <c r="V394" s="322"/>
      <c r="W394" s="56"/>
      <c r="X394" s="242">
        <f>VLOOKUP(F394,Terceros!A$2:A$301,1,FALSE)</f>
        <v>0</v>
      </c>
      <c r="Y394" s="238">
        <f>VLOOKUP(H394,CR!A$3:A$27,1,FALSE)</f>
        <v>0</v>
      </c>
      <c r="Z394" s="285">
        <f>VLOOKUP(F394,Terceros!A:B,2,FALSE)</f>
        <v>0</v>
      </c>
      <c r="AA394" s="242">
        <f>VLOOKUP(H394,CR!A$1:CK$26,89,FALSE)</f>
        <v>0</v>
      </c>
    </row>
    <row r="395" spans="1:27" x14ac:dyDescent="0.25">
      <c r="A395" s="5">
        <f t="shared" si="36"/>
        <v>1900</v>
      </c>
      <c r="B395" s="5">
        <f t="shared" si="37"/>
        <v>1</v>
      </c>
      <c r="C395" s="5" t="str">
        <f>VLOOKUP(B395,Tablas!E$1:F$13,2,FALSE)</f>
        <v>1T</v>
      </c>
      <c r="D395" s="60"/>
      <c r="E395" s="55"/>
      <c r="F395" s="243"/>
      <c r="G395" s="419">
        <f>VLOOKUP(F395,Terceros!A:C,3,FALSE)</f>
        <v>0</v>
      </c>
      <c r="H395" s="243"/>
      <c r="I395" s="56"/>
      <c r="J395" s="286" t="str">
        <f t="shared" si="39"/>
        <v>n</v>
      </c>
      <c r="K395" s="286">
        <f>VLOOKUP(F395,Terceros!A:D,4,FALSE)</f>
        <v>0</v>
      </c>
      <c r="L395" s="61" t="s">
        <v>63</v>
      </c>
      <c r="M395" s="69"/>
      <c r="N395" s="58"/>
      <c r="O395" s="57">
        <f t="shared" si="40"/>
        <v>0</v>
      </c>
      <c r="P395" s="59"/>
      <c r="Q395" s="58"/>
      <c r="R395" s="57">
        <f t="shared" si="41"/>
        <v>0</v>
      </c>
      <c r="S395" s="99">
        <f t="shared" si="38"/>
        <v>0</v>
      </c>
      <c r="T395" s="56"/>
      <c r="U395" s="60"/>
      <c r="V395" s="322"/>
      <c r="W395" s="56"/>
      <c r="X395" s="242">
        <f>VLOOKUP(F395,Terceros!A$2:A$301,1,FALSE)</f>
        <v>0</v>
      </c>
      <c r="Y395" s="238">
        <f>VLOOKUP(H395,CR!A$3:A$27,1,FALSE)</f>
        <v>0</v>
      </c>
      <c r="Z395" s="285">
        <f>VLOOKUP(F395,Terceros!A:B,2,FALSE)</f>
        <v>0</v>
      </c>
      <c r="AA395" s="242">
        <f>VLOOKUP(H395,CR!A$1:CK$26,89,FALSE)</f>
        <v>0</v>
      </c>
    </row>
    <row r="396" spans="1:27" x14ac:dyDescent="0.25">
      <c r="A396" s="5">
        <f t="shared" si="36"/>
        <v>1900</v>
      </c>
      <c r="B396" s="5">
        <f t="shared" si="37"/>
        <v>1</v>
      </c>
      <c r="C396" s="5" t="str">
        <f>VLOOKUP(B396,Tablas!E$1:F$13,2,FALSE)</f>
        <v>1T</v>
      </c>
      <c r="D396" s="60"/>
      <c r="E396" s="55"/>
      <c r="F396" s="243"/>
      <c r="G396" s="419">
        <f>VLOOKUP(F396,Terceros!A:C,3,FALSE)</f>
        <v>0</v>
      </c>
      <c r="H396" s="243"/>
      <c r="I396" s="56"/>
      <c r="J396" s="286" t="str">
        <f t="shared" si="39"/>
        <v>n</v>
      </c>
      <c r="K396" s="286">
        <f>VLOOKUP(F396,Terceros!A:D,4,FALSE)</f>
        <v>0</v>
      </c>
      <c r="L396" s="61" t="s">
        <v>63</v>
      </c>
      <c r="M396" s="69"/>
      <c r="N396" s="58"/>
      <c r="O396" s="57">
        <f t="shared" si="40"/>
        <v>0</v>
      </c>
      <c r="P396" s="59"/>
      <c r="Q396" s="58"/>
      <c r="R396" s="57">
        <f t="shared" si="41"/>
        <v>0</v>
      </c>
      <c r="S396" s="99">
        <f t="shared" si="38"/>
        <v>0</v>
      </c>
      <c r="T396" s="56"/>
      <c r="U396" s="60"/>
      <c r="V396" s="322"/>
      <c r="W396" s="56"/>
      <c r="X396" s="242">
        <f>VLOOKUP(F396,Terceros!A$2:A$301,1,FALSE)</f>
        <v>0</v>
      </c>
      <c r="Y396" s="238">
        <f>VLOOKUP(H396,CR!A$3:A$27,1,FALSE)</f>
        <v>0</v>
      </c>
      <c r="Z396" s="285">
        <f>VLOOKUP(F396,Terceros!A:B,2,FALSE)</f>
        <v>0</v>
      </c>
      <c r="AA396" s="242">
        <f>VLOOKUP(H396,CR!A$1:CK$26,89,FALSE)</f>
        <v>0</v>
      </c>
    </row>
    <row r="397" spans="1:27" x14ac:dyDescent="0.25">
      <c r="A397" s="5">
        <f t="shared" si="36"/>
        <v>1900</v>
      </c>
      <c r="B397" s="5">
        <f t="shared" si="37"/>
        <v>1</v>
      </c>
      <c r="C397" s="5" t="str">
        <f>VLOOKUP(B397,Tablas!E$1:F$13,2,FALSE)</f>
        <v>1T</v>
      </c>
      <c r="D397" s="60"/>
      <c r="E397" s="55"/>
      <c r="F397" s="243"/>
      <c r="G397" s="419">
        <f>VLOOKUP(F397,Terceros!A:C,3,FALSE)</f>
        <v>0</v>
      </c>
      <c r="H397" s="243"/>
      <c r="I397" s="56"/>
      <c r="J397" s="286" t="str">
        <f t="shared" si="39"/>
        <v>n</v>
      </c>
      <c r="K397" s="286">
        <f>VLOOKUP(F397,Terceros!A:D,4,FALSE)</f>
        <v>0</v>
      </c>
      <c r="L397" s="61" t="s">
        <v>63</v>
      </c>
      <c r="M397" s="69"/>
      <c r="N397" s="58"/>
      <c r="O397" s="57">
        <f t="shared" si="40"/>
        <v>0</v>
      </c>
      <c r="P397" s="59"/>
      <c r="Q397" s="58"/>
      <c r="R397" s="57">
        <f t="shared" si="41"/>
        <v>0</v>
      </c>
      <c r="S397" s="99">
        <f t="shared" si="38"/>
        <v>0</v>
      </c>
      <c r="T397" s="56"/>
      <c r="U397" s="60"/>
      <c r="V397" s="322"/>
      <c r="W397" s="56"/>
      <c r="X397" s="242">
        <f>VLOOKUP(F397,Terceros!A$2:A$301,1,FALSE)</f>
        <v>0</v>
      </c>
      <c r="Y397" s="238">
        <f>VLOOKUP(H397,CR!A$3:A$27,1,FALSE)</f>
        <v>0</v>
      </c>
      <c r="Z397" s="285">
        <f>VLOOKUP(F397,Terceros!A:B,2,FALSE)</f>
        <v>0</v>
      </c>
      <c r="AA397" s="242">
        <f>VLOOKUP(H397,CR!A$1:CK$26,89,FALSE)</f>
        <v>0</v>
      </c>
    </row>
    <row r="398" spans="1:27" x14ac:dyDescent="0.25">
      <c r="A398" s="5">
        <f t="shared" si="36"/>
        <v>1900</v>
      </c>
      <c r="B398" s="5">
        <f t="shared" si="37"/>
        <v>1</v>
      </c>
      <c r="C398" s="5" t="str">
        <f>VLOOKUP(B398,Tablas!E$1:F$13,2,FALSE)</f>
        <v>1T</v>
      </c>
      <c r="D398" s="60"/>
      <c r="E398" s="55"/>
      <c r="F398" s="243"/>
      <c r="G398" s="419">
        <f>VLOOKUP(F398,Terceros!A:C,3,FALSE)</f>
        <v>0</v>
      </c>
      <c r="H398" s="243"/>
      <c r="I398" s="56"/>
      <c r="J398" s="286" t="str">
        <f t="shared" si="39"/>
        <v>n</v>
      </c>
      <c r="K398" s="286">
        <f>VLOOKUP(F398,Terceros!A:D,4,FALSE)</f>
        <v>0</v>
      </c>
      <c r="L398" s="61" t="s">
        <v>63</v>
      </c>
      <c r="M398" s="57"/>
      <c r="N398" s="58"/>
      <c r="O398" s="57">
        <f t="shared" si="40"/>
        <v>0</v>
      </c>
      <c r="P398" s="59"/>
      <c r="Q398" s="58"/>
      <c r="R398" s="57">
        <f t="shared" si="41"/>
        <v>0</v>
      </c>
      <c r="S398" s="99">
        <f t="shared" si="38"/>
        <v>0</v>
      </c>
      <c r="T398" s="56"/>
      <c r="U398" s="60"/>
      <c r="V398" s="322"/>
      <c r="W398" s="56"/>
      <c r="X398" s="242">
        <f>VLOOKUP(F398,Terceros!A$2:A$301,1,FALSE)</f>
        <v>0</v>
      </c>
      <c r="Y398" s="238">
        <f>VLOOKUP(H398,CR!A$3:A$27,1,FALSE)</f>
        <v>0</v>
      </c>
      <c r="Z398" s="285">
        <f>VLOOKUP(F398,Terceros!A:B,2,FALSE)</f>
        <v>0</v>
      </c>
      <c r="AA398" s="242">
        <f>VLOOKUP(H398,CR!A$1:CK$26,89,FALSE)</f>
        <v>0</v>
      </c>
    </row>
    <row r="399" spans="1:27" x14ac:dyDescent="0.25">
      <c r="A399" s="5">
        <f t="shared" si="36"/>
        <v>1900</v>
      </c>
      <c r="B399" s="5">
        <f t="shared" si="37"/>
        <v>1</v>
      </c>
      <c r="C399" s="5" t="str">
        <f>VLOOKUP(B399,Tablas!E$1:F$13,2,FALSE)</f>
        <v>1T</v>
      </c>
      <c r="D399" s="60"/>
      <c r="E399" s="55"/>
      <c r="F399" s="243"/>
      <c r="G399" s="419">
        <f>VLOOKUP(F399,Terceros!A:C,3,FALSE)</f>
        <v>0</v>
      </c>
      <c r="H399" s="243"/>
      <c r="I399" s="56"/>
      <c r="J399" s="286" t="str">
        <f t="shared" si="39"/>
        <v>n</v>
      </c>
      <c r="K399" s="286">
        <f>VLOOKUP(F399,Terceros!A:D,4,FALSE)</f>
        <v>0</v>
      </c>
      <c r="L399" s="61" t="s">
        <v>63</v>
      </c>
      <c r="M399" s="57"/>
      <c r="N399" s="58"/>
      <c r="O399" s="57">
        <f t="shared" si="40"/>
        <v>0</v>
      </c>
      <c r="P399" s="59"/>
      <c r="Q399" s="58"/>
      <c r="R399" s="57">
        <f t="shared" si="41"/>
        <v>0</v>
      </c>
      <c r="S399" s="99">
        <f t="shared" si="38"/>
        <v>0</v>
      </c>
      <c r="T399" s="56"/>
      <c r="U399" s="60"/>
      <c r="V399" s="322"/>
      <c r="W399" s="56"/>
      <c r="X399" s="242">
        <f>VLOOKUP(F399,Terceros!A$2:A$301,1,FALSE)</f>
        <v>0</v>
      </c>
      <c r="Y399" s="238">
        <f>VLOOKUP(H399,CR!A$3:A$27,1,FALSE)</f>
        <v>0</v>
      </c>
      <c r="Z399" s="285">
        <f>VLOOKUP(F399,Terceros!A:B,2,FALSE)</f>
        <v>0</v>
      </c>
      <c r="AA399" s="242">
        <f>VLOOKUP(H399,CR!A$1:CK$26,89,FALSE)</f>
        <v>0</v>
      </c>
    </row>
    <row r="400" spans="1:27" x14ac:dyDescent="0.25">
      <c r="A400" s="5">
        <f t="shared" si="36"/>
        <v>1900</v>
      </c>
      <c r="B400" s="5">
        <f t="shared" si="37"/>
        <v>1</v>
      </c>
      <c r="C400" s="5" t="str">
        <f>VLOOKUP(B400,Tablas!E$1:F$13,2,FALSE)</f>
        <v>1T</v>
      </c>
      <c r="D400" s="60"/>
      <c r="E400" s="55"/>
      <c r="F400" s="243"/>
      <c r="G400" s="419">
        <f>VLOOKUP(F400,Terceros!A:C,3,FALSE)</f>
        <v>0</v>
      </c>
      <c r="H400" s="243"/>
      <c r="I400" s="56"/>
      <c r="J400" s="286" t="str">
        <f t="shared" si="39"/>
        <v>n</v>
      </c>
      <c r="K400" s="286">
        <f>VLOOKUP(F400,Terceros!A:D,4,FALSE)</f>
        <v>0</v>
      </c>
      <c r="L400" s="61" t="s">
        <v>63</v>
      </c>
      <c r="M400" s="57"/>
      <c r="N400" s="58"/>
      <c r="O400" s="57">
        <f t="shared" si="40"/>
        <v>0</v>
      </c>
      <c r="P400" s="59"/>
      <c r="Q400" s="58"/>
      <c r="R400" s="57">
        <f t="shared" si="41"/>
        <v>0</v>
      </c>
      <c r="S400" s="99">
        <f t="shared" si="38"/>
        <v>0</v>
      </c>
      <c r="T400" s="56"/>
      <c r="U400" s="60"/>
      <c r="V400" s="322"/>
      <c r="W400" s="56"/>
      <c r="X400" s="242">
        <f>VLOOKUP(F400,Terceros!A$2:A$301,1,FALSE)</f>
        <v>0</v>
      </c>
      <c r="Y400" s="238">
        <f>VLOOKUP(H400,CR!A$3:A$27,1,FALSE)</f>
        <v>0</v>
      </c>
      <c r="Z400" s="285">
        <f>VLOOKUP(F400,Terceros!A:B,2,FALSE)</f>
        <v>0</v>
      </c>
      <c r="AA400" s="242">
        <f>VLOOKUP(H400,CR!A$1:CK$26,89,FALSE)</f>
        <v>0</v>
      </c>
    </row>
    <row r="401" spans="1:27" x14ac:dyDescent="0.25">
      <c r="A401" s="5">
        <f t="shared" si="36"/>
        <v>1900</v>
      </c>
      <c r="B401" s="5">
        <f t="shared" si="37"/>
        <v>1</v>
      </c>
      <c r="C401" s="5" t="str">
        <f>VLOOKUP(B401,Tablas!E$1:F$13,2,FALSE)</f>
        <v>1T</v>
      </c>
      <c r="D401" s="60"/>
      <c r="E401" s="55"/>
      <c r="F401" s="243"/>
      <c r="G401" s="419">
        <f>VLOOKUP(F401,Terceros!A:C,3,FALSE)</f>
        <v>0</v>
      </c>
      <c r="H401" s="243"/>
      <c r="I401" s="56"/>
      <c r="J401" s="286" t="str">
        <f t="shared" si="39"/>
        <v>n</v>
      </c>
      <c r="K401" s="286">
        <f>VLOOKUP(F401,Terceros!A:D,4,FALSE)</f>
        <v>0</v>
      </c>
      <c r="L401" s="61" t="s">
        <v>63</v>
      </c>
      <c r="M401" s="57"/>
      <c r="N401" s="58"/>
      <c r="O401" s="57">
        <f t="shared" si="40"/>
        <v>0</v>
      </c>
      <c r="P401" s="59"/>
      <c r="Q401" s="58"/>
      <c r="R401" s="57">
        <f t="shared" si="41"/>
        <v>0</v>
      </c>
      <c r="S401" s="99">
        <f t="shared" si="38"/>
        <v>0</v>
      </c>
      <c r="T401" s="56"/>
      <c r="U401" s="60"/>
      <c r="V401" s="322"/>
      <c r="W401" s="56"/>
      <c r="X401" s="242">
        <f>VLOOKUP(F401,Terceros!A$2:A$301,1,FALSE)</f>
        <v>0</v>
      </c>
      <c r="Y401" s="238">
        <f>VLOOKUP(H401,CR!A$3:A$27,1,FALSE)</f>
        <v>0</v>
      </c>
      <c r="Z401" s="285">
        <f>VLOOKUP(F401,Terceros!A:B,2,FALSE)</f>
        <v>0</v>
      </c>
      <c r="AA401" s="242">
        <f>VLOOKUP(H401,CR!A$1:CK$26,89,FALSE)</f>
        <v>0</v>
      </c>
    </row>
    <row r="402" spans="1:27" x14ac:dyDescent="0.25">
      <c r="A402" s="5">
        <f t="shared" si="36"/>
        <v>1900</v>
      </c>
      <c r="B402" s="5">
        <f t="shared" si="37"/>
        <v>1</v>
      </c>
      <c r="C402" s="5" t="str">
        <f>VLOOKUP(B402,Tablas!E$1:F$13,2,FALSE)</f>
        <v>1T</v>
      </c>
      <c r="D402" s="60"/>
      <c r="E402" s="55"/>
      <c r="F402" s="243"/>
      <c r="G402" s="419">
        <f>VLOOKUP(F402,Terceros!A:C,3,FALSE)</f>
        <v>0</v>
      </c>
      <c r="H402" s="243"/>
      <c r="I402" s="56"/>
      <c r="J402" s="286" t="str">
        <f t="shared" si="39"/>
        <v>n</v>
      </c>
      <c r="K402" s="286">
        <f>VLOOKUP(F402,Terceros!A:D,4,FALSE)</f>
        <v>0</v>
      </c>
      <c r="L402" s="61" t="s">
        <v>63</v>
      </c>
      <c r="M402" s="69"/>
      <c r="N402" s="58"/>
      <c r="O402" s="57">
        <f t="shared" si="40"/>
        <v>0</v>
      </c>
      <c r="P402" s="59"/>
      <c r="Q402" s="58"/>
      <c r="R402" s="57">
        <f t="shared" si="41"/>
        <v>0</v>
      </c>
      <c r="S402" s="99">
        <f t="shared" si="38"/>
        <v>0</v>
      </c>
      <c r="T402" s="56"/>
      <c r="U402" s="60"/>
      <c r="V402" s="322"/>
      <c r="W402" s="56"/>
      <c r="X402" s="242">
        <f>VLOOKUP(F402,Terceros!A$2:A$301,1,FALSE)</f>
        <v>0</v>
      </c>
      <c r="Y402" s="238">
        <f>VLOOKUP(H402,CR!A$3:A$27,1,FALSE)</f>
        <v>0</v>
      </c>
      <c r="Z402" s="285">
        <f>VLOOKUP(F402,Terceros!A:B,2,FALSE)</f>
        <v>0</v>
      </c>
      <c r="AA402" s="242">
        <f>VLOOKUP(H402,CR!A$1:CK$26,89,FALSE)</f>
        <v>0</v>
      </c>
    </row>
    <row r="403" spans="1:27" x14ac:dyDescent="0.25">
      <c r="A403" s="5">
        <f t="shared" si="36"/>
        <v>1900</v>
      </c>
      <c r="B403" s="5">
        <f t="shared" si="37"/>
        <v>1</v>
      </c>
      <c r="C403" s="5" t="str">
        <f>VLOOKUP(B403,Tablas!E$1:F$13,2,FALSE)</f>
        <v>1T</v>
      </c>
      <c r="D403" s="60"/>
      <c r="E403" s="55"/>
      <c r="F403" s="243"/>
      <c r="G403" s="419">
        <f>VLOOKUP(F403,Terceros!A:C,3,FALSE)</f>
        <v>0</v>
      </c>
      <c r="H403" s="243"/>
      <c r="I403" s="56"/>
      <c r="J403" s="286" t="str">
        <f t="shared" si="39"/>
        <v>n</v>
      </c>
      <c r="K403" s="286">
        <f>VLOOKUP(F403,Terceros!A:D,4,FALSE)</f>
        <v>0</v>
      </c>
      <c r="L403" s="61" t="s">
        <v>63</v>
      </c>
      <c r="M403" s="69"/>
      <c r="N403" s="58"/>
      <c r="O403" s="57">
        <f t="shared" si="40"/>
        <v>0</v>
      </c>
      <c r="P403" s="59"/>
      <c r="Q403" s="58"/>
      <c r="R403" s="57">
        <f t="shared" si="41"/>
        <v>0</v>
      </c>
      <c r="S403" s="99">
        <f t="shared" si="38"/>
        <v>0</v>
      </c>
      <c r="T403" s="56"/>
      <c r="U403" s="60"/>
      <c r="V403" s="322"/>
      <c r="W403" s="56"/>
      <c r="X403" s="242">
        <f>VLOOKUP(F403,Terceros!A$2:A$301,1,FALSE)</f>
        <v>0</v>
      </c>
      <c r="Y403" s="238">
        <f>VLOOKUP(H403,CR!A$3:A$27,1,FALSE)</f>
        <v>0</v>
      </c>
      <c r="Z403" s="285">
        <f>VLOOKUP(F403,Terceros!A:B,2,FALSE)</f>
        <v>0</v>
      </c>
      <c r="AA403" s="242">
        <f>VLOOKUP(H403,CR!A$1:CK$26,89,FALSE)</f>
        <v>0</v>
      </c>
    </row>
    <row r="404" spans="1:27" x14ac:dyDescent="0.25">
      <c r="A404" s="5">
        <f t="shared" si="36"/>
        <v>1900</v>
      </c>
      <c r="B404" s="5">
        <f t="shared" si="37"/>
        <v>1</v>
      </c>
      <c r="C404" s="5" t="str">
        <f>VLOOKUP(B404,Tablas!E$1:F$13,2,FALSE)</f>
        <v>1T</v>
      </c>
      <c r="D404" s="60"/>
      <c r="E404" s="55"/>
      <c r="F404" s="243"/>
      <c r="G404" s="419">
        <f>VLOOKUP(F404,Terceros!A:C,3,FALSE)</f>
        <v>0</v>
      </c>
      <c r="H404" s="243"/>
      <c r="I404" s="56"/>
      <c r="J404" s="286" t="str">
        <f t="shared" si="39"/>
        <v>n</v>
      </c>
      <c r="K404" s="286">
        <f>VLOOKUP(F404,Terceros!A:D,4,FALSE)</f>
        <v>0</v>
      </c>
      <c r="L404" s="61" t="s">
        <v>63</v>
      </c>
      <c r="M404" s="69"/>
      <c r="N404" s="58"/>
      <c r="O404" s="57">
        <f t="shared" si="40"/>
        <v>0</v>
      </c>
      <c r="P404" s="59"/>
      <c r="Q404" s="58"/>
      <c r="R404" s="57">
        <f t="shared" si="41"/>
        <v>0</v>
      </c>
      <c r="S404" s="99">
        <f t="shared" si="38"/>
        <v>0</v>
      </c>
      <c r="T404" s="56"/>
      <c r="U404" s="60"/>
      <c r="V404" s="322"/>
      <c r="W404" s="56"/>
      <c r="X404" s="242">
        <f>VLOOKUP(F404,Terceros!A$2:A$301,1,FALSE)</f>
        <v>0</v>
      </c>
      <c r="Y404" s="238">
        <f>VLOOKUP(H404,CR!A$3:A$27,1,FALSE)</f>
        <v>0</v>
      </c>
      <c r="Z404" s="285">
        <f>VLOOKUP(F404,Terceros!A:B,2,FALSE)</f>
        <v>0</v>
      </c>
      <c r="AA404" s="242">
        <f>VLOOKUP(H404,CR!A$1:CK$26,89,FALSE)</f>
        <v>0</v>
      </c>
    </row>
    <row r="405" spans="1:27" x14ac:dyDescent="0.25">
      <c r="A405" s="5">
        <f t="shared" si="36"/>
        <v>1900</v>
      </c>
      <c r="B405" s="5">
        <f t="shared" si="37"/>
        <v>1</v>
      </c>
      <c r="C405" s="5" t="str">
        <f>VLOOKUP(B405,Tablas!E$1:F$13,2,FALSE)</f>
        <v>1T</v>
      </c>
      <c r="D405" s="60"/>
      <c r="E405" s="55"/>
      <c r="F405" s="243"/>
      <c r="G405" s="419">
        <f>VLOOKUP(F405,Terceros!A:C,3,FALSE)</f>
        <v>0</v>
      </c>
      <c r="H405" s="243"/>
      <c r="I405" s="56"/>
      <c r="J405" s="286" t="str">
        <f t="shared" si="39"/>
        <v>n</v>
      </c>
      <c r="K405" s="286">
        <f>VLOOKUP(F405,Terceros!A:D,4,FALSE)</f>
        <v>0</v>
      </c>
      <c r="L405" s="61" t="s">
        <v>63</v>
      </c>
      <c r="M405" s="69"/>
      <c r="N405" s="58"/>
      <c r="O405" s="57">
        <f t="shared" si="40"/>
        <v>0</v>
      </c>
      <c r="P405" s="59"/>
      <c r="Q405" s="58"/>
      <c r="R405" s="57">
        <f t="shared" si="41"/>
        <v>0</v>
      </c>
      <c r="S405" s="99">
        <f t="shared" si="38"/>
        <v>0</v>
      </c>
      <c r="T405" s="56"/>
      <c r="U405" s="60"/>
      <c r="V405" s="322"/>
      <c r="W405" s="56"/>
      <c r="X405" s="242">
        <f>VLOOKUP(F405,Terceros!A$2:A$301,1,FALSE)</f>
        <v>0</v>
      </c>
      <c r="Y405" s="238">
        <f>VLOOKUP(H405,CR!A$3:A$27,1,FALSE)</f>
        <v>0</v>
      </c>
      <c r="Z405" s="285">
        <f>VLOOKUP(F405,Terceros!A:B,2,FALSE)</f>
        <v>0</v>
      </c>
      <c r="AA405" s="242">
        <f>VLOOKUP(H405,CR!A$1:CK$26,89,FALSE)</f>
        <v>0</v>
      </c>
    </row>
    <row r="406" spans="1:27" x14ac:dyDescent="0.25">
      <c r="A406" s="5">
        <f t="shared" si="36"/>
        <v>1900</v>
      </c>
      <c r="B406" s="5">
        <f t="shared" si="37"/>
        <v>1</v>
      </c>
      <c r="C406" s="5" t="str">
        <f>VLOOKUP(B406,Tablas!E$1:F$13,2,FALSE)</f>
        <v>1T</v>
      </c>
      <c r="D406" s="60"/>
      <c r="E406" s="55"/>
      <c r="F406" s="243"/>
      <c r="G406" s="419">
        <f>VLOOKUP(F406,Terceros!A:C,3,FALSE)</f>
        <v>0</v>
      </c>
      <c r="H406" s="243"/>
      <c r="I406" s="56"/>
      <c r="J406" s="286" t="str">
        <f t="shared" si="39"/>
        <v>n</v>
      </c>
      <c r="K406" s="286">
        <f>VLOOKUP(F406,Terceros!A:D,4,FALSE)</f>
        <v>0</v>
      </c>
      <c r="L406" s="61" t="s">
        <v>63</v>
      </c>
      <c r="M406" s="69"/>
      <c r="N406" s="58"/>
      <c r="O406" s="57">
        <f t="shared" si="40"/>
        <v>0</v>
      </c>
      <c r="P406" s="59"/>
      <c r="Q406" s="58"/>
      <c r="R406" s="57">
        <f t="shared" si="41"/>
        <v>0</v>
      </c>
      <c r="S406" s="99">
        <f t="shared" si="38"/>
        <v>0</v>
      </c>
      <c r="T406" s="56"/>
      <c r="U406" s="60"/>
      <c r="V406" s="322"/>
      <c r="W406" s="56"/>
      <c r="X406" s="242">
        <f>VLOOKUP(F406,Terceros!A$2:A$301,1,FALSE)</f>
        <v>0</v>
      </c>
      <c r="Y406" s="238">
        <f>VLOOKUP(H406,CR!A$3:A$27,1,FALSE)</f>
        <v>0</v>
      </c>
      <c r="Z406" s="285">
        <f>VLOOKUP(F406,Terceros!A:B,2,FALSE)</f>
        <v>0</v>
      </c>
      <c r="AA406" s="242">
        <f>VLOOKUP(H406,CR!A$1:CK$26,89,FALSE)</f>
        <v>0</v>
      </c>
    </row>
    <row r="407" spans="1:27" x14ac:dyDescent="0.25">
      <c r="A407" s="5">
        <f t="shared" si="36"/>
        <v>1900</v>
      </c>
      <c r="B407" s="5">
        <f t="shared" si="37"/>
        <v>1</v>
      </c>
      <c r="C407" s="5" t="str">
        <f>VLOOKUP(B407,Tablas!E$1:F$13,2,FALSE)</f>
        <v>1T</v>
      </c>
      <c r="D407" s="60"/>
      <c r="E407" s="55"/>
      <c r="F407" s="243"/>
      <c r="G407" s="419">
        <f>VLOOKUP(F407,Terceros!A:C,3,FALSE)</f>
        <v>0</v>
      </c>
      <c r="H407" s="243"/>
      <c r="I407" s="56"/>
      <c r="J407" s="286" t="str">
        <f t="shared" si="39"/>
        <v>n</v>
      </c>
      <c r="K407" s="286">
        <f>VLOOKUP(F407,Terceros!A:D,4,FALSE)</f>
        <v>0</v>
      </c>
      <c r="L407" s="61" t="s">
        <v>63</v>
      </c>
      <c r="M407" s="69"/>
      <c r="N407" s="58"/>
      <c r="O407" s="57">
        <f t="shared" si="40"/>
        <v>0</v>
      </c>
      <c r="P407" s="59"/>
      <c r="Q407" s="58"/>
      <c r="R407" s="57">
        <f t="shared" si="41"/>
        <v>0</v>
      </c>
      <c r="S407" s="99">
        <f t="shared" si="38"/>
        <v>0</v>
      </c>
      <c r="T407" s="56"/>
      <c r="U407" s="60"/>
      <c r="V407" s="322"/>
      <c r="W407" s="56"/>
      <c r="X407" s="242">
        <f>VLOOKUP(F407,Terceros!A$2:A$301,1,FALSE)</f>
        <v>0</v>
      </c>
      <c r="Y407" s="238">
        <f>VLOOKUP(H407,CR!A$3:A$27,1,FALSE)</f>
        <v>0</v>
      </c>
      <c r="Z407" s="285">
        <f>VLOOKUP(F407,Terceros!A:B,2,FALSE)</f>
        <v>0</v>
      </c>
      <c r="AA407" s="242">
        <f>VLOOKUP(H407,CR!A$1:CK$26,89,FALSE)</f>
        <v>0</v>
      </c>
    </row>
    <row r="408" spans="1:27" x14ac:dyDescent="0.25">
      <c r="A408" s="5">
        <f t="shared" si="36"/>
        <v>1900</v>
      </c>
      <c r="B408" s="5">
        <f t="shared" si="37"/>
        <v>1</v>
      </c>
      <c r="C408" s="5" t="str">
        <f>VLOOKUP(B408,Tablas!E$1:F$13,2,FALSE)</f>
        <v>1T</v>
      </c>
      <c r="D408" s="60"/>
      <c r="E408" s="55"/>
      <c r="F408" s="243"/>
      <c r="G408" s="419">
        <f>VLOOKUP(F408,Terceros!A:C,3,FALSE)</f>
        <v>0</v>
      </c>
      <c r="H408" s="243"/>
      <c r="I408" s="56"/>
      <c r="J408" s="286" t="str">
        <f t="shared" si="39"/>
        <v>n</v>
      </c>
      <c r="K408" s="286">
        <f>VLOOKUP(F408,Terceros!A:D,4,FALSE)</f>
        <v>0</v>
      </c>
      <c r="L408" s="61" t="s">
        <v>63</v>
      </c>
      <c r="M408" s="69"/>
      <c r="N408" s="58"/>
      <c r="O408" s="57">
        <f t="shared" si="40"/>
        <v>0</v>
      </c>
      <c r="P408" s="59"/>
      <c r="Q408" s="58"/>
      <c r="R408" s="57">
        <f t="shared" si="41"/>
        <v>0</v>
      </c>
      <c r="S408" s="99">
        <f t="shared" si="38"/>
        <v>0</v>
      </c>
      <c r="T408" s="56"/>
      <c r="U408" s="60"/>
      <c r="V408" s="322"/>
      <c r="W408" s="56"/>
      <c r="X408" s="242">
        <f>VLOOKUP(F408,Terceros!A$2:A$301,1,FALSE)</f>
        <v>0</v>
      </c>
      <c r="Y408" s="238">
        <f>VLOOKUP(H408,CR!A$3:A$27,1,FALSE)</f>
        <v>0</v>
      </c>
      <c r="Z408" s="285">
        <f>VLOOKUP(F408,Terceros!A:B,2,FALSE)</f>
        <v>0</v>
      </c>
      <c r="AA408" s="242">
        <f>VLOOKUP(H408,CR!A$1:CK$26,89,FALSE)</f>
        <v>0</v>
      </c>
    </row>
    <row r="409" spans="1:27" x14ac:dyDescent="0.25">
      <c r="A409" s="5">
        <f t="shared" si="36"/>
        <v>1900</v>
      </c>
      <c r="B409" s="5">
        <f t="shared" si="37"/>
        <v>1</v>
      </c>
      <c r="C409" s="5" t="str">
        <f>VLOOKUP(B409,Tablas!E$1:F$13,2,FALSE)</f>
        <v>1T</v>
      </c>
      <c r="D409" s="60"/>
      <c r="E409" s="55"/>
      <c r="F409" s="243"/>
      <c r="G409" s="419">
        <f>VLOOKUP(F409,Terceros!A:C,3,FALSE)</f>
        <v>0</v>
      </c>
      <c r="H409" s="243"/>
      <c r="I409" s="56"/>
      <c r="J409" s="286" t="str">
        <f t="shared" si="39"/>
        <v>n</v>
      </c>
      <c r="K409" s="286">
        <f>VLOOKUP(F409,Terceros!A:D,4,FALSE)</f>
        <v>0</v>
      </c>
      <c r="L409" s="61" t="s">
        <v>63</v>
      </c>
      <c r="M409" s="69"/>
      <c r="N409" s="58"/>
      <c r="O409" s="57">
        <f t="shared" si="40"/>
        <v>0</v>
      </c>
      <c r="P409" s="59"/>
      <c r="Q409" s="58"/>
      <c r="R409" s="57">
        <f t="shared" si="41"/>
        <v>0</v>
      </c>
      <c r="S409" s="99">
        <f t="shared" si="38"/>
        <v>0</v>
      </c>
      <c r="T409" s="56"/>
      <c r="U409" s="60"/>
      <c r="V409" s="322"/>
      <c r="W409" s="56"/>
      <c r="X409" s="242">
        <f>VLOOKUP(F409,Terceros!A$2:A$301,1,FALSE)</f>
        <v>0</v>
      </c>
      <c r="Y409" s="238">
        <f>VLOOKUP(H409,CR!A$3:A$27,1,FALSE)</f>
        <v>0</v>
      </c>
      <c r="Z409" s="285">
        <f>VLOOKUP(F409,Terceros!A:B,2,FALSE)</f>
        <v>0</v>
      </c>
      <c r="AA409" s="242">
        <f>VLOOKUP(H409,CR!A$1:CK$26,89,FALSE)</f>
        <v>0</v>
      </c>
    </row>
    <row r="410" spans="1:27" x14ac:dyDescent="0.25">
      <c r="A410" s="5">
        <f t="shared" si="36"/>
        <v>1900</v>
      </c>
      <c r="B410" s="5">
        <f t="shared" si="37"/>
        <v>1</v>
      </c>
      <c r="C410" s="5" t="str">
        <f>VLOOKUP(B410,Tablas!E$1:F$13,2,FALSE)</f>
        <v>1T</v>
      </c>
      <c r="D410" s="60"/>
      <c r="E410" s="55"/>
      <c r="F410" s="243"/>
      <c r="G410" s="419">
        <f>VLOOKUP(F410,Terceros!A:C,3,FALSE)</f>
        <v>0</v>
      </c>
      <c r="H410" s="243"/>
      <c r="I410" s="56"/>
      <c r="J410" s="286" t="str">
        <f t="shared" si="39"/>
        <v>n</v>
      </c>
      <c r="K410" s="286">
        <f>VLOOKUP(F410,Terceros!A:D,4,FALSE)</f>
        <v>0</v>
      </c>
      <c r="L410" s="61" t="s">
        <v>63</v>
      </c>
      <c r="M410" s="69"/>
      <c r="N410" s="58"/>
      <c r="O410" s="57">
        <f t="shared" si="40"/>
        <v>0</v>
      </c>
      <c r="P410" s="59"/>
      <c r="Q410" s="58"/>
      <c r="R410" s="57">
        <f t="shared" si="41"/>
        <v>0</v>
      </c>
      <c r="S410" s="99">
        <f t="shared" si="38"/>
        <v>0</v>
      </c>
      <c r="T410" s="56"/>
      <c r="U410" s="60"/>
      <c r="V410" s="322"/>
      <c r="W410" s="56"/>
      <c r="X410" s="242">
        <f>VLOOKUP(F410,Terceros!A$2:A$301,1,FALSE)</f>
        <v>0</v>
      </c>
      <c r="Y410" s="238">
        <f>VLOOKUP(H410,CR!A$3:A$27,1,FALSE)</f>
        <v>0</v>
      </c>
      <c r="Z410" s="285">
        <f>VLOOKUP(F410,Terceros!A:B,2,FALSE)</f>
        <v>0</v>
      </c>
      <c r="AA410" s="242">
        <f>VLOOKUP(H410,CR!A$1:CK$26,89,FALSE)</f>
        <v>0</v>
      </c>
    </row>
    <row r="411" spans="1:27" x14ac:dyDescent="0.25">
      <c r="A411" s="5">
        <f t="shared" si="36"/>
        <v>1900</v>
      </c>
      <c r="B411" s="5">
        <f t="shared" si="37"/>
        <v>1</v>
      </c>
      <c r="C411" s="5" t="str">
        <f>VLOOKUP(B411,Tablas!E$1:F$13,2,FALSE)</f>
        <v>1T</v>
      </c>
      <c r="D411" s="60"/>
      <c r="E411" s="55"/>
      <c r="F411" s="243"/>
      <c r="G411" s="419">
        <f>VLOOKUP(F411,Terceros!A:C,3,FALSE)</f>
        <v>0</v>
      </c>
      <c r="H411" s="243"/>
      <c r="I411" s="56"/>
      <c r="J411" s="286" t="str">
        <f t="shared" si="39"/>
        <v>n</v>
      </c>
      <c r="K411" s="286">
        <f>VLOOKUP(F411,Terceros!A:D,4,FALSE)</f>
        <v>0</v>
      </c>
      <c r="L411" s="61" t="s">
        <v>63</v>
      </c>
      <c r="M411" s="69"/>
      <c r="N411" s="58"/>
      <c r="O411" s="57">
        <f t="shared" si="40"/>
        <v>0</v>
      </c>
      <c r="P411" s="59"/>
      <c r="Q411" s="58"/>
      <c r="R411" s="57">
        <f t="shared" si="41"/>
        <v>0</v>
      </c>
      <c r="S411" s="99">
        <f t="shared" si="38"/>
        <v>0</v>
      </c>
      <c r="T411" s="56"/>
      <c r="U411" s="60"/>
      <c r="V411" s="322"/>
      <c r="W411" s="56"/>
      <c r="X411" s="242">
        <f>VLOOKUP(F411,Terceros!A$2:A$301,1,FALSE)</f>
        <v>0</v>
      </c>
      <c r="Y411" s="238">
        <f>VLOOKUP(H411,CR!A$3:A$27,1,FALSE)</f>
        <v>0</v>
      </c>
      <c r="Z411" s="285">
        <f>VLOOKUP(F411,Terceros!A:B,2,FALSE)</f>
        <v>0</v>
      </c>
      <c r="AA411" s="242">
        <f>VLOOKUP(H411,CR!A$1:CK$26,89,FALSE)</f>
        <v>0</v>
      </c>
    </row>
    <row r="412" spans="1:27" x14ac:dyDescent="0.25">
      <c r="A412" s="5">
        <f t="shared" si="36"/>
        <v>1900</v>
      </c>
      <c r="B412" s="5">
        <f t="shared" si="37"/>
        <v>1</v>
      </c>
      <c r="C412" s="5" t="str">
        <f>VLOOKUP(B412,Tablas!E$1:F$13,2,FALSE)</f>
        <v>1T</v>
      </c>
      <c r="D412" s="60"/>
      <c r="E412" s="55"/>
      <c r="F412" s="243"/>
      <c r="G412" s="419">
        <f>VLOOKUP(F412,Terceros!A:C,3,FALSE)</f>
        <v>0</v>
      </c>
      <c r="H412" s="243"/>
      <c r="I412" s="56"/>
      <c r="J412" s="286" t="str">
        <f t="shared" si="39"/>
        <v>n</v>
      </c>
      <c r="K412" s="286">
        <f>VLOOKUP(F412,Terceros!A:D,4,FALSE)</f>
        <v>0</v>
      </c>
      <c r="L412" s="61" t="s">
        <v>63</v>
      </c>
      <c r="M412" s="69"/>
      <c r="N412" s="58"/>
      <c r="O412" s="57">
        <f t="shared" si="40"/>
        <v>0</v>
      </c>
      <c r="P412" s="59"/>
      <c r="Q412" s="58"/>
      <c r="R412" s="57">
        <f t="shared" si="41"/>
        <v>0</v>
      </c>
      <c r="S412" s="99">
        <f t="shared" si="38"/>
        <v>0</v>
      </c>
      <c r="T412" s="56"/>
      <c r="U412" s="60"/>
      <c r="V412" s="322"/>
      <c r="W412" s="56"/>
      <c r="X412" s="242">
        <f>VLOOKUP(F412,Terceros!A$2:A$301,1,FALSE)</f>
        <v>0</v>
      </c>
      <c r="Y412" s="238">
        <f>VLOOKUP(H412,CR!A$3:A$27,1,FALSE)</f>
        <v>0</v>
      </c>
      <c r="Z412" s="285">
        <f>VLOOKUP(F412,Terceros!A:B,2,FALSE)</f>
        <v>0</v>
      </c>
      <c r="AA412" s="242">
        <f>VLOOKUP(H412,CR!A$1:CK$26,89,FALSE)</f>
        <v>0</v>
      </c>
    </row>
    <row r="413" spans="1:27" x14ac:dyDescent="0.25">
      <c r="A413" s="5">
        <f t="shared" si="36"/>
        <v>1900</v>
      </c>
      <c r="B413" s="5">
        <f t="shared" si="37"/>
        <v>1</v>
      </c>
      <c r="C413" s="5" t="str">
        <f>VLOOKUP(B413,Tablas!E$1:F$13,2,FALSE)</f>
        <v>1T</v>
      </c>
      <c r="D413" s="60"/>
      <c r="E413" s="55"/>
      <c r="F413" s="243"/>
      <c r="G413" s="419">
        <f>VLOOKUP(F413,Terceros!A:C,3,FALSE)</f>
        <v>0</v>
      </c>
      <c r="H413" s="243"/>
      <c r="I413" s="56"/>
      <c r="J413" s="286" t="str">
        <f t="shared" si="39"/>
        <v>n</v>
      </c>
      <c r="K413" s="286">
        <f>VLOOKUP(F413,Terceros!A:D,4,FALSE)</f>
        <v>0</v>
      </c>
      <c r="L413" s="61" t="s">
        <v>63</v>
      </c>
      <c r="M413" s="69"/>
      <c r="N413" s="58"/>
      <c r="O413" s="57">
        <f t="shared" si="40"/>
        <v>0</v>
      </c>
      <c r="P413" s="59"/>
      <c r="Q413" s="58"/>
      <c r="R413" s="57">
        <f t="shared" si="41"/>
        <v>0</v>
      </c>
      <c r="S413" s="99">
        <f t="shared" si="38"/>
        <v>0</v>
      </c>
      <c r="T413" s="56"/>
      <c r="U413" s="60"/>
      <c r="V413" s="322"/>
      <c r="W413" s="56"/>
      <c r="X413" s="242">
        <f>VLOOKUP(F413,Terceros!A$2:A$301,1,FALSE)</f>
        <v>0</v>
      </c>
      <c r="Y413" s="238">
        <f>VLOOKUP(H413,CR!A$3:A$27,1,FALSE)</f>
        <v>0</v>
      </c>
      <c r="Z413" s="285">
        <f>VLOOKUP(F413,Terceros!A:B,2,FALSE)</f>
        <v>0</v>
      </c>
      <c r="AA413" s="242">
        <f>VLOOKUP(H413,CR!A$1:CK$26,89,FALSE)</f>
        <v>0</v>
      </c>
    </row>
    <row r="414" spans="1:27" x14ac:dyDescent="0.25">
      <c r="A414" s="5">
        <f t="shared" si="36"/>
        <v>1900</v>
      </c>
      <c r="B414" s="5">
        <f t="shared" si="37"/>
        <v>1</v>
      </c>
      <c r="C414" s="5" t="str">
        <f>VLOOKUP(B414,Tablas!E$1:F$13,2,FALSE)</f>
        <v>1T</v>
      </c>
      <c r="D414" s="60"/>
      <c r="E414" s="55"/>
      <c r="F414" s="243"/>
      <c r="G414" s="419">
        <f>VLOOKUP(F414,Terceros!A:C,3,FALSE)</f>
        <v>0</v>
      </c>
      <c r="H414" s="243"/>
      <c r="I414" s="56"/>
      <c r="J414" s="286" t="str">
        <f t="shared" si="39"/>
        <v>n</v>
      </c>
      <c r="K414" s="286">
        <f>VLOOKUP(F414,Terceros!A:D,4,FALSE)</f>
        <v>0</v>
      </c>
      <c r="L414" s="61" t="s">
        <v>63</v>
      </c>
      <c r="M414" s="69"/>
      <c r="N414" s="58"/>
      <c r="O414" s="57">
        <f t="shared" si="40"/>
        <v>0</v>
      </c>
      <c r="P414" s="59"/>
      <c r="Q414" s="58"/>
      <c r="R414" s="57">
        <f t="shared" si="41"/>
        <v>0</v>
      </c>
      <c r="S414" s="99">
        <f t="shared" si="38"/>
        <v>0</v>
      </c>
      <c r="T414" s="56"/>
      <c r="U414" s="60"/>
      <c r="V414" s="322"/>
      <c r="W414" s="56"/>
      <c r="X414" s="242">
        <f>VLOOKUP(F414,Terceros!A$2:A$301,1,FALSE)</f>
        <v>0</v>
      </c>
      <c r="Y414" s="238">
        <f>VLOOKUP(H414,CR!A$3:A$27,1,FALSE)</f>
        <v>0</v>
      </c>
      <c r="Z414" s="285">
        <f>VLOOKUP(F414,Terceros!A:B,2,FALSE)</f>
        <v>0</v>
      </c>
      <c r="AA414" s="242">
        <f>VLOOKUP(H414,CR!A$1:CK$26,89,FALSE)</f>
        <v>0</v>
      </c>
    </row>
    <row r="415" spans="1:27" x14ac:dyDescent="0.25">
      <c r="A415" s="5">
        <f t="shared" si="36"/>
        <v>1900</v>
      </c>
      <c r="B415" s="5">
        <f t="shared" si="37"/>
        <v>1</v>
      </c>
      <c r="C415" s="5" t="str">
        <f>VLOOKUP(B415,Tablas!E$1:F$13,2,FALSE)</f>
        <v>1T</v>
      </c>
      <c r="D415" s="60"/>
      <c r="E415" s="55"/>
      <c r="F415" s="243"/>
      <c r="G415" s="419">
        <f>VLOOKUP(F415,Terceros!A:C,3,FALSE)</f>
        <v>0</v>
      </c>
      <c r="H415" s="243"/>
      <c r="I415" s="56"/>
      <c r="J415" s="286" t="str">
        <f t="shared" si="39"/>
        <v>n</v>
      </c>
      <c r="K415" s="286">
        <f>VLOOKUP(F415,Terceros!A:D,4,FALSE)</f>
        <v>0</v>
      </c>
      <c r="L415" s="61" t="s">
        <v>63</v>
      </c>
      <c r="M415" s="69"/>
      <c r="N415" s="58"/>
      <c r="O415" s="57">
        <f t="shared" si="40"/>
        <v>0</v>
      </c>
      <c r="P415" s="59"/>
      <c r="Q415" s="58"/>
      <c r="R415" s="57">
        <f t="shared" si="41"/>
        <v>0</v>
      </c>
      <c r="S415" s="99">
        <f t="shared" si="38"/>
        <v>0</v>
      </c>
      <c r="T415" s="56"/>
      <c r="U415" s="60"/>
      <c r="V415" s="322"/>
      <c r="W415" s="56"/>
      <c r="X415" s="242">
        <f>VLOOKUP(F415,Terceros!A$2:A$301,1,FALSE)</f>
        <v>0</v>
      </c>
      <c r="Y415" s="238">
        <f>VLOOKUP(H415,CR!A$3:A$27,1,FALSE)</f>
        <v>0</v>
      </c>
      <c r="Z415" s="285">
        <f>VLOOKUP(F415,Terceros!A:B,2,FALSE)</f>
        <v>0</v>
      </c>
      <c r="AA415" s="242">
        <f>VLOOKUP(H415,CR!A$1:CK$26,89,FALSE)</f>
        <v>0</v>
      </c>
    </row>
    <row r="416" spans="1:27" x14ac:dyDescent="0.25">
      <c r="A416" s="5">
        <f t="shared" si="36"/>
        <v>1900</v>
      </c>
      <c r="B416" s="5">
        <f t="shared" si="37"/>
        <v>1</v>
      </c>
      <c r="C416" s="5" t="str">
        <f>VLOOKUP(B416,Tablas!E$1:F$13,2,FALSE)</f>
        <v>1T</v>
      </c>
      <c r="D416" s="60"/>
      <c r="E416" s="55"/>
      <c r="F416" s="243"/>
      <c r="G416" s="419">
        <f>VLOOKUP(F416,Terceros!A:C,3,FALSE)</f>
        <v>0</v>
      </c>
      <c r="H416" s="243"/>
      <c r="I416" s="56"/>
      <c r="J416" s="286" t="str">
        <f t="shared" si="39"/>
        <v>n</v>
      </c>
      <c r="K416" s="286">
        <f>VLOOKUP(F416,Terceros!A:D,4,FALSE)</f>
        <v>0</v>
      </c>
      <c r="L416" s="61" t="s">
        <v>63</v>
      </c>
      <c r="M416" s="57"/>
      <c r="N416" s="58"/>
      <c r="O416" s="57">
        <f t="shared" si="40"/>
        <v>0</v>
      </c>
      <c r="P416" s="59"/>
      <c r="Q416" s="58"/>
      <c r="R416" s="57">
        <f t="shared" si="41"/>
        <v>0</v>
      </c>
      <c r="S416" s="99">
        <f t="shared" si="38"/>
        <v>0</v>
      </c>
      <c r="T416" s="56"/>
      <c r="U416" s="60"/>
      <c r="V416" s="322"/>
      <c r="W416" s="56"/>
      <c r="X416" s="242">
        <f>VLOOKUP(F416,Terceros!A$2:A$301,1,FALSE)</f>
        <v>0</v>
      </c>
      <c r="Y416" s="238">
        <f>VLOOKUP(H416,CR!A$3:A$27,1,FALSE)</f>
        <v>0</v>
      </c>
      <c r="Z416" s="285">
        <f>VLOOKUP(F416,Terceros!A:B,2,FALSE)</f>
        <v>0</v>
      </c>
      <c r="AA416" s="242">
        <f>VLOOKUP(H416,CR!A$1:CK$26,89,FALSE)</f>
        <v>0</v>
      </c>
    </row>
    <row r="417" spans="1:27" x14ac:dyDescent="0.25">
      <c r="A417" s="5">
        <f t="shared" si="36"/>
        <v>1900</v>
      </c>
      <c r="B417" s="5">
        <f t="shared" si="37"/>
        <v>1</v>
      </c>
      <c r="C417" s="5" t="str">
        <f>VLOOKUP(B417,Tablas!E$1:F$13,2,FALSE)</f>
        <v>1T</v>
      </c>
      <c r="D417" s="60"/>
      <c r="E417" s="55"/>
      <c r="F417" s="243"/>
      <c r="G417" s="419">
        <f>VLOOKUP(F417,Terceros!A:C,3,FALSE)</f>
        <v>0</v>
      </c>
      <c r="H417" s="243"/>
      <c r="I417" s="56"/>
      <c r="J417" s="286" t="str">
        <f t="shared" si="39"/>
        <v>n</v>
      </c>
      <c r="K417" s="286">
        <f>VLOOKUP(F417,Terceros!A:D,4,FALSE)</f>
        <v>0</v>
      </c>
      <c r="L417" s="61" t="s">
        <v>63</v>
      </c>
      <c r="M417" s="57"/>
      <c r="N417" s="58"/>
      <c r="O417" s="57">
        <f t="shared" si="40"/>
        <v>0</v>
      </c>
      <c r="P417" s="59"/>
      <c r="Q417" s="58"/>
      <c r="R417" s="57">
        <f t="shared" si="41"/>
        <v>0</v>
      </c>
      <c r="S417" s="99">
        <f t="shared" si="38"/>
        <v>0</v>
      </c>
      <c r="T417" s="56"/>
      <c r="U417" s="60"/>
      <c r="V417" s="322"/>
      <c r="W417" s="56"/>
      <c r="X417" s="242">
        <f>VLOOKUP(F417,Terceros!A$2:A$301,1,FALSE)</f>
        <v>0</v>
      </c>
      <c r="Y417" s="238">
        <f>VLOOKUP(H417,CR!A$3:A$27,1,FALSE)</f>
        <v>0</v>
      </c>
      <c r="Z417" s="285">
        <f>VLOOKUP(F417,Terceros!A:B,2,FALSE)</f>
        <v>0</v>
      </c>
      <c r="AA417" s="242">
        <f>VLOOKUP(H417,CR!A$1:CK$26,89,FALSE)</f>
        <v>0</v>
      </c>
    </row>
    <row r="418" spans="1:27" x14ac:dyDescent="0.25">
      <c r="A418" s="5">
        <f t="shared" si="36"/>
        <v>1900</v>
      </c>
      <c r="B418" s="5">
        <f t="shared" si="37"/>
        <v>1</v>
      </c>
      <c r="C418" s="5" t="str">
        <f>VLOOKUP(B418,Tablas!E$1:F$13,2,FALSE)</f>
        <v>1T</v>
      </c>
      <c r="D418" s="60"/>
      <c r="E418" s="55"/>
      <c r="F418" s="243"/>
      <c r="G418" s="419">
        <f>VLOOKUP(F418,Terceros!A:C,3,FALSE)</f>
        <v>0</v>
      </c>
      <c r="H418" s="243"/>
      <c r="I418" s="56"/>
      <c r="J418" s="286" t="str">
        <f t="shared" si="39"/>
        <v>n</v>
      </c>
      <c r="K418" s="286">
        <f>VLOOKUP(F418,Terceros!A:D,4,FALSE)</f>
        <v>0</v>
      </c>
      <c r="L418" s="61" t="s">
        <v>63</v>
      </c>
      <c r="M418" s="57"/>
      <c r="N418" s="58"/>
      <c r="O418" s="57">
        <f t="shared" si="40"/>
        <v>0</v>
      </c>
      <c r="P418" s="59"/>
      <c r="Q418" s="58"/>
      <c r="R418" s="57">
        <f t="shared" si="41"/>
        <v>0</v>
      </c>
      <c r="S418" s="99">
        <f t="shared" si="38"/>
        <v>0</v>
      </c>
      <c r="T418" s="56"/>
      <c r="U418" s="60"/>
      <c r="V418" s="322"/>
      <c r="W418" s="56"/>
      <c r="X418" s="242">
        <f>VLOOKUP(F418,Terceros!A$2:A$301,1,FALSE)</f>
        <v>0</v>
      </c>
      <c r="Y418" s="238">
        <f>VLOOKUP(H418,CR!A$3:A$27,1,FALSE)</f>
        <v>0</v>
      </c>
      <c r="Z418" s="285">
        <f>VLOOKUP(F418,Terceros!A:B,2,FALSE)</f>
        <v>0</v>
      </c>
      <c r="AA418" s="242">
        <f>VLOOKUP(H418,CR!A$1:CK$26,89,FALSE)</f>
        <v>0</v>
      </c>
    </row>
    <row r="419" spans="1:27" x14ac:dyDescent="0.25">
      <c r="A419" s="5">
        <f t="shared" si="36"/>
        <v>1900</v>
      </c>
      <c r="B419" s="5">
        <f t="shared" si="37"/>
        <v>1</v>
      </c>
      <c r="C419" s="5" t="str">
        <f>VLOOKUP(B419,Tablas!E$1:F$13,2,FALSE)</f>
        <v>1T</v>
      </c>
      <c r="D419" s="60"/>
      <c r="E419" s="55"/>
      <c r="F419" s="243"/>
      <c r="G419" s="419">
        <f>VLOOKUP(F419,Terceros!A:C,3,FALSE)</f>
        <v>0</v>
      </c>
      <c r="H419" s="243"/>
      <c r="I419" s="56"/>
      <c r="J419" s="286" t="str">
        <f t="shared" si="39"/>
        <v>n</v>
      </c>
      <c r="K419" s="286">
        <f>VLOOKUP(F419,Terceros!A:D,4,FALSE)</f>
        <v>0</v>
      </c>
      <c r="L419" s="61" t="s">
        <v>63</v>
      </c>
      <c r="M419" s="57"/>
      <c r="N419" s="58"/>
      <c r="O419" s="57">
        <f t="shared" si="40"/>
        <v>0</v>
      </c>
      <c r="P419" s="59"/>
      <c r="Q419" s="58"/>
      <c r="R419" s="57">
        <f t="shared" si="41"/>
        <v>0</v>
      </c>
      <c r="S419" s="99">
        <f t="shared" si="38"/>
        <v>0</v>
      </c>
      <c r="T419" s="56"/>
      <c r="U419" s="60"/>
      <c r="V419" s="322"/>
      <c r="W419" s="56"/>
      <c r="X419" s="242">
        <f>VLOOKUP(F419,Terceros!A$2:A$301,1,FALSE)</f>
        <v>0</v>
      </c>
      <c r="Y419" s="238">
        <f>VLOOKUP(H419,CR!A$3:A$27,1,FALSE)</f>
        <v>0</v>
      </c>
      <c r="Z419" s="285">
        <f>VLOOKUP(F419,Terceros!A:B,2,FALSE)</f>
        <v>0</v>
      </c>
      <c r="AA419" s="242">
        <f>VLOOKUP(H419,CR!A$1:CK$26,89,FALSE)</f>
        <v>0</v>
      </c>
    </row>
    <row r="420" spans="1:27" x14ac:dyDescent="0.25">
      <c r="A420" s="5">
        <f t="shared" si="36"/>
        <v>1900</v>
      </c>
      <c r="B420" s="5">
        <f t="shared" si="37"/>
        <v>1</v>
      </c>
      <c r="C420" s="5" t="str">
        <f>VLOOKUP(B420,Tablas!E$1:F$13,2,FALSE)</f>
        <v>1T</v>
      </c>
      <c r="D420" s="60"/>
      <c r="E420" s="55"/>
      <c r="F420" s="243"/>
      <c r="G420" s="419">
        <f>VLOOKUP(F420,Terceros!A:C,3,FALSE)</f>
        <v>0</v>
      </c>
      <c r="H420" s="243"/>
      <c r="I420" s="56"/>
      <c r="J420" s="286" t="str">
        <f t="shared" si="39"/>
        <v>n</v>
      </c>
      <c r="K420" s="286">
        <f>VLOOKUP(F420,Terceros!A:D,4,FALSE)</f>
        <v>0</v>
      </c>
      <c r="L420" s="61" t="s">
        <v>63</v>
      </c>
      <c r="M420" s="69"/>
      <c r="N420" s="58"/>
      <c r="O420" s="57">
        <f t="shared" si="40"/>
        <v>0</v>
      </c>
      <c r="P420" s="59"/>
      <c r="Q420" s="58"/>
      <c r="R420" s="57">
        <f t="shared" si="41"/>
        <v>0</v>
      </c>
      <c r="S420" s="99">
        <f t="shared" si="38"/>
        <v>0</v>
      </c>
      <c r="T420" s="56"/>
      <c r="U420" s="60"/>
      <c r="V420" s="322"/>
      <c r="W420" s="56"/>
      <c r="X420" s="242">
        <f>VLOOKUP(F420,Terceros!A$2:A$301,1,FALSE)</f>
        <v>0</v>
      </c>
      <c r="Y420" s="238">
        <f>VLOOKUP(H420,CR!A$3:A$27,1,FALSE)</f>
        <v>0</v>
      </c>
      <c r="Z420" s="285">
        <f>VLOOKUP(F420,Terceros!A:B,2,FALSE)</f>
        <v>0</v>
      </c>
      <c r="AA420" s="242">
        <f>VLOOKUP(H420,CR!A$1:CK$26,89,FALSE)</f>
        <v>0</v>
      </c>
    </row>
    <row r="421" spans="1:27" x14ac:dyDescent="0.25">
      <c r="A421" s="5">
        <f t="shared" si="36"/>
        <v>1900</v>
      </c>
      <c r="B421" s="5">
        <f t="shared" si="37"/>
        <v>1</v>
      </c>
      <c r="C421" s="5" t="str">
        <f>VLOOKUP(B421,Tablas!E$1:F$13,2,FALSE)</f>
        <v>1T</v>
      </c>
      <c r="D421" s="60"/>
      <c r="E421" s="55"/>
      <c r="F421" s="243"/>
      <c r="G421" s="419">
        <f>VLOOKUP(F421,Terceros!A:C,3,FALSE)</f>
        <v>0</v>
      </c>
      <c r="H421" s="243"/>
      <c r="I421" s="56"/>
      <c r="J421" s="286" t="str">
        <f t="shared" si="39"/>
        <v>n</v>
      </c>
      <c r="K421" s="286">
        <f>VLOOKUP(F421,Terceros!A:D,4,FALSE)</f>
        <v>0</v>
      </c>
      <c r="L421" s="61" t="s">
        <v>63</v>
      </c>
      <c r="M421" s="69"/>
      <c r="N421" s="58"/>
      <c r="O421" s="57">
        <f t="shared" si="40"/>
        <v>0</v>
      </c>
      <c r="P421" s="59"/>
      <c r="Q421" s="58"/>
      <c r="R421" s="57">
        <f t="shared" si="41"/>
        <v>0</v>
      </c>
      <c r="S421" s="99">
        <f t="shared" si="38"/>
        <v>0</v>
      </c>
      <c r="T421" s="56"/>
      <c r="U421" s="60"/>
      <c r="V421" s="322"/>
      <c r="W421" s="56"/>
      <c r="X421" s="242">
        <f>VLOOKUP(F421,Terceros!A$2:A$301,1,FALSE)</f>
        <v>0</v>
      </c>
      <c r="Y421" s="238">
        <f>VLOOKUP(H421,CR!A$3:A$27,1,FALSE)</f>
        <v>0</v>
      </c>
      <c r="Z421" s="285">
        <f>VLOOKUP(F421,Terceros!A:B,2,FALSE)</f>
        <v>0</v>
      </c>
      <c r="AA421" s="242">
        <f>VLOOKUP(H421,CR!A$1:CK$26,89,FALSE)</f>
        <v>0</v>
      </c>
    </row>
    <row r="422" spans="1:27" x14ac:dyDescent="0.25">
      <c r="A422" s="5">
        <f t="shared" si="36"/>
        <v>1900</v>
      </c>
      <c r="B422" s="5">
        <f t="shared" si="37"/>
        <v>1</v>
      </c>
      <c r="C422" s="5" t="str">
        <f>VLOOKUP(B422,Tablas!E$1:F$13,2,FALSE)</f>
        <v>1T</v>
      </c>
      <c r="D422" s="60"/>
      <c r="E422" s="55"/>
      <c r="F422" s="243"/>
      <c r="G422" s="419">
        <f>VLOOKUP(F422,Terceros!A:C,3,FALSE)</f>
        <v>0</v>
      </c>
      <c r="H422" s="243"/>
      <c r="I422" s="56"/>
      <c r="J422" s="286" t="str">
        <f t="shared" si="39"/>
        <v>n</v>
      </c>
      <c r="K422" s="286">
        <f>VLOOKUP(F422,Terceros!A:D,4,FALSE)</f>
        <v>0</v>
      </c>
      <c r="L422" s="61" t="s">
        <v>63</v>
      </c>
      <c r="M422" s="69"/>
      <c r="N422" s="58"/>
      <c r="O422" s="57">
        <f t="shared" si="40"/>
        <v>0</v>
      </c>
      <c r="P422" s="59"/>
      <c r="Q422" s="58"/>
      <c r="R422" s="57">
        <f t="shared" si="41"/>
        <v>0</v>
      </c>
      <c r="S422" s="99">
        <f t="shared" si="38"/>
        <v>0</v>
      </c>
      <c r="T422" s="56"/>
      <c r="U422" s="60"/>
      <c r="V422" s="322"/>
      <c r="W422" s="56"/>
      <c r="X422" s="242">
        <f>VLOOKUP(F422,Terceros!A$2:A$301,1,FALSE)</f>
        <v>0</v>
      </c>
      <c r="Y422" s="238">
        <f>VLOOKUP(H422,CR!A$3:A$27,1,FALSE)</f>
        <v>0</v>
      </c>
      <c r="Z422" s="285">
        <f>VLOOKUP(F422,Terceros!A:B,2,FALSE)</f>
        <v>0</v>
      </c>
      <c r="AA422" s="242">
        <f>VLOOKUP(H422,CR!A$1:CK$26,89,FALSE)</f>
        <v>0</v>
      </c>
    </row>
    <row r="423" spans="1:27" x14ac:dyDescent="0.25">
      <c r="A423" s="5">
        <f t="shared" si="36"/>
        <v>1900</v>
      </c>
      <c r="B423" s="5">
        <f t="shared" si="37"/>
        <v>1</v>
      </c>
      <c r="C423" s="5" t="str">
        <f>VLOOKUP(B423,Tablas!E$1:F$13,2,FALSE)</f>
        <v>1T</v>
      </c>
      <c r="D423" s="60"/>
      <c r="E423" s="55"/>
      <c r="F423" s="243"/>
      <c r="G423" s="419">
        <f>VLOOKUP(F423,Terceros!A:C,3,FALSE)</f>
        <v>0</v>
      </c>
      <c r="H423" s="243"/>
      <c r="I423" s="56"/>
      <c r="J423" s="286" t="str">
        <f t="shared" si="39"/>
        <v>n</v>
      </c>
      <c r="K423" s="286">
        <f>VLOOKUP(F423,Terceros!A:D,4,FALSE)</f>
        <v>0</v>
      </c>
      <c r="L423" s="61" t="s">
        <v>63</v>
      </c>
      <c r="M423" s="69"/>
      <c r="N423" s="58"/>
      <c r="O423" s="57">
        <f t="shared" si="40"/>
        <v>0</v>
      </c>
      <c r="P423" s="59"/>
      <c r="Q423" s="58"/>
      <c r="R423" s="57">
        <f t="shared" si="41"/>
        <v>0</v>
      </c>
      <c r="S423" s="99">
        <f t="shared" si="38"/>
        <v>0</v>
      </c>
      <c r="T423" s="56"/>
      <c r="U423" s="60"/>
      <c r="V423" s="322"/>
      <c r="W423" s="56"/>
      <c r="X423" s="242">
        <f>VLOOKUP(F423,Terceros!A$2:A$301,1,FALSE)</f>
        <v>0</v>
      </c>
      <c r="Y423" s="238">
        <f>VLOOKUP(H423,CR!A$3:A$27,1,FALSE)</f>
        <v>0</v>
      </c>
      <c r="Z423" s="285">
        <f>VLOOKUP(F423,Terceros!A:B,2,FALSE)</f>
        <v>0</v>
      </c>
      <c r="AA423" s="242">
        <f>VLOOKUP(H423,CR!A$1:CK$26,89,FALSE)</f>
        <v>0</v>
      </c>
    </row>
    <row r="424" spans="1:27" x14ac:dyDescent="0.25">
      <c r="A424" s="5">
        <f t="shared" si="36"/>
        <v>1900</v>
      </c>
      <c r="B424" s="5">
        <f t="shared" si="37"/>
        <v>1</v>
      </c>
      <c r="C424" s="5" t="str">
        <f>VLOOKUP(B424,Tablas!E$1:F$13,2,FALSE)</f>
        <v>1T</v>
      </c>
      <c r="D424" s="60"/>
      <c r="E424" s="55"/>
      <c r="F424" s="243"/>
      <c r="G424" s="419">
        <f>VLOOKUP(F424,Terceros!A:C,3,FALSE)</f>
        <v>0</v>
      </c>
      <c r="H424" s="243"/>
      <c r="I424" s="56"/>
      <c r="J424" s="286" t="str">
        <f t="shared" si="39"/>
        <v>n</v>
      </c>
      <c r="K424" s="286">
        <f>VLOOKUP(F424,Terceros!A:D,4,FALSE)</f>
        <v>0</v>
      </c>
      <c r="L424" s="61" t="s">
        <v>63</v>
      </c>
      <c r="M424" s="69"/>
      <c r="N424" s="58"/>
      <c r="O424" s="57">
        <f t="shared" si="40"/>
        <v>0</v>
      </c>
      <c r="P424" s="59"/>
      <c r="Q424" s="58"/>
      <c r="R424" s="57">
        <f t="shared" si="41"/>
        <v>0</v>
      </c>
      <c r="S424" s="99">
        <f t="shared" si="38"/>
        <v>0</v>
      </c>
      <c r="T424" s="56"/>
      <c r="U424" s="60"/>
      <c r="V424" s="322"/>
      <c r="W424" s="56"/>
      <c r="X424" s="242">
        <f>VLOOKUP(F424,Terceros!A$2:A$301,1,FALSE)</f>
        <v>0</v>
      </c>
      <c r="Y424" s="238">
        <f>VLOOKUP(H424,CR!A$3:A$27,1,FALSE)</f>
        <v>0</v>
      </c>
      <c r="Z424" s="285">
        <f>VLOOKUP(F424,Terceros!A:B,2,FALSE)</f>
        <v>0</v>
      </c>
      <c r="AA424" s="242">
        <f>VLOOKUP(H424,CR!A$1:CK$26,89,FALSE)</f>
        <v>0</v>
      </c>
    </row>
    <row r="425" spans="1:27" x14ac:dyDescent="0.25">
      <c r="A425" s="5">
        <f t="shared" si="36"/>
        <v>1900</v>
      </c>
      <c r="B425" s="5">
        <f t="shared" si="37"/>
        <v>1</v>
      </c>
      <c r="C425" s="5" t="str">
        <f>VLOOKUP(B425,Tablas!E$1:F$13,2,FALSE)</f>
        <v>1T</v>
      </c>
      <c r="D425" s="60"/>
      <c r="E425" s="55"/>
      <c r="F425" s="243"/>
      <c r="G425" s="419">
        <f>VLOOKUP(F425,Terceros!A:C,3,FALSE)</f>
        <v>0</v>
      </c>
      <c r="H425" s="243"/>
      <c r="I425" s="56"/>
      <c r="J425" s="286" t="str">
        <f t="shared" si="39"/>
        <v>n</v>
      </c>
      <c r="K425" s="286">
        <f>VLOOKUP(F425,Terceros!A:D,4,FALSE)</f>
        <v>0</v>
      </c>
      <c r="L425" s="61" t="s">
        <v>63</v>
      </c>
      <c r="M425" s="69"/>
      <c r="N425" s="58"/>
      <c r="O425" s="57">
        <f t="shared" si="40"/>
        <v>0</v>
      </c>
      <c r="P425" s="59"/>
      <c r="Q425" s="58"/>
      <c r="R425" s="57">
        <f t="shared" si="41"/>
        <v>0</v>
      </c>
      <c r="S425" s="99">
        <f t="shared" si="38"/>
        <v>0</v>
      </c>
      <c r="T425" s="56"/>
      <c r="U425" s="60"/>
      <c r="V425" s="322"/>
      <c r="W425" s="56"/>
      <c r="X425" s="242">
        <f>VLOOKUP(F425,Terceros!A$2:A$301,1,FALSE)</f>
        <v>0</v>
      </c>
      <c r="Y425" s="238">
        <f>VLOOKUP(H425,CR!A$3:A$27,1,FALSE)</f>
        <v>0</v>
      </c>
      <c r="Z425" s="285">
        <f>VLOOKUP(F425,Terceros!A:B,2,FALSE)</f>
        <v>0</v>
      </c>
      <c r="AA425" s="242">
        <f>VLOOKUP(H425,CR!A$1:CK$26,89,FALSE)</f>
        <v>0</v>
      </c>
    </row>
    <row r="426" spans="1:27" x14ac:dyDescent="0.25">
      <c r="A426" s="5">
        <f t="shared" si="36"/>
        <v>1900</v>
      </c>
      <c r="B426" s="5">
        <f t="shared" si="37"/>
        <v>1</v>
      </c>
      <c r="C426" s="5" t="str">
        <f>VLOOKUP(B426,Tablas!E$1:F$13,2,FALSE)</f>
        <v>1T</v>
      </c>
      <c r="D426" s="60"/>
      <c r="E426" s="55"/>
      <c r="F426" s="243"/>
      <c r="G426" s="419">
        <f>VLOOKUP(F426,Terceros!A:C,3,FALSE)</f>
        <v>0</v>
      </c>
      <c r="H426" s="243"/>
      <c r="I426" s="56"/>
      <c r="J426" s="286" t="str">
        <f t="shared" si="39"/>
        <v>n</v>
      </c>
      <c r="K426" s="286">
        <f>VLOOKUP(F426,Terceros!A:D,4,FALSE)</f>
        <v>0</v>
      </c>
      <c r="L426" s="61" t="s">
        <v>63</v>
      </c>
      <c r="M426" s="69"/>
      <c r="N426" s="58"/>
      <c r="O426" s="57">
        <f t="shared" si="40"/>
        <v>0</v>
      </c>
      <c r="P426" s="59"/>
      <c r="Q426" s="58"/>
      <c r="R426" s="57">
        <f t="shared" si="41"/>
        <v>0</v>
      </c>
      <c r="S426" s="99">
        <f t="shared" si="38"/>
        <v>0</v>
      </c>
      <c r="T426" s="56"/>
      <c r="U426" s="60"/>
      <c r="V426" s="322"/>
      <c r="W426" s="56"/>
      <c r="X426" s="242">
        <f>VLOOKUP(F426,Terceros!A$2:A$301,1,FALSE)</f>
        <v>0</v>
      </c>
      <c r="Y426" s="238">
        <f>VLOOKUP(H426,CR!A$3:A$27,1,FALSE)</f>
        <v>0</v>
      </c>
      <c r="Z426" s="285">
        <f>VLOOKUP(F426,Terceros!A:B,2,FALSE)</f>
        <v>0</v>
      </c>
      <c r="AA426" s="242">
        <f>VLOOKUP(H426,CR!A$1:CK$26,89,FALSE)</f>
        <v>0</v>
      </c>
    </row>
    <row r="427" spans="1:27" x14ac:dyDescent="0.25">
      <c r="A427" s="5">
        <f t="shared" si="36"/>
        <v>1900</v>
      </c>
      <c r="B427" s="5">
        <f t="shared" si="37"/>
        <v>1</v>
      </c>
      <c r="C427" s="5" t="str">
        <f>VLOOKUP(B427,Tablas!E$1:F$13,2,FALSE)</f>
        <v>1T</v>
      </c>
      <c r="D427" s="60"/>
      <c r="E427" s="55"/>
      <c r="F427" s="243"/>
      <c r="G427" s="419">
        <f>VLOOKUP(F427,Terceros!A:C,3,FALSE)</f>
        <v>0</v>
      </c>
      <c r="H427" s="243"/>
      <c r="I427" s="56"/>
      <c r="J427" s="286" t="str">
        <f t="shared" si="39"/>
        <v>n</v>
      </c>
      <c r="K427" s="286">
        <f>VLOOKUP(F427,Terceros!A:D,4,FALSE)</f>
        <v>0</v>
      </c>
      <c r="L427" s="61" t="s">
        <v>63</v>
      </c>
      <c r="M427" s="69"/>
      <c r="N427" s="58"/>
      <c r="O427" s="57">
        <f t="shared" si="40"/>
        <v>0</v>
      </c>
      <c r="P427" s="59"/>
      <c r="Q427" s="58"/>
      <c r="R427" s="57">
        <f t="shared" si="41"/>
        <v>0</v>
      </c>
      <c r="S427" s="99">
        <f t="shared" si="38"/>
        <v>0</v>
      </c>
      <c r="T427" s="56"/>
      <c r="U427" s="60"/>
      <c r="V427" s="322"/>
      <c r="W427" s="56"/>
      <c r="X427" s="242">
        <f>VLOOKUP(F427,Terceros!A$2:A$301,1,FALSE)</f>
        <v>0</v>
      </c>
      <c r="Y427" s="238">
        <f>VLOOKUP(H427,CR!A$3:A$27,1,FALSE)</f>
        <v>0</v>
      </c>
      <c r="Z427" s="285">
        <f>VLOOKUP(F427,Terceros!A:B,2,FALSE)</f>
        <v>0</v>
      </c>
      <c r="AA427" s="242">
        <f>VLOOKUP(H427,CR!A$1:CK$26,89,FALSE)</f>
        <v>0</v>
      </c>
    </row>
    <row r="428" spans="1:27" x14ac:dyDescent="0.25">
      <c r="A428" s="5">
        <f t="shared" si="36"/>
        <v>1900</v>
      </c>
      <c r="B428" s="5">
        <f t="shared" si="37"/>
        <v>1</v>
      </c>
      <c r="C428" s="5" t="str">
        <f>VLOOKUP(B428,Tablas!E$1:F$13,2,FALSE)</f>
        <v>1T</v>
      </c>
      <c r="D428" s="60"/>
      <c r="E428" s="55"/>
      <c r="F428" s="243"/>
      <c r="G428" s="419">
        <f>VLOOKUP(F428,Terceros!A:C,3,FALSE)</f>
        <v>0</v>
      </c>
      <c r="H428" s="243"/>
      <c r="I428" s="56"/>
      <c r="J428" s="286" t="str">
        <f t="shared" si="39"/>
        <v>n</v>
      </c>
      <c r="K428" s="286">
        <f>VLOOKUP(F428,Terceros!A:D,4,FALSE)</f>
        <v>0</v>
      </c>
      <c r="L428" s="61" t="s">
        <v>63</v>
      </c>
      <c r="M428" s="69"/>
      <c r="N428" s="58"/>
      <c r="O428" s="57">
        <f t="shared" si="40"/>
        <v>0</v>
      </c>
      <c r="P428" s="59"/>
      <c r="Q428" s="58"/>
      <c r="R428" s="57">
        <f t="shared" si="41"/>
        <v>0</v>
      </c>
      <c r="S428" s="99">
        <f t="shared" si="38"/>
        <v>0</v>
      </c>
      <c r="T428" s="56"/>
      <c r="U428" s="60"/>
      <c r="V428" s="322"/>
      <c r="W428" s="56"/>
      <c r="X428" s="242">
        <f>VLOOKUP(F428,Terceros!A$2:A$301,1,FALSE)</f>
        <v>0</v>
      </c>
      <c r="Y428" s="238">
        <f>VLOOKUP(H428,CR!A$3:A$27,1,FALSE)</f>
        <v>0</v>
      </c>
      <c r="Z428" s="285">
        <f>VLOOKUP(F428,Terceros!A:B,2,FALSE)</f>
        <v>0</v>
      </c>
      <c r="AA428" s="242">
        <f>VLOOKUP(H428,CR!A$1:CK$26,89,FALSE)</f>
        <v>0</v>
      </c>
    </row>
    <row r="429" spans="1:27" x14ac:dyDescent="0.25">
      <c r="A429" s="5">
        <f t="shared" si="36"/>
        <v>1900</v>
      </c>
      <c r="B429" s="5">
        <f t="shared" si="37"/>
        <v>1</v>
      </c>
      <c r="C429" s="5" t="str">
        <f>VLOOKUP(B429,Tablas!E$1:F$13,2,FALSE)</f>
        <v>1T</v>
      </c>
      <c r="D429" s="60"/>
      <c r="E429" s="55"/>
      <c r="F429" s="243"/>
      <c r="G429" s="419">
        <f>VLOOKUP(F429,Terceros!A:C,3,FALSE)</f>
        <v>0</v>
      </c>
      <c r="H429" s="243"/>
      <c r="I429" s="56"/>
      <c r="J429" s="286" t="str">
        <f t="shared" si="39"/>
        <v>n</v>
      </c>
      <c r="K429" s="286">
        <f>VLOOKUP(F429,Terceros!A:D,4,FALSE)</f>
        <v>0</v>
      </c>
      <c r="L429" s="61" t="s">
        <v>63</v>
      </c>
      <c r="M429" s="69"/>
      <c r="N429" s="58"/>
      <c r="O429" s="57">
        <f t="shared" si="40"/>
        <v>0</v>
      </c>
      <c r="P429" s="59"/>
      <c r="Q429" s="58"/>
      <c r="R429" s="57">
        <f t="shared" si="41"/>
        <v>0</v>
      </c>
      <c r="S429" s="99">
        <f t="shared" si="38"/>
        <v>0</v>
      </c>
      <c r="T429" s="56"/>
      <c r="U429" s="60"/>
      <c r="V429" s="322"/>
      <c r="W429" s="56"/>
      <c r="X429" s="242">
        <f>VLOOKUP(F429,Terceros!A$2:A$301,1,FALSE)</f>
        <v>0</v>
      </c>
      <c r="Y429" s="238">
        <f>VLOOKUP(H429,CR!A$3:A$27,1,FALSE)</f>
        <v>0</v>
      </c>
      <c r="Z429" s="285">
        <f>VLOOKUP(F429,Terceros!A:B,2,FALSE)</f>
        <v>0</v>
      </c>
      <c r="AA429" s="242">
        <f>VLOOKUP(H429,CR!A$1:CK$26,89,FALSE)</f>
        <v>0</v>
      </c>
    </row>
    <row r="430" spans="1:27" x14ac:dyDescent="0.25">
      <c r="A430" s="5">
        <f t="shared" si="36"/>
        <v>1900</v>
      </c>
      <c r="B430" s="5">
        <f t="shared" si="37"/>
        <v>1</v>
      </c>
      <c r="C430" s="5" t="str">
        <f>VLOOKUP(B430,Tablas!E$1:F$13,2,FALSE)</f>
        <v>1T</v>
      </c>
      <c r="D430" s="60"/>
      <c r="E430" s="55"/>
      <c r="F430" s="243"/>
      <c r="G430" s="419">
        <f>VLOOKUP(F430,Terceros!A:C,3,FALSE)</f>
        <v>0</v>
      </c>
      <c r="H430" s="243"/>
      <c r="I430" s="56"/>
      <c r="J430" s="286" t="str">
        <f t="shared" si="39"/>
        <v>n</v>
      </c>
      <c r="K430" s="286">
        <f>VLOOKUP(F430,Terceros!A:D,4,FALSE)</f>
        <v>0</v>
      </c>
      <c r="L430" s="61" t="s">
        <v>63</v>
      </c>
      <c r="M430" s="69"/>
      <c r="N430" s="58"/>
      <c r="O430" s="57">
        <f t="shared" si="40"/>
        <v>0</v>
      </c>
      <c r="P430" s="59"/>
      <c r="Q430" s="58"/>
      <c r="R430" s="57">
        <f t="shared" si="41"/>
        <v>0</v>
      </c>
      <c r="S430" s="99">
        <f t="shared" si="38"/>
        <v>0</v>
      </c>
      <c r="T430" s="56"/>
      <c r="U430" s="60"/>
      <c r="V430" s="322"/>
      <c r="W430" s="56"/>
      <c r="X430" s="242">
        <f>VLOOKUP(F430,Terceros!A$2:A$301,1,FALSE)</f>
        <v>0</v>
      </c>
      <c r="Y430" s="238">
        <f>VLOOKUP(H430,CR!A$3:A$27,1,FALSE)</f>
        <v>0</v>
      </c>
      <c r="Z430" s="285">
        <f>VLOOKUP(F430,Terceros!A:B,2,FALSE)</f>
        <v>0</v>
      </c>
      <c r="AA430" s="242">
        <f>VLOOKUP(H430,CR!A$1:CK$26,89,FALSE)</f>
        <v>0</v>
      </c>
    </row>
    <row r="431" spans="1:27" x14ac:dyDescent="0.25">
      <c r="A431" s="5">
        <f t="shared" si="36"/>
        <v>1900</v>
      </c>
      <c r="B431" s="5">
        <f t="shared" si="37"/>
        <v>1</v>
      </c>
      <c r="C431" s="5" t="str">
        <f>VLOOKUP(B431,Tablas!E$1:F$13,2,FALSE)</f>
        <v>1T</v>
      </c>
      <c r="D431" s="60"/>
      <c r="E431" s="55"/>
      <c r="F431" s="243"/>
      <c r="G431" s="419">
        <f>VLOOKUP(F431,Terceros!A:C,3,FALSE)</f>
        <v>0</v>
      </c>
      <c r="H431" s="243"/>
      <c r="I431" s="56"/>
      <c r="J431" s="286" t="str">
        <f t="shared" si="39"/>
        <v>n</v>
      </c>
      <c r="K431" s="286">
        <f>VLOOKUP(F431,Terceros!A:D,4,FALSE)</f>
        <v>0</v>
      </c>
      <c r="L431" s="61" t="s">
        <v>63</v>
      </c>
      <c r="M431" s="69"/>
      <c r="N431" s="58"/>
      <c r="O431" s="57">
        <f t="shared" si="40"/>
        <v>0</v>
      </c>
      <c r="P431" s="59"/>
      <c r="Q431" s="58"/>
      <c r="R431" s="57">
        <f t="shared" si="41"/>
        <v>0</v>
      </c>
      <c r="S431" s="99">
        <f t="shared" si="38"/>
        <v>0</v>
      </c>
      <c r="T431" s="56"/>
      <c r="U431" s="60"/>
      <c r="V431" s="322"/>
      <c r="W431" s="56"/>
      <c r="X431" s="242">
        <f>VLOOKUP(F431,Terceros!A$2:A$301,1,FALSE)</f>
        <v>0</v>
      </c>
      <c r="Y431" s="238">
        <f>VLOOKUP(H431,CR!A$3:A$27,1,FALSE)</f>
        <v>0</v>
      </c>
      <c r="Z431" s="285">
        <f>VLOOKUP(F431,Terceros!A:B,2,FALSE)</f>
        <v>0</v>
      </c>
      <c r="AA431" s="242">
        <f>VLOOKUP(H431,CR!A$1:CK$26,89,FALSE)</f>
        <v>0</v>
      </c>
    </row>
    <row r="432" spans="1:27" x14ac:dyDescent="0.25">
      <c r="A432" s="5">
        <f t="shared" si="36"/>
        <v>1900</v>
      </c>
      <c r="B432" s="5">
        <f t="shared" si="37"/>
        <v>1</v>
      </c>
      <c r="C432" s="5" t="str">
        <f>VLOOKUP(B432,Tablas!E$1:F$13,2,FALSE)</f>
        <v>1T</v>
      </c>
      <c r="D432" s="60"/>
      <c r="E432" s="55"/>
      <c r="F432" s="243"/>
      <c r="G432" s="419">
        <f>VLOOKUP(F432,Terceros!A:C,3,FALSE)</f>
        <v>0</v>
      </c>
      <c r="H432" s="243"/>
      <c r="I432" s="56"/>
      <c r="J432" s="286" t="str">
        <f t="shared" si="39"/>
        <v>n</v>
      </c>
      <c r="K432" s="286">
        <f>VLOOKUP(F432,Terceros!A:D,4,FALSE)</f>
        <v>0</v>
      </c>
      <c r="L432" s="61" t="s">
        <v>63</v>
      </c>
      <c r="M432" s="69"/>
      <c r="N432" s="58"/>
      <c r="O432" s="57">
        <f t="shared" si="40"/>
        <v>0</v>
      </c>
      <c r="P432" s="59"/>
      <c r="Q432" s="58"/>
      <c r="R432" s="57">
        <f t="shared" si="41"/>
        <v>0</v>
      </c>
      <c r="S432" s="99">
        <f t="shared" si="38"/>
        <v>0</v>
      </c>
      <c r="T432" s="56"/>
      <c r="U432" s="60"/>
      <c r="V432" s="322"/>
      <c r="W432" s="56"/>
      <c r="X432" s="242">
        <f>VLOOKUP(F432,Terceros!A$2:A$301,1,FALSE)</f>
        <v>0</v>
      </c>
      <c r="Y432" s="238">
        <f>VLOOKUP(H432,CR!A$3:A$27,1,FALSE)</f>
        <v>0</v>
      </c>
      <c r="Z432" s="285">
        <f>VLOOKUP(F432,Terceros!A:B,2,FALSE)</f>
        <v>0</v>
      </c>
      <c r="AA432" s="242">
        <f>VLOOKUP(H432,CR!A$1:CK$26,89,FALSE)</f>
        <v>0</v>
      </c>
    </row>
    <row r="433" spans="1:27" x14ac:dyDescent="0.25">
      <c r="A433" s="5">
        <f t="shared" si="36"/>
        <v>1900</v>
      </c>
      <c r="B433" s="5">
        <f t="shared" si="37"/>
        <v>1</v>
      </c>
      <c r="C433" s="5" t="str">
        <f>VLOOKUP(B433,Tablas!E$1:F$13,2,FALSE)</f>
        <v>1T</v>
      </c>
      <c r="D433" s="60"/>
      <c r="E433" s="55"/>
      <c r="F433" s="243"/>
      <c r="G433" s="419">
        <f>VLOOKUP(F433,Terceros!A:C,3,FALSE)</f>
        <v>0</v>
      </c>
      <c r="H433" s="243"/>
      <c r="I433" s="56"/>
      <c r="J433" s="286" t="str">
        <f t="shared" si="39"/>
        <v>n</v>
      </c>
      <c r="K433" s="286">
        <f>VLOOKUP(F433,Terceros!A:D,4,FALSE)</f>
        <v>0</v>
      </c>
      <c r="L433" s="61" t="s">
        <v>63</v>
      </c>
      <c r="M433" s="69"/>
      <c r="N433" s="58"/>
      <c r="O433" s="57">
        <f t="shared" si="40"/>
        <v>0</v>
      </c>
      <c r="P433" s="59"/>
      <c r="Q433" s="58"/>
      <c r="R433" s="57">
        <f t="shared" si="41"/>
        <v>0</v>
      </c>
      <c r="S433" s="99">
        <f t="shared" si="38"/>
        <v>0</v>
      </c>
      <c r="T433" s="56"/>
      <c r="U433" s="60"/>
      <c r="V433" s="322"/>
      <c r="W433" s="56"/>
      <c r="X433" s="242">
        <f>VLOOKUP(F433,Terceros!A$2:A$301,1,FALSE)</f>
        <v>0</v>
      </c>
      <c r="Y433" s="238">
        <f>VLOOKUP(H433,CR!A$3:A$27,1,FALSE)</f>
        <v>0</v>
      </c>
      <c r="Z433" s="285">
        <f>VLOOKUP(F433,Terceros!A:B,2,FALSE)</f>
        <v>0</v>
      </c>
      <c r="AA433" s="242">
        <f>VLOOKUP(H433,CR!A$1:CK$26,89,FALSE)</f>
        <v>0</v>
      </c>
    </row>
    <row r="434" spans="1:27" x14ac:dyDescent="0.25">
      <c r="A434" s="5">
        <f t="shared" si="36"/>
        <v>1900</v>
      </c>
      <c r="B434" s="5">
        <f t="shared" si="37"/>
        <v>1</v>
      </c>
      <c r="C434" s="5" t="str">
        <f>VLOOKUP(B434,Tablas!E$1:F$13,2,FALSE)</f>
        <v>1T</v>
      </c>
      <c r="D434" s="60"/>
      <c r="E434" s="55"/>
      <c r="F434" s="243"/>
      <c r="G434" s="419">
        <f>VLOOKUP(F434,Terceros!A:C,3,FALSE)</f>
        <v>0</v>
      </c>
      <c r="H434" s="243"/>
      <c r="I434" s="56"/>
      <c r="J434" s="286" t="str">
        <f t="shared" si="39"/>
        <v>n</v>
      </c>
      <c r="K434" s="286">
        <f>VLOOKUP(F434,Terceros!A:D,4,FALSE)</f>
        <v>0</v>
      </c>
      <c r="L434" s="61" t="s">
        <v>63</v>
      </c>
      <c r="M434" s="57"/>
      <c r="N434" s="58"/>
      <c r="O434" s="57">
        <f t="shared" si="40"/>
        <v>0</v>
      </c>
      <c r="P434" s="59"/>
      <c r="Q434" s="58"/>
      <c r="R434" s="57">
        <f t="shared" si="41"/>
        <v>0</v>
      </c>
      <c r="S434" s="99">
        <f t="shared" si="38"/>
        <v>0</v>
      </c>
      <c r="T434" s="56"/>
      <c r="U434" s="60"/>
      <c r="V434" s="322"/>
      <c r="W434" s="56"/>
      <c r="X434" s="242">
        <f>VLOOKUP(F434,Terceros!A$2:A$301,1,FALSE)</f>
        <v>0</v>
      </c>
      <c r="Y434" s="238">
        <f>VLOOKUP(H434,CR!A$3:A$27,1,FALSE)</f>
        <v>0</v>
      </c>
      <c r="Z434" s="285">
        <f>VLOOKUP(F434,Terceros!A:B,2,FALSE)</f>
        <v>0</v>
      </c>
      <c r="AA434" s="242">
        <f>VLOOKUP(H434,CR!A$1:CK$26,89,FALSE)</f>
        <v>0</v>
      </c>
    </row>
    <row r="435" spans="1:27" x14ac:dyDescent="0.25">
      <c r="A435" s="5">
        <f t="shared" si="36"/>
        <v>1900</v>
      </c>
      <c r="B435" s="5">
        <f t="shared" si="37"/>
        <v>1</v>
      </c>
      <c r="C435" s="5" t="str">
        <f>VLOOKUP(B435,Tablas!E$1:F$13,2,FALSE)</f>
        <v>1T</v>
      </c>
      <c r="D435" s="273"/>
      <c r="E435" s="266"/>
      <c r="F435" s="267"/>
      <c r="G435" s="419">
        <f>VLOOKUP(F435,Terceros!A:C,3,FALSE)</f>
        <v>0</v>
      </c>
      <c r="H435" s="243"/>
      <c r="I435" s="268"/>
      <c r="J435" s="286" t="str">
        <f t="shared" si="39"/>
        <v>n</v>
      </c>
      <c r="K435" s="286">
        <f>VLOOKUP(F435,Terceros!A:D,4,FALSE)</f>
        <v>0</v>
      </c>
      <c r="L435" s="61" t="s">
        <v>63</v>
      </c>
      <c r="M435" s="269"/>
      <c r="N435" s="270"/>
      <c r="O435" s="57">
        <f t="shared" si="40"/>
        <v>0</v>
      </c>
      <c r="P435" s="271"/>
      <c r="Q435" s="270"/>
      <c r="R435" s="57">
        <f t="shared" si="41"/>
        <v>0</v>
      </c>
      <c r="S435" s="272">
        <f t="shared" si="38"/>
        <v>0</v>
      </c>
      <c r="T435" s="268"/>
      <c r="U435" s="273"/>
      <c r="V435" s="323"/>
      <c r="W435" s="268"/>
      <c r="X435" s="242">
        <f>VLOOKUP(F435,Terceros!A$2:A$301,1,FALSE)</f>
        <v>0</v>
      </c>
      <c r="Y435" s="238">
        <f>VLOOKUP(H435,CR!A$3:A$27,1,FALSE)</f>
        <v>0</v>
      </c>
      <c r="Z435" s="285">
        <f>VLOOKUP(F435,Terceros!A:B,2,FALSE)</f>
        <v>0</v>
      </c>
      <c r="AA435" s="242">
        <f>VLOOKUP(H435,CR!A$1:CK$26,89,FALSE)</f>
        <v>0</v>
      </c>
    </row>
    <row r="436" spans="1:27" x14ac:dyDescent="0.25">
      <c r="A436" s="5">
        <f t="shared" si="36"/>
        <v>1900</v>
      </c>
      <c r="B436" s="5">
        <f t="shared" si="37"/>
        <v>1</v>
      </c>
      <c r="C436" s="5" t="str">
        <f>VLOOKUP(B436,Tablas!E$1:F$13,2,FALSE)</f>
        <v>1T</v>
      </c>
      <c r="D436" s="273"/>
      <c r="E436" s="266"/>
      <c r="F436" s="267"/>
      <c r="G436" s="419">
        <f>VLOOKUP(F436,Terceros!A:C,3,FALSE)</f>
        <v>0</v>
      </c>
      <c r="H436" s="243"/>
      <c r="I436" s="268"/>
      <c r="J436" s="286" t="str">
        <f t="shared" si="39"/>
        <v>n</v>
      </c>
      <c r="K436" s="286">
        <f>VLOOKUP(F436,Terceros!A:D,4,FALSE)</f>
        <v>0</v>
      </c>
      <c r="L436" s="61" t="s">
        <v>63</v>
      </c>
      <c r="M436" s="269"/>
      <c r="N436" s="270"/>
      <c r="O436" s="57">
        <f t="shared" si="40"/>
        <v>0</v>
      </c>
      <c r="P436" s="271"/>
      <c r="Q436" s="270"/>
      <c r="R436" s="57">
        <f t="shared" si="41"/>
        <v>0</v>
      </c>
      <c r="S436" s="272">
        <f t="shared" si="38"/>
        <v>0</v>
      </c>
      <c r="T436" s="268"/>
      <c r="U436" s="273"/>
      <c r="V436" s="323"/>
      <c r="W436" s="268"/>
      <c r="X436" s="242">
        <f>VLOOKUP(F436,Terceros!A$2:A$301,1,FALSE)</f>
        <v>0</v>
      </c>
      <c r="Y436" s="238">
        <f>VLOOKUP(H436,CR!A$3:A$27,1,FALSE)</f>
        <v>0</v>
      </c>
      <c r="Z436" s="285">
        <f>VLOOKUP(F436,Terceros!A:B,2,FALSE)</f>
        <v>0</v>
      </c>
      <c r="AA436" s="242">
        <f>VLOOKUP(H436,CR!A$1:CK$26,89,FALSE)</f>
        <v>0</v>
      </c>
    </row>
    <row r="437" spans="1:27" x14ac:dyDescent="0.25">
      <c r="A437" s="5">
        <f t="shared" si="36"/>
        <v>1900</v>
      </c>
      <c r="B437" s="5">
        <f t="shared" si="37"/>
        <v>1</v>
      </c>
      <c r="C437" s="5" t="str">
        <f>VLOOKUP(B437,Tablas!E$1:F$13,2,FALSE)</f>
        <v>1T</v>
      </c>
      <c r="D437" s="273"/>
      <c r="E437" s="266"/>
      <c r="F437" s="267"/>
      <c r="G437" s="419">
        <f>VLOOKUP(F437,Terceros!A:C,3,FALSE)</f>
        <v>0</v>
      </c>
      <c r="H437" s="243"/>
      <c r="I437" s="268"/>
      <c r="J437" s="286" t="str">
        <f t="shared" si="39"/>
        <v>n</v>
      </c>
      <c r="K437" s="286">
        <f>VLOOKUP(F437,Terceros!A:D,4,FALSE)</f>
        <v>0</v>
      </c>
      <c r="L437" s="61" t="s">
        <v>63</v>
      </c>
      <c r="M437" s="269"/>
      <c r="N437" s="270"/>
      <c r="O437" s="57">
        <f t="shared" si="40"/>
        <v>0</v>
      </c>
      <c r="P437" s="271"/>
      <c r="Q437" s="270"/>
      <c r="R437" s="57">
        <f t="shared" si="41"/>
        <v>0</v>
      </c>
      <c r="S437" s="272">
        <f t="shared" si="38"/>
        <v>0</v>
      </c>
      <c r="T437" s="268"/>
      <c r="U437" s="273"/>
      <c r="V437" s="323"/>
      <c r="W437" s="268"/>
      <c r="X437" s="242">
        <f>VLOOKUP(F437,Terceros!A$2:A$301,1,FALSE)</f>
        <v>0</v>
      </c>
      <c r="Y437" s="238">
        <f>VLOOKUP(H437,CR!A$3:A$27,1,FALSE)</f>
        <v>0</v>
      </c>
      <c r="Z437" s="285">
        <f>VLOOKUP(F437,Terceros!A:B,2,FALSE)</f>
        <v>0</v>
      </c>
      <c r="AA437" s="242">
        <f>VLOOKUP(H437,CR!A$1:CK$26,89,FALSE)</f>
        <v>0</v>
      </c>
    </row>
    <row r="438" spans="1:27" x14ac:dyDescent="0.25">
      <c r="A438" s="5">
        <f t="shared" si="36"/>
        <v>1900</v>
      </c>
      <c r="B438" s="5">
        <f t="shared" si="37"/>
        <v>1</v>
      </c>
      <c r="C438" s="5" t="str">
        <f>VLOOKUP(B438,Tablas!E$1:F$13,2,FALSE)</f>
        <v>1T</v>
      </c>
      <c r="D438" s="60"/>
      <c r="E438" s="55"/>
      <c r="F438" s="243"/>
      <c r="G438" s="419">
        <f>VLOOKUP(F438,Terceros!A:C,3,FALSE)</f>
        <v>0</v>
      </c>
      <c r="H438" s="243"/>
      <c r="I438" s="56"/>
      <c r="J438" s="286" t="str">
        <f t="shared" si="39"/>
        <v>n</v>
      </c>
      <c r="K438" s="286">
        <f>VLOOKUP(F438,Terceros!A:D,4,FALSE)</f>
        <v>0</v>
      </c>
      <c r="L438" s="61" t="s">
        <v>63</v>
      </c>
      <c r="M438" s="57"/>
      <c r="N438" s="58"/>
      <c r="O438" s="57">
        <f t="shared" si="40"/>
        <v>0</v>
      </c>
      <c r="P438" s="59"/>
      <c r="Q438" s="58"/>
      <c r="R438" s="57">
        <f t="shared" si="41"/>
        <v>0</v>
      </c>
      <c r="S438" s="99">
        <f t="shared" si="38"/>
        <v>0</v>
      </c>
      <c r="T438" s="56"/>
      <c r="U438" s="60"/>
      <c r="V438" s="322"/>
      <c r="W438" s="56"/>
      <c r="X438" s="242">
        <f>VLOOKUP(F438,Terceros!A$2:A$301,1,FALSE)</f>
        <v>0</v>
      </c>
      <c r="Y438" s="238">
        <f>VLOOKUP(H438,CR!A$3:A$27,1,FALSE)</f>
        <v>0</v>
      </c>
      <c r="Z438" s="285">
        <f>VLOOKUP(F438,Terceros!A:B,2,FALSE)</f>
        <v>0</v>
      </c>
      <c r="AA438" s="242">
        <f>VLOOKUP(H438,CR!A$1:CK$26,89,FALSE)</f>
        <v>0</v>
      </c>
    </row>
    <row r="439" spans="1:27" x14ac:dyDescent="0.25">
      <c r="A439" s="5">
        <f t="shared" si="36"/>
        <v>1900</v>
      </c>
      <c r="B439" s="5">
        <f t="shared" si="37"/>
        <v>1</v>
      </c>
      <c r="C439" s="5" t="str">
        <f>VLOOKUP(B439,Tablas!E$1:F$13,2,FALSE)</f>
        <v>1T</v>
      </c>
      <c r="D439" s="60"/>
      <c r="E439" s="55"/>
      <c r="F439" s="243"/>
      <c r="G439" s="419">
        <f>VLOOKUP(F439,Terceros!A:C,3,FALSE)</f>
        <v>0</v>
      </c>
      <c r="H439" s="243"/>
      <c r="I439" s="56"/>
      <c r="J439" s="286" t="str">
        <f t="shared" si="39"/>
        <v>n</v>
      </c>
      <c r="K439" s="286">
        <f>VLOOKUP(F439,Terceros!A:D,4,FALSE)</f>
        <v>0</v>
      </c>
      <c r="L439" s="61" t="s">
        <v>63</v>
      </c>
      <c r="M439" s="57"/>
      <c r="N439" s="58"/>
      <c r="O439" s="57">
        <f t="shared" si="40"/>
        <v>0</v>
      </c>
      <c r="P439" s="59"/>
      <c r="Q439" s="58"/>
      <c r="R439" s="57">
        <f t="shared" si="41"/>
        <v>0</v>
      </c>
      <c r="S439" s="99">
        <f t="shared" si="38"/>
        <v>0</v>
      </c>
      <c r="T439" s="56"/>
      <c r="U439" s="60"/>
      <c r="V439" s="322"/>
      <c r="W439" s="56"/>
      <c r="X439" s="242">
        <f>VLOOKUP(F439,Terceros!A$2:A$301,1,FALSE)</f>
        <v>0</v>
      </c>
      <c r="Y439" s="238">
        <f>VLOOKUP(H439,CR!A$3:A$27,1,FALSE)</f>
        <v>0</v>
      </c>
      <c r="Z439" s="285">
        <f>VLOOKUP(F439,Terceros!A:B,2,FALSE)</f>
        <v>0</v>
      </c>
      <c r="AA439" s="242">
        <f>VLOOKUP(H439,CR!A$1:CK$26,89,FALSE)</f>
        <v>0</v>
      </c>
    </row>
    <row r="440" spans="1:27" x14ac:dyDescent="0.25">
      <c r="A440" s="5">
        <f t="shared" si="36"/>
        <v>1900</v>
      </c>
      <c r="B440" s="5">
        <f t="shared" si="37"/>
        <v>1</v>
      </c>
      <c r="C440" s="5" t="str">
        <f>VLOOKUP(B440,Tablas!E$1:F$13,2,FALSE)</f>
        <v>1T</v>
      </c>
      <c r="D440" s="60"/>
      <c r="E440" s="55"/>
      <c r="F440" s="243"/>
      <c r="G440" s="419">
        <f>VLOOKUP(F440,Terceros!A:C,3,FALSE)</f>
        <v>0</v>
      </c>
      <c r="H440" s="243"/>
      <c r="I440" s="56"/>
      <c r="J440" s="286" t="str">
        <f t="shared" si="39"/>
        <v>n</v>
      </c>
      <c r="K440" s="286">
        <f>VLOOKUP(F440,Terceros!A:D,4,FALSE)</f>
        <v>0</v>
      </c>
      <c r="L440" s="61" t="s">
        <v>63</v>
      </c>
      <c r="M440" s="57"/>
      <c r="N440" s="58"/>
      <c r="O440" s="57">
        <f t="shared" si="40"/>
        <v>0</v>
      </c>
      <c r="P440" s="59"/>
      <c r="Q440" s="58"/>
      <c r="R440" s="57">
        <f t="shared" si="41"/>
        <v>0</v>
      </c>
      <c r="S440" s="99">
        <f t="shared" si="38"/>
        <v>0</v>
      </c>
      <c r="T440" s="56"/>
      <c r="U440" s="60"/>
      <c r="V440" s="322"/>
      <c r="W440" s="56"/>
      <c r="X440" s="242">
        <f>VLOOKUP(F440,Terceros!A$2:A$301,1,FALSE)</f>
        <v>0</v>
      </c>
      <c r="Y440" s="238">
        <f>VLOOKUP(H440,CR!A$3:A$27,1,FALSE)</f>
        <v>0</v>
      </c>
      <c r="Z440" s="285">
        <f>VLOOKUP(F440,Terceros!A:B,2,FALSE)</f>
        <v>0</v>
      </c>
      <c r="AA440" s="242">
        <f>VLOOKUP(H440,CR!A$1:CK$26,89,FALSE)</f>
        <v>0</v>
      </c>
    </row>
    <row r="441" spans="1:27" x14ac:dyDescent="0.25">
      <c r="A441" s="5">
        <f t="shared" si="36"/>
        <v>1900</v>
      </c>
      <c r="B441" s="5">
        <f t="shared" si="37"/>
        <v>1</v>
      </c>
      <c r="C441" s="5" t="str">
        <f>VLOOKUP(B441,Tablas!E$1:F$13,2,FALSE)</f>
        <v>1T</v>
      </c>
      <c r="D441" s="60"/>
      <c r="E441" s="55"/>
      <c r="F441" s="243"/>
      <c r="G441" s="419">
        <f>VLOOKUP(F441,Terceros!A:C,3,FALSE)</f>
        <v>0</v>
      </c>
      <c r="H441" s="243"/>
      <c r="I441" s="56"/>
      <c r="J441" s="286" t="str">
        <f t="shared" si="39"/>
        <v>n</v>
      </c>
      <c r="K441" s="286">
        <f>VLOOKUP(F441,Terceros!A:D,4,FALSE)</f>
        <v>0</v>
      </c>
      <c r="L441" s="61" t="s">
        <v>63</v>
      </c>
      <c r="M441" s="57"/>
      <c r="N441" s="58"/>
      <c r="O441" s="57">
        <f t="shared" si="40"/>
        <v>0</v>
      </c>
      <c r="P441" s="59"/>
      <c r="Q441" s="58"/>
      <c r="R441" s="57">
        <f t="shared" si="41"/>
        <v>0</v>
      </c>
      <c r="S441" s="99">
        <f t="shared" si="38"/>
        <v>0</v>
      </c>
      <c r="T441" s="56"/>
      <c r="U441" s="60"/>
      <c r="V441" s="322"/>
      <c r="W441" s="56"/>
      <c r="X441" s="242">
        <f>VLOOKUP(F441,Terceros!A$2:A$301,1,FALSE)</f>
        <v>0</v>
      </c>
      <c r="Y441" s="238">
        <f>VLOOKUP(H441,CR!A$3:A$27,1,FALSE)</f>
        <v>0</v>
      </c>
      <c r="Z441" s="285">
        <f>VLOOKUP(F441,Terceros!A:B,2,FALSE)</f>
        <v>0</v>
      </c>
      <c r="AA441" s="242">
        <f>VLOOKUP(H441,CR!A$1:CK$26,89,FALSE)</f>
        <v>0</v>
      </c>
    </row>
    <row r="442" spans="1:27" x14ac:dyDescent="0.25">
      <c r="A442" s="5">
        <f t="shared" si="36"/>
        <v>1900</v>
      </c>
      <c r="B442" s="5">
        <f t="shared" si="37"/>
        <v>1</v>
      </c>
      <c r="C442" s="5" t="str">
        <f>VLOOKUP(B442,Tablas!E$1:F$13,2,FALSE)</f>
        <v>1T</v>
      </c>
      <c r="D442" s="60"/>
      <c r="E442" s="55"/>
      <c r="F442" s="243"/>
      <c r="G442" s="419">
        <f>VLOOKUP(F442,Terceros!A:C,3,FALSE)</f>
        <v>0</v>
      </c>
      <c r="H442" s="243"/>
      <c r="I442" s="56"/>
      <c r="J442" s="286" t="str">
        <f t="shared" si="39"/>
        <v>n</v>
      </c>
      <c r="K442" s="286">
        <f>VLOOKUP(F442,Terceros!A:D,4,FALSE)</f>
        <v>0</v>
      </c>
      <c r="L442" s="61" t="s">
        <v>63</v>
      </c>
      <c r="M442" s="57"/>
      <c r="N442" s="58"/>
      <c r="O442" s="57">
        <f t="shared" si="40"/>
        <v>0</v>
      </c>
      <c r="P442" s="59"/>
      <c r="Q442" s="58"/>
      <c r="R442" s="57">
        <f t="shared" si="41"/>
        <v>0</v>
      </c>
      <c r="S442" s="99">
        <f t="shared" si="38"/>
        <v>0</v>
      </c>
      <c r="T442" s="56"/>
      <c r="U442" s="60"/>
      <c r="V442" s="322"/>
      <c r="W442" s="56"/>
      <c r="X442" s="242">
        <f>VLOOKUP(F442,Terceros!A$2:A$301,1,FALSE)</f>
        <v>0</v>
      </c>
      <c r="Y442" s="238">
        <f>VLOOKUP(H442,CR!A$3:A$27,1,FALSE)</f>
        <v>0</v>
      </c>
      <c r="Z442" s="285">
        <f>VLOOKUP(F442,Terceros!A:B,2,FALSE)</f>
        <v>0</v>
      </c>
      <c r="AA442" s="242">
        <f>VLOOKUP(H442,CR!A$1:CK$26,89,FALSE)</f>
        <v>0</v>
      </c>
    </row>
    <row r="443" spans="1:27" x14ac:dyDescent="0.25">
      <c r="A443" s="5">
        <f t="shared" si="36"/>
        <v>1900</v>
      </c>
      <c r="B443" s="5">
        <f t="shared" si="37"/>
        <v>1</v>
      </c>
      <c r="C443" s="5" t="str">
        <f>VLOOKUP(B443,Tablas!E$1:F$13,2,FALSE)</f>
        <v>1T</v>
      </c>
      <c r="D443" s="60"/>
      <c r="E443" s="55"/>
      <c r="F443" s="243"/>
      <c r="G443" s="419">
        <f>VLOOKUP(F443,Terceros!A:C,3,FALSE)</f>
        <v>0</v>
      </c>
      <c r="H443" s="243"/>
      <c r="I443" s="56"/>
      <c r="J443" s="286" t="str">
        <f t="shared" si="39"/>
        <v>n</v>
      </c>
      <c r="K443" s="286">
        <f>VLOOKUP(F443,Terceros!A:D,4,FALSE)</f>
        <v>0</v>
      </c>
      <c r="L443" s="61" t="s">
        <v>63</v>
      </c>
      <c r="M443" s="57"/>
      <c r="N443" s="58"/>
      <c r="O443" s="57">
        <f t="shared" si="40"/>
        <v>0</v>
      </c>
      <c r="P443" s="59"/>
      <c r="Q443" s="58"/>
      <c r="R443" s="57">
        <f t="shared" si="41"/>
        <v>0</v>
      </c>
      <c r="S443" s="99">
        <f t="shared" si="38"/>
        <v>0</v>
      </c>
      <c r="T443" s="56"/>
      <c r="U443" s="60"/>
      <c r="V443" s="322"/>
      <c r="W443" s="56"/>
      <c r="X443" s="242">
        <f>VLOOKUP(F443,Terceros!A$2:A$301,1,FALSE)</f>
        <v>0</v>
      </c>
      <c r="Y443" s="238">
        <f>VLOOKUP(H443,CR!A$3:A$27,1,FALSE)</f>
        <v>0</v>
      </c>
      <c r="Z443" s="285">
        <f>VLOOKUP(F443,Terceros!A:B,2,FALSE)</f>
        <v>0</v>
      </c>
      <c r="AA443" s="242">
        <f>VLOOKUP(H443,CR!A$1:CK$26,89,FALSE)</f>
        <v>0</v>
      </c>
    </row>
    <row r="444" spans="1:27" x14ac:dyDescent="0.25">
      <c r="A444" s="5">
        <f t="shared" si="36"/>
        <v>1900</v>
      </c>
      <c r="B444" s="5">
        <f t="shared" si="37"/>
        <v>1</v>
      </c>
      <c r="C444" s="5" t="str">
        <f>VLOOKUP(B444,Tablas!E$1:F$13,2,FALSE)</f>
        <v>1T</v>
      </c>
      <c r="D444" s="60"/>
      <c r="E444" s="55"/>
      <c r="F444" s="243"/>
      <c r="G444" s="419">
        <f>VLOOKUP(F444,Terceros!A:C,3,FALSE)</f>
        <v>0</v>
      </c>
      <c r="H444" s="243"/>
      <c r="I444" s="56"/>
      <c r="J444" s="286" t="str">
        <f t="shared" si="39"/>
        <v>n</v>
      </c>
      <c r="K444" s="286">
        <f>VLOOKUP(F444,Terceros!A:D,4,FALSE)</f>
        <v>0</v>
      </c>
      <c r="L444" s="61" t="s">
        <v>63</v>
      </c>
      <c r="M444" s="57"/>
      <c r="N444" s="58"/>
      <c r="O444" s="57">
        <f t="shared" si="40"/>
        <v>0</v>
      </c>
      <c r="P444" s="59"/>
      <c r="Q444" s="58"/>
      <c r="R444" s="57">
        <f t="shared" si="41"/>
        <v>0</v>
      </c>
      <c r="S444" s="99">
        <f t="shared" si="38"/>
        <v>0</v>
      </c>
      <c r="T444" s="56"/>
      <c r="U444" s="60"/>
      <c r="V444" s="322"/>
      <c r="W444" s="56"/>
      <c r="X444" s="242">
        <f>VLOOKUP(F444,Terceros!A$2:A$301,1,FALSE)</f>
        <v>0</v>
      </c>
      <c r="Y444" s="238">
        <f>VLOOKUP(H444,CR!A$3:A$27,1,FALSE)</f>
        <v>0</v>
      </c>
      <c r="Z444" s="285">
        <f>VLOOKUP(F444,Terceros!A:B,2,FALSE)</f>
        <v>0</v>
      </c>
      <c r="AA444" s="242">
        <f>VLOOKUP(H444,CR!A$1:CK$26,89,FALSE)</f>
        <v>0</v>
      </c>
    </row>
    <row r="445" spans="1:27" x14ac:dyDescent="0.25">
      <c r="A445" s="5">
        <f t="shared" si="36"/>
        <v>1900</v>
      </c>
      <c r="B445" s="5">
        <f t="shared" si="37"/>
        <v>1</v>
      </c>
      <c r="C445" s="5" t="str">
        <f>VLOOKUP(B445,Tablas!E$1:F$13,2,FALSE)</f>
        <v>1T</v>
      </c>
      <c r="D445" s="60"/>
      <c r="E445" s="55"/>
      <c r="F445" s="243"/>
      <c r="G445" s="419">
        <f>VLOOKUP(F445,Terceros!A:C,3,FALSE)</f>
        <v>0</v>
      </c>
      <c r="H445" s="243"/>
      <c r="I445" s="56"/>
      <c r="J445" s="286" t="str">
        <f t="shared" si="39"/>
        <v>n</v>
      </c>
      <c r="K445" s="286">
        <f>VLOOKUP(F445,Terceros!A:D,4,FALSE)</f>
        <v>0</v>
      </c>
      <c r="L445" s="61" t="s">
        <v>63</v>
      </c>
      <c r="M445" s="57"/>
      <c r="N445" s="58"/>
      <c r="O445" s="57">
        <f t="shared" si="40"/>
        <v>0</v>
      </c>
      <c r="P445" s="59"/>
      <c r="Q445" s="58"/>
      <c r="R445" s="57">
        <f t="shared" si="41"/>
        <v>0</v>
      </c>
      <c r="S445" s="99">
        <f t="shared" si="38"/>
        <v>0</v>
      </c>
      <c r="T445" s="56"/>
      <c r="U445" s="60"/>
      <c r="V445" s="322"/>
      <c r="W445" s="56"/>
      <c r="X445" s="242">
        <f>VLOOKUP(F445,Terceros!A$2:A$301,1,FALSE)</f>
        <v>0</v>
      </c>
      <c r="Y445" s="238">
        <f>VLOOKUP(H445,CR!A$3:A$27,1,FALSE)</f>
        <v>0</v>
      </c>
      <c r="Z445" s="285">
        <f>VLOOKUP(F445,Terceros!A:B,2,FALSE)</f>
        <v>0</v>
      </c>
      <c r="AA445" s="242">
        <f>VLOOKUP(H445,CR!A$1:CK$26,89,FALSE)</f>
        <v>0</v>
      </c>
    </row>
    <row r="446" spans="1:27" x14ac:dyDescent="0.25">
      <c r="A446" s="5">
        <f t="shared" si="36"/>
        <v>1900</v>
      </c>
      <c r="B446" s="5">
        <f t="shared" si="37"/>
        <v>1</v>
      </c>
      <c r="C446" s="5" t="str">
        <f>VLOOKUP(B446,Tablas!E$1:F$13,2,FALSE)</f>
        <v>1T</v>
      </c>
      <c r="D446" s="60"/>
      <c r="E446" s="55"/>
      <c r="F446" s="243"/>
      <c r="G446" s="419">
        <f>VLOOKUP(F446,Terceros!A:C,3,FALSE)</f>
        <v>0</v>
      </c>
      <c r="H446" s="243"/>
      <c r="I446" s="56"/>
      <c r="J446" s="286" t="str">
        <f t="shared" si="39"/>
        <v>n</v>
      </c>
      <c r="K446" s="286">
        <f>VLOOKUP(F446,Terceros!A:D,4,FALSE)</f>
        <v>0</v>
      </c>
      <c r="L446" s="61" t="s">
        <v>63</v>
      </c>
      <c r="M446" s="57"/>
      <c r="N446" s="58"/>
      <c r="O446" s="57">
        <f t="shared" si="40"/>
        <v>0</v>
      </c>
      <c r="P446" s="59"/>
      <c r="Q446" s="58"/>
      <c r="R446" s="57">
        <f t="shared" si="41"/>
        <v>0</v>
      </c>
      <c r="S446" s="99">
        <f t="shared" si="38"/>
        <v>0</v>
      </c>
      <c r="T446" s="56"/>
      <c r="U446" s="60"/>
      <c r="V446" s="322"/>
      <c r="W446" s="56"/>
      <c r="X446" s="242">
        <f>VLOOKUP(F446,Terceros!A$2:A$301,1,FALSE)</f>
        <v>0</v>
      </c>
      <c r="Y446" s="238">
        <f>VLOOKUP(H446,CR!A$3:A$27,1,FALSE)</f>
        <v>0</v>
      </c>
      <c r="Z446" s="285">
        <f>VLOOKUP(F446,Terceros!A:B,2,FALSE)</f>
        <v>0</v>
      </c>
      <c r="AA446" s="242">
        <f>VLOOKUP(H446,CR!A$1:CK$26,89,FALSE)</f>
        <v>0</v>
      </c>
    </row>
    <row r="447" spans="1:27" x14ac:dyDescent="0.25">
      <c r="A447" s="5">
        <f t="shared" si="36"/>
        <v>1900</v>
      </c>
      <c r="B447" s="5">
        <f t="shared" si="37"/>
        <v>1</v>
      </c>
      <c r="C447" s="5" t="str">
        <f>VLOOKUP(B447,Tablas!E$1:F$13,2,FALSE)</f>
        <v>1T</v>
      </c>
      <c r="D447" s="60"/>
      <c r="E447" s="55"/>
      <c r="F447" s="243"/>
      <c r="G447" s="419">
        <f>VLOOKUP(F447,Terceros!A:C,3,FALSE)</f>
        <v>0</v>
      </c>
      <c r="H447" s="243"/>
      <c r="I447" s="56"/>
      <c r="J447" s="286" t="str">
        <f t="shared" si="39"/>
        <v>n</v>
      </c>
      <c r="K447" s="286">
        <f>VLOOKUP(F447,Terceros!A:D,4,FALSE)</f>
        <v>0</v>
      </c>
      <c r="L447" s="61" t="s">
        <v>63</v>
      </c>
      <c r="M447" s="57"/>
      <c r="N447" s="58"/>
      <c r="O447" s="57">
        <f t="shared" si="40"/>
        <v>0</v>
      </c>
      <c r="P447" s="59"/>
      <c r="Q447" s="58"/>
      <c r="R447" s="57">
        <f t="shared" si="41"/>
        <v>0</v>
      </c>
      <c r="S447" s="99">
        <f t="shared" si="38"/>
        <v>0</v>
      </c>
      <c r="T447" s="56"/>
      <c r="U447" s="60"/>
      <c r="V447" s="322"/>
      <c r="W447" s="56"/>
      <c r="X447" s="242">
        <f>VLOOKUP(F447,Terceros!A$2:A$301,1,FALSE)</f>
        <v>0</v>
      </c>
      <c r="Y447" s="238">
        <f>VLOOKUP(H447,CR!A$3:A$27,1,FALSE)</f>
        <v>0</v>
      </c>
      <c r="Z447" s="285">
        <f>VLOOKUP(F447,Terceros!A:B,2,FALSE)</f>
        <v>0</v>
      </c>
      <c r="AA447" s="242">
        <f>VLOOKUP(H447,CR!A$1:CK$26,89,FALSE)</f>
        <v>0</v>
      </c>
    </row>
    <row r="448" spans="1:27" x14ac:dyDescent="0.25">
      <c r="A448" s="5">
        <f t="shared" si="36"/>
        <v>1900</v>
      </c>
      <c r="B448" s="5">
        <f t="shared" si="37"/>
        <v>1</v>
      </c>
      <c r="C448" s="5" t="str">
        <f>VLOOKUP(B448,Tablas!E$1:F$13,2,FALSE)</f>
        <v>1T</v>
      </c>
      <c r="D448" s="60"/>
      <c r="E448" s="55"/>
      <c r="F448" s="243"/>
      <c r="G448" s="419">
        <f>VLOOKUP(F448,Terceros!A:C,3,FALSE)</f>
        <v>0</v>
      </c>
      <c r="H448" s="243"/>
      <c r="I448" s="56"/>
      <c r="J448" s="286" t="str">
        <f t="shared" si="39"/>
        <v>n</v>
      </c>
      <c r="K448" s="286">
        <f>VLOOKUP(F448,Terceros!A:D,4,FALSE)</f>
        <v>0</v>
      </c>
      <c r="L448" s="61" t="s">
        <v>63</v>
      </c>
      <c r="M448" s="57"/>
      <c r="N448" s="58"/>
      <c r="O448" s="57">
        <f t="shared" si="40"/>
        <v>0</v>
      </c>
      <c r="P448" s="59"/>
      <c r="Q448" s="58"/>
      <c r="R448" s="57">
        <f t="shared" si="41"/>
        <v>0</v>
      </c>
      <c r="S448" s="99">
        <f t="shared" si="38"/>
        <v>0</v>
      </c>
      <c r="T448" s="56"/>
      <c r="U448" s="60"/>
      <c r="V448" s="322"/>
      <c r="W448" s="56"/>
      <c r="X448" s="242">
        <f>VLOOKUP(F448,Terceros!A$2:A$301,1,FALSE)</f>
        <v>0</v>
      </c>
      <c r="Y448" s="238">
        <f>VLOOKUP(H448,CR!A$3:A$27,1,FALSE)</f>
        <v>0</v>
      </c>
      <c r="Z448" s="285">
        <f>VLOOKUP(F448,Terceros!A:B,2,FALSE)</f>
        <v>0</v>
      </c>
      <c r="AA448" s="242">
        <f>VLOOKUP(H448,CR!A$1:CK$26,89,FALSE)</f>
        <v>0</v>
      </c>
    </row>
    <row r="449" spans="1:27" x14ac:dyDescent="0.25">
      <c r="A449" s="5">
        <f t="shared" si="36"/>
        <v>1900</v>
      </c>
      <c r="B449" s="5">
        <f t="shared" si="37"/>
        <v>1</v>
      </c>
      <c r="C449" s="5" t="str">
        <f>VLOOKUP(B449,Tablas!E$1:F$13,2,FALSE)</f>
        <v>1T</v>
      </c>
      <c r="D449" s="60"/>
      <c r="E449" s="55"/>
      <c r="F449" s="243"/>
      <c r="G449" s="419">
        <f>VLOOKUP(F449,Terceros!A:C,3,FALSE)</f>
        <v>0</v>
      </c>
      <c r="H449" s="243"/>
      <c r="I449" s="56"/>
      <c r="J449" s="286" t="str">
        <f t="shared" si="39"/>
        <v>n</v>
      </c>
      <c r="K449" s="286">
        <f>VLOOKUP(F449,Terceros!A:D,4,FALSE)</f>
        <v>0</v>
      </c>
      <c r="L449" s="61" t="s">
        <v>63</v>
      </c>
      <c r="M449" s="57"/>
      <c r="N449" s="58"/>
      <c r="O449" s="57">
        <f t="shared" si="40"/>
        <v>0</v>
      </c>
      <c r="P449" s="59"/>
      <c r="Q449" s="58"/>
      <c r="R449" s="57">
        <f t="shared" si="41"/>
        <v>0</v>
      </c>
      <c r="S449" s="99">
        <f t="shared" si="38"/>
        <v>0</v>
      </c>
      <c r="T449" s="56"/>
      <c r="U449" s="60"/>
      <c r="V449" s="322"/>
      <c r="W449" s="56"/>
      <c r="X449" s="242">
        <f>VLOOKUP(F449,Terceros!A$2:A$301,1,FALSE)</f>
        <v>0</v>
      </c>
      <c r="Y449" s="238">
        <f>VLOOKUP(H449,CR!A$3:A$27,1,FALSE)</f>
        <v>0</v>
      </c>
      <c r="Z449" s="285">
        <f>VLOOKUP(F449,Terceros!A:B,2,FALSE)</f>
        <v>0</v>
      </c>
      <c r="AA449" s="242">
        <f>VLOOKUP(H449,CR!A$1:CK$26,89,FALSE)</f>
        <v>0</v>
      </c>
    </row>
    <row r="450" spans="1:27" x14ac:dyDescent="0.25">
      <c r="A450" s="5">
        <f t="shared" ref="A450:A513" si="42">YEAR(D450)</f>
        <v>1900</v>
      </c>
      <c r="B450" s="5">
        <f t="shared" ref="B450:B513" si="43">MONTH(D450)</f>
        <v>1</v>
      </c>
      <c r="C450" s="5" t="str">
        <f>VLOOKUP(B450,Tablas!E$1:F$13,2,FALSE)</f>
        <v>1T</v>
      </c>
      <c r="D450" s="60"/>
      <c r="E450" s="55"/>
      <c r="F450" s="243"/>
      <c r="G450" s="419">
        <f>VLOOKUP(F450,Terceros!A:C,3,FALSE)</f>
        <v>0</v>
      </c>
      <c r="H450" s="243"/>
      <c r="I450" s="56"/>
      <c r="J450" s="286" t="str">
        <f t="shared" si="39"/>
        <v>n</v>
      </c>
      <c r="K450" s="286">
        <f>VLOOKUP(F450,Terceros!A:D,4,FALSE)</f>
        <v>0</v>
      </c>
      <c r="L450" s="61" t="s">
        <v>63</v>
      </c>
      <c r="M450" s="57"/>
      <c r="N450" s="58"/>
      <c r="O450" s="57">
        <f t="shared" si="40"/>
        <v>0</v>
      </c>
      <c r="P450" s="59"/>
      <c r="Q450" s="58"/>
      <c r="R450" s="57">
        <f t="shared" si="41"/>
        <v>0</v>
      </c>
      <c r="S450" s="99">
        <f t="shared" ref="S450:S513" si="44">+M450+O450-R450</f>
        <v>0</v>
      </c>
      <c r="T450" s="56"/>
      <c r="U450" s="60"/>
      <c r="V450" s="322"/>
      <c r="W450" s="56"/>
      <c r="X450" s="242">
        <f>VLOOKUP(F450,Terceros!A$2:A$301,1,FALSE)</f>
        <v>0</v>
      </c>
      <c r="Y450" s="238">
        <f>VLOOKUP(H450,CR!A$3:A$27,1,FALSE)</f>
        <v>0</v>
      </c>
      <c r="Z450" s="285">
        <f>VLOOKUP(F450,Terceros!A:B,2,FALSE)</f>
        <v>0</v>
      </c>
      <c r="AA450" s="242">
        <f>VLOOKUP(H450,CR!A$1:CK$26,89,FALSE)</f>
        <v>0</v>
      </c>
    </row>
    <row r="451" spans="1:27" x14ac:dyDescent="0.25">
      <c r="A451" s="5">
        <f t="shared" si="42"/>
        <v>1900</v>
      </c>
      <c r="B451" s="5">
        <f t="shared" si="43"/>
        <v>1</v>
      </c>
      <c r="C451" s="5" t="str">
        <f>VLOOKUP(B451,Tablas!E$1:F$13,2,FALSE)</f>
        <v>1T</v>
      </c>
      <c r="D451" s="60"/>
      <c r="E451" s="55"/>
      <c r="F451" s="243"/>
      <c r="G451" s="419">
        <f>VLOOKUP(F451,Terceros!A:C,3,FALSE)</f>
        <v>0</v>
      </c>
      <c r="H451" s="243"/>
      <c r="I451" s="56"/>
      <c r="J451" s="286" t="str">
        <f t="shared" ref="J451:J514" si="45">IF(N451=0,"n",IF(Z451="Cliente","r","s"))</f>
        <v>n</v>
      </c>
      <c r="K451" s="286">
        <f>VLOOKUP(F451,Terceros!A:D,4,FALSE)</f>
        <v>0</v>
      </c>
      <c r="L451" s="61" t="s">
        <v>63</v>
      </c>
      <c r="M451" s="57"/>
      <c r="N451" s="58"/>
      <c r="O451" s="57">
        <f t="shared" ref="O451:O514" si="46">ROUND(M451*N451,2)</f>
        <v>0</v>
      </c>
      <c r="P451" s="59"/>
      <c r="Q451" s="58"/>
      <c r="R451" s="57">
        <f t="shared" ref="R451:R514" si="47">ROUND(Q451*M451,2)</f>
        <v>0</v>
      </c>
      <c r="S451" s="99">
        <f t="shared" si="44"/>
        <v>0</v>
      </c>
      <c r="T451" s="56"/>
      <c r="U451" s="60"/>
      <c r="V451" s="322"/>
      <c r="W451" s="56"/>
      <c r="X451" s="242">
        <f>VLOOKUP(F451,Terceros!A$2:A$301,1,FALSE)</f>
        <v>0</v>
      </c>
      <c r="Y451" s="238">
        <f>VLOOKUP(H451,CR!A$3:A$27,1,FALSE)</f>
        <v>0</v>
      </c>
      <c r="Z451" s="285">
        <f>VLOOKUP(F451,Terceros!A:B,2,FALSE)</f>
        <v>0</v>
      </c>
      <c r="AA451" s="242">
        <f>VLOOKUP(H451,CR!A$1:CK$26,89,FALSE)</f>
        <v>0</v>
      </c>
    </row>
    <row r="452" spans="1:27" x14ac:dyDescent="0.25">
      <c r="A452" s="5">
        <f t="shared" si="42"/>
        <v>1900</v>
      </c>
      <c r="B452" s="5">
        <f t="shared" si="43"/>
        <v>1</v>
      </c>
      <c r="C452" s="5" t="str">
        <f>VLOOKUP(B452,Tablas!E$1:F$13,2,FALSE)</f>
        <v>1T</v>
      </c>
      <c r="D452" s="60"/>
      <c r="E452" s="55"/>
      <c r="F452" s="243"/>
      <c r="G452" s="419">
        <f>VLOOKUP(F452,Terceros!A:C,3,FALSE)</f>
        <v>0</v>
      </c>
      <c r="H452" s="243"/>
      <c r="I452" s="56"/>
      <c r="J452" s="286" t="str">
        <f t="shared" si="45"/>
        <v>n</v>
      </c>
      <c r="K452" s="286">
        <f>VLOOKUP(F452,Terceros!A:D,4,FALSE)</f>
        <v>0</v>
      </c>
      <c r="L452" s="61" t="s">
        <v>63</v>
      </c>
      <c r="M452" s="57"/>
      <c r="N452" s="58"/>
      <c r="O452" s="57">
        <f t="shared" si="46"/>
        <v>0</v>
      </c>
      <c r="P452" s="59"/>
      <c r="Q452" s="58"/>
      <c r="R452" s="57">
        <f t="shared" si="47"/>
        <v>0</v>
      </c>
      <c r="S452" s="99">
        <f t="shared" si="44"/>
        <v>0</v>
      </c>
      <c r="T452" s="56"/>
      <c r="U452" s="60"/>
      <c r="V452" s="322"/>
      <c r="W452" s="56"/>
      <c r="X452" s="242">
        <f>VLOOKUP(F452,Terceros!A$2:A$301,1,FALSE)</f>
        <v>0</v>
      </c>
      <c r="Y452" s="238">
        <f>VLOOKUP(H452,CR!A$3:A$27,1,FALSE)</f>
        <v>0</v>
      </c>
      <c r="Z452" s="285">
        <f>VLOOKUP(F452,Terceros!A:B,2,FALSE)</f>
        <v>0</v>
      </c>
      <c r="AA452" s="242">
        <f>VLOOKUP(H452,CR!A$1:CK$26,89,FALSE)</f>
        <v>0</v>
      </c>
    </row>
    <row r="453" spans="1:27" x14ac:dyDescent="0.25">
      <c r="A453" s="5">
        <f t="shared" si="42"/>
        <v>1900</v>
      </c>
      <c r="B453" s="5">
        <f t="shared" si="43"/>
        <v>1</v>
      </c>
      <c r="C453" s="5" t="str">
        <f>VLOOKUP(B453,Tablas!E$1:F$13,2,FALSE)</f>
        <v>1T</v>
      </c>
      <c r="D453" s="60"/>
      <c r="E453" s="55"/>
      <c r="F453" s="243"/>
      <c r="G453" s="419">
        <f>VLOOKUP(F453,Terceros!A:C,3,FALSE)</f>
        <v>0</v>
      </c>
      <c r="H453" s="243"/>
      <c r="I453" s="56"/>
      <c r="J453" s="286" t="str">
        <f t="shared" si="45"/>
        <v>n</v>
      </c>
      <c r="K453" s="286">
        <f>VLOOKUP(F453,Terceros!A:D,4,FALSE)</f>
        <v>0</v>
      </c>
      <c r="L453" s="61" t="s">
        <v>63</v>
      </c>
      <c r="M453" s="57"/>
      <c r="N453" s="58"/>
      <c r="O453" s="57">
        <f t="shared" si="46"/>
        <v>0</v>
      </c>
      <c r="P453" s="59"/>
      <c r="Q453" s="58"/>
      <c r="R453" s="57">
        <f t="shared" si="47"/>
        <v>0</v>
      </c>
      <c r="S453" s="99">
        <f t="shared" si="44"/>
        <v>0</v>
      </c>
      <c r="T453" s="56"/>
      <c r="U453" s="60"/>
      <c r="V453" s="322"/>
      <c r="W453" s="56"/>
      <c r="X453" s="242">
        <f>VLOOKUP(F453,Terceros!A$2:A$301,1,FALSE)</f>
        <v>0</v>
      </c>
      <c r="Y453" s="238">
        <f>VLOOKUP(H453,CR!A$3:A$27,1,FALSE)</f>
        <v>0</v>
      </c>
      <c r="Z453" s="285">
        <f>VLOOKUP(F453,Terceros!A:B,2,FALSE)</f>
        <v>0</v>
      </c>
      <c r="AA453" s="242">
        <f>VLOOKUP(H453,CR!A$1:CK$26,89,FALSE)</f>
        <v>0</v>
      </c>
    </row>
    <row r="454" spans="1:27" x14ac:dyDescent="0.25">
      <c r="A454" s="5">
        <f t="shared" si="42"/>
        <v>1900</v>
      </c>
      <c r="B454" s="5">
        <f t="shared" si="43"/>
        <v>1</v>
      </c>
      <c r="C454" s="5" t="str">
        <f>VLOOKUP(B454,Tablas!E$1:F$13,2,FALSE)</f>
        <v>1T</v>
      </c>
      <c r="D454" s="60"/>
      <c r="E454" s="55"/>
      <c r="F454" s="243"/>
      <c r="G454" s="419">
        <f>VLOOKUP(F454,Terceros!A:C,3,FALSE)</f>
        <v>0</v>
      </c>
      <c r="H454" s="243"/>
      <c r="I454" s="56"/>
      <c r="J454" s="286" t="str">
        <f t="shared" si="45"/>
        <v>n</v>
      </c>
      <c r="K454" s="286">
        <f>VLOOKUP(F454,Terceros!A:D,4,FALSE)</f>
        <v>0</v>
      </c>
      <c r="L454" s="61" t="s">
        <v>63</v>
      </c>
      <c r="M454" s="57"/>
      <c r="N454" s="58"/>
      <c r="O454" s="57">
        <f t="shared" si="46"/>
        <v>0</v>
      </c>
      <c r="P454" s="59"/>
      <c r="Q454" s="58"/>
      <c r="R454" s="57">
        <f t="shared" si="47"/>
        <v>0</v>
      </c>
      <c r="S454" s="99">
        <f t="shared" si="44"/>
        <v>0</v>
      </c>
      <c r="T454" s="56"/>
      <c r="U454" s="60"/>
      <c r="V454" s="322"/>
      <c r="W454" s="56"/>
      <c r="X454" s="242">
        <f>VLOOKUP(F454,Terceros!A$2:A$301,1,FALSE)</f>
        <v>0</v>
      </c>
      <c r="Y454" s="238">
        <f>VLOOKUP(H454,CR!A$3:A$27,1,FALSE)</f>
        <v>0</v>
      </c>
      <c r="Z454" s="285">
        <f>VLOOKUP(F454,Terceros!A:B,2,FALSE)</f>
        <v>0</v>
      </c>
      <c r="AA454" s="242">
        <f>VLOOKUP(H454,CR!A$1:CK$26,89,FALSE)</f>
        <v>0</v>
      </c>
    </row>
    <row r="455" spans="1:27" x14ac:dyDescent="0.25">
      <c r="A455" s="5">
        <f t="shared" si="42"/>
        <v>1900</v>
      </c>
      <c r="B455" s="5">
        <f t="shared" si="43"/>
        <v>1</v>
      </c>
      <c r="C455" s="5" t="str">
        <f>VLOOKUP(B455,Tablas!E$1:F$13,2,FALSE)</f>
        <v>1T</v>
      </c>
      <c r="D455" s="60"/>
      <c r="E455" s="55"/>
      <c r="F455" s="243"/>
      <c r="G455" s="419">
        <f>VLOOKUP(F455,Terceros!A:C,3,FALSE)</f>
        <v>0</v>
      </c>
      <c r="H455" s="243"/>
      <c r="I455" s="56"/>
      <c r="J455" s="286" t="str">
        <f t="shared" si="45"/>
        <v>n</v>
      </c>
      <c r="K455" s="286">
        <f>VLOOKUP(F455,Terceros!A:D,4,FALSE)</f>
        <v>0</v>
      </c>
      <c r="L455" s="61" t="s">
        <v>63</v>
      </c>
      <c r="M455" s="57"/>
      <c r="N455" s="58"/>
      <c r="O455" s="57">
        <f t="shared" si="46"/>
        <v>0</v>
      </c>
      <c r="P455" s="59"/>
      <c r="Q455" s="58"/>
      <c r="R455" s="57">
        <f t="shared" si="47"/>
        <v>0</v>
      </c>
      <c r="S455" s="99">
        <f t="shared" si="44"/>
        <v>0</v>
      </c>
      <c r="T455" s="56"/>
      <c r="U455" s="60"/>
      <c r="V455" s="322"/>
      <c r="W455" s="56"/>
      <c r="X455" s="242">
        <f>VLOOKUP(F455,Terceros!A$2:A$301,1,FALSE)</f>
        <v>0</v>
      </c>
      <c r="Y455" s="238">
        <f>VLOOKUP(H455,CR!A$3:A$27,1,FALSE)</f>
        <v>0</v>
      </c>
      <c r="Z455" s="285">
        <f>VLOOKUP(F455,Terceros!A:B,2,FALSE)</f>
        <v>0</v>
      </c>
      <c r="AA455" s="242">
        <f>VLOOKUP(H455,CR!A$1:CK$26,89,FALSE)</f>
        <v>0</v>
      </c>
    </row>
    <row r="456" spans="1:27" x14ac:dyDescent="0.25">
      <c r="A456" s="5">
        <f t="shared" si="42"/>
        <v>1900</v>
      </c>
      <c r="B456" s="5">
        <f t="shared" si="43"/>
        <v>1</v>
      </c>
      <c r="C456" s="5" t="str">
        <f>VLOOKUP(B456,Tablas!E$1:F$13,2,FALSE)</f>
        <v>1T</v>
      </c>
      <c r="D456" s="60"/>
      <c r="E456" s="55"/>
      <c r="F456" s="243"/>
      <c r="G456" s="419">
        <f>VLOOKUP(F456,Terceros!A:C,3,FALSE)</f>
        <v>0</v>
      </c>
      <c r="H456" s="243"/>
      <c r="I456" s="56"/>
      <c r="J456" s="286" t="str">
        <f t="shared" si="45"/>
        <v>n</v>
      </c>
      <c r="K456" s="286">
        <f>VLOOKUP(F456,Terceros!A:D,4,FALSE)</f>
        <v>0</v>
      </c>
      <c r="L456" s="61" t="s">
        <v>63</v>
      </c>
      <c r="M456" s="57"/>
      <c r="N456" s="58"/>
      <c r="O456" s="57">
        <f t="shared" si="46"/>
        <v>0</v>
      </c>
      <c r="P456" s="59"/>
      <c r="Q456" s="58"/>
      <c r="R456" s="57">
        <f t="shared" si="47"/>
        <v>0</v>
      </c>
      <c r="S456" s="99">
        <f t="shared" si="44"/>
        <v>0</v>
      </c>
      <c r="T456" s="56"/>
      <c r="U456" s="60"/>
      <c r="V456" s="322"/>
      <c r="W456" s="56"/>
      <c r="X456" s="242">
        <f>VLOOKUP(F456,Terceros!A$2:A$301,1,FALSE)</f>
        <v>0</v>
      </c>
      <c r="Y456" s="238">
        <f>VLOOKUP(H456,CR!A$3:A$27,1,FALSE)</f>
        <v>0</v>
      </c>
      <c r="Z456" s="285">
        <f>VLOOKUP(F456,Terceros!A:B,2,FALSE)</f>
        <v>0</v>
      </c>
      <c r="AA456" s="242">
        <f>VLOOKUP(H456,CR!A$1:CK$26,89,FALSE)</f>
        <v>0</v>
      </c>
    </row>
    <row r="457" spans="1:27" x14ac:dyDescent="0.25">
      <c r="A457" s="5">
        <f t="shared" si="42"/>
        <v>1900</v>
      </c>
      <c r="B457" s="5">
        <f t="shared" si="43"/>
        <v>1</v>
      </c>
      <c r="C457" s="5" t="str">
        <f>VLOOKUP(B457,Tablas!E$1:F$13,2,FALSE)</f>
        <v>1T</v>
      </c>
      <c r="D457" s="60"/>
      <c r="E457" s="55"/>
      <c r="F457" s="243"/>
      <c r="G457" s="419">
        <f>VLOOKUP(F457,Terceros!A:C,3,FALSE)</f>
        <v>0</v>
      </c>
      <c r="H457" s="243"/>
      <c r="I457" s="56"/>
      <c r="J457" s="286" t="str">
        <f t="shared" si="45"/>
        <v>n</v>
      </c>
      <c r="K457" s="286">
        <f>VLOOKUP(F457,Terceros!A:D,4,FALSE)</f>
        <v>0</v>
      </c>
      <c r="L457" s="61" t="s">
        <v>63</v>
      </c>
      <c r="M457" s="57"/>
      <c r="N457" s="58"/>
      <c r="O457" s="57">
        <f t="shared" si="46"/>
        <v>0</v>
      </c>
      <c r="P457" s="59"/>
      <c r="Q457" s="58"/>
      <c r="R457" s="57">
        <f t="shared" si="47"/>
        <v>0</v>
      </c>
      <c r="S457" s="99">
        <f t="shared" si="44"/>
        <v>0</v>
      </c>
      <c r="T457" s="56"/>
      <c r="U457" s="60"/>
      <c r="V457" s="322"/>
      <c r="W457" s="56"/>
      <c r="X457" s="242">
        <f>VLOOKUP(F457,Terceros!A$2:A$301,1,FALSE)</f>
        <v>0</v>
      </c>
      <c r="Y457" s="238">
        <f>VLOOKUP(H457,CR!A$3:A$27,1,FALSE)</f>
        <v>0</v>
      </c>
      <c r="Z457" s="285">
        <f>VLOOKUP(F457,Terceros!A:B,2,FALSE)</f>
        <v>0</v>
      </c>
      <c r="AA457" s="242">
        <f>VLOOKUP(H457,CR!A$1:CK$26,89,FALSE)</f>
        <v>0</v>
      </c>
    </row>
    <row r="458" spans="1:27" x14ac:dyDescent="0.25">
      <c r="A458" s="5">
        <f t="shared" si="42"/>
        <v>1900</v>
      </c>
      <c r="B458" s="5">
        <f t="shared" si="43"/>
        <v>1</v>
      </c>
      <c r="C458" s="5" t="str">
        <f>VLOOKUP(B458,Tablas!E$1:F$13,2,FALSE)</f>
        <v>1T</v>
      </c>
      <c r="D458" s="60"/>
      <c r="E458" s="55"/>
      <c r="F458" s="243"/>
      <c r="G458" s="419">
        <f>VLOOKUP(F458,Terceros!A:C,3,FALSE)</f>
        <v>0</v>
      </c>
      <c r="H458" s="243"/>
      <c r="I458" s="56"/>
      <c r="J458" s="286" t="str">
        <f t="shared" si="45"/>
        <v>n</v>
      </c>
      <c r="K458" s="286">
        <f>VLOOKUP(F458,Terceros!A:D,4,FALSE)</f>
        <v>0</v>
      </c>
      <c r="L458" s="61" t="s">
        <v>63</v>
      </c>
      <c r="M458" s="57"/>
      <c r="N458" s="58"/>
      <c r="O458" s="57">
        <f t="shared" si="46"/>
        <v>0</v>
      </c>
      <c r="P458" s="59"/>
      <c r="Q458" s="58"/>
      <c r="R458" s="57">
        <f t="shared" si="47"/>
        <v>0</v>
      </c>
      <c r="S458" s="99">
        <f t="shared" si="44"/>
        <v>0</v>
      </c>
      <c r="T458" s="56"/>
      <c r="U458" s="60"/>
      <c r="V458" s="322"/>
      <c r="W458" s="56"/>
      <c r="X458" s="242">
        <f>VLOOKUP(F458,Terceros!A$2:A$301,1,FALSE)</f>
        <v>0</v>
      </c>
      <c r="Y458" s="238">
        <f>VLOOKUP(H458,CR!A$3:A$27,1,FALSE)</f>
        <v>0</v>
      </c>
      <c r="Z458" s="285">
        <f>VLOOKUP(F458,Terceros!A:B,2,FALSE)</f>
        <v>0</v>
      </c>
      <c r="AA458" s="242">
        <f>VLOOKUP(H458,CR!A$1:CK$26,89,FALSE)</f>
        <v>0</v>
      </c>
    </row>
    <row r="459" spans="1:27" x14ac:dyDescent="0.25">
      <c r="A459" s="5">
        <f t="shared" si="42"/>
        <v>1900</v>
      </c>
      <c r="B459" s="5">
        <f t="shared" si="43"/>
        <v>1</v>
      </c>
      <c r="C459" s="5" t="str">
        <f>VLOOKUP(B459,Tablas!E$1:F$13,2,FALSE)</f>
        <v>1T</v>
      </c>
      <c r="D459" s="60"/>
      <c r="E459" s="55"/>
      <c r="F459" s="243"/>
      <c r="G459" s="419">
        <f>VLOOKUP(F459,Terceros!A:C,3,FALSE)</f>
        <v>0</v>
      </c>
      <c r="H459" s="243"/>
      <c r="I459" s="56"/>
      <c r="J459" s="286" t="str">
        <f t="shared" si="45"/>
        <v>n</v>
      </c>
      <c r="K459" s="286">
        <f>VLOOKUP(F459,Terceros!A:D,4,FALSE)</f>
        <v>0</v>
      </c>
      <c r="L459" s="61" t="s">
        <v>63</v>
      </c>
      <c r="M459" s="57"/>
      <c r="N459" s="58"/>
      <c r="O459" s="57">
        <f t="shared" si="46"/>
        <v>0</v>
      </c>
      <c r="P459" s="59"/>
      <c r="Q459" s="58"/>
      <c r="R459" s="57">
        <f t="shared" si="47"/>
        <v>0</v>
      </c>
      <c r="S459" s="99">
        <f t="shared" si="44"/>
        <v>0</v>
      </c>
      <c r="T459" s="56"/>
      <c r="U459" s="60"/>
      <c r="V459" s="322"/>
      <c r="W459" s="56"/>
      <c r="X459" s="242">
        <f>VLOOKUP(F459,Terceros!A$2:A$301,1,FALSE)</f>
        <v>0</v>
      </c>
      <c r="Y459" s="238">
        <f>VLOOKUP(H459,CR!A$3:A$27,1,FALSE)</f>
        <v>0</v>
      </c>
      <c r="Z459" s="285">
        <f>VLOOKUP(F459,Terceros!A:B,2,FALSE)</f>
        <v>0</v>
      </c>
      <c r="AA459" s="242">
        <f>VLOOKUP(H459,CR!A$1:CK$26,89,FALSE)</f>
        <v>0</v>
      </c>
    </row>
    <row r="460" spans="1:27" x14ac:dyDescent="0.25">
      <c r="A460" s="5">
        <f t="shared" si="42"/>
        <v>1900</v>
      </c>
      <c r="B460" s="5">
        <f t="shared" si="43"/>
        <v>1</v>
      </c>
      <c r="C460" s="5" t="str">
        <f>VLOOKUP(B460,Tablas!E$1:F$13,2,FALSE)</f>
        <v>1T</v>
      </c>
      <c r="D460" s="60"/>
      <c r="E460" s="55"/>
      <c r="F460" s="243"/>
      <c r="G460" s="419">
        <f>VLOOKUP(F460,Terceros!A:C,3,FALSE)</f>
        <v>0</v>
      </c>
      <c r="H460" s="243"/>
      <c r="I460" s="56"/>
      <c r="J460" s="286" t="str">
        <f t="shared" si="45"/>
        <v>n</v>
      </c>
      <c r="K460" s="286">
        <f>VLOOKUP(F460,Terceros!A:D,4,FALSE)</f>
        <v>0</v>
      </c>
      <c r="L460" s="61" t="s">
        <v>63</v>
      </c>
      <c r="M460" s="57"/>
      <c r="N460" s="58"/>
      <c r="O460" s="57">
        <f t="shared" si="46"/>
        <v>0</v>
      </c>
      <c r="P460" s="59"/>
      <c r="Q460" s="58"/>
      <c r="R460" s="57">
        <f t="shared" si="47"/>
        <v>0</v>
      </c>
      <c r="S460" s="99">
        <f t="shared" si="44"/>
        <v>0</v>
      </c>
      <c r="T460" s="56"/>
      <c r="U460" s="60"/>
      <c r="V460" s="322"/>
      <c r="W460" s="56"/>
      <c r="X460" s="242">
        <f>VLOOKUP(F460,Terceros!A$2:A$301,1,FALSE)</f>
        <v>0</v>
      </c>
      <c r="Y460" s="238">
        <f>VLOOKUP(H460,CR!A$3:A$27,1,FALSE)</f>
        <v>0</v>
      </c>
      <c r="Z460" s="285">
        <f>VLOOKUP(F460,Terceros!A:B,2,FALSE)</f>
        <v>0</v>
      </c>
      <c r="AA460" s="242">
        <f>VLOOKUP(H460,CR!A$1:CK$26,89,FALSE)</f>
        <v>0</v>
      </c>
    </row>
    <row r="461" spans="1:27" x14ac:dyDescent="0.25">
      <c r="A461" s="5">
        <f t="shared" si="42"/>
        <v>1900</v>
      </c>
      <c r="B461" s="5">
        <f t="shared" si="43"/>
        <v>1</v>
      </c>
      <c r="C461" s="5" t="str">
        <f>VLOOKUP(B461,Tablas!E$1:F$13,2,FALSE)</f>
        <v>1T</v>
      </c>
      <c r="D461" s="60"/>
      <c r="E461" s="55"/>
      <c r="F461" s="243"/>
      <c r="G461" s="419">
        <f>VLOOKUP(F461,Terceros!A:C,3,FALSE)</f>
        <v>0</v>
      </c>
      <c r="H461" s="243"/>
      <c r="I461" s="56"/>
      <c r="J461" s="286" t="str">
        <f t="shared" si="45"/>
        <v>n</v>
      </c>
      <c r="K461" s="286">
        <f>VLOOKUP(F461,Terceros!A:D,4,FALSE)</f>
        <v>0</v>
      </c>
      <c r="L461" s="61" t="s">
        <v>63</v>
      </c>
      <c r="M461" s="57"/>
      <c r="N461" s="58"/>
      <c r="O461" s="57">
        <f t="shared" si="46"/>
        <v>0</v>
      </c>
      <c r="P461" s="59"/>
      <c r="Q461" s="58"/>
      <c r="R461" s="57">
        <f t="shared" si="47"/>
        <v>0</v>
      </c>
      <c r="S461" s="99">
        <f t="shared" si="44"/>
        <v>0</v>
      </c>
      <c r="T461" s="56"/>
      <c r="U461" s="60"/>
      <c r="V461" s="322"/>
      <c r="W461" s="56"/>
      <c r="X461" s="242">
        <f>VLOOKUP(F461,Terceros!A$2:A$301,1,FALSE)</f>
        <v>0</v>
      </c>
      <c r="Y461" s="238">
        <f>VLOOKUP(H461,CR!A$3:A$27,1,FALSE)</f>
        <v>0</v>
      </c>
      <c r="Z461" s="285">
        <f>VLOOKUP(F461,Terceros!A:B,2,FALSE)</f>
        <v>0</v>
      </c>
      <c r="AA461" s="242">
        <f>VLOOKUP(H461,CR!A$1:CK$26,89,FALSE)</f>
        <v>0</v>
      </c>
    </row>
    <row r="462" spans="1:27" x14ac:dyDescent="0.25">
      <c r="A462" s="5">
        <f t="shared" si="42"/>
        <v>1900</v>
      </c>
      <c r="B462" s="5">
        <f t="shared" si="43"/>
        <v>1</v>
      </c>
      <c r="C462" s="5" t="str">
        <f>VLOOKUP(B462,Tablas!E$1:F$13,2,FALSE)</f>
        <v>1T</v>
      </c>
      <c r="D462" s="60"/>
      <c r="E462" s="55"/>
      <c r="F462" s="243"/>
      <c r="G462" s="419">
        <f>VLOOKUP(F462,Terceros!A:C,3,FALSE)</f>
        <v>0</v>
      </c>
      <c r="H462" s="243"/>
      <c r="I462" s="56"/>
      <c r="J462" s="286" t="str">
        <f t="shared" si="45"/>
        <v>n</v>
      </c>
      <c r="K462" s="286">
        <f>VLOOKUP(F462,Terceros!A:D,4,FALSE)</f>
        <v>0</v>
      </c>
      <c r="L462" s="61" t="s">
        <v>63</v>
      </c>
      <c r="M462" s="57"/>
      <c r="N462" s="58"/>
      <c r="O462" s="57">
        <f t="shared" si="46"/>
        <v>0</v>
      </c>
      <c r="P462" s="59"/>
      <c r="Q462" s="58"/>
      <c r="R462" s="57">
        <f t="shared" si="47"/>
        <v>0</v>
      </c>
      <c r="S462" s="99">
        <f t="shared" si="44"/>
        <v>0</v>
      </c>
      <c r="T462" s="56"/>
      <c r="U462" s="60"/>
      <c r="V462" s="322"/>
      <c r="W462" s="56"/>
      <c r="X462" s="242">
        <f>VLOOKUP(F462,Terceros!A$2:A$301,1,FALSE)</f>
        <v>0</v>
      </c>
      <c r="Y462" s="238">
        <f>VLOOKUP(H462,CR!A$3:A$27,1,FALSE)</f>
        <v>0</v>
      </c>
      <c r="Z462" s="285">
        <f>VLOOKUP(F462,Terceros!A:B,2,FALSE)</f>
        <v>0</v>
      </c>
      <c r="AA462" s="242">
        <f>VLOOKUP(H462,CR!A$1:CK$26,89,FALSE)</f>
        <v>0</v>
      </c>
    </row>
    <row r="463" spans="1:27" x14ac:dyDescent="0.25">
      <c r="A463" s="5">
        <f t="shared" si="42"/>
        <v>1900</v>
      </c>
      <c r="B463" s="5">
        <f t="shared" si="43"/>
        <v>1</v>
      </c>
      <c r="C463" s="5" t="str">
        <f>VLOOKUP(B463,Tablas!E$1:F$13,2,FALSE)</f>
        <v>1T</v>
      </c>
      <c r="D463" s="60"/>
      <c r="E463" s="55"/>
      <c r="F463" s="243"/>
      <c r="G463" s="419">
        <f>VLOOKUP(F463,Terceros!A:C,3,FALSE)</f>
        <v>0</v>
      </c>
      <c r="H463" s="243"/>
      <c r="I463" s="56"/>
      <c r="J463" s="286" t="str">
        <f t="shared" si="45"/>
        <v>n</v>
      </c>
      <c r="K463" s="286">
        <f>VLOOKUP(F463,Terceros!A:D,4,FALSE)</f>
        <v>0</v>
      </c>
      <c r="L463" s="61" t="s">
        <v>63</v>
      </c>
      <c r="M463" s="57"/>
      <c r="N463" s="58"/>
      <c r="O463" s="57">
        <f t="shared" si="46"/>
        <v>0</v>
      </c>
      <c r="P463" s="59"/>
      <c r="Q463" s="58"/>
      <c r="R463" s="57">
        <f t="shared" si="47"/>
        <v>0</v>
      </c>
      <c r="S463" s="99">
        <f t="shared" si="44"/>
        <v>0</v>
      </c>
      <c r="T463" s="56"/>
      <c r="U463" s="60"/>
      <c r="V463" s="322"/>
      <c r="W463" s="56"/>
      <c r="X463" s="242">
        <f>VLOOKUP(F463,Terceros!A$2:A$301,1,FALSE)</f>
        <v>0</v>
      </c>
      <c r="Y463" s="238">
        <f>VLOOKUP(H463,CR!A$3:A$27,1,FALSE)</f>
        <v>0</v>
      </c>
      <c r="Z463" s="285">
        <f>VLOOKUP(F463,Terceros!A:B,2,FALSE)</f>
        <v>0</v>
      </c>
      <c r="AA463" s="242">
        <f>VLOOKUP(H463,CR!A$1:CK$26,89,FALSE)</f>
        <v>0</v>
      </c>
    </row>
    <row r="464" spans="1:27" x14ac:dyDescent="0.25">
      <c r="A464" s="5">
        <f t="shared" si="42"/>
        <v>1900</v>
      </c>
      <c r="B464" s="5">
        <f t="shared" si="43"/>
        <v>1</v>
      </c>
      <c r="C464" s="5" t="str">
        <f>VLOOKUP(B464,Tablas!E$1:F$13,2,FALSE)</f>
        <v>1T</v>
      </c>
      <c r="D464" s="60"/>
      <c r="E464" s="55"/>
      <c r="F464" s="243"/>
      <c r="G464" s="419">
        <f>VLOOKUP(F464,Terceros!A:C,3,FALSE)</f>
        <v>0</v>
      </c>
      <c r="H464" s="243"/>
      <c r="I464" s="56"/>
      <c r="J464" s="286" t="str">
        <f t="shared" si="45"/>
        <v>n</v>
      </c>
      <c r="K464" s="286">
        <f>VLOOKUP(F464,Terceros!A:D,4,FALSE)</f>
        <v>0</v>
      </c>
      <c r="L464" s="61" t="s">
        <v>63</v>
      </c>
      <c r="M464" s="57"/>
      <c r="N464" s="58"/>
      <c r="O464" s="57">
        <f t="shared" si="46"/>
        <v>0</v>
      </c>
      <c r="P464" s="59"/>
      <c r="Q464" s="58"/>
      <c r="R464" s="57">
        <f t="shared" si="47"/>
        <v>0</v>
      </c>
      <c r="S464" s="99">
        <f t="shared" si="44"/>
        <v>0</v>
      </c>
      <c r="T464" s="56"/>
      <c r="U464" s="60"/>
      <c r="V464" s="322"/>
      <c r="W464" s="56"/>
      <c r="X464" s="242">
        <f>VLOOKUP(F464,Terceros!A$2:A$301,1,FALSE)</f>
        <v>0</v>
      </c>
      <c r="Y464" s="238">
        <f>VLOOKUP(H464,CR!A$3:A$27,1,FALSE)</f>
        <v>0</v>
      </c>
      <c r="Z464" s="285">
        <f>VLOOKUP(F464,Terceros!A:B,2,FALSE)</f>
        <v>0</v>
      </c>
      <c r="AA464" s="242">
        <f>VLOOKUP(H464,CR!A$1:CK$26,89,FALSE)</f>
        <v>0</v>
      </c>
    </row>
    <row r="465" spans="1:27" x14ac:dyDescent="0.25">
      <c r="A465" s="5">
        <f t="shared" si="42"/>
        <v>1900</v>
      </c>
      <c r="B465" s="5">
        <f t="shared" si="43"/>
        <v>1</v>
      </c>
      <c r="C465" s="5" t="str">
        <f>VLOOKUP(B465,Tablas!E$1:F$13,2,FALSE)</f>
        <v>1T</v>
      </c>
      <c r="D465" s="60"/>
      <c r="E465" s="55"/>
      <c r="F465" s="243"/>
      <c r="G465" s="419">
        <f>VLOOKUP(F465,Terceros!A:C,3,FALSE)</f>
        <v>0</v>
      </c>
      <c r="H465" s="243"/>
      <c r="I465" s="56"/>
      <c r="J465" s="286" t="str">
        <f t="shared" si="45"/>
        <v>n</v>
      </c>
      <c r="K465" s="286">
        <f>VLOOKUP(F465,Terceros!A:D,4,FALSE)</f>
        <v>0</v>
      </c>
      <c r="L465" s="61" t="s">
        <v>63</v>
      </c>
      <c r="M465" s="57"/>
      <c r="N465" s="58"/>
      <c r="O465" s="57">
        <f t="shared" si="46"/>
        <v>0</v>
      </c>
      <c r="P465" s="59"/>
      <c r="Q465" s="58"/>
      <c r="R465" s="57">
        <f t="shared" si="47"/>
        <v>0</v>
      </c>
      <c r="S465" s="99">
        <f t="shared" si="44"/>
        <v>0</v>
      </c>
      <c r="T465" s="56"/>
      <c r="U465" s="60"/>
      <c r="V465" s="322"/>
      <c r="W465" s="56"/>
      <c r="X465" s="242">
        <f>VLOOKUP(F465,Terceros!A$2:A$301,1,FALSE)</f>
        <v>0</v>
      </c>
      <c r="Y465" s="238">
        <f>VLOOKUP(H465,CR!A$3:A$27,1,FALSE)</f>
        <v>0</v>
      </c>
      <c r="Z465" s="285">
        <f>VLOOKUP(F465,Terceros!A:B,2,FALSE)</f>
        <v>0</v>
      </c>
      <c r="AA465" s="242">
        <f>VLOOKUP(H465,CR!A$1:CK$26,89,FALSE)</f>
        <v>0</v>
      </c>
    </row>
    <row r="466" spans="1:27" x14ac:dyDescent="0.25">
      <c r="A466" s="5">
        <f t="shared" si="42"/>
        <v>1900</v>
      </c>
      <c r="B466" s="5">
        <f t="shared" si="43"/>
        <v>1</v>
      </c>
      <c r="C466" s="5" t="str">
        <f>VLOOKUP(B466,Tablas!E$1:F$13,2,FALSE)</f>
        <v>1T</v>
      </c>
      <c r="D466" s="60"/>
      <c r="E466" s="55"/>
      <c r="F466" s="243"/>
      <c r="G466" s="419">
        <f>VLOOKUP(F466,Terceros!A:C,3,FALSE)</f>
        <v>0</v>
      </c>
      <c r="H466" s="243"/>
      <c r="I466" s="56"/>
      <c r="J466" s="286" t="str">
        <f t="shared" si="45"/>
        <v>n</v>
      </c>
      <c r="K466" s="286">
        <f>VLOOKUP(F466,Terceros!A:D,4,FALSE)</f>
        <v>0</v>
      </c>
      <c r="L466" s="61" t="s">
        <v>63</v>
      </c>
      <c r="M466" s="57"/>
      <c r="N466" s="58"/>
      <c r="O466" s="57">
        <f t="shared" si="46"/>
        <v>0</v>
      </c>
      <c r="P466" s="59"/>
      <c r="Q466" s="58"/>
      <c r="R466" s="57">
        <f t="shared" si="47"/>
        <v>0</v>
      </c>
      <c r="S466" s="99">
        <f t="shared" si="44"/>
        <v>0</v>
      </c>
      <c r="T466" s="56"/>
      <c r="U466" s="60"/>
      <c r="V466" s="322"/>
      <c r="W466" s="56"/>
      <c r="X466" s="242">
        <f>VLOOKUP(F466,Terceros!A$2:A$301,1,FALSE)</f>
        <v>0</v>
      </c>
      <c r="Y466" s="238">
        <f>VLOOKUP(H466,CR!A$3:A$27,1,FALSE)</f>
        <v>0</v>
      </c>
      <c r="Z466" s="285">
        <f>VLOOKUP(F466,Terceros!A:B,2,FALSE)</f>
        <v>0</v>
      </c>
      <c r="AA466" s="242">
        <f>VLOOKUP(H466,CR!A$1:CK$26,89,FALSE)</f>
        <v>0</v>
      </c>
    </row>
    <row r="467" spans="1:27" x14ac:dyDescent="0.25">
      <c r="A467" s="5">
        <f t="shared" si="42"/>
        <v>1900</v>
      </c>
      <c r="B467" s="5">
        <f t="shared" si="43"/>
        <v>1</v>
      </c>
      <c r="C467" s="5" t="str">
        <f>VLOOKUP(B467,Tablas!E$1:F$13,2,FALSE)</f>
        <v>1T</v>
      </c>
      <c r="D467" s="60"/>
      <c r="E467" s="55"/>
      <c r="F467" s="243"/>
      <c r="G467" s="419">
        <f>VLOOKUP(F467,Terceros!A:C,3,FALSE)</f>
        <v>0</v>
      </c>
      <c r="H467" s="243"/>
      <c r="I467" s="56"/>
      <c r="J467" s="286" t="str">
        <f t="shared" si="45"/>
        <v>n</v>
      </c>
      <c r="K467" s="286">
        <f>VLOOKUP(F467,Terceros!A:D,4,FALSE)</f>
        <v>0</v>
      </c>
      <c r="L467" s="61" t="s">
        <v>63</v>
      </c>
      <c r="M467" s="57"/>
      <c r="N467" s="58"/>
      <c r="O467" s="57">
        <f t="shared" si="46"/>
        <v>0</v>
      </c>
      <c r="P467" s="59"/>
      <c r="Q467" s="58"/>
      <c r="R467" s="57">
        <f t="shared" si="47"/>
        <v>0</v>
      </c>
      <c r="S467" s="99">
        <f t="shared" si="44"/>
        <v>0</v>
      </c>
      <c r="T467" s="56"/>
      <c r="U467" s="60"/>
      <c r="V467" s="322"/>
      <c r="W467" s="56"/>
      <c r="X467" s="242">
        <f>VLOOKUP(F467,Terceros!A$2:A$301,1,FALSE)</f>
        <v>0</v>
      </c>
      <c r="Y467" s="238">
        <f>VLOOKUP(H467,CR!A$3:A$27,1,FALSE)</f>
        <v>0</v>
      </c>
      <c r="Z467" s="285">
        <f>VLOOKUP(F467,Terceros!A:B,2,FALSE)</f>
        <v>0</v>
      </c>
      <c r="AA467" s="242">
        <f>VLOOKUP(H467,CR!A$1:CK$26,89,FALSE)</f>
        <v>0</v>
      </c>
    </row>
    <row r="468" spans="1:27" x14ac:dyDescent="0.25">
      <c r="A468" s="5">
        <f t="shared" si="42"/>
        <v>1900</v>
      </c>
      <c r="B468" s="5">
        <f t="shared" si="43"/>
        <v>1</v>
      </c>
      <c r="C468" s="5" t="str">
        <f>VLOOKUP(B468,Tablas!E$1:F$13,2,FALSE)</f>
        <v>1T</v>
      </c>
      <c r="D468" s="60"/>
      <c r="E468" s="55"/>
      <c r="F468" s="243"/>
      <c r="G468" s="419">
        <f>VLOOKUP(F468,Terceros!A:C,3,FALSE)</f>
        <v>0</v>
      </c>
      <c r="H468" s="243"/>
      <c r="I468" s="56"/>
      <c r="J468" s="286" t="str">
        <f t="shared" si="45"/>
        <v>n</v>
      </c>
      <c r="K468" s="286">
        <f>VLOOKUP(F468,Terceros!A:D,4,FALSE)</f>
        <v>0</v>
      </c>
      <c r="L468" s="61" t="s">
        <v>63</v>
      </c>
      <c r="M468" s="57"/>
      <c r="N468" s="58"/>
      <c r="O468" s="57">
        <f t="shared" si="46"/>
        <v>0</v>
      </c>
      <c r="P468" s="59"/>
      <c r="Q468" s="58"/>
      <c r="R468" s="57">
        <f t="shared" si="47"/>
        <v>0</v>
      </c>
      <c r="S468" s="99">
        <f t="shared" si="44"/>
        <v>0</v>
      </c>
      <c r="T468" s="56"/>
      <c r="U468" s="60"/>
      <c r="V468" s="322"/>
      <c r="W468" s="56"/>
      <c r="X468" s="242">
        <f>VLOOKUP(F468,Terceros!A$2:A$301,1,FALSE)</f>
        <v>0</v>
      </c>
      <c r="Y468" s="238">
        <f>VLOOKUP(H468,CR!A$3:A$27,1,FALSE)</f>
        <v>0</v>
      </c>
      <c r="Z468" s="285">
        <f>VLOOKUP(F468,Terceros!A:B,2,FALSE)</f>
        <v>0</v>
      </c>
      <c r="AA468" s="242">
        <f>VLOOKUP(H468,CR!A$1:CK$26,89,FALSE)</f>
        <v>0</v>
      </c>
    </row>
    <row r="469" spans="1:27" x14ac:dyDescent="0.25">
      <c r="A469" s="5">
        <f t="shared" si="42"/>
        <v>1900</v>
      </c>
      <c r="B469" s="5">
        <f t="shared" si="43"/>
        <v>1</v>
      </c>
      <c r="C469" s="5" t="str">
        <f>VLOOKUP(B469,Tablas!E$1:F$13,2,FALSE)</f>
        <v>1T</v>
      </c>
      <c r="D469" s="60"/>
      <c r="E469" s="55"/>
      <c r="F469" s="243"/>
      <c r="G469" s="419">
        <f>VLOOKUP(F469,Terceros!A:C,3,FALSE)</f>
        <v>0</v>
      </c>
      <c r="H469" s="243"/>
      <c r="I469" s="56"/>
      <c r="J469" s="286" t="str">
        <f t="shared" si="45"/>
        <v>n</v>
      </c>
      <c r="K469" s="286">
        <f>VLOOKUP(F469,Terceros!A:D,4,FALSE)</f>
        <v>0</v>
      </c>
      <c r="L469" s="61" t="s">
        <v>63</v>
      </c>
      <c r="M469" s="57"/>
      <c r="N469" s="58"/>
      <c r="O469" s="57">
        <f t="shared" si="46"/>
        <v>0</v>
      </c>
      <c r="P469" s="59"/>
      <c r="Q469" s="58"/>
      <c r="R469" s="57">
        <f t="shared" si="47"/>
        <v>0</v>
      </c>
      <c r="S469" s="99">
        <f t="shared" si="44"/>
        <v>0</v>
      </c>
      <c r="T469" s="56"/>
      <c r="U469" s="60"/>
      <c r="V469" s="322"/>
      <c r="W469" s="56"/>
      <c r="X469" s="242">
        <f>VLOOKUP(F469,Terceros!A$2:A$301,1,FALSE)</f>
        <v>0</v>
      </c>
      <c r="Y469" s="238">
        <f>VLOOKUP(H469,CR!A$3:A$27,1,FALSE)</f>
        <v>0</v>
      </c>
      <c r="Z469" s="285">
        <f>VLOOKUP(F469,Terceros!A:B,2,FALSE)</f>
        <v>0</v>
      </c>
      <c r="AA469" s="242">
        <f>VLOOKUP(H469,CR!A$1:CK$26,89,FALSE)</f>
        <v>0</v>
      </c>
    </row>
    <row r="470" spans="1:27" x14ac:dyDescent="0.25">
      <c r="A470" s="5">
        <f t="shared" si="42"/>
        <v>1900</v>
      </c>
      <c r="B470" s="5">
        <f t="shared" si="43"/>
        <v>1</v>
      </c>
      <c r="C470" s="5" t="str">
        <f>VLOOKUP(B470,Tablas!E$1:F$13,2,FALSE)</f>
        <v>1T</v>
      </c>
      <c r="D470" s="60"/>
      <c r="E470" s="55"/>
      <c r="F470" s="243"/>
      <c r="G470" s="419">
        <f>VLOOKUP(F470,Terceros!A:C,3,FALSE)</f>
        <v>0</v>
      </c>
      <c r="H470" s="243"/>
      <c r="I470" s="56"/>
      <c r="J470" s="286" t="str">
        <f t="shared" si="45"/>
        <v>n</v>
      </c>
      <c r="K470" s="286">
        <f>VLOOKUP(F470,Terceros!A:D,4,FALSE)</f>
        <v>0</v>
      </c>
      <c r="L470" s="61" t="s">
        <v>63</v>
      </c>
      <c r="M470" s="57"/>
      <c r="N470" s="58"/>
      <c r="O470" s="57">
        <f t="shared" si="46"/>
        <v>0</v>
      </c>
      <c r="P470" s="59"/>
      <c r="Q470" s="58"/>
      <c r="R470" s="57">
        <f t="shared" si="47"/>
        <v>0</v>
      </c>
      <c r="S470" s="99">
        <f t="shared" si="44"/>
        <v>0</v>
      </c>
      <c r="T470" s="56"/>
      <c r="U470" s="60"/>
      <c r="V470" s="322"/>
      <c r="W470" s="56"/>
      <c r="X470" s="242">
        <f>VLOOKUP(F470,Terceros!A$2:A$301,1,FALSE)</f>
        <v>0</v>
      </c>
      <c r="Y470" s="238">
        <f>VLOOKUP(H470,CR!A$3:A$27,1,FALSE)</f>
        <v>0</v>
      </c>
      <c r="Z470" s="285">
        <f>VLOOKUP(F470,Terceros!A:B,2,FALSE)</f>
        <v>0</v>
      </c>
      <c r="AA470" s="242">
        <f>VLOOKUP(H470,CR!A$1:CK$26,89,FALSE)</f>
        <v>0</v>
      </c>
    </row>
    <row r="471" spans="1:27" x14ac:dyDescent="0.25">
      <c r="A471" s="5">
        <f t="shared" si="42"/>
        <v>1900</v>
      </c>
      <c r="B471" s="5">
        <f t="shared" si="43"/>
        <v>1</v>
      </c>
      <c r="C471" s="5" t="str">
        <f>VLOOKUP(B471,Tablas!E$1:F$13,2,FALSE)</f>
        <v>1T</v>
      </c>
      <c r="D471" s="60"/>
      <c r="E471" s="55"/>
      <c r="F471" s="243"/>
      <c r="G471" s="419">
        <f>VLOOKUP(F471,Terceros!A:C,3,FALSE)</f>
        <v>0</v>
      </c>
      <c r="H471" s="243"/>
      <c r="I471" s="56"/>
      <c r="J471" s="286" t="str">
        <f t="shared" si="45"/>
        <v>n</v>
      </c>
      <c r="K471" s="286">
        <f>VLOOKUP(F471,Terceros!A:D,4,FALSE)</f>
        <v>0</v>
      </c>
      <c r="L471" s="61" t="s">
        <v>63</v>
      </c>
      <c r="M471" s="57"/>
      <c r="N471" s="58"/>
      <c r="O471" s="57">
        <f t="shared" si="46"/>
        <v>0</v>
      </c>
      <c r="P471" s="59"/>
      <c r="Q471" s="58"/>
      <c r="R471" s="57">
        <f t="shared" si="47"/>
        <v>0</v>
      </c>
      <c r="S471" s="99">
        <f t="shared" si="44"/>
        <v>0</v>
      </c>
      <c r="T471" s="56"/>
      <c r="U471" s="60"/>
      <c r="V471" s="322"/>
      <c r="W471" s="56"/>
      <c r="X471" s="242">
        <f>VLOOKUP(F471,Terceros!A$2:A$301,1,FALSE)</f>
        <v>0</v>
      </c>
      <c r="Y471" s="238">
        <f>VLOOKUP(H471,CR!A$3:A$27,1,FALSE)</f>
        <v>0</v>
      </c>
      <c r="Z471" s="285">
        <f>VLOOKUP(F471,Terceros!A:B,2,FALSE)</f>
        <v>0</v>
      </c>
      <c r="AA471" s="242">
        <f>VLOOKUP(H471,CR!A$1:CK$26,89,FALSE)</f>
        <v>0</v>
      </c>
    </row>
    <row r="472" spans="1:27" x14ac:dyDescent="0.25">
      <c r="A472" s="5">
        <f t="shared" si="42"/>
        <v>1900</v>
      </c>
      <c r="B472" s="5">
        <f t="shared" si="43"/>
        <v>1</v>
      </c>
      <c r="C472" s="5" t="str">
        <f>VLOOKUP(B472,Tablas!E$1:F$13,2,FALSE)</f>
        <v>1T</v>
      </c>
      <c r="D472" s="60"/>
      <c r="E472" s="55"/>
      <c r="F472" s="243"/>
      <c r="G472" s="419">
        <f>VLOOKUP(F472,Terceros!A:C,3,FALSE)</f>
        <v>0</v>
      </c>
      <c r="H472" s="243"/>
      <c r="I472" s="56"/>
      <c r="J472" s="286" t="str">
        <f t="shared" si="45"/>
        <v>n</v>
      </c>
      <c r="K472" s="286">
        <f>VLOOKUP(F472,Terceros!A:D,4,FALSE)</f>
        <v>0</v>
      </c>
      <c r="L472" s="61" t="s">
        <v>63</v>
      </c>
      <c r="M472" s="57"/>
      <c r="N472" s="58"/>
      <c r="O472" s="57">
        <f t="shared" si="46"/>
        <v>0</v>
      </c>
      <c r="P472" s="59"/>
      <c r="Q472" s="58"/>
      <c r="R472" s="57">
        <f t="shared" si="47"/>
        <v>0</v>
      </c>
      <c r="S472" s="99">
        <f t="shared" si="44"/>
        <v>0</v>
      </c>
      <c r="T472" s="56"/>
      <c r="U472" s="60"/>
      <c r="V472" s="322"/>
      <c r="W472" s="56"/>
      <c r="X472" s="242">
        <f>VLOOKUP(F472,Terceros!A$2:A$301,1,FALSE)</f>
        <v>0</v>
      </c>
      <c r="Y472" s="238">
        <f>VLOOKUP(H472,CR!A$3:A$27,1,FALSE)</f>
        <v>0</v>
      </c>
      <c r="Z472" s="285">
        <f>VLOOKUP(F472,Terceros!A:B,2,FALSE)</f>
        <v>0</v>
      </c>
      <c r="AA472" s="242">
        <f>VLOOKUP(H472,CR!A$1:CK$26,89,FALSE)</f>
        <v>0</v>
      </c>
    </row>
    <row r="473" spans="1:27" x14ac:dyDescent="0.25">
      <c r="A473" s="5">
        <f t="shared" si="42"/>
        <v>1900</v>
      </c>
      <c r="B473" s="5">
        <f t="shared" si="43"/>
        <v>1</v>
      </c>
      <c r="C473" s="5" t="str">
        <f>VLOOKUP(B473,Tablas!E$1:F$13,2,FALSE)</f>
        <v>1T</v>
      </c>
      <c r="D473" s="60"/>
      <c r="E473" s="55"/>
      <c r="F473" s="243"/>
      <c r="G473" s="419">
        <f>VLOOKUP(F473,Terceros!A:C,3,FALSE)</f>
        <v>0</v>
      </c>
      <c r="H473" s="243"/>
      <c r="I473" s="56"/>
      <c r="J473" s="286" t="str">
        <f t="shared" si="45"/>
        <v>n</v>
      </c>
      <c r="K473" s="286">
        <f>VLOOKUP(F473,Terceros!A:D,4,FALSE)</f>
        <v>0</v>
      </c>
      <c r="L473" s="61" t="s">
        <v>63</v>
      </c>
      <c r="M473" s="57"/>
      <c r="N473" s="58"/>
      <c r="O473" s="57">
        <f t="shared" si="46"/>
        <v>0</v>
      </c>
      <c r="P473" s="59"/>
      <c r="Q473" s="58"/>
      <c r="R473" s="57">
        <f t="shared" si="47"/>
        <v>0</v>
      </c>
      <c r="S473" s="99">
        <f t="shared" si="44"/>
        <v>0</v>
      </c>
      <c r="T473" s="56"/>
      <c r="U473" s="60"/>
      <c r="V473" s="322"/>
      <c r="W473" s="56"/>
      <c r="X473" s="242">
        <f>VLOOKUP(F473,Terceros!A$2:A$301,1,FALSE)</f>
        <v>0</v>
      </c>
      <c r="Y473" s="238">
        <f>VLOOKUP(H473,CR!A$3:A$27,1,FALSE)</f>
        <v>0</v>
      </c>
      <c r="Z473" s="285">
        <f>VLOOKUP(F473,Terceros!A:B,2,FALSE)</f>
        <v>0</v>
      </c>
      <c r="AA473" s="242">
        <f>VLOOKUP(H473,CR!A$1:CK$26,89,FALSE)</f>
        <v>0</v>
      </c>
    </row>
    <row r="474" spans="1:27" x14ac:dyDescent="0.25">
      <c r="A474" s="5">
        <f t="shared" si="42"/>
        <v>1900</v>
      </c>
      <c r="B474" s="5">
        <f t="shared" si="43"/>
        <v>1</v>
      </c>
      <c r="C474" s="5" t="str">
        <f>VLOOKUP(B474,Tablas!E$1:F$13,2,FALSE)</f>
        <v>1T</v>
      </c>
      <c r="D474" s="60"/>
      <c r="E474" s="55"/>
      <c r="F474" s="243"/>
      <c r="G474" s="419">
        <f>VLOOKUP(F474,Terceros!A:C,3,FALSE)</f>
        <v>0</v>
      </c>
      <c r="H474" s="243"/>
      <c r="I474" s="56"/>
      <c r="J474" s="286" t="str">
        <f t="shared" si="45"/>
        <v>n</v>
      </c>
      <c r="K474" s="286">
        <f>VLOOKUP(F474,Terceros!A:D,4,FALSE)</f>
        <v>0</v>
      </c>
      <c r="L474" s="61" t="s">
        <v>63</v>
      </c>
      <c r="M474" s="57"/>
      <c r="N474" s="58"/>
      <c r="O474" s="57">
        <f t="shared" si="46"/>
        <v>0</v>
      </c>
      <c r="P474" s="59"/>
      <c r="Q474" s="58"/>
      <c r="R474" s="57">
        <f t="shared" si="47"/>
        <v>0</v>
      </c>
      <c r="S474" s="99">
        <f t="shared" si="44"/>
        <v>0</v>
      </c>
      <c r="T474" s="56"/>
      <c r="U474" s="60"/>
      <c r="V474" s="322"/>
      <c r="W474" s="56"/>
      <c r="X474" s="242">
        <f>VLOOKUP(F474,Terceros!A$2:A$301,1,FALSE)</f>
        <v>0</v>
      </c>
      <c r="Y474" s="238">
        <f>VLOOKUP(H474,CR!A$3:A$27,1,FALSE)</f>
        <v>0</v>
      </c>
      <c r="Z474" s="285">
        <f>VLOOKUP(F474,Terceros!A:B,2,FALSE)</f>
        <v>0</v>
      </c>
      <c r="AA474" s="242">
        <f>VLOOKUP(H474,CR!A$1:CK$26,89,FALSE)</f>
        <v>0</v>
      </c>
    </row>
    <row r="475" spans="1:27" x14ac:dyDescent="0.25">
      <c r="A475" s="5">
        <f t="shared" si="42"/>
        <v>1900</v>
      </c>
      <c r="B475" s="5">
        <f t="shared" si="43"/>
        <v>1</v>
      </c>
      <c r="C475" s="5" t="str">
        <f>VLOOKUP(B475,Tablas!E$1:F$13,2,FALSE)</f>
        <v>1T</v>
      </c>
      <c r="D475" s="60"/>
      <c r="E475" s="55"/>
      <c r="F475" s="243"/>
      <c r="G475" s="419">
        <f>VLOOKUP(F475,Terceros!A:C,3,FALSE)</f>
        <v>0</v>
      </c>
      <c r="H475" s="243"/>
      <c r="I475" s="56"/>
      <c r="J475" s="286" t="str">
        <f t="shared" si="45"/>
        <v>n</v>
      </c>
      <c r="K475" s="286">
        <f>VLOOKUP(F475,Terceros!A:D,4,FALSE)</f>
        <v>0</v>
      </c>
      <c r="L475" s="61" t="s">
        <v>63</v>
      </c>
      <c r="M475" s="57"/>
      <c r="N475" s="58"/>
      <c r="O475" s="57">
        <f t="shared" si="46"/>
        <v>0</v>
      </c>
      <c r="P475" s="59"/>
      <c r="Q475" s="58"/>
      <c r="R475" s="57">
        <f t="shared" si="47"/>
        <v>0</v>
      </c>
      <c r="S475" s="99">
        <f t="shared" si="44"/>
        <v>0</v>
      </c>
      <c r="T475" s="56"/>
      <c r="U475" s="60"/>
      <c r="V475" s="322"/>
      <c r="W475" s="56"/>
      <c r="X475" s="242">
        <f>VLOOKUP(F475,Terceros!A$2:A$301,1,FALSE)</f>
        <v>0</v>
      </c>
      <c r="Y475" s="238">
        <f>VLOOKUP(H475,CR!A$3:A$27,1,FALSE)</f>
        <v>0</v>
      </c>
      <c r="Z475" s="285">
        <f>VLOOKUP(F475,Terceros!A:B,2,FALSE)</f>
        <v>0</v>
      </c>
      <c r="AA475" s="242">
        <f>VLOOKUP(H475,CR!A$1:CK$26,89,FALSE)</f>
        <v>0</v>
      </c>
    </row>
    <row r="476" spans="1:27" x14ac:dyDescent="0.25">
      <c r="A476" s="5">
        <f t="shared" si="42"/>
        <v>1900</v>
      </c>
      <c r="B476" s="5">
        <f t="shared" si="43"/>
        <v>1</v>
      </c>
      <c r="C476" s="5" t="str">
        <f>VLOOKUP(B476,Tablas!E$1:F$13,2,FALSE)</f>
        <v>1T</v>
      </c>
      <c r="D476" s="60"/>
      <c r="E476" s="55"/>
      <c r="F476" s="243"/>
      <c r="G476" s="419">
        <f>VLOOKUP(F476,Terceros!A:C,3,FALSE)</f>
        <v>0</v>
      </c>
      <c r="H476" s="243"/>
      <c r="I476" s="56"/>
      <c r="J476" s="286" t="str">
        <f t="shared" si="45"/>
        <v>n</v>
      </c>
      <c r="K476" s="286">
        <f>VLOOKUP(F476,Terceros!A:D,4,FALSE)</f>
        <v>0</v>
      </c>
      <c r="L476" s="61" t="s">
        <v>63</v>
      </c>
      <c r="M476" s="57"/>
      <c r="N476" s="58"/>
      <c r="O476" s="57">
        <f t="shared" si="46"/>
        <v>0</v>
      </c>
      <c r="P476" s="59"/>
      <c r="Q476" s="58"/>
      <c r="R476" s="57">
        <f t="shared" si="47"/>
        <v>0</v>
      </c>
      <c r="S476" s="99">
        <f t="shared" si="44"/>
        <v>0</v>
      </c>
      <c r="T476" s="56"/>
      <c r="U476" s="60"/>
      <c r="V476" s="322"/>
      <c r="W476" s="56"/>
      <c r="X476" s="242">
        <f>VLOOKUP(F476,Terceros!A$2:A$301,1,FALSE)</f>
        <v>0</v>
      </c>
      <c r="Y476" s="238">
        <f>VLOOKUP(H476,CR!A$3:A$27,1,FALSE)</f>
        <v>0</v>
      </c>
      <c r="Z476" s="285">
        <f>VLOOKUP(F476,Terceros!A:B,2,FALSE)</f>
        <v>0</v>
      </c>
      <c r="AA476" s="242">
        <f>VLOOKUP(H476,CR!A$1:CK$26,89,FALSE)</f>
        <v>0</v>
      </c>
    </row>
    <row r="477" spans="1:27" x14ac:dyDescent="0.25">
      <c r="A477" s="5">
        <f t="shared" si="42"/>
        <v>1900</v>
      </c>
      <c r="B477" s="5">
        <f t="shared" si="43"/>
        <v>1</v>
      </c>
      <c r="C477" s="5" t="str">
        <f>VLOOKUP(B477,Tablas!E$1:F$13,2,FALSE)</f>
        <v>1T</v>
      </c>
      <c r="D477" s="60"/>
      <c r="E477" s="55"/>
      <c r="F477" s="243"/>
      <c r="G477" s="419">
        <f>VLOOKUP(F477,Terceros!A:C,3,FALSE)</f>
        <v>0</v>
      </c>
      <c r="H477" s="243"/>
      <c r="I477" s="56"/>
      <c r="J477" s="286" t="str">
        <f t="shared" si="45"/>
        <v>n</v>
      </c>
      <c r="K477" s="286">
        <f>VLOOKUP(F477,Terceros!A:D,4,FALSE)</f>
        <v>0</v>
      </c>
      <c r="L477" s="61" t="s">
        <v>63</v>
      </c>
      <c r="M477" s="57"/>
      <c r="N477" s="58"/>
      <c r="O477" s="57">
        <f t="shared" si="46"/>
        <v>0</v>
      </c>
      <c r="P477" s="59"/>
      <c r="Q477" s="58"/>
      <c r="R477" s="57">
        <f t="shared" si="47"/>
        <v>0</v>
      </c>
      <c r="S477" s="99">
        <f t="shared" si="44"/>
        <v>0</v>
      </c>
      <c r="T477" s="56"/>
      <c r="U477" s="60"/>
      <c r="V477" s="322"/>
      <c r="W477" s="56"/>
      <c r="X477" s="242">
        <f>VLOOKUP(F477,Terceros!A$2:A$301,1,FALSE)</f>
        <v>0</v>
      </c>
      <c r="Y477" s="238">
        <f>VLOOKUP(H477,CR!A$3:A$27,1,FALSE)</f>
        <v>0</v>
      </c>
      <c r="Z477" s="285">
        <f>VLOOKUP(F477,Terceros!A:B,2,FALSE)</f>
        <v>0</v>
      </c>
      <c r="AA477" s="242">
        <f>VLOOKUP(H477,CR!A$1:CK$26,89,FALSE)</f>
        <v>0</v>
      </c>
    </row>
    <row r="478" spans="1:27" x14ac:dyDescent="0.25">
      <c r="A478" s="5">
        <f t="shared" si="42"/>
        <v>1900</v>
      </c>
      <c r="B478" s="5">
        <f t="shared" si="43"/>
        <v>1</v>
      </c>
      <c r="C478" s="5" t="str">
        <f>VLOOKUP(B478,Tablas!E$1:F$13,2,FALSE)</f>
        <v>1T</v>
      </c>
      <c r="D478" s="60"/>
      <c r="E478" s="55"/>
      <c r="F478" s="243"/>
      <c r="G478" s="419">
        <f>VLOOKUP(F478,Terceros!A:C,3,FALSE)</f>
        <v>0</v>
      </c>
      <c r="H478" s="243"/>
      <c r="I478" s="56"/>
      <c r="J478" s="286" t="str">
        <f t="shared" si="45"/>
        <v>n</v>
      </c>
      <c r="K478" s="286">
        <f>VLOOKUP(F478,Terceros!A:D,4,FALSE)</f>
        <v>0</v>
      </c>
      <c r="L478" s="61" t="s">
        <v>63</v>
      </c>
      <c r="M478" s="57"/>
      <c r="N478" s="58"/>
      <c r="O478" s="57">
        <f t="shared" si="46"/>
        <v>0</v>
      </c>
      <c r="P478" s="59"/>
      <c r="Q478" s="58"/>
      <c r="R478" s="57">
        <f t="shared" si="47"/>
        <v>0</v>
      </c>
      <c r="S478" s="99">
        <f t="shared" si="44"/>
        <v>0</v>
      </c>
      <c r="T478" s="56"/>
      <c r="U478" s="60"/>
      <c r="V478" s="322"/>
      <c r="W478" s="56"/>
      <c r="X478" s="242">
        <f>VLOOKUP(F478,Terceros!A$2:A$301,1,FALSE)</f>
        <v>0</v>
      </c>
      <c r="Y478" s="238">
        <f>VLOOKUP(H478,CR!A$3:A$27,1,FALSE)</f>
        <v>0</v>
      </c>
      <c r="Z478" s="285">
        <f>VLOOKUP(F478,Terceros!A:B,2,FALSE)</f>
        <v>0</v>
      </c>
      <c r="AA478" s="242">
        <f>VLOOKUP(H478,CR!A$1:CK$26,89,FALSE)</f>
        <v>0</v>
      </c>
    </row>
    <row r="479" spans="1:27" x14ac:dyDescent="0.25">
      <c r="A479" s="5">
        <f t="shared" si="42"/>
        <v>1900</v>
      </c>
      <c r="B479" s="5">
        <f t="shared" si="43"/>
        <v>1</v>
      </c>
      <c r="C479" s="5" t="str">
        <f>VLOOKUP(B479,Tablas!E$1:F$13,2,FALSE)</f>
        <v>1T</v>
      </c>
      <c r="D479" s="60"/>
      <c r="E479" s="55"/>
      <c r="F479" s="243"/>
      <c r="G479" s="419">
        <f>VLOOKUP(F479,Terceros!A:C,3,FALSE)</f>
        <v>0</v>
      </c>
      <c r="H479" s="243"/>
      <c r="I479" s="56"/>
      <c r="J479" s="286" t="str">
        <f t="shared" si="45"/>
        <v>n</v>
      </c>
      <c r="K479" s="286">
        <f>VLOOKUP(F479,Terceros!A:D,4,FALSE)</f>
        <v>0</v>
      </c>
      <c r="L479" s="61" t="s">
        <v>63</v>
      </c>
      <c r="M479" s="57"/>
      <c r="N479" s="58"/>
      <c r="O479" s="57">
        <f t="shared" si="46"/>
        <v>0</v>
      </c>
      <c r="P479" s="59"/>
      <c r="Q479" s="58"/>
      <c r="R479" s="57">
        <f t="shared" si="47"/>
        <v>0</v>
      </c>
      <c r="S479" s="99">
        <f t="shared" si="44"/>
        <v>0</v>
      </c>
      <c r="T479" s="56"/>
      <c r="U479" s="60"/>
      <c r="V479" s="322"/>
      <c r="W479" s="56"/>
      <c r="X479" s="242">
        <f>VLOOKUP(F479,Terceros!A$2:A$301,1,FALSE)</f>
        <v>0</v>
      </c>
      <c r="Y479" s="238">
        <f>VLOOKUP(H479,CR!A$3:A$27,1,FALSE)</f>
        <v>0</v>
      </c>
      <c r="Z479" s="285">
        <f>VLOOKUP(F479,Terceros!A:B,2,FALSE)</f>
        <v>0</v>
      </c>
      <c r="AA479" s="242">
        <f>VLOOKUP(H479,CR!A$1:CK$26,89,FALSE)</f>
        <v>0</v>
      </c>
    </row>
    <row r="480" spans="1:27" x14ac:dyDescent="0.25">
      <c r="A480" s="5">
        <f t="shared" si="42"/>
        <v>1900</v>
      </c>
      <c r="B480" s="5">
        <f t="shared" si="43"/>
        <v>1</v>
      </c>
      <c r="C480" s="5" t="str">
        <f>VLOOKUP(B480,Tablas!E$1:F$13,2,FALSE)</f>
        <v>1T</v>
      </c>
      <c r="D480" s="60"/>
      <c r="E480" s="55"/>
      <c r="F480" s="243"/>
      <c r="G480" s="419">
        <f>VLOOKUP(F480,Terceros!A:C,3,FALSE)</f>
        <v>0</v>
      </c>
      <c r="H480" s="243"/>
      <c r="I480" s="56"/>
      <c r="J480" s="286" t="str">
        <f t="shared" si="45"/>
        <v>n</v>
      </c>
      <c r="K480" s="286">
        <f>VLOOKUP(F480,Terceros!A:D,4,FALSE)</f>
        <v>0</v>
      </c>
      <c r="L480" s="61" t="s">
        <v>63</v>
      </c>
      <c r="M480" s="57"/>
      <c r="N480" s="58"/>
      <c r="O480" s="57">
        <f t="shared" si="46"/>
        <v>0</v>
      </c>
      <c r="P480" s="59"/>
      <c r="Q480" s="58"/>
      <c r="R480" s="57">
        <f t="shared" si="47"/>
        <v>0</v>
      </c>
      <c r="S480" s="99">
        <f t="shared" si="44"/>
        <v>0</v>
      </c>
      <c r="T480" s="56"/>
      <c r="U480" s="60"/>
      <c r="V480" s="322"/>
      <c r="W480" s="56"/>
      <c r="X480" s="242">
        <f>VLOOKUP(F480,Terceros!A$2:A$301,1,FALSE)</f>
        <v>0</v>
      </c>
      <c r="Y480" s="238">
        <f>VLOOKUP(H480,CR!A$3:A$27,1,FALSE)</f>
        <v>0</v>
      </c>
      <c r="Z480" s="285">
        <f>VLOOKUP(F480,Terceros!A:B,2,FALSE)</f>
        <v>0</v>
      </c>
      <c r="AA480" s="242">
        <f>VLOOKUP(H480,CR!A$1:CK$26,89,FALSE)</f>
        <v>0</v>
      </c>
    </row>
    <row r="481" spans="1:27" x14ac:dyDescent="0.25">
      <c r="A481" s="5">
        <f t="shared" si="42"/>
        <v>1900</v>
      </c>
      <c r="B481" s="5">
        <f t="shared" si="43"/>
        <v>1</v>
      </c>
      <c r="C481" s="5" t="str">
        <f>VLOOKUP(B481,Tablas!E$1:F$13,2,FALSE)</f>
        <v>1T</v>
      </c>
      <c r="D481" s="60"/>
      <c r="E481" s="55"/>
      <c r="F481" s="243"/>
      <c r="G481" s="419">
        <f>VLOOKUP(F481,Terceros!A:C,3,FALSE)</f>
        <v>0</v>
      </c>
      <c r="H481" s="243"/>
      <c r="I481" s="56"/>
      <c r="J481" s="286" t="str">
        <f t="shared" si="45"/>
        <v>n</v>
      </c>
      <c r="K481" s="286">
        <f>VLOOKUP(F481,Terceros!A:D,4,FALSE)</f>
        <v>0</v>
      </c>
      <c r="L481" s="61" t="s">
        <v>63</v>
      </c>
      <c r="M481" s="57"/>
      <c r="N481" s="58"/>
      <c r="O481" s="57">
        <f t="shared" si="46"/>
        <v>0</v>
      </c>
      <c r="P481" s="59"/>
      <c r="Q481" s="58"/>
      <c r="R481" s="57">
        <f t="shared" si="47"/>
        <v>0</v>
      </c>
      <c r="S481" s="99">
        <f t="shared" si="44"/>
        <v>0</v>
      </c>
      <c r="T481" s="56"/>
      <c r="U481" s="60"/>
      <c r="V481" s="322"/>
      <c r="W481" s="56"/>
      <c r="X481" s="242">
        <f>VLOOKUP(F481,Terceros!A$2:A$301,1,FALSE)</f>
        <v>0</v>
      </c>
      <c r="Y481" s="238">
        <f>VLOOKUP(H481,CR!A$3:A$27,1,FALSE)</f>
        <v>0</v>
      </c>
      <c r="Z481" s="285">
        <f>VLOOKUP(F481,Terceros!A:B,2,FALSE)</f>
        <v>0</v>
      </c>
      <c r="AA481" s="242">
        <f>VLOOKUP(H481,CR!A$1:CK$26,89,FALSE)</f>
        <v>0</v>
      </c>
    </row>
    <row r="482" spans="1:27" x14ac:dyDescent="0.25">
      <c r="A482" s="5">
        <f t="shared" si="42"/>
        <v>1900</v>
      </c>
      <c r="B482" s="5">
        <f t="shared" si="43"/>
        <v>1</v>
      </c>
      <c r="C482" s="5" t="str">
        <f>VLOOKUP(B482,Tablas!E$1:F$13,2,FALSE)</f>
        <v>1T</v>
      </c>
      <c r="D482" s="60"/>
      <c r="E482" s="55"/>
      <c r="F482" s="243"/>
      <c r="G482" s="419">
        <f>VLOOKUP(F482,Terceros!A:C,3,FALSE)</f>
        <v>0</v>
      </c>
      <c r="H482" s="243"/>
      <c r="I482" s="56"/>
      <c r="J482" s="286" t="str">
        <f t="shared" si="45"/>
        <v>n</v>
      </c>
      <c r="K482" s="286">
        <f>VLOOKUP(F482,Terceros!A:D,4,FALSE)</f>
        <v>0</v>
      </c>
      <c r="L482" s="61" t="s">
        <v>63</v>
      </c>
      <c r="M482" s="57"/>
      <c r="N482" s="58"/>
      <c r="O482" s="57">
        <f t="shared" si="46"/>
        <v>0</v>
      </c>
      <c r="P482" s="59"/>
      <c r="Q482" s="58"/>
      <c r="R482" s="57">
        <f t="shared" si="47"/>
        <v>0</v>
      </c>
      <c r="S482" s="99">
        <f t="shared" si="44"/>
        <v>0</v>
      </c>
      <c r="T482" s="56"/>
      <c r="U482" s="60"/>
      <c r="V482" s="322"/>
      <c r="W482" s="56"/>
      <c r="X482" s="242">
        <f>VLOOKUP(F482,Terceros!A$2:A$301,1,FALSE)</f>
        <v>0</v>
      </c>
      <c r="Y482" s="238">
        <f>VLOOKUP(H482,CR!A$3:A$27,1,FALSE)</f>
        <v>0</v>
      </c>
      <c r="Z482" s="285">
        <f>VLOOKUP(F482,Terceros!A:B,2,FALSE)</f>
        <v>0</v>
      </c>
      <c r="AA482" s="242">
        <f>VLOOKUP(H482,CR!A$1:CK$26,89,FALSE)</f>
        <v>0</v>
      </c>
    </row>
    <row r="483" spans="1:27" x14ac:dyDescent="0.25">
      <c r="A483" s="5">
        <f t="shared" si="42"/>
        <v>1900</v>
      </c>
      <c r="B483" s="5">
        <f t="shared" si="43"/>
        <v>1</v>
      </c>
      <c r="C483" s="5" t="str">
        <f>VLOOKUP(B483,Tablas!E$1:F$13,2,FALSE)</f>
        <v>1T</v>
      </c>
      <c r="D483" s="60"/>
      <c r="E483" s="55"/>
      <c r="F483" s="243"/>
      <c r="G483" s="419">
        <f>VLOOKUP(F483,Terceros!A:C,3,FALSE)</f>
        <v>0</v>
      </c>
      <c r="H483" s="243"/>
      <c r="I483" s="56"/>
      <c r="J483" s="286" t="str">
        <f t="shared" si="45"/>
        <v>n</v>
      </c>
      <c r="K483" s="286">
        <f>VLOOKUP(F483,Terceros!A:D,4,FALSE)</f>
        <v>0</v>
      </c>
      <c r="L483" s="61" t="s">
        <v>63</v>
      </c>
      <c r="M483" s="57"/>
      <c r="N483" s="58"/>
      <c r="O483" s="57">
        <f t="shared" si="46"/>
        <v>0</v>
      </c>
      <c r="P483" s="59"/>
      <c r="Q483" s="58"/>
      <c r="R483" s="57">
        <f t="shared" si="47"/>
        <v>0</v>
      </c>
      <c r="S483" s="99">
        <f t="shared" si="44"/>
        <v>0</v>
      </c>
      <c r="T483" s="56"/>
      <c r="U483" s="60"/>
      <c r="V483" s="322"/>
      <c r="W483" s="56"/>
      <c r="X483" s="242">
        <f>VLOOKUP(F483,Terceros!A$2:A$301,1,FALSE)</f>
        <v>0</v>
      </c>
      <c r="Y483" s="238">
        <f>VLOOKUP(H483,CR!A$3:A$27,1,FALSE)</f>
        <v>0</v>
      </c>
      <c r="Z483" s="285">
        <f>VLOOKUP(F483,Terceros!A:B,2,FALSE)</f>
        <v>0</v>
      </c>
      <c r="AA483" s="242">
        <f>VLOOKUP(H483,CR!A$1:CK$26,89,FALSE)</f>
        <v>0</v>
      </c>
    </row>
    <row r="484" spans="1:27" x14ac:dyDescent="0.25">
      <c r="A484" s="5">
        <f t="shared" si="42"/>
        <v>1900</v>
      </c>
      <c r="B484" s="5">
        <f t="shared" si="43"/>
        <v>1</v>
      </c>
      <c r="C484" s="5" t="str">
        <f>VLOOKUP(B484,Tablas!E$1:F$13,2,FALSE)</f>
        <v>1T</v>
      </c>
      <c r="D484" s="60"/>
      <c r="E484" s="55"/>
      <c r="F484" s="243"/>
      <c r="G484" s="419">
        <f>VLOOKUP(F484,Terceros!A:C,3,FALSE)</f>
        <v>0</v>
      </c>
      <c r="H484" s="243"/>
      <c r="I484" s="56"/>
      <c r="J484" s="286" t="str">
        <f t="shared" si="45"/>
        <v>n</v>
      </c>
      <c r="K484" s="286">
        <f>VLOOKUP(F484,Terceros!A:D,4,FALSE)</f>
        <v>0</v>
      </c>
      <c r="L484" s="61" t="s">
        <v>63</v>
      </c>
      <c r="M484" s="57"/>
      <c r="N484" s="58"/>
      <c r="O484" s="57">
        <f t="shared" si="46"/>
        <v>0</v>
      </c>
      <c r="P484" s="59"/>
      <c r="Q484" s="58"/>
      <c r="R484" s="57">
        <f t="shared" si="47"/>
        <v>0</v>
      </c>
      <c r="S484" s="99">
        <f t="shared" si="44"/>
        <v>0</v>
      </c>
      <c r="T484" s="56"/>
      <c r="U484" s="60"/>
      <c r="V484" s="322"/>
      <c r="W484" s="56"/>
      <c r="X484" s="242">
        <f>VLOOKUP(F484,Terceros!A$2:A$301,1,FALSE)</f>
        <v>0</v>
      </c>
      <c r="Y484" s="238">
        <f>VLOOKUP(H484,CR!A$3:A$27,1,FALSE)</f>
        <v>0</v>
      </c>
      <c r="Z484" s="285">
        <f>VLOOKUP(F484,Terceros!A:B,2,FALSE)</f>
        <v>0</v>
      </c>
      <c r="AA484" s="242">
        <f>VLOOKUP(H484,CR!A$1:CK$26,89,FALSE)</f>
        <v>0</v>
      </c>
    </row>
    <row r="485" spans="1:27" x14ac:dyDescent="0.25">
      <c r="A485" s="5">
        <f t="shared" si="42"/>
        <v>1900</v>
      </c>
      <c r="B485" s="5">
        <f t="shared" si="43"/>
        <v>1</v>
      </c>
      <c r="C485" s="5" t="str">
        <f>VLOOKUP(B485,Tablas!E$1:F$13,2,FALSE)</f>
        <v>1T</v>
      </c>
      <c r="D485" s="60"/>
      <c r="E485" s="55"/>
      <c r="F485" s="243"/>
      <c r="G485" s="419">
        <f>VLOOKUP(F485,Terceros!A:C,3,FALSE)</f>
        <v>0</v>
      </c>
      <c r="H485" s="243"/>
      <c r="I485" s="56"/>
      <c r="J485" s="286" t="str">
        <f t="shared" si="45"/>
        <v>n</v>
      </c>
      <c r="K485" s="286">
        <f>VLOOKUP(F485,Terceros!A:D,4,FALSE)</f>
        <v>0</v>
      </c>
      <c r="L485" s="61" t="s">
        <v>63</v>
      </c>
      <c r="M485" s="57"/>
      <c r="N485" s="58"/>
      <c r="O485" s="57">
        <f t="shared" si="46"/>
        <v>0</v>
      </c>
      <c r="P485" s="59"/>
      <c r="Q485" s="58"/>
      <c r="R485" s="57">
        <f t="shared" si="47"/>
        <v>0</v>
      </c>
      <c r="S485" s="99">
        <f t="shared" si="44"/>
        <v>0</v>
      </c>
      <c r="T485" s="56"/>
      <c r="U485" s="60"/>
      <c r="V485" s="322"/>
      <c r="W485" s="56"/>
      <c r="X485" s="242">
        <f>VLOOKUP(F485,Terceros!A$2:A$301,1,FALSE)</f>
        <v>0</v>
      </c>
      <c r="Y485" s="238">
        <f>VLOOKUP(H485,CR!A$3:A$27,1,FALSE)</f>
        <v>0</v>
      </c>
      <c r="Z485" s="285">
        <f>VLOOKUP(F485,Terceros!A:B,2,FALSE)</f>
        <v>0</v>
      </c>
      <c r="AA485" s="242">
        <f>VLOOKUP(H485,CR!A$1:CK$26,89,FALSE)</f>
        <v>0</v>
      </c>
    </row>
    <row r="486" spans="1:27" x14ac:dyDescent="0.25">
      <c r="A486" s="5">
        <f t="shared" si="42"/>
        <v>1900</v>
      </c>
      <c r="B486" s="5">
        <f t="shared" si="43"/>
        <v>1</v>
      </c>
      <c r="C486" s="5" t="str">
        <f>VLOOKUP(B486,Tablas!E$1:F$13,2,FALSE)</f>
        <v>1T</v>
      </c>
      <c r="D486" s="60"/>
      <c r="E486" s="55"/>
      <c r="F486" s="243"/>
      <c r="G486" s="419">
        <f>VLOOKUP(F486,Terceros!A:C,3,FALSE)</f>
        <v>0</v>
      </c>
      <c r="H486" s="243"/>
      <c r="I486" s="56"/>
      <c r="J486" s="286" t="str">
        <f t="shared" si="45"/>
        <v>n</v>
      </c>
      <c r="K486" s="286">
        <f>VLOOKUP(F486,Terceros!A:D,4,FALSE)</f>
        <v>0</v>
      </c>
      <c r="L486" s="61" t="s">
        <v>63</v>
      </c>
      <c r="M486" s="57"/>
      <c r="N486" s="58"/>
      <c r="O486" s="57">
        <f t="shared" si="46"/>
        <v>0</v>
      </c>
      <c r="P486" s="59"/>
      <c r="Q486" s="58"/>
      <c r="R486" s="57">
        <f t="shared" si="47"/>
        <v>0</v>
      </c>
      <c r="S486" s="99">
        <f t="shared" si="44"/>
        <v>0</v>
      </c>
      <c r="T486" s="56"/>
      <c r="U486" s="60"/>
      <c r="V486" s="322"/>
      <c r="W486" s="56"/>
      <c r="X486" s="242">
        <f>VLOOKUP(F486,Terceros!A$2:A$301,1,FALSE)</f>
        <v>0</v>
      </c>
      <c r="Y486" s="238">
        <f>VLOOKUP(H486,CR!A$3:A$27,1,FALSE)</f>
        <v>0</v>
      </c>
      <c r="Z486" s="285">
        <f>VLOOKUP(F486,Terceros!A:B,2,FALSE)</f>
        <v>0</v>
      </c>
      <c r="AA486" s="242">
        <f>VLOOKUP(H486,CR!A$1:CK$26,89,FALSE)</f>
        <v>0</v>
      </c>
    </row>
    <row r="487" spans="1:27" x14ac:dyDescent="0.25">
      <c r="A487" s="5">
        <f t="shared" si="42"/>
        <v>1900</v>
      </c>
      <c r="B487" s="5">
        <f t="shared" si="43"/>
        <v>1</v>
      </c>
      <c r="C487" s="5" t="str">
        <f>VLOOKUP(B487,Tablas!E$1:F$13,2,FALSE)</f>
        <v>1T</v>
      </c>
      <c r="D487" s="60"/>
      <c r="E487" s="55"/>
      <c r="F487" s="243"/>
      <c r="G487" s="419">
        <f>VLOOKUP(F487,Terceros!A:C,3,FALSE)</f>
        <v>0</v>
      </c>
      <c r="H487" s="243"/>
      <c r="I487" s="56"/>
      <c r="J487" s="286" t="str">
        <f t="shared" si="45"/>
        <v>n</v>
      </c>
      <c r="K487" s="286">
        <f>VLOOKUP(F487,Terceros!A:D,4,FALSE)</f>
        <v>0</v>
      </c>
      <c r="L487" s="61" t="s">
        <v>63</v>
      </c>
      <c r="M487" s="57"/>
      <c r="N487" s="58"/>
      <c r="O487" s="57">
        <f t="shared" si="46"/>
        <v>0</v>
      </c>
      <c r="P487" s="59"/>
      <c r="Q487" s="58"/>
      <c r="R487" s="57">
        <f t="shared" si="47"/>
        <v>0</v>
      </c>
      <c r="S487" s="99">
        <f t="shared" si="44"/>
        <v>0</v>
      </c>
      <c r="T487" s="56"/>
      <c r="U487" s="60"/>
      <c r="V487" s="322"/>
      <c r="W487" s="56"/>
      <c r="X487" s="242">
        <f>VLOOKUP(F487,Terceros!A$2:A$301,1,FALSE)</f>
        <v>0</v>
      </c>
      <c r="Y487" s="238">
        <f>VLOOKUP(H487,CR!A$3:A$27,1,FALSE)</f>
        <v>0</v>
      </c>
      <c r="Z487" s="285">
        <f>VLOOKUP(F487,Terceros!A:B,2,FALSE)</f>
        <v>0</v>
      </c>
      <c r="AA487" s="242">
        <f>VLOOKUP(H487,CR!A$1:CK$26,89,FALSE)</f>
        <v>0</v>
      </c>
    </row>
    <row r="488" spans="1:27" x14ac:dyDescent="0.25">
      <c r="A488" s="5">
        <f t="shared" si="42"/>
        <v>1900</v>
      </c>
      <c r="B488" s="5">
        <f t="shared" si="43"/>
        <v>1</v>
      </c>
      <c r="C488" s="5" t="str">
        <f>VLOOKUP(B488,Tablas!E$1:F$13,2,FALSE)</f>
        <v>1T</v>
      </c>
      <c r="D488" s="60"/>
      <c r="E488" s="55"/>
      <c r="F488" s="243"/>
      <c r="G488" s="419">
        <f>VLOOKUP(F488,Terceros!A:C,3,FALSE)</f>
        <v>0</v>
      </c>
      <c r="H488" s="243"/>
      <c r="I488" s="56"/>
      <c r="J488" s="286" t="str">
        <f t="shared" si="45"/>
        <v>n</v>
      </c>
      <c r="K488" s="286">
        <f>VLOOKUP(F488,Terceros!A:D,4,FALSE)</f>
        <v>0</v>
      </c>
      <c r="L488" s="61" t="s">
        <v>63</v>
      </c>
      <c r="M488" s="57"/>
      <c r="N488" s="58"/>
      <c r="O488" s="57">
        <f t="shared" si="46"/>
        <v>0</v>
      </c>
      <c r="P488" s="59"/>
      <c r="Q488" s="58"/>
      <c r="R488" s="57">
        <f t="shared" si="47"/>
        <v>0</v>
      </c>
      <c r="S488" s="99">
        <f t="shared" si="44"/>
        <v>0</v>
      </c>
      <c r="T488" s="56"/>
      <c r="U488" s="60"/>
      <c r="V488" s="322"/>
      <c r="W488" s="56"/>
      <c r="X488" s="242">
        <f>VLOOKUP(F488,Terceros!A$2:A$301,1,FALSE)</f>
        <v>0</v>
      </c>
      <c r="Y488" s="238">
        <f>VLOOKUP(H488,CR!A$3:A$27,1,FALSE)</f>
        <v>0</v>
      </c>
      <c r="Z488" s="285">
        <f>VLOOKUP(F488,Terceros!A:B,2,FALSE)</f>
        <v>0</v>
      </c>
      <c r="AA488" s="242">
        <f>VLOOKUP(H488,CR!A$1:CK$26,89,FALSE)</f>
        <v>0</v>
      </c>
    </row>
    <row r="489" spans="1:27" x14ac:dyDescent="0.25">
      <c r="A489" s="5">
        <f t="shared" si="42"/>
        <v>1900</v>
      </c>
      <c r="B489" s="5">
        <f t="shared" si="43"/>
        <v>1</v>
      </c>
      <c r="C489" s="5" t="str">
        <f>VLOOKUP(B489,Tablas!E$1:F$13,2,FALSE)</f>
        <v>1T</v>
      </c>
      <c r="D489" s="60"/>
      <c r="E489" s="55"/>
      <c r="F489" s="243"/>
      <c r="G489" s="419">
        <f>VLOOKUP(F489,Terceros!A:C,3,FALSE)</f>
        <v>0</v>
      </c>
      <c r="H489" s="243"/>
      <c r="I489" s="56"/>
      <c r="J489" s="286" t="str">
        <f t="shared" si="45"/>
        <v>n</v>
      </c>
      <c r="K489" s="286">
        <f>VLOOKUP(F489,Terceros!A:D,4,FALSE)</f>
        <v>0</v>
      </c>
      <c r="L489" s="61" t="s">
        <v>63</v>
      </c>
      <c r="M489" s="57"/>
      <c r="N489" s="58"/>
      <c r="O489" s="57">
        <f t="shared" si="46"/>
        <v>0</v>
      </c>
      <c r="P489" s="59"/>
      <c r="Q489" s="58"/>
      <c r="R489" s="57">
        <f t="shared" si="47"/>
        <v>0</v>
      </c>
      <c r="S489" s="99">
        <f t="shared" si="44"/>
        <v>0</v>
      </c>
      <c r="T489" s="56"/>
      <c r="U489" s="60"/>
      <c r="V489" s="322"/>
      <c r="W489" s="56"/>
      <c r="X489" s="242">
        <f>VLOOKUP(F489,Terceros!A$2:A$301,1,FALSE)</f>
        <v>0</v>
      </c>
      <c r="Y489" s="238">
        <f>VLOOKUP(H489,CR!A$3:A$27,1,FALSE)</f>
        <v>0</v>
      </c>
      <c r="Z489" s="285">
        <f>VLOOKUP(F489,Terceros!A:B,2,FALSE)</f>
        <v>0</v>
      </c>
      <c r="AA489" s="242">
        <f>VLOOKUP(H489,CR!A$1:CK$26,89,FALSE)</f>
        <v>0</v>
      </c>
    </row>
    <row r="490" spans="1:27" x14ac:dyDescent="0.25">
      <c r="A490" s="5">
        <f t="shared" si="42"/>
        <v>1900</v>
      </c>
      <c r="B490" s="5">
        <f t="shared" si="43"/>
        <v>1</v>
      </c>
      <c r="C490" s="5" t="str">
        <f>VLOOKUP(B490,Tablas!E$1:F$13,2,FALSE)</f>
        <v>1T</v>
      </c>
      <c r="D490" s="60"/>
      <c r="E490" s="55"/>
      <c r="F490" s="243"/>
      <c r="G490" s="419">
        <f>VLOOKUP(F490,Terceros!A:C,3,FALSE)</f>
        <v>0</v>
      </c>
      <c r="H490" s="243"/>
      <c r="I490" s="56"/>
      <c r="J490" s="286" t="str">
        <f t="shared" si="45"/>
        <v>n</v>
      </c>
      <c r="K490" s="286">
        <f>VLOOKUP(F490,Terceros!A:D,4,FALSE)</f>
        <v>0</v>
      </c>
      <c r="L490" s="61" t="s">
        <v>63</v>
      </c>
      <c r="M490" s="57"/>
      <c r="N490" s="58"/>
      <c r="O490" s="57">
        <f t="shared" si="46"/>
        <v>0</v>
      </c>
      <c r="P490" s="59"/>
      <c r="Q490" s="58"/>
      <c r="R490" s="57">
        <f t="shared" si="47"/>
        <v>0</v>
      </c>
      <c r="S490" s="99">
        <f t="shared" si="44"/>
        <v>0</v>
      </c>
      <c r="T490" s="56"/>
      <c r="U490" s="60"/>
      <c r="V490" s="322"/>
      <c r="W490" s="56"/>
      <c r="X490" s="242">
        <f>VLOOKUP(F490,Terceros!A$2:A$301,1,FALSE)</f>
        <v>0</v>
      </c>
      <c r="Y490" s="238">
        <f>VLOOKUP(H490,CR!A$3:A$27,1,FALSE)</f>
        <v>0</v>
      </c>
      <c r="Z490" s="285">
        <f>VLOOKUP(F490,Terceros!A:B,2,FALSE)</f>
        <v>0</v>
      </c>
      <c r="AA490" s="242">
        <f>VLOOKUP(H490,CR!A$1:CK$26,89,FALSE)</f>
        <v>0</v>
      </c>
    </row>
    <row r="491" spans="1:27" x14ac:dyDescent="0.25">
      <c r="A491" s="5">
        <f t="shared" si="42"/>
        <v>1900</v>
      </c>
      <c r="B491" s="5">
        <f t="shared" si="43"/>
        <v>1</v>
      </c>
      <c r="C491" s="5" t="str">
        <f>VLOOKUP(B491,Tablas!E$1:F$13,2,FALSE)</f>
        <v>1T</v>
      </c>
      <c r="D491" s="60"/>
      <c r="E491" s="55"/>
      <c r="F491" s="243"/>
      <c r="G491" s="419">
        <f>VLOOKUP(F491,Terceros!A:C,3,FALSE)</f>
        <v>0</v>
      </c>
      <c r="H491" s="243"/>
      <c r="I491" s="56"/>
      <c r="J491" s="286" t="str">
        <f t="shared" si="45"/>
        <v>n</v>
      </c>
      <c r="K491" s="286">
        <f>VLOOKUP(F491,Terceros!A:D,4,FALSE)</f>
        <v>0</v>
      </c>
      <c r="L491" s="61" t="s">
        <v>63</v>
      </c>
      <c r="M491" s="57"/>
      <c r="N491" s="58"/>
      <c r="O491" s="57">
        <f t="shared" si="46"/>
        <v>0</v>
      </c>
      <c r="P491" s="59"/>
      <c r="Q491" s="58"/>
      <c r="R491" s="57">
        <f t="shared" si="47"/>
        <v>0</v>
      </c>
      <c r="S491" s="99">
        <f t="shared" si="44"/>
        <v>0</v>
      </c>
      <c r="T491" s="56"/>
      <c r="U491" s="60"/>
      <c r="V491" s="322"/>
      <c r="W491" s="56"/>
      <c r="X491" s="242">
        <f>VLOOKUP(F491,Terceros!A$2:A$301,1,FALSE)</f>
        <v>0</v>
      </c>
      <c r="Y491" s="238">
        <f>VLOOKUP(H491,CR!A$3:A$27,1,FALSE)</f>
        <v>0</v>
      </c>
      <c r="Z491" s="285">
        <f>VLOOKUP(F491,Terceros!A:B,2,FALSE)</f>
        <v>0</v>
      </c>
      <c r="AA491" s="242">
        <f>VLOOKUP(H491,CR!A$1:CK$26,89,FALSE)</f>
        <v>0</v>
      </c>
    </row>
    <row r="492" spans="1:27" x14ac:dyDescent="0.25">
      <c r="A492" s="5">
        <f t="shared" si="42"/>
        <v>1900</v>
      </c>
      <c r="B492" s="5">
        <f t="shared" si="43"/>
        <v>1</v>
      </c>
      <c r="C492" s="5" t="str">
        <f>VLOOKUP(B492,Tablas!E$1:F$13,2,FALSE)</f>
        <v>1T</v>
      </c>
      <c r="D492" s="60"/>
      <c r="E492" s="55"/>
      <c r="F492" s="243"/>
      <c r="G492" s="419">
        <f>VLOOKUP(F492,Terceros!A:C,3,FALSE)</f>
        <v>0</v>
      </c>
      <c r="H492" s="243"/>
      <c r="I492" s="56"/>
      <c r="J492" s="286" t="str">
        <f t="shared" si="45"/>
        <v>n</v>
      </c>
      <c r="K492" s="286">
        <f>VLOOKUP(F492,Terceros!A:D,4,FALSE)</f>
        <v>0</v>
      </c>
      <c r="L492" s="61" t="s">
        <v>63</v>
      </c>
      <c r="M492" s="57"/>
      <c r="N492" s="58"/>
      <c r="O492" s="57">
        <f t="shared" si="46"/>
        <v>0</v>
      </c>
      <c r="P492" s="59"/>
      <c r="Q492" s="58"/>
      <c r="R492" s="57">
        <f t="shared" si="47"/>
        <v>0</v>
      </c>
      <c r="S492" s="99">
        <f t="shared" si="44"/>
        <v>0</v>
      </c>
      <c r="T492" s="56"/>
      <c r="U492" s="60"/>
      <c r="V492" s="322"/>
      <c r="W492" s="56"/>
      <c r="X492" s="242">
        <f>VLOOKUP(F492,Terceros!A$2:A$301,1,FALSE)</f>
        <v>0</v>
      </c>
      <c r="Y492" s="238">
        <f>VLOOKUP(H492,CR!A$3:A$27,1,FALSE)</f>
        <v>0</v>
      </c>
      <c r="Z492" s="285">
        <f>VLOOKUP(F492,Terceros!A:B,2,FALSE)</f>
        <v>0</v>
      </c>
      <c r="AA492" s="242">
        <f>VLOOKUP(H492,CR!A$1:CK$26,89,FALSE)</f>
        <v>0</v>
      </c>
    </row>
    <row r="493" spans="1:27" x14ac:dyDescent="0.25">
      <c r="A493" s="5">
        <f t="shared" si="42"/>
        <v>1900</v>
      </c>
      <c r="B493" s="5">
        <f t="shared" si="43"/>
        <v>1</v>
      </c>
      <c r="C493" s="5" t="str">
        <f>VLOOKUP(B493,Tablas!E$1:F$13,2,FALSE)</f>
        <v>1T</v>
      </c>
      <c r="D493" s="60"/>
      <c r="E493" s="55"/>
      <c r="F493" s="243"/>
      <c r="G493" s="419">
        <f>VLOOKUP(F493,Terceros!A:C,3,FALSE)</f>
        <v>0</v>
      </c>
      <c r="H493" s="243"/>
      <c r="I493" s="56"/>
      <c r="J493" s="286" t="str">
        <f t="shared" si="45"/>
        <v>n</v>
      </c>
      <c r="K493" s="286">
        <f>VLOOKUP(F493,Terceros!A:D,4,FALSE)</f>
        <v>0</v>
      </c>
      <c r="L493" s="61" t="s">
        <v>63</v>
      </c>
      <c r="M493" s="57"/>
      <c r="N493" s="58"/>
      <c r="O493" s="57">
        <f t="shared" si="46"/>
        <v>0</v>
      </c>
      <c r="P493" s="59"/>
      <c r="Q493" s="58"/>
      <c r="R493" s="57">
        <f t="shared" si="47"/>
        <v>0</v>
      </c>
      <c r="S493" s="99">
        <f t="shared" si="44"/>
        <v>0</v>
      </c>
      <c r="T493" s="56"/>
      <c r="U493" s="60"/>
      <c r="V493" s="322"/>
      <c r="W493" s="56"/>
      <c r="X493" s="242">
        <f>VLOOKUP(F493,Terceros!A$2:A$301,1,FALSE)</f>
        <v>0</v>
      </c>
      <c r="Y493" s="238">
        <f>VLOOKUP(H493,CR!A$3:A$27,1,FALSE)</f>
        <v>0</v>
      </c>
      <c r="Z493" s="285">
        <f>VLOOKUP(F493,Terceros!A:B,2,FALSE)</f>
        <v>0</v>
      </c>
      <c r="AA493" s="242">
        <f>VLOOKUP(H493,CR!A$1:CK$26,89,FALSE)</f>
        <v>0</v>
      </c>
    </row>
    <row r="494" spans="1:27" x14ac:dyDescent="0.25">
      <c r="A494" s="5">
        <f t="shared" si="42"/>
        <v>1900</v>
      </c>
      <c r="B494" s="5">
        <f t="shared" si="43"/>
        <v>1</v>
      </c>
      <c r="C494" s="5" t="str">
        <f>VLOOKUP(B494,Tablas!E$1:F$13,2,FALSE)</f>
        <v>1T</v>
      </c>
      <c r="D494" s="60"/>
      <c r="E494" s="55"/>
      <c r="F494" s="243"/>
      <c r="G494" s="419">
        <f>VLOOKUP(F494,Terceros!A:C,3,FALSE)</f>
        <v>0</v>
      </c>
      <c r="H494" s="243"/>
      <c r="I494" s="56"/>
      <c r="J494" s="286" t="str">
        <f t="shared" si="45"/>
        <v>n</v>
      </c>
      <c r="K494" s="286">
        <f>VLOOKUP(F494,Terceros!A:D,4,FALSE)</f>
        <v>0</v>
      </c>
      <c r="L494" s="61" t="s">
        <v>63</v>
      </c>
      <c r="M494" s="57"/>
      <c r="N494" s="58"/>
      <c r="O494" s="57">
        <f t="shared" si="46"/>
        <v>0</v>
      </c>
      <c r="P494" s="59"/>
      <c r="Q494" s="58"/>
      <c r="R494" s="57">
        <f t="shared" si="47"/>
        <v>0</v>
      </c>
      <c r="S494" s="99">
        <f t="shared" si="44"/>
        <v>0</v>
      </c>
      <c r="T494" s="56"/>
      <c r="U494" s="60"/>
      <c r="V494" s="322"/>
      <c r="W494" s="56"/>
      <c r="X494" s="242">
        <f>VLOOKUP(F494,Terceros!A$2:A$301,1,FALSE)</f>
        <v>0</v>
      </c>
      <c r="Y494" s="238">
        <f>VLOOKUP(H494,CR!A$3:A$27,1,FALSE)</f>
        <v>0</v>
      </c>
      <c r="Z494" s="285">
        <f>VLOOKUP(F494,Terceros!A:B,2,FALSE)</f>
        <v>0</v>
      </c>
      <c r="AA494" s="242">
        <f>VLOOKUP(H494,CR!A$1:CK$26,89,FALSE)</f>
        <v>0</v>
      </c>
    </row>
    <row r="495" spans="1:27" x14ac:dyDescent="0.25">
      <c r="A495" s="5">
        <f t="shared" si="42"/>
        <v>1900</v>
      </c>
      <c r="B495" s="5">
        <f t="shared" si="43"/>
        <v>1</v>
      </c>
      <c r="C495" s="5" t="str">
        <f>VLOOKUP(B495,Tablas!E$1:F$13,2,FALSE)</f>
        <v>1T</v>
      </c>
      <c r="D495" s="60"/>
      <c r="E495" s="55"/>
      <c r="F495" s="243"/>
      <c r="G495" s="419">
        <f>VLOOKUP(F495,Terceros!A:C,3,FALSE)</f>
        <v>0</v>
      </c>
      <c r="H495" s="243"/>
      <c r="I495" s="56"/>
      <c r="J495" s="286" t="str">
        <f t="shared" si="45"/>
        <v>n</v>
      </c>
      <c r="K495" s="286">
        <f>VLOOKUP(F495,Terceros!A:D,4,FALSE)</f>
        <v>0</v>
      </c>
      <c r="L495" s="61" t="s">
        <v>63</v>
      </c>
      <c r="M495" s="57"/>
      <c r="N495" s="58"/>
      <c r="O495" s="57">
        <f t="shared" si="46"/>
        <v>0</v>
      </c>
      <c r="P495" s="59"/>
      <c r="Q495" s="58"/>
      <c r="R495" s="57">
        <f t="shared" si="47"/>
        <v>0</v>
      </c>
      <c r="S495" s="99">
        <f t="shared" si="44"/>
        <v>0</v>
      </c>
      <c r="T495" s="56"/>
      <c r="U495" s="60"/>
      <c r="V495" s="322"/>
      <c r="W495" s="56"/>
      <c r="X495" s="242">
        <f>VLOOKUP(F495,Terceros!A$2:A$301,1,FALSE)</f>
        <v>0</v>
      </c>
      <c r="Y495" s="238">
        <f>VLOOKUP(H495,CR!A$3:A$27,1,FALSE)</f>
        <v>0</v>
      </c>
      <c r="Z495" s="285">
        <f>VLOOKUP(F495,Terceros!A:B,2,FALSE)</f>
        <v>0</v>
      </c>
      <c r="AA495" s="242">
        <f>VLOOKUP(H495,CR!A$1:CK$26,89,FALSE)</f>
        <v>0</v>
      </c>
    </row>
    <row r="496" spans="1:27" x14ac:dyDescent="0.25">
      <c r="A496" s="5">
        <f t="shared" si="42"/>
        <v>1900</v>
      </c>
      <c r="B496" s="5">
        <f t="shared" si="43"/>
        <v>1</v>
      </c>
      <c r="C496" s="5" t="str">
        <f>VLOOKUP(B496,Tablas!E$1:F$13,2,FALSE)</f>
        <v>1T</v>
      </c>
      <c r="D496" s="60"/>
      <c r="E496" s="55"/>
      <c r="F496" s="243"/>
      <c r="G496" s="419">
        <f>VLOOKUP(F496,Terceros!A:C,3,FALSE)</f>
        <v>0</v>
      </c>
      <c r="H496" s="243"/>
      <c r="I496" s="56"/>
      <c r="J496" s="286" t="str">
        <f t="shared" si="45"/>
        <v>n</v>
      </c>
      <c r="K496" s="286">
        <f>VLOOKUP(F496,Terceros!A:D,4,FALSE)</f>
        <v>0</v>
      </c>
      <c r="L496" s="61" t="s">
        <v>63</v>
      </c>
      <c r="M496" s="57"/>
      <c r="N496" s="58"/>
      <c r="O496" s="57">
        <f t="shared" si="46"/>
        <v>0</v>
      </c>
      <c r="P496" s="59"/>
      <c r="Q496" s="58"/>
      <c r="R496" s="57">
        <f t="shared" si="47"/>
        <v>0</v>
      </c>
      <c r="S496" s="99">
        <f t="shared" si="44"/>
        <v>0</v>
      </c>
      <c r="T496" s="56"/>
      <c r="U496" s="60"/>
      <c r="V496" s="322"/>
      <c r="W496" s="56"/>
      <c r="X496" s="242">
        <f>VLOOKUP(F496,Terceros!A$2:A$301,1,FALSE)</f>
        <v>0</v>
      </c>
      <c r="Y496" s="238">
        <f>VLOOKUP(H496,CR!A$3:A$27,1,FALSE)</f>
        <v>0</v>
      </c>
      <c r="Z496" s="285">
        <f>VLOOKUP(F496,Terceros!A:B,2,FALSE)</f>
        <v>0</v>
      </c>
      <c r="AA496" s="242">
        <f>VLOOKUP(H496,CR!A$1:CK$26,89,FALSE)</f>
        <v>0</v>
      </c>
    </row>
    <row r="497" spans="1:27" x14ac:dyDescent="0.25">
      <c r="A497" s="5">
        <f t="shared" si="42"/>
        <v>1900</v>
      </c>
      <c r="B497" s="5">
        <f t="shared" si="43"/>
        <v>1</v>
      </c>
      <c r="C497" s="5" t="str">
        <f>VLOOKUP(B497,Tablas!E$1:F$13,2,FALSE)</f>
        <v>1T</v>
      </c>
      <c r="D497" s="60"/>
      <c r="E497" s="55"/>
      <c r="F497" s="243"/>
      <c r="G497" s="419">
        <f>VLOOKUP(F497,Terceros!A:C,3,FALSE)</f>
        <v>0</v>
      </c>
      <c r="H497" s="243"/>
      <c r="I497" s="56"/>
      <c r="J497" s="286" t="str">
        <f t="shared" si="45"/>
        <v>n</v>
      </c>
      <c r="K497" s="286">
        <f>VLOOKUP(F497,Terceros!A:D,4,FALSE)</f>
        <v>0</v>
      </c>
      <c r="L497" s="61" t="s">
        <v>63</v>
      </c>
      <c r="M497" s="57"/>
      <c r="N497" s="58"/>
      <c r="O497" s="57">
        <f t="shared" si="46"/>
        <v>0</v>
      </c>
      <c r="P497" s="59"/>
      <c r="Q497" s="58"/>
      <c r="R497" s="57">
        <f t="shared" si="47"/>
        <v>0</v>
      </c>
      <c r="S497" s="99">
        <f t="shared" si="44"/>
        <v>0</v>
      </c>
      <c r="T497" s="56"/>
      <c r="U497" s="60"/>
      <c r="V497" s="322"/>
      <c r="W497" s="56"/>
      <c r="X497" s="242">
        <f>VLOOKUP(F497,Terceros!A$2:A$301,1,FALSE)</f>
        <v>0</v>
      </c>
      <c r="Y497" s="238">
        <f>VLOOKUP(H497,CR!A$3:A$27,1,FALSE)</f>
        <v>0</v>
      </c>
      <c r="Z497" s="285">
        <f>VLOOKUP(F497,Terceros!A:B,2,FALSE)</f>
        <v>0</v>
      </c>
      <c r="AA497" s="242">
        <f>VLOOKUP(H497,CR!A$1:CK$26,89,FALSE)</f>
        <v>0</v>
      </c>
    </row>
    <row r="498" spans="1:27" x14ac:dyDescent="0.25">
      <c r="A498" s="5">
        <f t="shared" si="42"/>
        <v>1900</v>
      </c>
      <c r="B498" s="5">
        <f t="shared" si="43"/>
        <v>1</v>
      </c>
      <c r="C498" s="5" t="str">
        <f>VLOOKUP(B498,Tablas!E$1:F$13,2,FALSE)</f>
        <v>1T</v>
      </c>
      <c r="D498" s="60"/>
      <c r="E498" s="55"/>
      <c r="F498" s="243"/>
      <c r="G498" s="419">
        <f>VLOOKUP(F498,Terceros!A:C,3,FALSE)</f>
        <v>0</v>
      </c>
      <c r="H498" s="243"/>
      <c r="I498" s="56"/>
      <c r="J498" s="286" t="str">
        <f t="shared" si="45"/>
        <v>n</v>
      </c>
      <c r="K498" s="286">
        <f>VLOOKUP(F498,Terceros!A:D,4,FALSE)</f>
        <v>0</v>
      </c>
      <c r="L498" s="61" t="s">
        <v>63</v>
      </c>
      <c r="M498" s="57"/>
      <c r="N498" s="58"/>
      <c r="O498" s="57">
        <f t="shared" si="46"/>
        <v>0</v>
      </c>
      <c r="P498" s="59"/>
      <c r="Q498" s="58"/>
      <c r="R498" s="57">
        <f t="shared" si="47"/>
        <v>0</v>
      </c>
      <c r="S498" s="99">
        <f t="shared" si="44"/>
        <v>0</v>
      </c>
      <c r="T498" s="56"/>
      <c r="U498" s="60"/>
      <c r="V498" s="322"/>
      <c r="W498" s="56"/>
      <c r="X498" s="242">
        <f>VLOOKUP(F498,Terceros!A$2:A$301,1,FALSE)</f>
        <v>0</v>
      </c>
      <c r="Y498" s="238">
        <f>VLOOKUP(H498,CR!A$3:A$27,1,FALSE)</f>
        <v>0</v>
      </c>
      <c r="Z498" s="285">
        <f>VLOOKUP(F498,Terceros!A:B,2,FALSE)</f>
        <v>0</v>
      </c>
      <c r="AA498" s="242">
        <f>VLOOKUP(H498,CR!A$1:CK$26,89,FALSE)</f>
        <v>0</v>
      </c>
    </row>
    <row r="499" spans="1:27" x14ac:dyDescent="0.25">
      <c r="A499" s="5">
        <f t="shared" si="42"/>
        <v>1900</v>
      </c>
      <c r="B499" s="5">
        <f t="shared" si="43"/>
        <v>1</v>
      </c>
      <c r="C499" s="5" t="str">
        <f>VLOOKUP(B499,Tablas!E$1:F$13,2,FALSE)</f>
        <v>1T</v>
      </c>
      <c r="D499" s="60"/>
      <c r="E499" s="55"/>
      <c r="F499" s="243"/>
      <c r="G499" s="419">
        <f>VLOOKUP(F499,Terceros!A:C,3,FALSE)</f>
        <v>0</v>
      </c>
      <c r="H499" s="243"/>
      <c r="I499" s="56"/>
      <c r="J499" s="286" t="str">
        <f t="shared" si="45"/>
        <v>n</v>
      </c>
      <c r="K499" s="286">
        <f>VLOOKUP(F499,Terceros!A:D,4,FALSE)</f>
        <v>0</v>
      </c>
      <c r="L499" s="61" t="s">
        <v>63</v>
      </c>
      <c r="M499" s="57"/>
      <c r="N499" s="58"/>
      <c r="O499" s="57">
        <f t="shared" si="46"/>
        <v>0</v>
      </c>
      <c r="P499" s="59"/>
      <c r="Q499" s="58"/>
      <c r="R499" s="57">
        <f t="shared" si="47"/>
        <v>0</v>
      </c>
      <c r="S499" s="99">
        <f t="shared" si="44"/>
        <v>0</v>
      </c>
      <c r="T499" s="56"/>
      <c r="U499" s="60"/>
      <c r="V499" s="322"/>
      <c r="W499" s="56"/>
      <c r="X499" s="242">
        <f>VLOOKUP(F499,Terceros!A$2:A$301,1,FALSE)</f>
        <v>0</v>
      </c>
      <c r="Y499" s="238">
        <f>VLOOKUP(H499,CR!A$3:A$27,1,FALSE)</f>
        <v>0</v>
      </c>
      <c r="Z499" s="285">
        <f>VLOOKUP(F499,Terceros!A:B,2,FALSE)</f>
        <v>0</v>
      </c>
      <c r="AA499" s="242">
        <f>VLOOKUP(H499,CR!A$1:CK$26,89,FALSE)</f>
        <v>0</v>
      </c>
    </row>
    <row r="500" spans="1:27" x14ac:dyDescent="0.25">
      <c r="A500" s="5">
        <f t="shared" si="42"/>
        <v>1900</v>
      </c>
      <c r="B500" s="5">
        <f t="shared" si="43"/>
        <v>1</v>
      </c>
      <c r="C500" s="5" t="str">
        <f>VLOOKUP(B500,Tablas!E$1:F$13,2,FALSE)</f>
        <v>1T</v>
      </c>
      <c r="D500" s="60"/>
      <c r="E500" s="55"/>
      <c r="F500" s="243"/>
      <c r="G500" s="419">
        <f>VLOOKUP(F500,Terceros!A:C,3,FALSE)</f>
        <v>0</v>
      </c>
      <c r="H500" s="243"/>
      <c r="I500" s="56"/>
      <c r="J500" s="286" t="str">
        <f t="shared" si="45"/>
        <v>n</v>
      </c>
      <c r="K500" s="286">
        <f>VLOOKUP(F500,Terceros!A:D,4,FALSE)</f>
        <v>0</v>
      </c>
      <c r="L500" s="61" t="s">
        <v>63</v>
      </c>
      <c r="M500" s="57"/>
      <c r="N500" s="58"/>
      <c r="O500" s="57">
        <f t="shared" si="46"/>
        <v>0</v>
      </c>
      <c r="P500" s="59"/>
      <c r="Q500" s="58"/>
      <c r="R500" s="57">
        <f t="shared" si="47"/>
        <v>0</v>
      </c>
      <c r="S500" s="99">
        <f t="shared" si="44"/>
        <v>0</v>
      </c>
      <c r="T500" s="56"/>
      <c r="U500" s="60"/>
      <c r="V500" s="322"/>
      <c r="W500" s="56"/>
      <c r="X500" s="242">
        <f>VLOOKUP(F500,Terceros!A$2:A$301,1,FALSE)</f>
        <v>0</v>
      </c>
      <c r="Y500" s="238">
        <f>VLOOKUP(H500,CR!A$3:A$27,1,FALSE)</f>
        <v>0</v>
      </c>
      <c r="Z500" s="285">
        <f>VLOOKUP(F500,Terceros!A:B,2,FALSE)</f>
        <v>0</v>
      </c>
      <c r="AA500" s="242">
        <f>VLOOKUP(H500,CR!A$1:CK$26,89,FALSE)</f>
        <v>0</v>
      </c>
    </row>
    <row r="501" spans="1:27" x14ac:dyDescent="0.25">
      <c r="A501" s="5">
        <f t="shared" si="42"/>
        <v>1900</v>
      </c>
      <c r="B501" s="5">
        <f t="shared" si="43"/>
        <v>1</v>
      </c>
      <c r="C501" s="5" t="str">
        <f>VLOOKUP(B501,Tablas!E$1:F$13,2,FALSE)</f>
        <v>1T</v>
      </c>
      <c r="D501" s="60"/>
      <c r="E501" s="55"/>
      <c r="F501" s="243"/>
      <c r="G501" s="419">
        <f>VLOOKUP(F501,Terceros!A:C,3,FALSE)</f>
        <v>0</v>
      </c>
      <c r="H501" s="243"/>
      <c r="I501" s="56"/>
      <c r="J501" s="286" t="str">
        <f t="shared" si="45"/>
        <v>n</v>
      </c>
      <c r="K501" s="286">
        <f>VLOOKUP(F501,Terceros!A:D,4,FALSE)</f>
        <v>0</v>
      </c>
      <c r="L501" s="61" t="s">
        <v>63</v>
      </c>
      <c r="M501" s="57"/>
      <c r="N501" s="58"/>
      <c r="O501" s="57">
        <f t="shared" si="46"/>
        <v>0</v>
      </c>
      <c r="P501" s="59"/>
      <c r="Q501" s="58"/>
      <c r="R501" s="57">
        <f t="shared" si="47"/>
        <v>0</v>
      </c>
      <c r="S501" s="99">
        <f t="shared" si="44"/>
        <v>0</v>
      </c>
      <c r="T501" s="56"/>
      <c r="U501" s="60"/>
      <c r="V501" s="322"/>
      <c r="W501" s="56"/>
      <c r="X501" s="242">
        <f>VLOOKUP(F501,Terceros!A$2:A$301,1,FALSE)</f>
        <v>0</v>
      </c>
      <c r="Y501" s="238">
        <f>VLOOKUP(H501,CR!A$3:A$27,1,FALSE)</f>
        <v>0</v>
      </c>
      <c r="Z501" s="285">
        <f>VLOOKUP(F501,Terceros!A:B,2,FALSE)</f>
        <v>0</v>
      </c>
      <c r="AA501" s="242">
        <f>VLOOKUP(H501,CR!A$1:CK$26,89,FALSE)</f>
        <v>0</v>
      </c>
    </row>
    <row r="502" spans="1:27" x14ac:dyDescent="0.25">
      <c r="A502" s="5">
        <f t="shared" si="42"/>
        <v>1900</v>
      </c>
      <c r="B502" s="5">
        <f t="shared" si="43"/>
        <v>1</v>
      </c>
      <c r="C502" s="5" t="str">
        <f>VLOOKUP(B502,Tablas!E$1:F$13,2,FALSE)</f>
        <v>1T</v>
      </c>
      <c r="D502" s="60"/>
      <c r="E502" s="55"/>
      <c r="F502" s="243"/>
      <c r="G502" s="419">
        <f>VLOOKUP(F502,Terceros!A:C,3,FALSE)</f>
        <v>0</v>
      </c>
      <c r="H502" s="243"/>
      <c r="I502" s="56"/>
      <c r="J502" s="286" t="str">
        <f t="shared" si="45"/>
        <v>n</v>
      </c>
      <c r="K502" s="286">
        <f>VLOOKUP(F502,Terceros!A:D,4,FALSE)</f>
        <v>0</v>
      </c>
      <c r="L502" s="61" t="s">
        <v>63</v>
      </c>
      <c r="M502" s="57"/>
      <c r="N502" s="58"/>
      <c r="O502" s="57">
        <f t="shared" si="46"/>
        <v>0</v>
      </c>
      <c r="P502" s="59"/>
      <c r="Q502" s="58"/>
      <c r="R502" s="57">
        <f t="shared" si="47"/>
        <v>0</v>
      </c>
      <c r="S502" s="99">
        <f t="shared" si="44"/>
        <v>0</v>
      </c>
      <c r="T502" s="56"/>
      <c r="U502" s="60"/>
      <c r="V502" s="322"/>
      <c r="W502" s="56"/>
      <c r="X502" s="242">
        <f>VLOOKUP(F502,Terceros!A$2:A$301,1,FALSE)</f>
        <v>0</v>
      </c>
      <c r="Y502" s="238">
        <f>VLOOKUP(H502,CR!A$3:A$27,1,FALSE)</f>
        <v>0</v>
      </c>
      <c r="Z502" s="285">
        <f>VLOOKUP(F502,Terceros!A:B,2,FALSE)</f>
        <v>0</v>
      </c>
      <c r="AA502" s="242">
        <f>VLOOKUP(H502,CR!A$1:CK$26,89,FALSE)</f>
        <v>0</v>
      </c>
    </row>
    <row r="503" spans="1:27" x14ac:dyDescent="0.25">
      <c r="A503" s="5">
        <f t="shared" si="42"/>
        <v>1900</v>
      </c>
      <c r="B503" s="5">
        <f t="shared" si="43"/>
        <v>1</v>
      </c>
      <c r="C503" s="5" t="str">
        <f>VLOOKUP(B503,Tablas!E$1:F$13,2,FALSE)</f>
        <v>1T</v>
      </c>
      <c r="D503" s="60"/>
      <c r="E503" s="55"/>
      <c r="F503" s="243"/>
      <c r="G503" s="419">
        <f>VLOOKUP(F503,Terceros!A:C,3,FALSE)</f>
        <v>0</v>
      </c>
      <c r="H503" s="243"/>
      <c r="I503" s="56"/>
      <c r="J503" s="286" t="str">
        <f t="shared" si="45"/>
        <v>n</v>
      </c>
      <c r="K503" s="286">
        <f>VLOOKUP(F503,Terceros!A:D,4,FALSE)</f>
        <v>0</v>
      </c>
      <c r="L503" s="61" t="s">
        <v>63</v>
      </c>
      <c r="M503" s="57"/>
      <c r="N503" s="58"/>
      <c r="O503" s="57">
        <f t="shared" si="46"/>
        <v>0</v>
      </c>
      <c r="P503" s="59"/>
      <c r="Q503" s="58"/>
      <c r="R503" s="57">
        <f t="shared" si="47"/>
        <v>0</v>
      </c>
      <c r="S503" s="99">
        <f t="shared" si="44"/>
        <v>0</v>
      </c>
      <c r="T503" s="56"/>
      <c r="U503" s="60"/>
      <c r="V503" s="322"/>
      <c r="W503" s="56"/>
      <c r="X503" s="242">
        <f>VLOOKUP(F503,Terceros!A$2:A$301,1,FALSE)</f>
        <v>0</v>
      </c>
      <c r="Y503" s="238">
        <f>VLOOKUP(H503,CR!A$3:A$27,1,FALSE)</f>
        <v>0</v>
      </c>
      <c r="Z503" s="285">
        <f>VLOOKUP(F503,Terceros!A:B,2,FALSE)</f>
        <v>0</v>
      </c>
      <c r="AA503" s="242">
        <f>VLOOKUP(H503,CR!A$1:CK$26,89,FALSE)</f>
        <v>0</v>
      </c>
    </row>
    <row r="504" spans="1:27" x14ac:dyDescent="0.25">
      <c r="A504" s="5">
        <f t="shared" si="42"/>
        <v>1900</v>
      </c>
      <c r="B504" s="5">
        <f t="shared" si="43"/>
        <v>1</v>
      </c>
      <c r="C504" s="5" t="str">
        <f>VLOOKUP(B504,Tablas!E$1:F$13,2,FALSE)</f>
        <v>1T</v>
      </c>
      <c r="D504" s="60"/>
      <c r="E504" s="55"/>
      <c r="F504" s="243"/>
      <c r="G504" s="419">
        <f>VLOOKUP(F504,Terceros!A:C,3,FALSE)</f>
        <v>0</v>
      </c>
      <c r="H504" s="243"/>
      <c r="I504" s="56"/>
      <c r="J504" s="286" t="str">
        <f t="shared" si="45"/>
        <v>n</v>
      </c>
      <c r="K504" s="286">
        <f>VLOOKUP(F504,Terceros!A:D,4,FALSE)</f>
        <v>0</v>
      </c>
      <c r="L504" s="61" t="s">
        <v>63</v>
      </c>
      <c r="M504" s="57"/>
      <c r="N504" s="58"/>
      <c r="O504" s="57">
        <f t="shared" si="46"/>
        <v>0</v>
      </c>
      <c r="P504" s="59"/>
      <c r="Q504" s="58"/>
      <c r="R504" s="57">
        <f t="shared" si="47"/>
        <v>0</v>
      </c>
      <c r="S504" s="99">
        <f t="shared" si="44"/>
        <v>0</v>
      </c>
      <c r="T504" s="56"/>
      <c r="U504" s="60"/>
      <c r="V504" s="322"/>
      <c r="W504" s="56"/>
      <c r="X504" s="242">
        <f>VLOOKUP(F504,Terceros!A$2:A$301,1,FALSE)</f>
        <v>0</v>
      </c>
      <c r="Y504" s="238">
        <f>VLOOKUP(H504,CR!A$3:A$27,1,FALSE)</f>
        <v>0</v>
      </c>
      <c r="Z504" s="285">
        <f>VLOOKUP(F504,Terceros!A:B,2,FALSE)</f>
        <v>0</v>
      </c>
      <c r="AA504" s="242">
        <f>VLOOKUP(H504,CR!A$1:CK$26,89,FALSE)</f>
        <v>0</v>
      </c>
    </row>
    <row r="505" spans="1:27" x14ac:dyDescent="0.25">
      <c r="A505" s="5">
        <f t="shared" si="42"/>
        <v>1900</v>
      </c>
      <c r="B505" s="5">
        <f t="shared" si="43"/>
        <v>1</v>
      </c>
      <c r="C505" s="5" t="str">
        <f>VLOOKUP(B505,Tablas!E$1:F$13,2,FALSE)</f>
        <v>1T</v>
      </c>
      <c r="D505" s="60"/>
      <c r="E505" s="55"/>
      <c r="F505" s="243"/>
      <c r="G505" s="419">
        <f>VLOOKUP(F505,Terceros!A:C,3,FALSE)</f>
        <v>0</v>
      </c>
      <c r="H505" s="243"/>
      <c r="I505" s="56"/>
      <c r="J505" s="286" t="str">
        <f t="shared" si="45"/>
        <v>n</v>
      </c>
      <c r="K505" s="286">
        <f>VLOOKUP(F505,Terceros!A:D,4,FALSE)</f>
        <v>0</v>
      </c>
      <c r="L505" s="61" t="s">
        <v>63</v>
      </c>
      <c r="M505" s="57"/>
      <c r="N505" s="58"/>
      <c r="O505" s="57">
        <f t="shared" si="46"/>
        <v>0</v>
      </c>
      <c r="P505" s="59"/>
      <c r="Q505" s="58"/>
      <c r="R505" s="57">
        <f t="shared" si="47"/>
        <v>0</v>
      </c>
      <c r="S505" s="99">
        <f t="shared" si="44"/>
        <v>0</v>
      </c>
      <c r="T505" s="56"/>
      <c r="U505" s="60"/>
      <c r="V505" s="322"/>
      <c r="W505" s="56"/>
      <c r="X505" s="242">
        <f>VLOOKUP(F505,Terceros!A$2:A$301,1,FALSE)</f>
        <v>0</v>
      </c>
      <c r="Y505" s="238">
        <f>VLOOKUP(H505,CR!A$3:A$27,1,FALSE)</f>
        <v>0</v>
      </c>
      <c r="Z505" s="285">
        <f>VLOOKUP(F505,Terceros!A:B,2,FALSE)</f>
        <v>0</v>
      </c>
      <c r="AA505" s="242">
        <f>VLOOKUP(H505,CR!A$1:CK$26,89,FALSE)</f>
        <v>0</v>
      </c>
    </row>
    <row r="506" spans="1:27" x14ac:dyDescent="0.25">
      <c r="A506" s="5">
        <f t="shared" si="42"/>
        <v>1900</v>
      </c>
      <c r="B506" s="5">
        <f t="shared" si="43"/>
        <v>1</v>
      </c>
      <c r="C506" s="5" t="str">
        <f>VLOOKUP(B506,Tablas!E$1:F$13,2,FALSE)</f>
        <v>1T</v>
      </c>
      <c r="D506" s="60"/>
      <c r="E506" s="55"/>
      <c r="F506" s="243"/>
      <c r="G506" s="419">
        <f>VLOOKUP(F506,Terceros!A:C,3,FALSE)</f>
        <v>0</v>
      </c>
      <c r="H506" s="243"/>
      <c r="I506" s="56"/>
      <c r="J506" s="286" t="str">
        <f t="shared" si="45"/>
        <v>n</v>
      </c>
      <c r="K506" s="286">
        <f>VLOOKUP(F506,Terceros!A:D,4,FALSE)</f>
        <v>0</v>
      </c>
      <c r="L506" s="61" t="s">
        <v>63</v>
      </c>
      <c r="M506" s="57"/>
      <c r="N506" s="58"/>
      <c r="O506" s="57">
        <f t="shared" si="46"/>
        <v>0</v>
      </c>
      <c r="P506" s="59"/>
      <c r="Q506" s="58"/>
      <c r="R506" s="57">
        <f t="shared" si="47"/>
        <v>0</v>
      </c>
      <c r="S506" s="99">
        <f t="shared" si="44"/>
        <v>0</v>
      </c>
      <c r="T506" s="56"/>
      <c r="U506" s="60"/>
      <c r="V506" s="322"/>
      <c r="W506" s="56"/>
      <c r="X506" s="242">
        <f>VLOOKUP(F506,Terceros!A$2:A$301,1,FALSE)</f>
        <v>0</v>
      </c>
      <c r="Y506" s="238">
        <f>VLOOKUP(H506,CR!A$3:A$27,1,FALSE)</f>
        <v>0</v>
      </c>
      <c r="Z506" s="285">
        <f>VLOOKUP(F506,Terceros!A:B,2,FALSE)</f>
        <v>0</v>
      </c>
      <c r="AA506" s="242">
        <f>VLOOKUP(H506,CR!A$1:CK$26,89,FALSE)</f>
        <v>0</v>
      </c>
    </row>
    <row r="507" spans="1:27" x14ac:dyDescent="0.25">
      <c r="A507" s="5">
        <f t="shared" si="42"/>
        <v>1900</v>
      </c>
      <c r="B507" s="5">
        <f t="shared" si="43"/>
        <v>1</v>
      </c>
      <c r="C507" s="5" t="str">
        <f>VLOOKUP(B507,Tablas!E$1:F$13,2,FALSE)</f>
        <v>1T</v>
      </c>
      <c r="D507" s="60"/>
      <c r="E507" s="55"/>
      <c r="F507" s="243"/>
      <c r="G507" s="419">
        <f>VLOOKUP(F507,Terceros!A:C,3,FALSE)</f>
        <v>0</v>
      </c>
      <c r="H507" s="243"/>
      <c r="I507" s="56"/>
      <c r="J507" s="286" t="str">
        <f t="shared" si="45"/>
        <v>n</v>
      </c>
      <c r="K507" s="286">
        <f>VLOOKUP(F507,Terceros!A:D,4,FALSE)</f>
        <v>0</v>
      </c>
      <c r="L507" s="61" t="s">
        <v>63</v>
      </c>
      <c r="M507" s="57"/>
      <c r="N507" s="58"/>
      <c r="O507" s="57">
        <f t="shared" si="46"/>
        <v>0</v>
      </c>
      <c r="P507" s="59"/>
      <c r="Q507" s="58"/>
      <c r="R507" s="57">
        <f t="shared" si="47"/>
        <v>0</v>
      </c>
      <c r="S507" s="99">
        <f t="shared" si="44"/>
        <v>0</v>
      </c>
      <c r="T507" s="56"/>
      <c r="U507" s="60"/>
      <c r="V507" s="322"/>
      <c r="W507" s="56"/>
      <c r="X507" s="242">
        <f>VLOOKUP(F507,Terceros!A$2:A$301,1,FALSE)</f>
        <v>0</v>
      </c>
      <c r="Y507" s="238">
        <f>VLOOKUP(H507,CR!A$3:A$27,1,FALSE)</f>
        <v>0</v>
      </c>
      <c r="Z507" s="285">
        <f>VLOOKUP(F507,Terceros!A:B,2,FALSE)</f>
        <v>0</v>
      </c>
      <c r="AA507" s="242">
        <f>VLOOKUP(H507,CR!A$1:CK$26,89,FALSE)</f>
        <v>0</v>
      </c>
    </row>
    <row r="508" spans="1:27" x14ac:dyDescent="0.25">
      <c r="A508" s="5">
        <f t="shared" si="42"/>
        <v>1900</v>
      </c>
      <c r="B508" s="5">
        <f t="shared" si="43"/>
        <v>1</v>
      </c>
      <c r="C508" s="5" t="str">
        <f>VLOOKUP(B508,Tablas!E$1:F$13,2,FALSE)</f>
        <v>1T</v>
      </c>
      <c r="D508" s="60"/>
      <c r="E508" s="55"/>
      <c r="F508" s="243"/>
      <c r="G508" s="419">
        <f>VLOOKUP(F508,Terceros!A:C,3,FALSE)</f>
        <v>0</v>
      </c>
      <c r="H508" s="243"/>
      <c r="I508" s="56"/>
      <c r="J508" s="286" t="str">
        <f t="shared" si="45"/>
        <v>n</v>
      </c>
      <c r="K508" s="286">
        <f>VLOOKUP(F508,Terceros!A:D,4,FALSE)</f>
        <v>0</v>
      </c>
      <c r="L508" s="61" t="s">
        <v>63</v>
      </c>
      <c r="M508" s="57"/>
      <c r="N508" s="58"/>
      <c r="O508" s="57">
        <f t="shared" si="46"/>
        <v>0</v>
      </c>
      <c r="P508" s="59"/>
      <c r="Q508" s="58"/>
      <c r="R508" s="57">
        <f t="shared" si="47"/>
        <v>0</v>
      </c>
      <c r="S508" s="99">
        <f t="shared" si="44"/>
        <v>0</v>
      </c>
      <c r="T508" s="56"/>
      <c r="U508" s="60"/>
      <c r="V508" s="322"/>
      <c r="W508" s="56"/>
      <c r="X508" s="242">
        <f>VLOOKUP(F508,Terceros!A$2:A$301,1,FALSE)</f>
        <v>0</v>
      </c>
      <c r="Y508" s="238">
        <f>VLOOKUP(H508,CR!A$3:A$27,1,FALSE)</f>
        <v>0</v>
      </c>
      <c r="Z508" s="285">
        <f>VLOOKUP(F508,Terceros!A:B,2,FALSE)</f>
        <v>0</v>
      </c>
      <c r="AA508" s="242">
        <f>VLOOKUP(H508,CR!A$1:CK$26,89,FALSE)</f>
        <v>0</v>
      </c>
    </row>
    <row r="509" spans="1:27" x14ac:dyDescent="0.25">
      <c r="A509" s="5">
        <f t="shared" si="42"/>
        <v>1900</v>
      </c>
      <c r="B509" s="5">
        <f t="shared" si="43"/>
        <v>1</v>
      </c>
      <c r="C509" s="5" t="str">
        <f>VLOOKUP(B509,Tablas!E$1:F$13,2,FALSE)</f>
        <v>1T</v>
      </c>
      <c r="D509" s="60"/>
      <c r="E509" s="55"/>
      <c r="F509" s="243"/>
      <c r="G509" s="419">
        <f>VLOOKUP(F509,Terceros!A:C,3,FALSE)</f>
        <v>0</v>
      </c>
      <c r="H509" s="243"/>
      <c r="I509" s="56"/>
      <c r="J509" s="286" t="str">
        <f t="shared" si="45"/>
        <v>n</v>
      </c>
      <c r="K509" s="286">
        <f>VLOOKUP(F509,Terceros!A:D,4,FALSE)</f>
        <v>0</v>
      </c>
      <c r="L509" s="61" t="s">
        <v>63</v>
      </c>
      <c r="M509" s="57"/>
      <c r="N509" s="58"/>
      <c r="O509" s="57">
        <f t="shared" si="46"/>
        <v>0</v>
      </c>
      <c r="P509" s="59"/>
      <c r="Q509" s="58"/>
      <c r="R509" s="57">
        <f t="shared" si="47"/>
        <v>0</v>
      </c>
      <c r="S509" s="99">
        <f t="shared" si="44"/>
        <v>0</v>
      </c>
      <c r="T509" s="56"/>
      <c r="U509" s="60"/>
      <c r="V509" s="322"/>
      <c r="W509" s="56"/>
      <c r="X509" s="242">
        <f>VLOOKUP(F509,Terceros!A$2:A$301,1,FALSE)</f>
        <v>0</v>
      </c>
      <c r="Y509" s="238">
        <f>VLOOKUP(H509,CR!A$3:A$27,1,FALSE)</f>
        <v>0</v>
      </c>
      <c r="Z509" s="285">
        <f>VLOOKUP(F509,Terceros!A:B,2,FALSE)</f>
        <v>0</v>
      </c>
      <c r="AA509" s="242">
        <f>VLOOKUP(H509,CR!A$1:CK$26,89,FALSE)</f>
        <v>0</v>
      </c>
    </row>
    <row r="510" spans="1:27" x14ac:dyDescent="0.25">
      <c r="A510" s="5">
        <f t="shared" si="42"/>
        <v>1900</v>
      </c>
      <c r="B510" s="5">
        <f t="shared" si="43"/>
        <v>1</v>
      </c>
      <c r="C510" s="5" t="str">
        <f>VLOOKUP(B510,Tablas!E$1:F$13,2,FALSE)</f>
        <v>1T</v>
      </c>
      <c r="D510" s="60"/>
      <c r="E510" s="55"/>
      <c r="F510" s="243"/>
      <c r="G510" s="419">
        <f>VLOOKUP(F510,Terceros!A:C,3,FALSE)</f>
        <v>0</v>
      </c>
      <c r="H510" s="243"/>
      <c r="I510" s="56"/>
      <c r="J510" s="286" t="str">
        <f t="shared" si="45"/>
        <v>n</v>
      </c>
      <c r="K510" s="286">
        <f>VLOOKUP(F510,Terceros!A:D,4,FALSE)</f>
        <v>0</v>
      </c>
      <c r="L510" s="61" t="s">
        <v>63</v>
      </c>
      <c r="M510" s="57"/>
      <c r="N510" s="58"/>
      <c r="O510" s="57">
        <f t="shared" si="46"/>
        <v>0</v>
      </c>
      <c r="P510" s="59"/>
      <c r="Q510" s="58"/>
      <c r="R510" s="57">
        <f t="shared" si="47"/>
        <v>0</v>
      </c>
      <c r="S510" s="99">
        <f t="shared" si="44"/>
        <v>0</v>
      </c>
      <c r="T510" s="56"/>
      <c r="U510" s="60"/>
      <c r="V510" s="322"/>
      <c r="W510" s="56"/>
      <c r="X510" s="242">
        <f>VLOOKUP(F510,Terceros!A$2:A$301,1,FALSE)</f>
        <v>0</v>
      </c>
      <c r="Y510" s="238">
        <f>VLOOKUP(H510,CR!A$3:A$27,1,FALSE)</f>
        <v>0</v>
      </c>
      <c r="Z510" s="285">
        <f>VLOOKUP(F510,Terceros!A:B,2,FALSE)</f>
        <v>0</v>
      </c>
      <c r="AA510" s="242">
        <f>VLOOKUP(H510,CR!A$1:CK$26,89,FALSE)</f>
        <v>0</v>
      </c>
    </row>
    <row r="511" spans="1:27" x14ac:dyDescent="0.25">
      <c r="A511" s="5">
        <f t="shared" si="42"/>
        <v>1900</v>
      </c>
      <c r="B511" s="5">
        <f t="shared" si="43"/>
        <v>1</v>
      </c>
      <c r="C511" s="5" t="str">
        <f>VLOOKUP(B511,Tablas!E$1:F$13,2,FALSE)</f>
        <v>1T</v>
      </c>
      <c r="D511" s="60"/>
      <c r="E511" s="55"/>
      <c r="F511" s="243"/>
      <c r="G511" s="419">
        <f>VLOOKUP(F511,Terceros!A:C,3,FALSE)</f>
        <v>0</v>
      </c>
      <c r="H511" s="243"/>
      <c r="I511" s="56"/>
      <c r="J511" s="286" t="str">
        <f t="shared" si="45"/>
        <v>n</v>
      </c>
      <c r="K511" s="286">
        <f>VLOOKUP(F511,Terceros!A:D,4,FALSE)</f>
        <v>0</v>
      </c>
      <c r="L511" s="61" t="s">
        <v>63</v>
      </c>
      <c r="M511" s="57"/>
      <c r="N511" s="58"/>
      <c r="O511" s="57">
        <f t="shared" si="46"/>
        <v>0</v>
      </c>
      <c r="P511" s="59"/>
      <c r="Q511" s="58"/>
      <c r="R511" s="57">
        <f t="shared" si="47"/>
        <v>0</v>
      </c>
      <c r="S511" s="99">
        <f t="shared" si="44"/>
        <v>0</v>
      </c>
      <c r="T511" s="56"/>
      <c r="U511" s="60"/>
      <c r="V511" s="322"/>
      <c r="W511" s="56"/>
      <c r="X511" s="242">
        <f>VLOOKUP(F511,Terceros!A$2:A$301,1,FALSE)</f>
        <v>0</v>
      </c>
      <c r="Y511" s="238">
        <f>VLOOKUP(H511,CR!A$3:A$27,1,FALSE)</f>
        <v>0</v>
      </c>
      <c r="Z511" s="285">
        <f>VLOOKUP(F511,Terceros!A:B,2,FALSE)</f>
        <v>0</v>
      </c>
      <c r="AA511" s="242">
        <f>VLOOKUP(H511,CR!A$1:CK$26,89,FALSE)</f>
        <v>0</v>
      </c>
    </row>
    <row r="512" spans="1:27" x14ac:dyDescent="0.25">
      <c r="A512" s="5">
        <f t="shared" si="42"/>
        <v>1900</v>
      </c>
      <c r="B512" s="5">
        <f t="shared" si="43"/>
        <v>1</v>
      </c>
      <c r="C512" s="5" t="str">
        <f>VLOOKUP(B512,Tablas!E$1:F$13,2,FALSE)</f>
        <v>1T</v>
      </c>
      <c r="D512" s="60"/>
      <c r="E512" s="55"/>
      <c r="F512" s="243"/>
      <c r="G512" s="419">
        <f>VLOOKUP(F512,Terceros!A:C,3,FALSE)</f>
        <v>0</v>
      </c>
      <c r="H512" s="243"/>
      <c r="I512" s="56"/>
      <c r="J512" s="286" t="str">
        <f t="shared" si="45"/>
        <v>n</v>
      </c>
      <c r="K512" s="286">
        <f>VLOOKUP(F512,Terceros!A:D,4,FALSE)</f>
        <v>0</v>
      </c>
      <c r="L512" s="61" t="s">
        <v>63</v>
      </c>
      <c r="M512" s="57"/>
      <c r="N512" s="58"/>
      <c r="O512" s="57">
        <f t="shared" si="46"/>
        <v>0</v>
      </c>
      <c r="P512" s="59"/>
      <c r="Q512" s="58"/>
      <c r="R512" s="57">
        <f t="shared" si="47"/>
        <v>0</v>
      </c>
      <c r="S512" s="99">
        <f t="shared" si="44"/>
        <v>0</v>
      </c>
      <c r="T512" s="56"/>
      <c r="U512" s="60"/>
      <c r="V512" s="322"/>
      <c r="W512" s="56"/>
      <c r="X512" s="242">
        <f>VLOOKUP(F512,Terceros!A$2:A$301,1,FALSE)</f>
        <v>0</v>
      </c>
      <c r="Y512" s="238">
        <f>VLOOKUP(H512,CR!A$3:A$27,1,FALSE)</f>
        <v>0</v>
      </c>
      <c r="Z512" s="285">
        <f>VLOOKUP(F512,Terceros!A:B,2,FALSE)</f>
        <v>0</v>
      </c>
      <c r="AA512" s="242">
        <f>VLOOKUP(H512,CR!A$1:CK$26,89,FALSE)</f>
        <v>0</v>
      </c>
    </row>
    <row r="513" spans="1:27" x14ac:dyDescent="0.25">
      <c r="A513" s="5">
        <f t="shared" si="42"/>
        <v>1900</v>
      </c>
      <c r="B513" s="5">
        <f t="shared" si="43"/>
        <v>1</v>
      </c>
      <c r="C513" s="5" t="str">
        <f>VLOOKUP(B513,Tablas!E$1:F$13,2,FALSE)</f>
        <v>1T</v>
      </c>
      <c r="D513" s="60"/>
      <c r="E513" s="55"/>
      <c r="F513" s="243"/>
      <c r="G513" s="419">
        <f>VLOOKUP(F513,Terceros!A:C,3,FALSE)</f>
        <v>0</v>
      </c>
      <c r="H513" s="243"/>
      <c r="I513" s="56"/>
      <c r="J513" s="286" t="str">
        <f t="shared" si="45"/>
        <v>n</v>
      </c>
      <c r="K513" s="286">
        <f>VLOOKUP(F513,Terceros!A:D,4,FALSE)</f>
        <v>0</v>
      </c>
      <c r="L513" s="61" t="s">
        <v>63</v>
      </c>
      <c r="M513" s="57"/>
      <c r="N513" s="58"/>
      <c r="O513" s="57">
        <f t="shared" si="46"/>
        <v>0</v>
      </c>
      <c r="P513" s="59"/>
      <c r="Q513" s="58"/>
      <c r="R513" s="57">
        <f t="shared" si="47"/>
        <v>0</v>
      </c>
      <c r="S513" s="99">
        <f t="shared" si="44"/>
        <v>0</v>
      </c>
      <c r="T513" s="56"/>
      <c r="U513" s="60"/>
      <c r="V513" s="322"/>
      <c r="W513" s="56"/>
      <c r="X513" s="242">
        <f>VLOOKUP(F513,Terceros!A$2:A$301,1,FALSE)</f>
        <v>0</v>
      </c>
      <c r="Y513" s="238">
        <f>VLOOKUP(H513,CR!A$3:A$27,1,FALSE)</f>
        <v>0</v>
      </c>
      <c r="Z513" s="285">
        <f>VLOOKUP(F513,Terceros!A:B,2,FALSE)</f>
        <v>0</v>
      </c>
      <c r="AA513" s="242">
        <f>VLOOKUP(H513,CR!A$1:CK$26,89,FALSE)</f>
        <v>0</v>
      </c>
    </row>
    <row r="514" spans="1:27" x14ac:dyDescent="0.25">
      <c r="A514" s="5">
        <f t="shared" ref="A514:A577" si="48">YEAR(D514)</f>
        <v>1900</v>
      </c>
      <c r="B514" s="5">
        <f t="shared" ref="B514:B577" si="49">MONTH(D514)</f>
        <v>1</v>
      </c>
      <c r="C514" s="5" t="str">
        <f>VLOOKUP(B514,Tablas!E$1:F$13,2,FALSE)</f>
        <v>1T</v>
      </c>
      <c r="D514" s="60"/>
      <c r="E514" s="55"/>
      <c r="F514" s="243"/>
      <c r="G514" s="419">
        <f>VLOOKUP(F514,Terceros!A:C,3,FALSE)</f>
        <v>0</v>
      </c>
      <c r="H514" s="243"/>
      <c r="I514" s="56"/>
      <c r="J514" s="286" t="str">
        <f t="shared" si="45"/>
        <v>n</v>
      </c>
      <c r="K514" s="286">
        <f>VLOOKUP(F514,Terceros!A:D,4,FALSE)</f>
        <v>0</v>
      </c>
      <c r="L514" s="61" t="s">
        <v>63</v>
      </c>
      <c r="M514" s="57"/>
      <c r="N514" s="58"/>
      <c r="O514" s="57">
        <f t="shared" si="46"/>
        <v>0</v>
      </c>
      <c r="P514" s="59"/>
      <c r="Q514" s="58"/>
      <c r="R514" s="57">
        <f t="shared" si="47"/>
        <v>0</v>
      </c>
      <c r="S514" s="99">
        <f t="shared" ref="S514:S577" si="50">+M514+O514-R514</f>
        <v>0</v>
      </c>
      <c r="T514" s="56"/>
      <c r="U514" s="60"/>
      <c r="V514" s="322"/>
      <c r="W514" s="56"/>
      <c r="X514" s="242">
        <f>VLOOKUP(F514,Terceros!A$2:A$301,1,FALSE)</f>
        <v>0</v>
      </c>
      <c r="Y514" s="238">
        <f>VLOOKUP(H514,CR!A$3:A$27,1,FALSE)</f>
        <v>0</v>
      </c>
      <c r="Z514" s="285">
        <f>VLOOKUP(F514,Terceros!A:B,2,FALSE)</f>
        <v>0</v>
      </c>
      <c r="AA514" s="242">
        <f>VLOOKUP(H514,CR!A$1:CK$26,89,FALSE)</f>
        <v>0</v>
      </c>
    </row>
    <row r="515" spans="1:27" x14ac:dyDescent="0.25">
      <c r="A515" s="5">
        <f t="shared" si="48"/>
        <v>1900</v>
      </c>
      <c r="B515" s="5">
        <f t="shared" si="49"/>
        <v>1</v>
      </c>
      <c r="C515" s="5" t="str">
        <f>VLOOKUP(B515,Tablas!E$1:F$13,2,FALSE)</f>
        <v>1T</v>
      </c>
      <c r="D515" s="60"/>
      <c r="E515" s="55"/>
      <c r="F515" s="243"/>
      <c r="G515" s="419">
        <f>VLOOKUP(F515,Terceros!A:C,3,FALSE)</f>
        <v>0</v>
      </c>
      <c r="H515" s="243"/>
      <c r="I515" s="56"/>
      <c r="J515" s="286" t="str">
        <f t="shared" ref="J515:J578" si="51">IF(N515=0,"n",IF(Z515="Cliente","r","s"))</f>
        <v>n</v>
      </c>
      <c r="K515" s="286">
        <f>VLOOKUP(F515,Terceros!A:D,4,FALSE)</f>
        <v>0</v>
      </c>
      <c r="L515" s="61" t="s">
        <v>63</v>
      </c>
      <c r="M515" s="57"/>
      <c r="N515" s="58"/>
      <c r="O515" s="57">
        <f t="shared" ref="O515:O578" si="52">ROUND(M515*N515,2)</f>
        <v>0</v>
      </c>
      <c r="P515" s="59"/>
      <c r="Q515" s="58"/>
      <c r="R515" s="57">
        <f t="shared" ref="R515:R578" si="53">ROUND(Q515*M515,2)</f>
        <v>0</v>
      </c>
      <c r="S515" s="99">
        <f t="shared" si="50"/>
        <v>0</v>
      </c>
      <c r="T515" s="56"/>
      <c r="U515" s="60"/>
      <c r="V515" s="322"/>
      <c r="W515" s="56"/>
      <c r="X515" s="242">
        <f>VLOOKUP(F515,Terceros!A$2:A$301,1,FALSE)</f>
        <v>0</v>
      </c>
      <c r="Y515" s="238">
        <f>VLOOKUP(H515,CR!A$3:A$27,1,FALSE)</f>
        <v>0</v>
      </c>
      <c r="Z515" s="285">
        <f>VLOOKUP(F515,Terceros!A:B,2,FALSE)</f>
        <v>0</v>
      </c>
      <c r="AA515" s="242">
        <f>VLOOKUP(H515,CR!A$1:CK$26,89,FALSE)</f>
        <v>0</v>
      </c>
    </row>
    <row r="516" spans="1:27" x14ac:dyDescent="0.25">
      <c r="A516" s="5">
        <f t="shared" si="48"/>
        <v>1900</v>
      </c>
      <c r="B516" s="5">
        <f t="shared" si="49"/>
        <v>1</v>
      </c>
      <c r="C516" s="5" t="str">
        <f>VLOOKUP(B516,Tablas!E$1:F$13,2,FALSE)</f>
        <v>1T</v>
      </c>
      <c r="D516" s="60"/>
      <c r="E516" s="55"/>
      <c r="F516" s="243"/>
      <c r="G516" s="419">
        <f>VLOOKUP(F516,Terceros!A:C,3,FALSE)</f>
        <v>0</v>
      </c>
      <c r="H516" s="243"/>
      <c r="I516" s="56"/>
      <c r="J516" s="286" t="str">
        <f t="shared" si="51"/>
        <v>n</v>
      </c>
      <c r="K516" s="286">
        <f>VLOOKUP(F516,Terceros!A:D,4,FALSE)</f>
        <v>0</v>
      </c>
      <c r="L516" s="61" t="s">
        <v>63</v>
      </c>
      <c r="M516" s="57"/>
      <c r="N516" s="58"/>
      <c r="O516" s="57">
        <f t="shared" si="52"/>
        <v>0</v>
      </c>
      <c r="P516" s="59"/>
      <c r="Q516" s="58"/>
      <c r="R516" s="57">
        <f t="shared" si="53"/>
        <v>0</v>
      </c>
      <c r="S516" s="99">
        <f t="shared" si="50"/>
        <v>0</v>
      </c>
      <c r="T516" s="56"/>
      <c r="U516" s="60"/>
      <c r="V516" s="322"/>
      <c r="W516" s="56"/>
      <c r="X516" s="242">
        <f>VLOOKUP(F516,Terceros!A$2:A$301,1,FALSE)</f>
        <v>0</v>
      </c>
      <c r="Y516" s="238">
        <f>VLOOKUP(H516,CR!A$3:A$27,1,FALSE)</f>
        <v>0</v>
      </c>
      <c r="Z516" s="285">
        <f>VLOOKUP(F516,Terceros!A:B,2,FALSE)</f>
        <v>0</v>
      </c>
      <c r="AA516" s="242">
        <f>VLOOKUP(H516,CR!A$1:CK$26,89,FALSE)</f>
        <v>0</v>
      </c>
    </row>
    <row r="517" spans="1:27" x14ac:dyDescent="0.25">
      <c r="A517" s="5">
        <f t="shared" si="48"/>
        <v>1900</v>
      </c>
      <c r="B517" s="5">
        <f t="shared" si="49"/>
        <v>1</v>
      </c>
      <c r="C517" s="5" t="str">
        <f>VLOOKUP(B517,Tablas!E$1:F$13,2,FALSE)</f>
        <v>1T</v>
      </c>
      <c r="D517" s="60"/>
      <c r="E517" s="55"/>
      <c r="F517" s="243"/>
      <c r="G517" s="419">
        <f>VLOOKUP(F517,Terceros!A:C,3,FALSE)</f>
        <v>0</v>
      </c>
      <c r="H517" s="243"/>
      <c r="I517" s="56"/>
      <c r="J517" s="286" t="str">
        <f t="shared" si="51"/>
        <v>n</v>
      </c>
      <c r="K517" s="286">
        <f>VLOOKUP(F517,Terceros!A:D,4,FALSE)</f>
        <v>0</v>
      </c>
      <c r="L517" s="61" t="s">
        <v>63</v>
      </c>
      <c r="M517" s="57"/>
      <c r="N517" s="58"/>
      <c r="O517" s="57">
        <f t="shared" si="52"/>
        <v>0</v>
      </c>
      <c r="P517" s="59"/>
      <c r="Q517" s="58"/>
      <c r="R517" s="57">
        <f t="shared" si="53"/>
        <v>0</v>
      </c>
      <c r="S517" s="99">
        <f t="shared" si="50"/>
        <v>0</v>
      </c>
      <c r="T517" s="56"/>
      <c r="U517" s="60"/>
      <c r="V517" s="322"/>
      <c r="W517" s="56"/>
      <c r="X517" s="242">
        <f>VLOOKUP(F517,Terceros!A$2:A$301,1,FALSE)</f>
        <v>0</v>
      </c>
      <c r="Y517" s="238">
        <f>VLOOKUP(H517,CR!A$3:A$27,1,FALSE)</f>
        <v>0</v>
      </c>
      <c r="Z517" s="285">
        <f>VLOOKUP(F517,Terceros!A:B,2,FALSE)</f>
        <v>0</v>
      </c>
      <c r="AA517" s="242">
        <f>VLOOKUP(H517,CR!A$1:CK$26,89,FALSE)</f>
        <v>0</v>
      </c>
    </row>
    <row r="518" spans="1:27" x14ac:dyDescent="0.25">
      <c r="A518" s="5">
        <f t="shared" si="48"/>
        <v>1900</v>
      </c>
      <c r="B518" s="5">
        <f t="shared" si="49"/>
        <v>1</v>
      </c>
      <c r="C518" s="5" t="str">
        <f>VLOOKUP(B518,Tablas!E$1:F$13,2,FALSE)</f>
        <v>1T</v>
      </c>
      <c r="D518" s="60"/>
      <c r="E518" s="55"/>
      <c r="F518" s="243"/>
      <c r="G518" s="419">
        <f>VLOOKUP(F518,Terceros!A:C,3,FALSE)</f>
        <v>0</v>
      </c>
      <c r="H518" s="243"/>
      <c r="I518" s="56"/>
      <c r="J518" s="286" t="str">
        <f t="shared" si="51"/>
        <v>n</v>
      </c>
      <c r="K518" s="286">
        <f>VLOOKUP(F518,Terceros!A:D,4,FALSE)</f>
        <v>0</v>
      </c>
      <c r="L518" s="61" t="s">
        <v>63</v>
      </c>
      <c r="M518" s="57"/>
      <c r="N518" s="58"/>
      <c r="O518" s="57">
        <f t="shared" si="52"/>
        <v>0</v>
      </c>
      <c r="P518" s="59"/>
      <c r="Q518" s="58"/>
      <c r="R518" s="57">
        <f t="shared" si="53"/>
        <v>0</v>
      </c>
      <c r="S518" s="99">
        <f t="shared" si="50"/>
        <v>0</v>
      </c>
      <c r="T518" s="56"/>
      <c r="U518" s="60"/>
      <c r="V518" s="322"/>
      <c r="W518" s="56"/>
      <c r="X518" s="242">
        <f>VLOOKUP(F518,Terceros!A$2:A$301,1,FALSE)</f>
        <v>0</v>
      </c>
      <c r="Y518" s="238">
        <f>VLOOKUP(H518,CR!A$3:A$27,1,FALSE)</f>
        <v>0</v>
      </c>
      <c r="Z518" s="285">
        <f>VLOOKUP(F518,Terceros!A:B,2,FALSE)</f>
        <v>0</v>
      </c>
      <c r="AA518" s="242">
        <f>VLOOKUP(H518,CR!A$1:CK$26,89,FALSE)</f>
        <v>0</v>
      </c>
    </row>
    <row r="519" spans="1:27" x14ac:dyDescent="0.25">
      <c r="A519" s="5">
        <f t="shared" si="48"/>
        <v>1900</v>
      </c>
      <c r="B519" s="5">
        <f t="shared" si="49"/>
        <v>1</v>
      </c>
      <c r="C519" s="5" t="str">
        <f>VLOOKUP(B519,Tablas!E$1:F$13,2,FALSE)</f>
        <v>1T</v>
      </c>
      <c r="D519" s="60"/>
      <c r="E519" s="55"/>
      <c r="F519" s="243"/>
      <c r="G519" s="419">
        <f>VLOOKUP(F519,Terceros!A:C,3,FALSE)</f>
        <v>0</v>
      </c>
      <c r="H519" s="243"/>
      <c r="I519" s="56"/>
      <c r="J519" s="286" t="str">
        <f t="shared" si="51"/>
        <v>n</v>
      </c>
      <c r="K519" s="286">
        <f>VLOOKUP(F519,Terceros!A:D,4,FALSE)</f>
        <v>0</v>
      </c>
      <c r="L519" s="61" t="s">
        <v>63</v>
      </c>
      <c r="M519" s="57"/>
      <c r="N519" s="58"/>
      <c r="O519" s="57">
        <f t="shared" si="52"/>
        <v>0</v>
      </c>
      <c r="P519" s="59"/>
      <c r="Q519" s="58"/>
      <c r="R519" s="57">
        <f t="shared" si="53"/>
        <v>0</v>
      </c>
      <c r="S519" s="99">
        <f t="shared" si="50"/>
        <v>0</v>
      </c>
      <c r="T519" s="56"/>
      <c r="U519" s="60"/>
      <c r="V519" s="322"/>
      <c r="W519" s="56"/>
      <c r="X519" s="242">
        <f>VLOOKUP(F519,Terceros!A$2:A$301,1,FALSE)</f>
        <v>0</v>
      </c>
      <c r="Y519" s="238">
        <f>VLOOKUP(H519,CR!A$3:A$27,1,FALSE)</f>
        <v>0</v>
      </c>
      <c r="Z519" s="285">
        <f>VLOOKUP(F519,Terceros!A:B,2,FALSE)</f>
        <v>0</v>
      </c>
      <c r="AA519" s="242">
        <f>VLOOKUP(H519,CR!A$1:CK$26,89,FALSE)</f>
        <v>0</v>
      </c>
    </row>
    <row r="520" spans="1:27" x14ac:dyDescent="0.25">
      <c r="A520" s="5">
        <f t="shared" si="48"/>
        <v>1900</v>
      </c>
      <c r="B520" s="5">
        <f t="shared" si="49"/>
        <v>1</v>
      </c>
      <c r="C520" s="5" t="str">
        <f>VLOOKUP(B520,Tablas!E$1:F$13,2,FALSE)</f>
        <v>1T</v>
      </c>
      <c r="D520" s="60"/>
      <c r="E520" s="55"/>
      <c r="F520" s="243"/>
      <c r="G520" s="419">
        <f>VLOOKUP(F520,Terceros!A:C,3,FALSE)</f>
        <v>0</v>
      </c>
      <c r="H520" s="243"/>
      <c r="I520" s="56"/>
      <c r="J520" s="286" t="str">
        <f t="shared" si="51"/>
        <v>n</v>
      </c>
      <c r="K520" s="286">
        <f>VLOOKUP(F520,Terceros!A:D,4,FALSE)</f>
        <v>0</v>
      </c>
      <c r="L520" s="61" t="s">
        <v>63</v>
      </c>
      <c r="M520" s="57"/>
      <c r="N520" s="58"/>
      <c r="O520" s="57">
        <f t="shared" si="52"/>
        <v>0</v>
      </c>
      <c r="P520" s="59"/>
      <c r="Q520" s="58"/>
      <c r="R520" s="57">
        <f t="shared" si="53"/>
        <v>0</v>
      </c>
      <c r="S520" s="99">
        <f t="shared" si="50"/>
        <v>0</v>
      </c>
      <c r="T520" s="56"/>
      <c r="U520" s="60"/>
      <c r="V520" s="322"/>
      <c r="W520" s="56"/>
      <c r="X520" s="242">
        <f>VLOOKUP(F520,Terceros!A$2:A$301,1,FALSE)</f>
        <v>0</v>
      </c>
      <c r="Y520" s="238">
        <f>VLOOKUP(H520,CR!A$3:A$27,1,FALSE)</f>
        <v>0</v>
      </c>
      <c r="Z520" s="285">
        <f>VLOOKUP(F520,Terceros!A:B,2,FALSE)</f>
        <v>0</v>
      </c>
      <c r="AA520" s="242">
        <f>VLOOKUP(H520,CR!A$1:CK$26,89,FALSE)</f>
        <v>0</v>
      </c>
    </row>
    <row r="521" spans="1:27" x14ac:dyDescent="0.25">
      <c r="A521" s="5">
        <f t="shared" si="48"/>
        <v>1900</v>
      </c>
      <c r="B521" s="5">
        <f t="shared" si="49"/>
        <v>1</v>
      </c>
      <c r="C521" s="5" t="str">
        <f>VLOOKUP(B521,Tablas!E$1:F$13,2,FALSE)</f>
        <v>1T</v>
      </c>
      <c r="D521" s="60"/>
      <c r="E521" s="55"/>
      <c r="F521" s="243"/>
      <c r="G521" s="419">
        <f>VLOOKUP(F521,Terceros!A:C,3,FALSE)</f>
        <v>0</v>
      </c>
      <c r="H521" s="243"/>
      <c r="I521" s="56"/>
      <c r="J521" s="286" t="str">
        <f t="shared" si="51"/>
        <v>n</v>
      </c>
      <c r="K521" s="286">
        <f>VLOOKUP(F521,Terceros!A:D,4,FALSE)</f>
        <v>0</v>
      </c>
      <c r="L521" s="61" t="s">
        <v>63</v>
      </c>
      <c r="M521" s="57"/>
      <c r="N521" s="58"/>
      <c r="O521" s="57">
        <f t="shared" si="52"/>
        <v>0</v>
      </c>
      <c r="P521" s="59"/>
      <c r="Q521" s="58"/>
      <c r="R521" s="57">
        <f t="shared" si="53"/>
        <v>0</v>
      </c>
      <c r="S521" s="99">
        <f t="shared" si="50"/>
        <v>0</v>
      </c>
      <c r="T521" s="56"/>
      <c r="U521" s="60"/>
      <c r="V521" s="322"/>
      <c r="W521" s="56"/>
      <c r="X521" s="242">
        <f>VLOOKUP(F521,Terceros!A$2:A$301,1,FALSE)</f>
        <v>0</v>
      </c>
      <c r="Y521" s="238">
        <f>VLOOKUP(H521,CR!A$3:A$27,1,FALSE)</f>
        <v>0</v>
      </c>
      <c r="Z521" s="285">
        <f>VLOOKUP(F521,Terceros!A:B,2,FALSE)</f>
        <v>0</v>
      </c>
      <c r="AA521" s="242">
        <f>VLOOKUP(H521,CR!A$1:CK$26,89,FALSE)</f>
        <v>0</v>
      </c>
    </row>
    <row r="522" spans="1:27" x14ac:dyDescent="0.25">
      <c r="A522" s="5">
        <f t="shared" si="48"/>
        <v>1900</v>
      </c>
      <c r="B522" s="5">
        <f t="shared" si="49"/>
        <v>1</v>
      </c>
      <c r="C522" s="5" t="str">
        <f>VLOOKUP(B522,Tablas!E$1:F$13,2,FALSE)</f>
        <v>1T</v>
      </c>
      <c r="D522" s="60"/>
      <c r="E522" s="55"/>
      <c r="F522" s="243"/>
      <c r="G522" s="419">
        <f>VLOOKUP(F522,Terceros!A:C,3,FALSE)</f>
        <v>0</v>
      </c>
      <c r="H522" s="243"/>
      <c r="I522" s="56"/>
      <c r="J522" s="286" t="str">
        <f t="shared" si="51"/>
        <v>n</v>
      </c>
      <c r="K522" s="286">
        <f>VLOOKUP(F522,Terceros!A:D,4,FALSE)</f>
        <v>0</v>
      </c>
      <c r="L522" s="61" t="s">
        <v>63</v>
      </c>
      <c r="M522" s="57"/>
      <c r="N522" s="58"/>
      <c r="O522" s="57">
        <f t="shared" si="52"/>
        <v>0</v>
      </c>
      <c r="P522" s="59"/>
      <c r="Q522" s="58"/>
      <c r="R522" s="57">
        <f t="shared" si="53"/>
        <v>0</v>
      </c>
      <c r="S522" s="99">
        <f t="shared" si="50"/>
        <v>0</v>
      </c>
      <c r="T522" s="56"/>
      <c r="U522" s="60"/>
      <c r="V522" s="322"/>
      <c r="W522" s="56"/>
      <c r="X522" s="242">
        <f>VLOOKUP(F522,Terceros!A$2:A$301,1,FALSE)</f>
        <v>0</v>
      </c>
      <c r="Y522" s="238">
        <f>VLOOKUP(H522,CR!A$3:A$27,1,FALSE)</f>
        <v>0</v>
      </c>
      <c r="Z522" s="285">
        <f>VLOOKUP(F522,Terceros!A:B,2,FALSE)</f>
        <v>0</v>
      </c>
      <c r="AA522" s="242">
        <f>VLOOKUP(H522,CR!A$1:CK$26,89,FALSE)</f>
        <v>0</v>
      </c>
    </row>
    <row r="523" spans="1:27" x14ac:dyDescent="0.25">
      <c r="A523" s="5">
        <f t="shared" si="48"/>
        <v>1900</v>
      </c>
      <c r="B523" s="5">
        <f t="shared" si="49"/>
        <v>1</v>
      </c>
      <c r="C523" s="5" t="str">
        <f>VLOOKUP(B523,Tablas!E$1:F$13,2,FALSE)</f>
        <v>1T</v>
      </c>
      <c r="D523" s="60"/>
      <c r="E523" s="55"/>
      <c r="F523" s="243"/>
      <c r="G523" s="419">
        <f>VLOOKUP(F523,Terceros!A:C,3,FALSE)</f>
        <v>0</v>
      </c>
      <c r="H523" s="243"/>
      <c r="I523" s="56"/>
      <c r="J523" s="286" t="str">
        <f t="shared" si="51"/>
        <v>n</v>
      </c>
      <c r="K523" s="286">
        <f>VLOOKUP(F523,Terceros!A:D,4,FALSE)</f>
        <v>0</v>
      </c>
      <c r="L523" s="61" t="s">
        <v>63</v>
      </c>
      <c r="M523" s="57"/>
      <c r="N523" s="58"/>
      <c r="O523" s="57">
        <f t="shared" si="52"/>
        <v>0</v>
      </c>
      <c r="P523" s="59"/>
      <c r="Q523" s="58"/>
      <c r="R523" s="57">
        <f t="shared" si="53"/>
        <v>0</v>
      </c>
      <c r="S523" s="99">
        <f t="shared" si="50"/>
        <v>0</v>
      </c>
      <c r="T523" s="56"/>
      <c r="U523" s="60"/>
      <c r="V523" s="322"/>
      <c r="W523" s="56"/>
      <c r="X523" s="242">
        <f>VLOOKUP(F523,Terceros!A$2:A$301,1,FALSE)</f>
        <v>0</v>
      </c>
      <c r="Y523" s="238">
        <f>VLOOKUP(H523,CR!A$3:A$27,1,FALSE)</f>
        <v>0</v>
      </c>
      <c r="Z523" s="285">
        <f>VLOOKUP(F523,Terceros!A:B,2,FALSE)</f>
        <v>0</v>
      </c>
      <c r="AA523" s="242">
        <f>VLOOKUP(H523,CR!A$1:CK$26,89,FALSE)</f>
        <v>0</v>
      </c>
    </row>
    <row r="524" spans="1:27" x14ac:dyDescent="0.25">
      <c r="A524" s="5">
        <f t="shared" si="48"/>
        <v>1900</v>
      </c>
      <c r="B524" s="5">
        <f t="shared" si="49"/>
        <v>1</v>
      </c>
      <c r="C524" s="5" t="str">
        <f>VLOOKUP(B524,Tablas!E$1:F$13,2,FALSE)</f>
        <v>1T</v>
      </c>
      <c r="D524" s="60"/>
      <c r="E524" s="55"/>
      <c r="F524" s="243"/>
      <c r="G524" s="419">
        <f>VLOOKUP(F524,Terceros!A:C,3,FALSE)</f>
        <v>0</v>
      </c>
      <c r="H524" s="243"/>
      <c r="I524" s="56"/>
      <c r="J524" s="286" t="str">
        <f t="shared" si="51"/>
        <v>n</v>
      </c>
      <c r="K524" s="286">
        <f>VLOOKUP(F524,Terceros!A:D,4,FALSE)</f>
        <v>0</v>
      </c>
      <c r="L524" s="61" t="s">
        <v>63</v>
      </c>
      <c r="M524" s="57"/>
      <c r="N524" s="58"/>
      <c r="O524" s="57">
        <f t="shared" si="52"/>
        <v>0</v>
      </c>
      <c r="P524" s="59"/>
      <c r="Q524" s="58"/>
      <c r="R524" s="57">
        <f t="shared" si="53"/>
        <v>0</v>
      </c>
      <c r="S524" s="99">
        <f t="shared" si="50"/>
        <v>0</v>
      </c>
      <c r="T524" s="56"/>
      <c r="U524" s="60"/>
      <c r="V524" s="322"/>
      <c r="W524" s="56"/>
      <c r="X524" s="242">
        <f>VLOOKUP(F524,Terceros!A$2:A$301,1,FALSE)</f>
        <v>0</v>
      </c>
      <c r="Y524" s="238">
        <f>VLOOKUP(H524,CR!A$3:A$27,1,FALSE)</f>
        <v>0</v>
      </c>
      <c r="Z524" s="285">
        <f>VLOOKUP(F524,Terceros!A:B,2,FALSE)</f>
        <v>0</v>
      </c>
      <c r="AA524" s="242">
        <f>VLOOKUP(H524,CR!A$1:CK$26,89,FALSE)</f>
        <v>0</v>
      </c>
    </row>
    <row r="525" spans="1:27" x14ac:dyDescent="0.25">
      <c r="A525" s="5">
        <f t="shared" si="48"/>
        <v>1900</v>
      </c>
      <c r="B525" s="5">
        <f t="shared" si="49"/>
        <v>1</v>
      </c>
      <c r="C525" s="5" t="str">
        <f>VLOOKUP(B525,Tablas!E$1:F$13,2,FALSE)</f>
        <v>1T</v>
      </c>
      <c r="D525" s="60"/>
      <c r="E525" s="55"/>
      <c r="F525" s="243"/>
      <c r="G525" s="419">
        <f>VLOOKUP(F525,Terceros!A:C,3,FALSE)</f>
        <v>0</v>
      </c>
      <c r="H525" s="243"/>
      <c r="I525" s="56"/>
      <c r="J525" s="286" t="str">
        <f t="shared" si="51"/>
        <v>n</v>
      </c>
      <c r="K525" s="286">
        <f>VLOOKUP(F525,Terceros!A:D,4,FALSE)</f>
        <v>0</v>
      </c>
      <c r="L525" s="61" t="s">
        <v>63</v>
      </c>
      <c r="M525" s="57"/>
      <c r="N525" s="58"/>
      <c r="O525" s="57">
        <f t="shared" si="52"/>
        <v>0</v>
      </c>
      <c r="P525" s="59"/>
      <c r="Q525" s="58"/>
      <c r="R525" s="57">
        <f t="shared" si="53"/>
        <v>0</v>
      </c>
      <c r="S525" s="99">
        <f t="shared" si="50"/>
        <v>0</v>
      </c>
      <c r="T525" s="56"/>
      <c r="U525" s="60"/>
      <c r="V525" s="322"/>
      <c r="W525" s="56"/>
      <c r="X525" s="242">
        <f>VLOOKUP(F525,Terceros!A$2:A$301,1,FALSE)</f>
        <v>0</v>
      </c>
      <c r="Y525" s="238">
        <f>VLOOKUP(H525,CR!A$3:A$27,1,FALSE)</f>
        <v>0</v>
      </c>
      <c r="Z525" s="285">
        <f>VLOOKUP(F525,Terceros!A:B,2,FALSE)</f>
        <v>0</v>
      </c>
      <c r="AA525" s="242">
        <f>VLOOKUP(H525,CR!A$1:CK$26,89,FALSE)</f>
        <v>0</v>
      </c>
    </row>
    <row r="526" spans="1:27" x14ac:dyDescent="0.25">
      <c r="A526" s="5">
        <f t="shared" si="48"/>
        <v>1900</v>
      </c>
      <c r="B526" s="5">
        <f t="shared" si="49"/>
        <v>1</v>
      </c>
      <c r="C526" s="5" t="str">
        <f>VLOOKUP(B526,Tablas!E$1:F$13,2,FALSE)</f>
        <v>1T</v>
      </c>
      <c r="D526" s="60"/>
      <c r="E526" s="55"/>
      <c r="F526" s="243"/>
      <c r="G526" s="419">
        <f>VLOOKUP(F526,Terceros!A:C,3,FALSE)</f>
        <v>0</v>
      </c>
      <c r="H526" s="243"/>
      <c r="I526" s="56"/>
      <c r="J526" s="286" t="str">
        <f t="shared" si="51"/>
        <v>n</v>
      </c>
      <c r="K526" s="286">
        <f>VLOOKUP(F526,Terceros!A:D,4,FALSE)</f>
        <v>0</v>
      </c>
      <c r="L526" s="61" t="s">
        <v>63</v>
      </c>
      <c r="M526" s="57"/>
      <c r="N526" s="58"/>
      <c r="O526" s="57">
        <f t="shared" si="52"/>
        <v>0</v>
      </c>
      <c r="P526" s="59"/>
      <c r="Q526" s="58"/>
      <c r="R526" s="57">
        <f t="shared" si="53"/>
        <v>0</v>
      </c>
      <c r="S526" s="99">
        <f t="shared" si="50"/>
        <v>0</v>
      </c>
      <c r="T526" s="56"/>
      <c r="U526" s="60"/>
      <c r="V526" s="322"/>
      <c r="W526" s="56"/>
      <c r="X526" s="242">
        <f>VLOOKUP(F526,Terceros!A$2:A$301,1,FALSE)</f>
        <v>0</v>
      </c>
      <c r="Y526" s="238">
        <f>VLOOKUP(H526,CR!A$3:A$27,1,FALSE)</f>
        <v>0</v>
      </c>
      <c r="Z526" s="285">
        <f>VLOOKUP(F526,Terceros!A:B,2,FALSE)</f>
        <v>0</v>
      </c>
      <c r="AA526" s="242">
        <f>VLOOKUP(H526,CR!A$1:CK$26,89,FALSE)</f>
        <v>0</v>
      </c>
    </row>
    <row r="527" spans="1:27" x14ac:dyDescent="0.25">
      <c r="A527" s="5">
        <f t="shared" si="48"/>
        <v>1900</v>
      </c>
      <c r="B527" s="5">
        <f t="shared" si="49"/>
        <v>1</v>
      </c>
      <c r="C527" s="5" t="str">
        <f>VLOOKUP(B527,Tablas!E$1:F$13,2,FALSE)</f>
        <v>1T</v>
      </c>
      <c r="D527" s="60"/>
      <c r="E527" s="55"/>
      <c r="F527" s="243"/>
      <c r="G527" s="419">
        <f>VLOOKUP(F527,Terceros!A:C,3,FALSE)</f>
        <v>0</v>
      </c>
      <c r="H527" s="243"/>
      <c r="I527" s="56"/>
      <c r="J527" s="286" t="str">
        <f t="shared" si="51"/>
        <v>n</v>
      </c>
      <c r="K527" s="286">
        <f>VLOOKUP(F527,Terceros!A:D,4,FALSE)</f>
        <v>0</v>
      </c>
      <c r="L527" s="61" t="s">
        <v>63</v>
      </c>
      <c r="M527" s="57"/>
      <c r="N527" s="58"/>
      <c r="O527" s="57">
        <f t="shared" si="52"/>
        <v>0</v>
      </c>
      <c r="P527" s="59"/>
      <c r="Q527" s="58"/>
      <c r="R527" s="57">
        <f t="shared" si="53"/>
        <v>0</v>
      </c>
      <c r="S527" s="99">
        <f t="shared" si="50"/>
        <v>0</v>
      </c>
      <c r="T527" s="56"/>
      <c r="U527" s="60"/>
      <c r="V527" s="322"/>
      <c r="W527" s="56"/>
      <c r="X527" s="242">
        <f>VLOOKUP(F527,Terceros!A$2:A$301,1,FALSE)</f>
        <v>0</v>
      </c>
      <c r="Y527" s="238">
        <f>VLOOKUP(H527,CR!A$3:A$27,1,FALSE)</f>
        <v>0</v>
      </c>
      <c r="Z527" s="285">
        <f>VLOOKUP(F527,Terceros!A:B,2,FALSE)</f>
        <v>0</v>
      </c>
      <c r="AA527" s="242">
        <f>VLOOKUP(H527,CR!A$1:CK$26,89,FALSE)</f>
        <v>0</v>
      </c>
    </row>
    <row r="528" spans="1:27" x14ac:dyDescent="0.25">
      <c r="A528" s="5">
        <f t="shared" si="48"/>
        <v>1900</v>
      </c>
      <c r="B528" s="5">
        <f t="shared" si="49"/>
        <v>1</v>
      </c>
      <c r="C528" s="5" t="str">
        <f>VLOOKUP(B528,Tablas!E$1:F$13,2,FALSE)</f>
        <v>1T</v>
      </c>
      <c r="D528" s="60"/>
      <c r="E528" s="55"/>
      <c r="F528" s="243"/>
      <c r="G528" s="419">
        <f>VLOOKUP(F528,Terceros!A:C,3,FALSE)</f>
        <v>0</v>
      </c>
      <c r="H528" s="243"/>
      <c r="I528" s="56"/>
      <c r="J528" s="286" t="str">
        <f t="shared" si="51"/>
        <v>n</v>
      </c>
      <c r="K528" s="286">
        <f>VLOOKUP(F528,Terceros!A:D,4,FALSE)</f>
        <v>0</v>
      </c>
      <c r="L528" s="61" t="s">
        <v>63</v>
      </c>
      <c r="M528" s="57"/>
      <c r="N528" s="58"/>
      <c r="O528" s="57">
        <f t="shared" si="52"/>
        <v>0</v>
      </c>
      <c r="P528" s="59"/>
      <c r="Q528" s="58"/>
      <c r="R528" s="57">
        <f t="shared" si="53"/>
        <v>0</v>
      </c>
      <c r="S528" s="99">
        <f t="shared" si="50"/>
        <v>0</v>
      </c>
      <c r="T528" s="56"/>
      <c r="U528" s="60"/>
      <c r="V528" s="322"/>
      <c r="W528" s="56"/>
      <c r="X528" s="242">
        <f>VLOOKUP(F528,Terceros!A$2:A$301,1,FALSE)</f>
        <v>0</v>
      </c>
      <c r="Y528" s="238">
        <f>VLOOKUP(H528,CR!A$3:A$27,1,FALSE)</f>
        <v>0</v>
      </c>
      <c r="Z528" s="285">
        <f>VLOOKUP(F528,Terceros!A:B,2,FALSE)</f>
        <v>0</v>
      </c>
      <c r="AA528" s="242">
        <f>VLOOKUP(H528,CR!A$1:CK$26,89,FALSE)</f>
        <v>0</v>
      </c>
    </row>
    <row r="529" spans="1:27" x14ac:dyDescent="0.25">
      <c r="A529" s="5">
        <f t="shared" si="48"/>
        <v>1900</v>
      </c>
      <c r="B529" s="5">
        <f t="shared" si="49"/>
        <v>1</v>
      </c>
      <c r="C529" s="5" t="str">
        <f>VLOOKUP(B529,Tablas!E$1:F$13,2,FALSE)</f>
        <v>1T</v>
      </c>
      <c r="D529" s="60"/>
      <c r="E529" s="55"/>
      <c r="F529" s="243"/>
      <c r="G529" s="419">
        <f>VLOOKUP(F529,Terceros!A:C,3,FALSE)</f>
        <v>0</v>
      </c>
      <c r="H529" s="243"/>
      <c r="I529" s="56"/>
      <c r="J529" s="286" t="str">
        <f t="shared" si="51"/>
        <v>n</v>
      </c>
      <c r="K529" s="286">
        <f>VLOOKUP(F529,Terceros!A:D,4,FALSE)</f>
        <v>0</v>
      </c>
      <c r="L529" s="61" t="s">
        <v>63</v>
      </c>
      <c r="M529" s="57"/>
      <c r="N529" s="58"/>
      <c r="O529" s="57">
        <f t="shared" si="52"/>
        <v>0</v>
      </c>
      <c r="P529" s="59"/>
      <c r="Q529" s="58"/>
      <c r="R529" s="57">
        <f t="shared" si="53"/>
        <v>0</v>
      </c>
      <c r="S529" s="99">
        <f t="shared" si="50"/>
        <v>0</v>
      </c>
      <c r="T529" s="56"/>
      <c r="U529" s="60"/>
      <c r="V529" s="322"/>
      <c r="W529" s="56"/>
      <c r="X529" s="242">
        <f>VLOOKUP(F529,Terceros!A$2:A$301,1,FALSE)</f>
        <v>0</v>
      </c>
      <c r="Y529" s="238">
        <f>VLOOKUP(H529,CR!A$3:A$27,1,FALSE)</f>
        <v>0</v>
      </c>
      <c r="Z529" s="285">
        <f>VLOOKUP(F529,Terceros!A:B,2,FALSE)</f>
        <v>0</v>
      </c>
      <c r="AA529" s="242">
        <f>VLOOKUP(H529,CR!A$1:CK$26,89,FALSE)</f>
        <v>0</v>
      </c>
    </row>
    <row r="530" spans="1:27" x14ac:dyDescent="0.25">
      <c r="A530" s="5">
        <f t="shared" si="48"/>
        <v>1900</v>
      </c>
      <c r="B530" s="5">
        <f t="shared" si="49"/>
        <v>1</v>
      </c>
      <c r="C530" s="5" t="str">
        <f>VLOOKUP(B530,Tablas!E$1:F$13,2,FALSE)</f>
        <v>1T</v>
      </c>
      <c r="D530" s="60"/>
      <c r="E530" s="55"/>
      <c r="F530" s="243"/>
      <c r="G530" s="419">
        <f>VLOOKUP(F530,Terceros!A:C,3,FALSE)</f>
        <v>0</v>
      </c>
      <c r="H530" s="243"/>
      <c r="I530" s="56"/>
      <c r="J530" s="286" t="str">
        <f t="shared" si="51"/>
        <v>n</v>
      </c>
      <c r="K530" s="286">
        <f>VLOOKUP(F530,Terceros!A:D,4,FALSE)</f>
        <v>0</v>
      </c>
      <c r="L530" s="61" t="s">
        <v>63</v>
      </c>
      <c r="M530" s="57"/>
      <c r="N530" s="58"/>
      <c r="O530" s="57">
        <f t="shared" si="52"/>
        <v>0</v>
      </c>
      <c r="P530" s="59"/>
      <c r="Q530" s="58"/>
      <c r="R530" s="57">
        <f t="shared" si="53"/>
        <v>0</v>
      </c>
      <c r="S530" s="99">
        <f t="shared" si="50"/>
        <v>0</v>
      </c>
      <c r="T530" s="56"/>
      <c r="U530" s="60"/>
      <c r="V530" s="322"/>
      <c r="W530" s="56"/>
      <c r="X530" s="242">
        <f>VLOOKUP(F530,Terceros!A$2:A$301,1,FALSE)</f>
        <v>0</v>
      </c>
      <c r="Y530" s="238">
        <f>VLOOKUP(H530,CR!A$3:A$27,1,FALSE)</f>
        <v>0</v>
      </c>
      <c r="Z530" s="285">
        <f>VLOOKUP(F530,Terceros!A:B,2,FALSE)</f>
        <v>0</v>
      </c>
      <c r="AA530" s="242">
        <f>VLOOKUP(H530,CR!A$1:CK$26,89,FALSE)</f>
        <v>0</v>
      </c>
    </row>
    <row r="531" spans="1:27" x14ac:dyDescent="0.25">
      <c r="A531" s="5">
        <f t="shared" si="48"/>
        <v>1900</v>
      </c>
      <c r="B531" s="5">
        <f t="shared" si="49"/>
        <v>1</v>
      </c>
      <c r="C531" s="5" t="str">
        <f>VLOOKUP(B531,Tablas!E$1:F$13,2,FALSE)</f>
        <v>1T</v>
      </c>
      <c r="D531" s="60"/>
      <c r="E531" s="55"/>
      <c r="F531" s="243"/>
      <c r="G531" s="419">
        <f>VLOOKUP(F531,Terceros!A:C,3,FALSE)</f>
        <v>0</v>
      </c>
      <c r="H531" s="243"/>
      <c r="I531" s="56"/>
      <c r="J531" s="286" t="str">
        <f t="shared" si="51"/>
        <v>n</v>
      </c>
      <c r="K531" s="286">
        <f>VLOOKUP(F531,Terceros!A:D,4,FALSE)</f>
        <v>0</v>
      </c>
      <c r="L531" s="61" t="s">
        <v>63</v>
      </c>
      <c r="M531" s="57"/>
      <c r="N531" s="58"/>
      <c r="O531" s="57">
        <f t="shared" si="52"/>
        <v>0</v>
      </c>
      <c r="P531" s="59"/>
      <c r="Q531" s="58"/>
      <c r="R531" s="57">
        <f t="shared" si="53"/>
        <v>0</v>
      </c>
      <c r="S531" s="99">
        <f t="shared" si="50"/>
        <v>0</v>
      </c>
      <c r="T531" s="56"/>
      <c r="U531" s="60"/>
      <c r="V531" s="322"/>
      <c r="W531" s="56"/>
      <c r="X531" s="242">
        <f>VLOOKUP(F531,Terceros!A$2:A$301,1,FALSE)</f>
        <v>0</v>
      </c>
      <c r="Y531" s="238">
        <f>VLOOKUP(H531,CR!A$3:A$27,1,FALSE)</f>
        <v>0</v>
      </c>
      <c r="Z531" s="285">
        <f>VLOOKUP(F531,Terceros!A:B,2,FALSE)</f>
        <v>0</v>
      </c>
      <c r="AA531" s="242">
        <f>VLOOKUP(H531,CR!A$1:CK$26,89,FALSE)</f>
        <v>0</v>
      </c>
    </row>
    <row r="532" spans="1:27" x14ac:dyDescent="0.25">
      <c r="A532" s="5">
        <f t="shared" si="48"/>
        <v>1900</v>
      </c>
      <c r="B532" s="5">
        <f t="shared" si="49"/>
        <v>1</v>
      </c>
      <c r="C532" s="5" t="str">
        <f>VLOOKUP(B532,Tablas!E$1:F$13,2,FALSE)</f>
        <v>1T</v>
      </c>
      <c r="D532" s="60"/>
      <c r="E532" s="55"/>
      <c r="F532" s="243"/>
      <c r="G532" s="419">
        <f>VLOOKUP(F532,Terceros!A:C,3,FALSE)</f>
        <v>0</v>
      </c>
      <c r="H532" s="243"/>
      <c r="I532" s="56"/>
      <c r="J532" s="286" t="str">
        <f t="shared" si="51"/>
        <v>n</v>
      </c>
      <c r="K532" s="286">
        <f>VLOOKUP(F532,Terceros!A:D,4,FALSE)</f>
        <v>0</v>
      </c>
      <c r="L532" s="61" t="s">
        <v>63</v>
      </c>
      <c r="M532" s="57"/>
      <c r="N532" s="58"/>
      <c r="O532" s="57">
        <f t="shared" si="52"/>
        <v>0</v>
      </c>
      <c r="P532" s="59"/>
      <c r="Q532" s="58"/>
      <c r="R532" s="57">
        <f t="shared" si="53"/>
        <v>0</v>
      </c>
      <c r="S532" s="99">
        <f t="shared" si="50"/>
        <v>0</v>
      </c>
      <c r="T532" s="56"/>
      <c r="U532" s="60"/>
      <c r="V532" s="322"/>
      <c r="W532" s="56"/>
      <c r="X532" s="242">
        <f>VLOOKUP(F532,Terceros!A$2:A$301,1,FALSE)</f>
        <v>0</v>
      </c>
      <c r="Y532" s="238">
        <f>VLOOKUP(H532,CR!A$3:A$27,1,FALSE)</f>
        <v>0</v>
      </c>
      <c r="Z532" s="285">
        <f>VLOOKUP(F532,Terceros!A:B,2,FALSE)</f>
        <v>0</v>
      </c>
      <c r="AA532" s="242">
        <f>VLOOKUP(H532,CR!A$1:CK$26,89,FALSE)</f>
        <v>0</v>
      </c>
    </row>
    <row r="533" spans="1:27" x14ac:dyDescent="0.25">
      <c r="A533" s="5">
        <f t="shared" si="48"/>
        <v>1900</v>
      </c>
      <c r="B533" s="5">
        <f t="shared" si="49"/>
        <v>1</v>
      </c>
      <c r="C533" s="5" t="str">
        <f>VLOOKUP(B533,Tablas!E$1:F$13,2,FALSE)</f>
        <v>1T</v>
      </c>
      <c r="D533" s="60"/>
      <c r="E533" s="55"/>
      <c r="F533" s="243"/>
      <c r="G533" s="419">
        <f>VLOOKUP(F533,Terceros!A:C,3,FALSE)</f>
        <v>0</v>
      </c>
      <c r="H533" s="243"/>
      <c r="I533" s="56"/>
      <c r="J533" s="286" t="str">
        <f t="shared" si="51"/>
        <v>n</v>
      </c>
      <c r="K533" s="286">
        <f>VLOOKUP(F533,Terceros!A:D,4,FALSE)</f>
        <v>0</v>
      </c>
      <c r="L533" s="61" t="s">
        <v>63</v>
      </c>
      <c r="M533" s="57"/>
      <c r="N533" s="58"/>
      <c r="O533" s="57">
        <f t="shared" si="52"/>
        <v>0</v>
      </c>
      <c r="P533" s="59"/>
      <c r="Q533" s="58"/>
      <c r="R533" s="57">
        <f t="shared" si="53"/>
        <v>0</v>
      </c>
      <c r="S533" s="99">
        <f t="shared" si="50"/>
        <v>0</v>
      </c>
      <c r="T533" s="56"/>
      <c r="U533" s="60"/>
      <c r="V533" s="322"/>
      <c r="W533" s="56"/>
      <c r="X533" s="242">
        <f>VLOOKUP(F533,Terceros!A$2:A$301,1,FALSE)</f>
        <v>0</v>
      </c>
      <c r="Y533" s="238">
        <f>VLOOKUP(H533,CR!A$3:A$27,1,FALSE)</f>
        <v>0</v>
      </c>
      <c r="Z533" s="285">
        <f>VLOOKUP(F533,Terceros!A:B,2,FALSE)</f>
        <v>0</v>
      </c>
      <c r="AA533" s="242">
        <f>VLOOKUP(H533,CR!A$1:CK$26,89,FALSE)</f>
        <v>0</v>
      </c>
    </row>
    <row r="534" spans="1:27" x14ac:dyDescent="0.25">
      <c r="A534" s="5">
        <f t="shared" si="48"/>
        <v>1900</v>
      </c>
      <c r="B534" s="5">
        <f t="shared" si="49"/>
        <v>1</v>
      </c>
      <c r="C534" s="5" t="str">
        <f>VLOOKUP(B534,Tablas!E$1:F$13,2,FALSE)</f>
        <v>1T</v>
      </c>
      <c r="D534" s="60"/>
      <c r="E534" s="55"/>
      <c r="F534" s="243"/>
      <c r="G534" s="419">
        <f>VLOOKUP(F534,Terceros!A:C,3,FALSE)</f>
        <v>0</v>
      </c>
      <c r="H534" s="243"/>
      <c r="I534" s="56"/>
      <c r="J534" s="286" t="str">
        <f t="shared" si="51"/>
        <v>n</v>
      </c>
      <c r="K534" s="286">
        <f>VLOOKUP(F534,Terceros!A:D,4,FALSE)</f>
        <v>0</v>
      </c>
      <c r="L534" s="61" t="s">
        <v>63</v>
      </c>
      <c r="M534" s="57"/>
      <c r="N534" s="58"/>
      <c r="O534" s="57">
        <f t="shared" si="52"/>
        <v>0</v>
      </c>
      <c r="P534" s="59"/>
      <c r="Q534" s="58"/>
      <c r="R534" s="57">
        <f t="shared" si="53"/>
        <v>0</v>
      </c>
      <c r="S534" s="99">
        <f t="shared" si="50"/>
        <v>0</v>
      </c>
      <c r="T534" s="56"/>
      <c r="U534" s="60"/>
      <c r="V534" s="322"/>
      <c r="W534" s="56"/>
      <c r="X534" s="242">
        <f>VLOOKUP(F534,Terceros!A$2:A$301,1,FALSE)</f>
        <v>0</v>
      </c>
      <c r="Y534" s="238">
        <f>VLOOKUP(H534,CR!A$3:A$27,1,FALSE)</f>
        <v>0</v>
      </c>
      <c r="Z534" s="285">
        <f>VLOOKUP(F534,Terceros!A:B,2,FALSE)</f>
        <v>0</v>
      </c>
      <c r="AA534" s="242">
        <f>VLOOKUP(H534,CR!A$1:CK$26,89,FALSE)</f>
        <v>0</v>
      </c>
    </row>
    <row r="535" spans="1:27" x14ac:dyDescent="0.25">
      <c r="A535" s="5">
        <f t="shared" si="48"/>
        <v>1900</v>
      </c>
      <c r="B535" s="5">
        <f t="shared" si="49"/>
        <v>1</v>
      </c>
      <c r="C535" s="5" t="str">
        <f>VLOOKUP(B535,Tablas!E$1:F$13,2,FALSE)</f>
        <v>1T</v>
      </c>
      <c r="D535" s="60"/>
      <c r="E535" s="55"/>
      <c r="F535" s="243"/>
      <c r="G535" s="419">
        <f>VLOOKUP(F535,Terceros!A:C,3,FALSE)</f>
        <v>0</v>
      </c>
      <c r="H535" s="243"/>
      <c r="I535" s="56"/>
      <c r="J535" s="286" t="str">
        <f t="shared" si="51"/>
        <v>n</v>
      </c>
      <c r="K535" s="286">
        <f>VLOOKUP(F535,Terceros!A:D,4,FALSE)</f>
        <v>0</v>
      </c>
      <c r="L535" s="61" t="s">
        <v>63</v>
      </c>
      <c r="M535" s="57"/>
      <c r="N535" s="58"/>
      <c r="O535" s="57">
        <f t="shared" si="52"/>
        <v>0</v>
      </c>
      <c r="P535" s="59"/>
      <c r="Q535" s="58"/>
      <c r="R535" s="57">
        <f t="shared" si="53"/>
        <v>0</v>
      </c>
      <c r="S535" s="99">
        <f t="shared" si="50"/>
        <v>0</v>
      </c>
      <c r="T535" s="56"/>
      <c r="U535" s="60"/>
      <c r="V535" s="322"/>
      <c r="W535" s="56"/>
      <c r="X535" s="242">
        <f>VLOOKUP(F535,Terceros!A$2:A$301,1,FALSE)</f>
        <v>0</v>
      </c>
      <c r="Y535" s="238">
        <f>VLOOKUP(H535,CR!A$3:A$27,1,FALSE)</f>
        <v>0</v>
      </c>
      <c r="Z535" s="285">
        <f>VLOOKUP(F535,Terceros!A:B,2,FALSE)</f>
        <v>0</v>
      </c>
      <c r="AA535" s="242">
        <f>VLOOKUP(H535,CR!A$1:CK$26,89,FALSE)</f>
        <v>0</v>
      </c>
    </row>
    <row r="536" spans="1:27" x14ac:dyDescent="0.25">
      <c r="A536" s="5">
        <f t="shared" si="48"/>
        <v>1900</v>
      </c>
      <c r="B536" s="5">
        <f t="shared" si="49"/>
        <v>1</v>
      </c>
      <c r="C536" s="5" t="str">
        <f>VLOOKUP(B536,Tablas!E$1:F$13,2,FALSE)</f>
        <v>1T</v>
      </c>
      <c r="D536" s="60"/>
      <c r="E536" s="55"/>
      <c r="F536" s="243"/>
      <c r="G536" s="419">
        <f>VLOOKUP(F536,Terceros!A:C,3,FALSE)</f>
        <v>0</v>
      </c>
      <c r="H536" s="243"/>
      <c r="I536" s="56"/>
      <c r="J536" s="286" t="str">
        <f t="shared" si="51"/>
        <v>n</v>
      </c>
      <c r="K536" s="286">
        <f>VLOOKUP(F536,Terceros!A:D,4,FALSE)</f>
        <v>0</v>
      </c>
      <c r="L536" s="61" t="s">
        <v>63</v>
      </c>
      <c r="M536" s="57"/>
      <c r="N536" s="58"/>
      <c r="O536" s="57">
        <f t="shared" si="52"/>
        <v>0</v>
      </c>
      <c r="P536" s="59"/>
      <c r="Q536" s="58"/>
      <c r="R536" s="57">
        <f t="shared" si="53"/>
        <v>0</v>
      </c>
      <c r="S536" s="99">
        <f t="shared" si="50"/>
        <v>0</v>
      </c>
      <c r="T536" s="56"/>
      <c r="U536" s="60"/>
      <c r="V536" s="322"/>
      <c r="W536" s="56"/>
      <c r="X536" s="242">
        <f>VLOOKUP(F536,Terceros!A$2:A$301,1,FALSE)</f>
        <v>0</v>
      </c>
      <c r="Y536" s="238">
        <f>VLOOKUP(H536,CR!A$3:A$27,1,FALSE)</f>
        <v>0</v>
      </c>
      <c r="Z536" s="285">
        <f>VLOOKUP(F536,Terceros!A:B,2,FALSE)</f>
        <v>0</v>
      </c>
      <c r="AA536" s="242">
        <f>VLOOKUP(H536,CR!A$1:CK$26,89,FALSE)</f>
        <v>0</v>
      </c>
    </row>
    <row r="537" spans="1:27" x14ac:dyDescent="0.25">
      <c r="A537" s="5">
        <f t="shared" si="48"/>
        <v>1900</v>
      </c>
      <c r="B537" s="5">
        <f t="shared" si="49"/>
        <v>1</v>
      </c>
      <c r="C537" s="5" t="str">
        <f>VLOOKUP(B537,Tablas!E$1:F$13,2,FALSE)</f>
        <v>1T</v>
      </c>
      <c r="D537" s="60"/>
      <c r="E537" s="55"/>
      <c r="F537" s="243"/>
      <c r="G537" s="419">
        <f>VLOOKUP(F537,Terceros!A:C,3,FALSE)</f>
        <v>0</v>
      </c>
      <c r="H537" s="243"/>
      <c r="I537" s="56"/>
      <c r="J537" s="286" t="str">
        <f t="shared" si="51"/>
        <v>n</v>
      </c>
      <c r="K537" s="286">
        <f>VLOOKUP(F537,Terceros!A:D,4,FALSE)</f>
        <v>0</v>
      </c>
      <c r="L537" s="61" t="s">
        <v>63</v>
      </c>
      <c r="M537" s="57"/>
      <c r="N537" s="58"/>
      <c r="O537" s="57">
        <f t="shared" si="52"/>
        <v>0</v>
      </c>
      <c r="P537" s="59"/>
      <c r="Q537" s="58"/>
      <c r="R537" s="57">
        <f t="shared" si="53"/>
        <v>0</v>
      </c>
      <c r="S537" s="99">
        <f t="shared" si="50"/>
        <v>0</v>
      </c>
      <c r="T537" s="56"/>
      <c r="U537" s="60"/>
      <c r="V537" s="322"/>
      <c r="W537" s="56"/>
      <c r="X537" s="242">
        <f>VLOOKUP(F537,Terceros!A$2:A$301,1,FALSE)</f>
        <v>0</v>
      </c>
      <c r="Y537" s="238">
        <f>VLOOKUP(H537,CR!A$3:A$27,1,FALSE)</f>
        <v>0</v>
      </c>
      <c r="Z537" s="285">
        <f>VLOOKUP(F537,Terceros!A:B,2,FALSE)</f>
        <v>0</v>
      </c>
      <c r="AA537" s="242">
        <f>VLOOKUP(H537,CR!A$1:CK$26,89,FALSE)</f>
        <v>0</v>
      </c>
    </row>
    <row r="538" spans="1:27" x14ac:dyDescent="0.25">
      <c r="A538" s="5">
        <f t="shared" si="48"/>
        <v>1900</v>
      </c>
      <c r="B538" s="5">
        <f t="shared" si="49"/>
        <v>1</v>
      </c>
      <c r="C538" s="5" t="str">
        <f>VLOOKUP(B538,Tablas!E$1:F$13,2,FALSE)</f>
        <v>1T</v>
      </c>
      <c r="D538" s="60"/>
      <c r="E538" s="55"/>
      <c r="F538" s="243"/>
      <c r="G538" s="419">
        <f>VLOOKUP(F538,Terceros!A:C,3,FALSE)</f>
        <v>0</v>
      </c>
      <c r="H538" s="243"/>
      <c r="I538" s="56"/>
      <c r="J538" s="286" t="str">
        <f t="shared" si="51"/>
        <v>n</v>
      </c>
      <c r="K538" s="286">
        <f>VLOOKUP(F538,Terceros!A:D,4,FALSE)</f>
        <v>0</v>
      </c>
      <c r="L538" s="61" t="s">
        <v>63</v>
      </c>
      <c r="M538" s="57"/>
      <c r="N538" s="58"/>
      <c r="O538" s="57">
        <f t="shared" si="52"/>
        <v>0</v>
      </c>
      <c r="P538" s="59"/>
      <c r="Q538" s="58"/>
      <c r="R538" s="57">
        <f t="shared" si="53"/>
        <v>0</v>
      </c>
      <c r="S538" s="99">
        <f t="shared" si="50"/>
        <v>0</v>
      </c>
      <c r="T538" s="56"/>
      <c r="U538" s="60"/>
      <c r="V538" s="322"/>
      <c r="W538" s="56"/>
      <c r="X538" s="242">
        <f>VLOOKUP(F538,Terceros!A$2:A$301,1,FALSE)</f>
        <v>0</v>
      </c>
      <c r="Y538" s="238">
        <f>VLOOKUP(H538,CR!A$3:A$27,1,FALSE)</f>
        <v>0</v>
      </c>
      <c r="Z538" s="285">
        <f>VLOOKUP(F538,Terceros!A:B,2,FALSE)</f>
        <v>0</v>
      </c>
      <c r="AA538" s="242">
        <f>VLOOKUP(H538,CR!A$1:CK$26,89,FALSE)</f>
        <v>0</v>
      </c>
    </row>
    <row r="539" spans="1:27" x14ac:dyDescent="0.25">
      <c r="A539" s="5">
        <f t="shared" si="48"/>
        <v>1900</v>
      </c>
      <c r="B539" s="5">
        <f t="shared" si="49"/>
        <v>1</v>
      </c>
      <c r="C539" s="5" t="str">
        <f>VLOOKUP(B539,Tablas!E$1:F$13,2,FALSE)</f>
        <v>1T</v>
      </c>
      <c r="D539" s="60"/>
      <c r="E539" s="55"/>
      <c r="F539" s="243"/>
      <c r="G539" s="419">
        <f>VLOOKUP(F539,Terceros!A:C,3,FALSE)</f>
        <v>0</v>
      </c>
      <c r="H539" s="243"/>
      <c r="I539" s="56"/>
      <c r="J539" s="286" t="str">
        <f t="shared" si="51"/>
        <v>n</v>
      </c>
      <c r="K539" s="286">
        <f>VLOOKUP(F539,Terceros!A:D,4,FALSE)</f>
        <v>0</v>
      </c>
      <c r="L539" s="61" t="s">
        <v>63</v>
      </c>
      <c r="M539" s="57"/>
      <c r="N539" s="58"/>
      <c r="O539" s="57">
        <f t="shared" si="52"/>
        <v>0</v>
      </c>
      <c r="P539" s="59"/>
      <c r="Q539" s="58"/>
      <c r="R539" s="57">
        <f t="shared" si="53"/>
        <v>0</v>
      </c>
      <c r="S539" s="99">
        <f t="shared" si="50"/>
        <v>0</v>
      </c>
      <c r="T539" s="56"/>
      <c r="U539" s="60"/>
      <c r="V539" s="322"/>
      <c r="W539" s="56"/>
      <c r="X539" s="242">
        <f>VLOOKUP(F539,Terceros!A$2:A$301,1,FALSE)</f>
        <v>0</v>
      </c>
      <c r="Y539" s="238">
        <f>VLOOKUP(H539,CR!A$3:A$27,1,FALSE)</f>
        <v>0</v>
      </c>
      <c r="Z539" s="285">
        <f>VLOOKUP(F539,Terceros!A:B,2,FALSE)</f>
        <v>0</v>
      </c>
      <c r="AA539" s="242">
        <f>VLOOKUP(H539,CR!A$1:CK$26,89,FALSE)</f>
        <v>0</v>
      </c>
    </row>
    <row r="540" spans="1:27" x14ac:dyDescent="0.25">
      <c r="A540" s="5">
        <f t="shared" si="48"/>
        <v>1900</v>
      </c>
      <c r="B540" s="5">
        <f t="shared" si="49"/>
        <v>1</v>
      </c>
      <c r="C540" s="5" t="str">
        <f>VLOOKUP(B540,Tablas!E$1:F$13,2,FALSE)</f>
        <v>1T</v>
      </c>
      <c r="D540" s="60"/>
      <c r="E540" s="55"/>
      <c r="F540" s="243"/>
      <c r="G540" s="419">
        <f>VLOOKUP(F540,Terceros!A:C,3,FALSE)</f>
        <v>0</v>
      </c>
      <c r="H540" s="243"/>
      <c r="I540" s="56"/>
      <c r="J540" s="286" t="str">
        <f t="shared" si="51"/>
        <v>n</v>
      </c>
      <c r="K540" s="286">
        <f>VLOOKUP(F540,Terceros!A:D,4,FALSE)</f>
        <v>0</v>
      </c>
      <c r="L540" s="61" t="s">
        <v>63</v>
      </c>
      <c r="M540" s="57"/>
      <c r="N540" s="58"/>
      <c r="O540" s="57">
        <f t="shared" si="52"/>
        <v>0</v>
      </c>
      <c r="P540" s="59"/>
      <c r="Q540" s="58"/>
      <c r="R540" s="57">
        <f t="shared" si="53"/>
        <v>0</v>
      </c>
      <c r="S540" s="99">
        <f t="shared" si="50"/>
        <v>0</v>
      </c>
      <c r="T540" s="56"/>
      <c r="U540" s="60"/>
      <c r="V540" s="322"/>
      <c r="W540" s="56"/>
      <c r="X540" s="242">
        <f>VLOOKUP(F540,Terceros!A$2:A$301,1,FALSE)</f>
        <v>0</v>
      </c>
      <c r="Y540" s="238">
        <f>VLOOKUP(H540,CR!A$3:A$27,1,FALSE)</f>
        <v>0</v>
      </c>
      <c r="Z540" s="285">
        <f>VLOOKUP(F540,Terceros!A:B,2,FALSE)</f>
        <v>0</v>
      </c>
      <c r="AA540" s="242">
        <f>VLOOKUP(H540,CR!A$1:CK$26,89,FALSE)</f>
        <v>0</v>
      </c>
    </row>
    <row r="541" spans="1:27" x14ac:dyDescent="0.25">
      <c r="A541" s="5">
        <f t="shared" si="48"/>
        <v>1900</v>
      </c>
      <c r="B541" s="5">
        <f t="shared" si="49"/>
        <v>1</v>
      </c>
      <c r="C541" s="5" t="str">
        <f>VLOOKUP(B541,Tablas!E$1:F$13,2,FALSE)</f>
        <v>1T</v>
      </c>
      <c r="D541" s="60"/>
      <c r="E541" s="55"/>
      <c r="F541" s="243"/>
      <c r="G541" s="419">
        <f>VLOOKUP(F541,Terceros!A:C,3,FALSE)</f>
        <v>0</v>
      </c>
      <c r="H541" s="243"/>
      <c r="I541" s="56"/>
      <c r="J541" s="286" t="str">
        <f t="shared" si="51"/>
        <v>n</v>
      </c>
      <c r="K541" s="286">
        <f>VLOOKUP(F541,Terceros!A:D,4,FALSE)</f>
        <v>0</v>
      </c>
      <c r="L541" s="61" t="s">
        <v>63</v>
      </c>
      <c r="M541" s="57"/>
      <c r="N541" s="58"/>
      <c r="O541" s="57">
        <f t="shared" si="52"/>
        <v>0</v>
      </c>
      <c r="P541" s="59"/>
      <c r="Q541" s="58"/>
      <c r="R541" s="57">
        <f t="shared" si="53"/>
        <v>0</v>
      </c>
      <c r="S541" s="99">
        <f t="shared" si="50"/>
        <v>0</v>
      </c>
      <c r="T541" s="56"/>
      <c r="U541" s="60"/>
      <c r="V541" s="322"/>
      <c r="W541" s="56"/>
      <c r="X541" s="242">
        <f>VLOOKUP(F541,Terceros!A$2:A$301,1,FALSE)</f>
        <v>0</v>
      </c>
      <c r="Y541" s="238">
        <f>VLOOKUP(H541,CR!A$3:A$27,1,FALSE)</f>
        <v>0</v>
      </c>
      <c r="Z541" s="285">
        <f>VLOOKUP(F541,Terceros!A:B,2,FALSE)</f>
        <v>0</v>
      </c>
      <c r="AA541" s="242">
        <f>VLOOKUP(H541,CR!A$1:CK$26,89,FALSE)</f>
        <v>0</v>
      </c>
    </row>
    <row r="542" spans="1:27" x14ac:dyDescent="0.25">
      <c r="A542" s="5">
        <f t="shared" si="48"/>
        <v>1900</v>
      </c>
      <c r="B542" s="5">
        <f t="shared" si="49"/>
        <v>1</v>
      </c>
      <c r="C542" s="5" t="str">
        <f>VLOOKUP(B542,Tablas!E$1:F$13,2,FALSE)</f>
        <v>1T</v>
      </c>
      <c r="D542" s="60"/>
      <c r="E542" s="55"/>
      <c r="F542" s="243"/>
      <c r="G542" s="419">
        <f>VLOOKUP(F542,Terceros!A:C,3,FALSE)</f>
        <v>0</v>
      </c>
      <c r="H542" s="243"/>
      <c r="I542" s="56"/>
      <c r="J542" s="286" t="str">
        <f t="shared" si="51"/>
        <v>n</v>
      </c>
      <c r="K542" s="286">
        <f>VLOOKUP(F542,Terceros!A:D,4,FALSE)</f>
        <v>0</v>
      </c>
      <c r="L542" s="61" t="s">
        <v>63</v>
      </c>
      <c r="M542" s="57"/>
      <c r="N542" s="58"/>
      <c r="O542" s="57">
        <f t="shared" si="52"/>
        <v>0</v>
      </c>
      <c r="P542" s="59"/>
      <c r="Q542" s="58"/>
      <c r="R542" s="57">
        <f t="shared" si="53"/>
        <v>0</v>
      </c>
      <c r="S542" s="99">
        <f t="shared" si="50"/>
        <v>0</v>
      </c>
      <c r="T542" s="56"/>
      <c r="U542" s="60"/>
      <c r="V542" s="322"/>
      <c r="W542" s="56"/>
      <c r="X542" s="242">
        <f>VLOOKUP(F542,Terceros!A$2:A$301,1,FALSE)</f>
        <v>0</v>
      </c>
      <c r="Y542" s="238">
        <f>VLOOKUP(H542,CR!A$3:A$27,1,FALSE)</f>
        <v>0</v>
      </c>
      <c r="Z542" s="285">
        <f>VLOOKUP(F542,Terceros!A:B,2,FALSE)</f>
        <v>0</v>
      </c>
      <c r="AA542" s="242">
        <f>VLOOKUP(H542,CR!A$1:CK$26,89,FALSE)</f>
        <v>0</v>
      </c>
    </row>
    <row r="543" spans="1:27" x14ac:dyDescent="0.25">
      <c r="A543" s="5">
        <f t="shared" si="48"/>
        <v>1900</v>
      </c>
      <c r="B543" s="5">
        <f t="shared" si="49"/>
        <v>1</v>
      </c>
      <c r="C543" s="5" t="str">
        <f>VLOOKUP(B543,Tablas!E$1:F$13,2,FALSE)</f>
        <v>1T</v>
      </c>
      <c r="D543" s="60"/>
      <c r="E543" s="55"/>
      <c r="F543" s="243"/>
      <c r="G543" s="419">
        <f>VLOOKUP(F543,Terceros!A:C,3,FALSE)</f>
        <v>0</v>
      </c>
      <c r="H543" s="243"/>
      <c r="I543" s="56"/>
      <c r="J543" s="286" t="str">
        <f t="shared" si="51"/>
        <v>n</v>
      </c>
      <c r="K543" s="286">
        <f>VLOOKUP(F543,Terceros!A:D,4,FALSE)</f>
        <v>0</v>
      </c>
      <c r="L543" s="61" t="s">
        <v>63</v>
      </c>
      <c r="M543" s="57"/>
      <c r="N543" s="58"/>
      <c r="O543" s="57">
        <f t="shared" si="52"/>
        <v>0</v>
      </c>
      <c r="P543" s="59"/>
      <c r="Q543" s="58"/>
      <c r="R543" s="57">
        <f t="shared" si="53"/>
        <v>0</v>
      </c>
      <c r="S543" s="99">
        <f t="shared" si="50"/>
        <v>0</v>
      </c>
      <c r="T543" s="56"/>
      <c r="U543" s="60"/>
      <c r="V543" s="322"/>
      <c r="W543" s="56"/>
      <c r="X543" s="242">
        <f>VLOOKUP(F543,Terceros!A$2:A$301,1,FALSE)</f>
        <v>0</v>
      </c>
      <c r="Y543" s="238">
        <f>VLOOKUP(H543,CR!A$3:A$27,1,FALSE)</f>
        <v>0</v>
      </c>
      <c r="Z543" s="285">
        <f>VLOOKUP(F543,Terceros!A:B,2,FALSE)</f>
        <v>0</v>
      </c>
      <c r="AA543" s="242">
        <f>VLOOKUP(H543,CR!A$1:CK$26,89,FALSE)</f>
        <v>0</v>
      </c>
    </row>
    <row r="544" spans="1:27" x14ac:dyDescent="0.25">
      <c r="A544" s="5">
        <f t="shared" si="48"/>
        <v>1900</v>
      </c>
      <c r="B544" s="5">
        <f t="shared" si="49"/>
        <v>1</v>
      </c>
      <c r="C544" s="5" t="str">
        <f>VLOOKUP(B544,Tablas!E$1:F$13,2,FALSE)</f>
        <v>1T</v>
      </c>
      <c r="D544" s="60"/>
      <c r="E544" s="55"/>
      <c r="F544" s="243"/>
      <c r="G544" s="419">
        <f>VLOOKUP(F544,Terceros!A:C,3,FALSE)</f>
        <v>0</v>
      </c>
      <c r="H544" s="243"/>
      <c r="I544" s="56"/>
      <c r="J544" s="286" t="str">
        <f t="shared" si="51"/>
        <v>n</v>
      </c>
      <c r="K544" s="286">
        <f>VLOOKUP(F544,Terceros!A:D,4,FALSE)</f>
        <v>0</v>
      </c>
      <c r="L544" s="61" t="s">
        <v>63</v>
      </c>
      <c r="M544" s="57"/>
      <c r="N544" s="58"/>
      <c r="O544" s="57">
        <f t="shared" si="52"/>
        <v>0</v>
      </c>
      <c r="P544" s="59"/>
      <c r="Q544" s="58"/>
      <c r="R544" s="57">
        <f t="shared" si="53"/>
        <v>0</v>
      </c>
      <c r="S544" s="99">
        <f t="shared" si="50"/>
        <v>0</v>
      </c>
      <c r="T544" s="56"/>
      <c r="U544" s="60"/>
      <c r="V544" s="322"/>
      <c r="W544" s="56"/>
      <c r="X544" s="242">
        <f>VLOOKUP(F544,Terceros!A$2:A$301,1,FALSE)</f>
        <v>0</v>
      </c>
      <c r="Y544" s="238">
        <f>VLOOKUP(H544,CR!A$3:A$27,1,FALSE)</f>
        <v>0</v>
      </c>
      <c r="Z544" s="285">
        <f>VLOOKUP(F544,Terceros!A:B,2,FALSE)</f>
        <v>0</v>
      </c>
      <c r="AA544" s="242">
        <f>VLOOKUP(H544,CR!A$1:CK$26,89,FALSE)</f>
        <v>0</v>
      </c>
    </row>
    <row r="545" spans="1:27" x14ac:dyDescent="0.25">
      <c r="A545" s="5">
        <f t="shared" si="48"/>
        <v>1900</v>
      </c>
      <c r="B545" s="5">
        <f t="shared" si="49"/>
        <v>1</v>
      </c>
      <c r="C545" s="5" t="str">
        <f>VLOOKUP(B545,Tablas!E$1:F$13,2,FALSE)</f>
        <v>1T</v>
      </c>
      <c r="D545" s="60"/>
      <c r="E545" s="55"/>
      <c r="F545" s="243"/>
      <c r="G545" s="419">
        <f>VLOOKUP(F545,Terceros!A:C,3,FALSE)</f>
        <v>0</v>
      </c>
      <c r="H545" s="243"/>
      <c r="I545" s="56"/>
      <c r="J545" s="286" t="str">
        <f t="shared" si="51"/>
        <v>n</v>
      </c>
      <c r="K545" s="286">
        <f>VLOOKUP(F545,Terceros!A:D,4,FALSE)</f>
        <v>0</v>
      </c>
      <c r="L545" s="61" t="s">
        <v>63</v>
      </c>
      <c r="M545" s="57"/>
      <c r="N545" s="58"/>
      <c r="O545" s="57">
        <f t="shared" si="52"/>
        <v>0</v>
      </c>
      <c r="P545" s="59"/>
      <c r="Q545" s="58"/>
      <c r="R545" s="57">
        <f t="shared" si="53"/>
        <v>0</v>
      </c>
      <c r="S545" s="99">
        <f t="shared" si="50"/>
        <v>0</v>
      </c>
      <c r="T545" s="56"/>
      <c r="U545" s="60"/>
      <c r="V545" s="322"/>
      <c r="W545" s="56"/>
      <c r="X545" s="242">
        <f>VLOOKUP(F545,Terceros!A$2:A$301,1,FALSE)</f>
        <v>0</v>
      </c>
      <c r="Y545" s="238">
        <f>VLOOKUP(H545,CR!A$3:A$27,1,FALSE)</f>
        <v>0</v>
      </c>
      <c r="Z545" s="285">
        <f>VLOOKUP(F545,Terceros!A:B,2,FALSE)</f>
        <v>0</v>
      </c>
      <c r="AA545" s="242">
        <f>VLOOKUP(H545,CR!A$1:CK$26,89,FALSE)</f>
        <v>0</v>
      </c>
    </row>
    <row r="546" spans="1:27" x14ac:dyDescent="0.25">
      <c r="A546" s="5">
        <f t="shared" si="48"/>
        <v>1900</v>
      </c>
      <c r="B546" s="5">
        <f t="shared" si="49"/>
        <v>1</v>
      </c>
      <c r="C546" s="5" t="str">
        <f>VLOOKUP(B546,Tablas!E$1:F$13,2,FALSE)</f>
        <v>1T</v>
      </c>
      <c r="D546" s="60"/>
      <c r="E546" s="55"/>
      <c r="F546" s="243"/>
      <c r="G546" s="419">
        <f>VLOOKUP(F546,Terceros!A:C,3,FALSE)</f>
        <v>0</v>
      </c>
      <c r="H546" s="243"/>
      <c r="I546" s="56"/>
      <c r="J546" s="286" t="str">
        <f t="shared" si="51"/>
        <v>n</v>
      </c>
      <c r="K546" s="286">
        <f>VLOOKUP(F546,Terceros!A:D,4,FALSE)</f>
        <v>0</v>
      </c>
      <c r="L546" s="61" t="s">
        <v>63</v>
      </c>
      <c r="M546" s="57"/>
      <c r="N546" s="58"/>
      <c r="O546" s="57">
        <f t="shared" si="52"/>
        <v>0</v>
      </c>
      <c r="P546" s="59"/>
      <c r="Q546" s="58"/>
      <c r="R546" s="57">
        <f t="shared" si="53"/>
        <v>0</v>
      </c>
      <c r="S546" s="99">
        <f t="shared" si="50"/>
        <v>0</v>
      </c>
      <c r="T546" s="56"/>
      <c r="U546" s="60"/>
      <c r="V546" s="322"/>
      <c r="W546" s="56"/>
      <c r="X546" s="242">
        <f>VLOOKUP(F546,Terceros!A$2:A$301,1,FALSE)</f>
        <v>0</v>
      </c>
      <c r="Y546" s="238">
        <f>VLOOKUP(H546,CR!A$3:A$27,1,FALSE)</f>
        <v>0</v>
      </c>
      <c r="Z546" s="285">
        <f>VLOOKUP(F546,Terceros!A:B,2,FALSE)</f>
        <v>0</v>
      </c>
      <c r="AA546" s="242">
        <f>VLOOKUP(H546,CR!A$1:CK$26,89,FALSE)</f>
        <v>0</v>
      </c>
    </row>
    <row r="547" spans="1:27" x14ac:dyDescent="0.25">
      <c r="A547" s="5">
        <f t="shared" si="48"/>
        <v>1900</v>
      </c>
      <c r="B547" s="5">
        <f t="shared" si="49"/>
        <v>1</v>
      </c>
      <c r="C547" s="5" t="str">
        <f>VLOOKUP(B547,Tablas!E$1:F$13,2,FALSE)</f>
        <v>1T</v>
      </c>
      <c r="D547" s="60"/>
      <c r="E547" s="55"/>
      <c r="F547" s="243"/>
      <c r="G547" s="419">
        <f>VLOOKUP(F547,Terceros!A:C,3,FALSE)</f>
        <v>0</v>
      </c>
      <c r="H547" s="243"/>
      <c r="I547" s="56"/>
      <c r="J547" s="286" t="str">
        <f t="shared" si="51"/>
        <v>n</v>
      </c>
      <c r="K547" s="286">
        <f>VLOOKUP(F547,Terceros!A:D,4,FALSE)</f>
        <v>0</v>
      </c>
      <c r="L547" s="61" t="s">
        <v>63</v>
      </c>
      <c r="M547" s="57"/>
      <c r="N547" s="58"/>
      <c r="O547" s="57">
        <f t="shared" si="52"/>
        <v>0</v>
      </c>
      <c r="P547" s="59"/>
      <c r="Q547" s="58"/>
      <c r="R547" s="57">
        <f t="shared" si="53"/>
        <v>0</v>
      </c>
      <c r="S547" s="99">
        <f t="shared" si="50"/>
        <v>0</v>
      </c>
      <c r="T547" s="56"/>
      <c r="U547" s="60"/>
      <c r="V547" s="322"/>
      <c r="W547" s="56"/>
      <c r="X547" s="242">
        <f>VLOOKUP(F547,Terceros!A$2:A$301,1,FALSE)</f>
        <v>0</v>
      </c>
      <c r="Y547" s="238">
        <f>VLOOKUP(H547,CR!A$3:A$27,1,FALSE)</f>
        <v>0</v>
      </c>
      <c r="Z547" s="285">
        <f>VLOOKUP(F547,Terceros!A:B,2,FALSE)</f>
        <v>0</v>
      </c>
      <c r="AA547" s="242">
        <f>VLOOKUP(H547,CR!A$1:CK$26,89,FALSE)</f>
        <v>0</v>
      </c>
    </row>
    <row r="548" spans="1:27" x14ac:dyDescent="0.25">
      <c r="A548" s="5">
        <f t="shared" si="48"/>
        <v>1900</v>
      </c>
      <c r="B548" s="5">
        <f t="shared" si="49"/>
        <v>1</v>
      </c>
      <c r="C548" s="5" t="str">
        <f>VLOOKUP(B548,Tablas!E$1:F$13,2,FALSE)</f>
        <v>1T</v>
      </c>
      <c r="D548" s="60"/>
      <c r="E548" s="55"/>
      <c r="F548" s="243"/>
      <c r="G548" s="419">
        <f>VLOOKUP(F548,Terceros!A:C,3,FALSE)</f>
        <v>0</v>
      </c>
      <c r="H548" s="243"/>
      <c r="I548" s="56"/>
      <c r="J548" s="286" t="str">
        <f t="shared" si="51"/>
        <v>n</v>
      </c>
      <c r="K548" s="286">
        <f>VLOOKUP(F548,Terceros!A:D,4,FALSE)</f>
        <v>0</v>
      </c>
      <c r="L548" s="61" t="s">
        <v>63</v>
      </c>
      <c r="M548" s="57"/>
      <c r="N548" s="58"/>
      <c r="O548" s="57">
        <f t="shared" si="52"/>
        <v>0</v>
      </c>
      <c r="P548" s="59"/>
      <c r="Q548" s="58"/>
      <c r="R548" s="57">
        <f t="shared" si="53"/>
        <v>0</v>
      </c>
      <c r="S548" s="99">
        <f t="shared" si="50"/>
        <v>0</v>
      </c>
      <c r="T548" s="56"/>
      <c r="U548" s="60"/>
      <c r="V548" s="322"/>
      <c r="W548" s="56"/>
      <c r="X548" s="242">
        <f>VLOOKUP(F548,Terceros!A$2:A$301,1,FALSE)</f>
        <v>0</v>
      </c>
      <c r="Y548" s="238">
        <f>VLOOKUP(H548,CR!A$3:A$27,1,FALSE)</f>
        <v>0</v>
      </c>
      <c r="Z548" s="285">
        <f>VLOOKUP(F548,Terceros!A:B,2,FALSE)</f>
        <v>0</v>
      </c>
      <c r="AA548" s="242">
        <f>VLOOKUP(H548,CR!A$1:CK$26,89,FALSE)</f>
        <v>0</v>
      </c>
    </row>
    <row r="549" spans="1:27" x14ac:dyDescent="0.25">
      <c r="A549" s="5">
        <f t="shared" si="48"/>
        <v>1900</v>
      </c>
      <c r="B549" s="5">
        <f t="shared" si="49"/>
        <v>1</v>
      </c>
      <c r="C549" s="5" t="str">
        <f>VLOOKUP(B549,Tablas!E$1:F$13,2,FALSE)</f>
        <v>1T</v>
      </c>
      <c r="D549" s="60"/>
      <c r="E549" s="55"/>
      <c r="F549" s="243"/>
      <c r="G549" s="419">
        <f>VLOOKUP(F549,Terceros!A:C,3,FALSE)</f>
        <v>0</v>
      </c>
      <c r="H549" s="243"/>
      <c r="I549" s="56"/>
      <c r="J549" s="286" t="str">
        <f t="shared" si="51"/>
        <v>n</v>
      </c>
      <c r="K549" s="286">
        <f>VLOOKUP(F549,Terceros!A:D,4,FALSE)</f>
        <v>0</v>
      </c>
      <c r="L549" s="61" t="s">
        <v>63</v>
      </c>
      <c r="M549" s="57"/>
      <c r="N549" s="58"/>
      <c r="O549" s="57">
        <f t="shared" si="52"/>
        <v>0</v>
      </c>
      <c r="P549" s="59"/>
      <c r="Q549" s="58"/>
      <c r="R549" s="57">
        <f t="shared" si="53"/>
        <v>0</v>
      </c>
      <c r="S549" s="99">
        <f t="shared" si="50"/>
        <v>0</v>
      </c>
      <c r="T549" s="56"/>
      <c r="U549" s="60"/>
      <c r="V549" s="322"/>
      <c r="W549" s="56"/>
      <c r="X549" s="242">
        <f>VLOOKUP(F549,Terceros!A$2:A$301,1,FALSE)</f>
        <v>0</v>
      </c>
      <c r="Y549" s="238">
        <f>VLOOKUP(H549,CR!A$3:A$27,1,FALSE)</f>
        <v>0</v>
      </c>
      <c r="Z549" s="285">
        <f>VLOOKUP(F549,Terceros!A:B,2,FALSE)</f>
        <v>0</v>
      </c>
      <c r="AA549" s="242">
        <f>VLOOKUP(H549,CR!A$1:CK$26,89,FALSE)</f>
        <v>0</v>
      </c>
    </row>
    <row r="550" spans="1:27" x14ac:dyDescent="0.25">
      <c r="A550" s="5">
        <f t="shared" si="48"/>
        <v>1900</v>
      </c>
      <c r="B550" s="5">
        <f t="shared" si="49"/>
        <v>1</v>
      </c>
      <c r="C550" s="5" t="str">
        <f>VLOOKUP(B550,Tablas!E$1:F$13,2,FALSE)</f>
        <v>1T</v>
      </c>
      <c r="D550" s="60"/>
      <c r="E550" s="55"/>
      <c r="F550" s="243"/>
      <c r="G550" s="419">
        <f>VLOOKUP(F550,Terceros!A:C,3,FALSE)</f>
        <v>0</v>
      </c>
      <c r="H550" s="243"/>
      <c r="I550" s="56"/>
      <c r="J550" s="286" t="str">
        <f t="shared" si="51"/>
        <v>n</v>
      </c>
      <c r="K550" s="286">
        <f>VLOOKUP(F550,Terceros!A:D,4,FALSE)</f>
        <v>0</v>
      </c>
      <c r="L550" s="61" t="s">
        <v>63</v>
      </c>
      <c r="M550" s="57"/>
      <c r="N550" s="58"/>
      <c r="O550" s="57">
        <f t="shared" si="52"/>
        <v>0</v>
      </c>
      <c r="P550" s="59"/>
      <c r="Q550" s="58"/>
      <c r="R550" s="57">
        <f t="shared" si="53"/>
        <v>0</v>
      </c>
      <c r="S550" s="99">
        <f t="shared" si="50"/>
        <v>0</v>
      </c>
      <c r="T550" s="56"/>
      <c r="U550" s="60"/>
      <c r="V550" s="322"/>
      <c r="W550" s="56"/>
      <c r="X550" s="242">
        <f>VLOOKUP(F550,Terceros!A$2:A$301,1,FALSE)</f>
        <v>0</v>
      </c>
      <c r="Y550" s="238">
        <f>VLOOKUP(H550,CR!A$3:A$27,1,FALSE)</f>
        <v>0</v>
      </c>
      <c r="Z550" s="285">
        <f>VLOOKUP(F550,Terceros!A:B,2,FALSE)</f>
        <v>0</v>
      </c>
      <c r="AA550" s="242">
        <f>VLOOKUP(H550,CR!A$1:CK$26,89,FALSE)</f>
        <v>0</v>
      </c>
    </row>
    <row r="551" spans="1:27" x14ac:dyDescent="0.25">
      <c r="A551" s="5">
        <f t="shared" si="48"/>
        <v>1900</v>
      </c>
      <c r="B551" s="5">
        <f t="shared" si="49"/>
        <v>1</v>
      </c>
      <c r="C551" s="5" t="str">
        <f>VLOOKUP(B551,Tablas!E$1:F$13,2,FALSE)</f>
        <v>1T</v>
      </c>
      <c r="D551" s="60"/>
      <c r="E551" s="55"/>
      <c r="F551" s="243"/>
      <c r="G551" s="419">
        <f>VLOOKUP(F551,Terceros!A:C,3,FALSE)</f>
        <v>0</v>
      </c>
      <c r="H551" s="243"/>
      <c r="I551" s="56"/>
      <c r="J551" s="286" t="str">
        <f t="shared" si="51"/>
        <v>n</v>
      </c>
      <c r="K551" s="286">
        <f>VLOOKUP(F551,Terceros!A:D,4,FALSE)</f>
        <v>0</v>
      </c>
      <c r="L551" s="61" t="s">
        <v>63</v>
      </c>
      <c r="M551" s="57"/>
      <c r="N551" s="58"/>
      <c r="O551" s="57">
        <f t="shared" si="52"/>
        <v>0</v>
      </c>
      <c r="P551" s="59"/>
      <c r="Q551" s="58"/>
      <c r="R551" s="57">
        <f t="shared" si="53"/>
        <v>0</v>
      </c>
      <c r="S551" s="99">
        <f t="shared" si="50"/>
        <v>0</v>
      </c>
      <c r="T551" s="56"/>
      <c r="U551" s="60"/>
      <c r="V551" s="322"/>
      <c r="W551" s="56"/>
      <c r="X551" s="242">
        <f>VLOOKUP(F551,Terceros!A$2:A$301,1,FALSE)</f>
        <v>0</v>
      </c>
      <c r="Y551" s="238">
        <f>VLOOKUP(H551,CR!A$3:A$27,1,FALSE)</f>
        <v>0</v>
      </c>
      <c r="Z551" s="285">
        <f>VLOOKUP(F551,Terceros!A:B,2,FALSE)</f>
        <v>0</v>
      </c>
      <c r="AA551" s="242">
        <f>VLOOKUP(H551,CR!A$1:CK$26,89,FALSE)</f>
        <v>0</v>
      </c>
    </row>
    <row r="552" spans="1:27" x14ac:dyDescent="0.25">
      <c r="A552" s="5">
        <f t="shared" si="48"/>
        <v>1900</v>
      </c>
      <c r="B552" s="5">
        <f t="shared" si="49"/>
        <v>1</v>
      </c>
      <c r="C552" s="5" t="str">
        <f>VLOOKUP(B552,Tablas!E$1:F$13,2,FALSE)</f>
        <v>1T</v>
      </c>
      <c r="D552" s="60"/>
      <c r="E552" s="55"/>
      <c r="F552" s="243"/>
      <c r="G552" s="419">
        <f>VLOOKUP(F552,Terceros!A:C,3,FALSE)</f>
        <v>0</v>
      </c>
      <c r="H552" s="243"/>
      <c r="I552" s="56"/>
      <c r="J552" s="286" t="str">
        <f t="shared" si="51"/>
        <v>n</v>
      </c>
      <c r="K552" s="286">
        <f>VLOOKUP(F552,Terceros!A:D,4,FALSE)</f>
        <v>0</v>
      </c>
      <c r="L552" s="61" t="s">
        <v>63</v>
      </c>
      <c r="M552" s="57"/>
      <c r="N552" s="58"/>
      <c r="O552" s="57">
        <f t="shared" si="52"/>
        <v>0</v>
      </c>
      <c r="P552" s="59"/>
      <c r="Q552" s="58"/>
      <c r="R552" s="57">
        <f t="shared" si="53"/>
        <v>0</v>
      </c>
      <c r="S552" s="99">
        <f t="shared" si="50"/>
        <v>0</v>
      </c>
      <c r="T552" s="56"/>
      <c r="U552" s="60"/>
      <c r="V552" s="322"/>
      <c r="W552" s="56"/>
      <c r="X552" s="242">
        <f>VLOOKUP(F552,Terceros!A$2:A$301,1,FALSE)</f>
        <v>0</v>
      </c>
      <c r="Y552" s="238">
        <f>VLOOKUP(H552,CR!A$3:A$27,1,FALSE)</f>
        <v>0</v>
      </c>
      <c r="Z552" s="285">
        <f>VLOOKUP(F552,Terceros!A:B,2,FALSE)</f>
        <v>0</v>
      </c>
      <c r="AA552" s="242">
        <f>VLOOKUP(H552,CR!A$1:CK$26,89,FALSE)</f>
        <v>0</v>
      </c>
    </row>
    <row r="553" spans="1:27" x14ac:dyDescent="0.25">
      <c r="A553" s="5">
        <f t="shared" si="48"/>
        <v>1900</v>
      </c>
      <c r="B553" s="5">
        <f t="shared" si="49"/>
        <v>1</v>
      </c>
      <c r="C553" s="5" t="str">
        <f>VLOOKUP(B553,Tablas!E$1:F$13,2,FALSE)</f>
        <v>1T</v>
      </c>
      <c r="D553" s="60"/>
      <c r="E553" s="55"/>
      <c r="F553" s="243"/>
      <c r="G553" s="419">
        <f>VLOOKUP(F553,Terceros!A:C,3,FALSE)</f>
        <v>0</v>
      </c>
      <c r="H553" s="243"/>
      <c r="I553" s="56"/>
      <c r="J553" s="286" t="str">
        <f t="shared" si="51"/>
        <v>n</v>
      </c>
      <c r="K553" s="286">
        <f>VLOOKUP(F553,Terceros!A:D,4,FALSE)</f>
        <v>0</v>
      </c>
      <c r="L553" s="61" t="s">
        <v>63</v>
      </c>
      <c r="M553" s="57"/>
      <c r="N553" s="58"/>
      <c r="O553" s="57">
        <f t="shared" si="52"/>
        <v>0</v>
      </c>
      <c r="P553" s="59"/>
      <c r="Q553" s="58"/>
      <c r="R553" s="57">
        <f t="shared" si="53"/>
        <v>0</v>
      </c>
      <c r="S553" s="99">
        <f t="shared" si="50"/>
        <v>0</v>
      </c>
      <c r="T553" s="56"/>
      <c r="U553" s="60"/>
      <c r="V553" s="322"/>
      <c r="W553" s="56"/>
      <c r="X553" s="242">
        <f>VLOOKUP(F553,Terceros!A$2:A$301,1,FALSE)</f>
        <v>0</v>
      </c>
      <c r="Y553" s="238">
        <f>VLOOKUP(H553,CR!A$3:A$27,1,FALSE)</f>
        <v>0</v>
      </c>
      <c r="Z553" s="285">
        <f>VLOOKUP(F553,Terceros!A:B,2,FALSE)</f>
        <v>0</v>
      </c>
      <c r="AA553" s="242">
        <f>VLOOKUP(H553,CR!A$1:CK$26,89,FALSE)</f>
        <v>0</v>
      </c>
    </row>
    <row r="554" spans="1:27" x14ac:dyDescent="0.25">
      <c r="A554" s="5">
        <f t="shared" si="48"/>
        <v>1900</v>
      </c>
      <c r="B554" s="5">
        <f t="shared" si="49"/>
        <v>1</v>
      </c>
      <c r="C554" s="5" t="str">
        <f>VLOOKUP(B554,Tablas!E$1:F$13,2,FALSE)</f>
        <v>1T</v>
      </c>
      <c r="D554" s="60"/>
      <c r="E554" s="55"/>
      <c r="F554" s="243"/>
      <c r="G554" s="419">
        <f>VLOOKUP(F554,Terceros!A:C,3,FALSE)</f>
        <v>0</v>
      </c>
      <c r="H554" s="243"/>
      <c r="I554" s="56"/>
      <c r="J554" s="286" t="str">
        <f t="shared" si="51"/>
        <v>n</v>
      </c>
      <c r="K554" s="286">
        <f>VLOOKUP(F554,Terceros!A:D,4,FALSE)</f>
        <v>0</v>
      </c>
      <c r="L554" s="61" t="s">
        <v>63</v>
      </c>
      <c r="M554" s="57"/>
      <c r="N554" s="58"/>
      <c r="O554" s="57">
        <f t="shared" si="52"/>
        <v>0</v>
      </c>
      <c r="P554" s="59"/>
      <c r="Q554" s="58"/>
      <c r="R554" s="57">
        <f t="shared" si="53"/>
        <v>0</v>
      </c>
      <c r="S554" s="99">
        <f t="shared" si="50"/>
        <v>0</v>
      </c>
      <c r="T554" s="56"/>
      <c r="U554" s="60"/>
      <c r="V554" s="322"/>
      <c r="W554" s="56"/>
      <c r="X554" s="242">
        <f>VLOOKUP(F554,Terceros!A$2:A$301,1,FALSE)</f>
        <v>0</v>
      </c>
      <c r="Y554" s="238">
        <f>VLOOKUP(H554,CR!A$3:A$27,1,FALSE)</f>
        <v>0</v>
      </c>
      <c r="Z554" s="285">
        <f>VLOOKUP(F554,Terceros!A:B,2,FALSE)</f>
        <v>0</v>
      </c>
      <c r="AA554" s="242">
        <f>VLOOKUP(H554,CR!A$1:CK$26,89,FALSE)</f>
        <v>0</v>
      </c>
    </row>
    <row r="555" spans="1:27" x14ac:dyDescent="0.25">
      <c r="A555" s="5">
        <f t="shared" si="48"/>
        <v>1900</v>
      </c>
      <c r="B555" s="5">
        <f t="shared" si="49"/>
        <v>1</v>
      </c>
      <c r="C555" s="5" t="str">
        <f>VLOOKUP(B555,Tablas!E$1:F$13,2,FALSE)</f>
        <v>1T</v>
      </c>
      <c r="D555" s="60"/>
      <c r="E555" s="55"/>
      <c r="F555" s="243"/>
      <c r="G555" s="419">
        <f>VLOOKUP(F555,Terceros!A:C,3,FALSE)</f>
        <v>0</v>
      </c>
      <c r="H555" s="243"/>
      <c r="I555" s="56"/>
      <c r="J555" s="286" t="str">
        <f t="shared" si="51"/>
        <v>n</v>
      </c>
      <c r="K555" s="286">
        <f>VLOOKUP(F555,Terceros!A:D,4,FALSE)</f>
        <v>0</v>
      </c>
      <c r="L555" s="61" t="s">
        <v>63</v>
      </c>
      <c r="M555" s="57"/>
      <c r="N555" s="58"/>
      <c r="O555" s="57">
        <f t="shared" si="52"/>
        <v>0</v>
      </c>
      <c r="P555" s="59"/>
      <c r="Q555" s="58"/>
      <c r="R555" s="57">
        <f t="shared" si="53"/>
        <v>0</v>
      </c>
      <c r="S555" s="99">
        <f t="shared" si="50"/>
        <v>0</v>
      </c>
      <c r="T555" s="56"/>
      <c r="U555" s="60"/>
      <c r="V555" s="322"/>
      <c r="W555" s="56"/>
      <c r="X555" s="242">
        <f>VLOOKUP(F555,Terceros!A$2:A$301,1,FALSE)</f>
        <v>0</v>
      </c>
      <c r="Y555" s="238">
        <f>VLOOKUP(H555,CR!A$3:A$27,1,FALSE)</f>
        <v>0</v>
      </c>
      <c r="Z555" s="285">
        <f>VLOOKUP(F555,Terceros!A:B,2,FALSE)</f>
        <v>0</v>
      </c>
      <c r="AA555" s="242">
        <f>VLOOKUP(H555,CR!A$1:CK$26,89,FALSE)</f>
        <v>0</v>
      </c>
    </row>
    <row r="556" spans="1:27" x14ac:dyDescent="0.25">
      <c r="A556" s="5">
        <f t="shared" si="48"/>
        <v>1900</v>
      </c>
      <c r="B556" s="5">
        <f t="shared" si="49"/>
        <v>1</v>
      </c>
      <c r="C556" s="5" t="str">
        <f>VLOOKUP(B556,Tablas!E$1:F$13,2,FALSE)</f>
        <v>1T</v>
      </c>
      <c r="D556" s="60"/>
      <c r="E556" s="55"/>
      <c r="F556" s="243"/>
      <c r="G556" s="419">
        <f>VLOOKUP(F556,Terceros!A:C,3,FALSE)</f>
        <v>0</v>
      </c>
      <c r="H556" s="243"/>
      <c r="I556" s="56"/>
      <c r="J556" s="286" t="str">
        <f t="shared" si="51"/>
        <v>n</v>
      </c>
      <c r="K556" s="286">
        <f>VLOOKUP(F556,Terceros!A:D,4,FALSE)</f>
        <v>0</v>
      </c>
      <c r="L556" s="61" t="s">
        <v>63</v>
      </c>
      <c r="M556" s="57"/>
      <c r="N556" s="58"/>
      <c r="O556" s="57">
        <f t="shared" si="52"/>
        <v>0</v>
      </c>
      <c r="P556" s="59"/>
      <c r="Q556" s="58"/>
      <c r="R556" s="57">
        <f t="shared" si="53"/>
        <v>0</v>
      </c>
      <c r="S556" s="99">
        <f t="shared" si="50"/>
        <v>0</v>
      </c>
      <c r="T556" s="56"/>
      <c r="U556" s="60"/>
      <c r="V556" s="322"/>
      <c r="W556" s="56"/>
      <c r="X556" s="242">
        <f>VLOOKUP(F556,Terceros!A$2:A$301,1,FALSE)</f>
        <v>0</v>
      </c>
      <c r="Y556" s="238">
        <f>VLOOKUP(H556,CR!A$3:A$27,1,FALSE)</f>
        <v>0</v>
      </c>
      <c r="Z556" s="285">
        <f>VLOOKUP(F556,Terceros!A:B,2,FALSE)</f>
        <v>0</v>
      </c>
      <c r="AA556" s="242">
        <f>VLOOKUP(H556,CR!A$1:CK$26,89,FALSE)</f>
        <v>0</v>
      </c>
    </row>
    <row r="557" spans="1:27" x14ac:dyDescent="0.25">
      <c r="A557" s="5">
        <f t="shared" si="48"/>
        <v>1900</v>
      </c>
      <c r="B557" s="5">
        <f t="shared" si="49"/>
        <v>1</v>
      </c>
      <c r="C557" s="5" t="str">
        <f>VLOOKUP(B557,Tablas!E$1:F$13,2,FALSE)</f>
        <v>1T</v>
      </c>
      <c r="D557" s="60"/>
      <c r="E557" s="55"/>
      <c r="F557" s="243"/>
      <c r="G557" s="419">
        <f>VLOOKUP(F557,Terceros!A:C,3,FALSE)</f>
        <v>0</v>
      </c>
      <c r="H557" s="243"/>
      <c r="I557" s="56"/>
      <c r="J557" s="286" t="str">
        <f t="shared" si="51"/>
        <v>n</v>
      </c>
      <c r="K557" s="286">
        <f>VLOOKUP(F557,Terceros!A:D,4,FALSE)</f>
        <v>0</v>
      </c>
      <c r="L557" s="61" t="s">
        <v>63</v>
      </c>
      <c r="M557" s="57"/>
      <c r="N557" s="58"/>
      <c r="O557" s="57">
        <f t="shared" si="52"/>
        <v>0</v>
      </c>
      <c r="P557" s="59"/>
      <c r="Q557" s="58"/>
      <c r="R557" s="57">
        <f t="shared" si="53"/>
        <v>0</v>
      </c>
      <c r="S557" s="99">
        <f t="shared" si="50"/>
        <v>0</v>
      </c>
      <c r="T557" s="56"/>
      <c r="U557" s="60"/>
      <c r="V557" s="322"/>
      <c r="W557" s="56"/>
      <c r="X557" s="242">
        <f>VLOOKUP(F557,Terceros!A$2:A$301,1,FALSE)</f>
        <v>0</v>
      </c>
      <c r="Y557" s="238">
        <f>VLOOKUP(H557,CR!A$3:A$27,1,FALSE)</f>
        <v>0</v>
      </c>
      <c r="Z557" s="285">
        <f>VLOOKUP(F557,Terceros!A:B,2,FALSE)</f>
        <v>0</v>
      </c>
      <c r="AA557" s="242">
        <f>VLOOKUP(H557,CR!A$1:CK$26,89,FALSE)</f>
        <v>0</v>
      </c>
    </row>
    <row r="558" spans="1:27" x14ac:dyDescent="0.25">
      <c r="A558" s="5">
        <f t="shared" si="48"/>
        <v>1900</v>
      </c>
      <c r="B558" s="5">
        <f t="shared" si="49"/>
        <v>1</v>
      </c>
      <c r="C558" s="5" t="str">
        <f>VLOOKUP(B558,Tablas!E$1:F$13,2,FALSE)</f>
        <v>1T</v>
      </c>
      <c r="D558" s="60"/>
      <c r="E558" s="55"/>
      <c r="F558" s="243"/>
      <c r="G558" s="419">
        <f>VLOOKUP(F558,Terceros!A:C,3,FALSE)</f>
        <v>0</v>
      </c>
      <c r="H558" s="243"/>
      <c r="I558" s="56"/>
      <c r="J558" s="286" t="str">
        <f t="shared" si="51"/>
        <v>n</v>
      </c>
      <c r="K558" s="286">
        <f>VLOOKUP(F558,Terceros!A:D,4,FALSE)</f>
        <v>0</v>
      </c>
      <c r="L558" s="61" t="s">
        <v>63</v>
      </c>
      <c r="M558" s="57"/>
      <c r="N558" s="58"/>
      <c r="O558" s="57">
        <f t="shared" si="52"/>
        <v>0</v>
      </c>
      <c r="P558" s="59"/>
      <c r="Q558" s="58"/>
      <c r="R558" s="57">
        <f t="shared" si="53"/>
        <v>0</v>
      </c>
      <c r="S558" s="99">
        <f t="shared" si="50"/>
        <v>0</v>
      </c>
      <c r="T558" s="56"/>
      <c r="U558" s="60"/>
      <c r="V558" s="322"/>
      <c r="W558" s="56"/>
      <c r="X558" s="242">
        <f>VLOOKUP(F558,Terceros!A$2:A$301,1,FALSE)</f>
        <v>0</v>
      </c>
      <c r="Y558" s="238">
        <f>VLOOKUP(H558,CR!A$3:A$27,1,FALSE)</f>
        <v>0</v>
      </c>
      <c r="Z558" s="285">
        <f>VLOOKUP(F558,Terceros!A:B,2,FALSE)</f>
        <v>0</v>
      </c>
      <c r="AA558" s="242">
        <f>VLOOKUP(H558,CR!A$1:CK$26,89,FALSE)</f>
        <v>0</v>
      </c>
    </row>
    <row r="559" spans="1:27" x14ac:dyDescent="0.25">
      <c r="A559" s="5">
        <f t="shared" si="48"/>
        <v>1900</v>
      </c>
      <c r="B559" s="5">
        <f t="shared" si="49"/>
        <v>1</v>
      </c>
      <c r="C559" s="5" t="str">
        <f>VLOOKUP(B559,Tablas!E$1:F$13,2,FALSE)</f>
        <v>1T</v>
      </c>
      <c r="D559" s="60"/>
      <c r="E559" s="55"/>
      <c r="F559" s="243"/>
      <c r="G559" s="419">
        <f>VLOOKUP(F559,Terceros!A:C,3,FALSE)</f>
        <v>0</v>
      </c>
      <c r="H559" s="243"/>
      <c r="I559" s="56"/>
      <c r="J559" s="286" t="str">
        <f t="shared" si="51"/>
        <v>n</v>
      </c>
      <c r="K559" s="286">
        <f>VLOOKUP(F559,Terceros!A:D,4,FALSE)</f>
        <v>0</v>
      </c>
      <c r="L559" s="61" t="s">
        <v>63</v>
      </c>
      <c r="M559" s="57"/>
      <c r="N559" s="58"/>
      <c r="O559" s="57">
        <f t="shared" si="52"/>
        <v>0</v>
      </c>
      <c r="P559" s="59"/>
      <c r="Q559" s="58"/>
      <c r="R559" s="57">
        <f t="shared" si="53"/>
        <v>0</v>
      </c>
      <c r="S559" s="99">
        <f t="shared" si="50"/>
        <v>0</v>
      </c>
      <c r="T559" s="56"/>
      <c r="U559" s="60"/>
      <c r="V559" s="322"/>
      <c r="W559" s="56"/>
      <c r="X559" s="242">
        <f>VLOOKUP(F559,Terceros!A$2:A$301,1,FALSE)</f>
        <v>0</v>
      </c>
      <c r="Y559" s="238">
        <f>VLOOKUP(H559,CR!A$3:A$27,1,FALSE)</f>
        <v>0</v>
      </c>
      <c r="Z559" s="285">
        <f>VLOOKUP(F559,Terceros!A:B,2,FALSE)</f>
        <v>0</v>
      </c>
      <c r="AA559" s="242">
        <f>VLOOKUP(H559,CR!A$1:CK$26,89,FALSE)</f>
        <v>0</v>
      </c>
    </row>
    <row r="560" spans="1:27" x14ac:dyDescent="0.25">
      <c r="A560" s="5">
        <f t="shared" si="48"/>
        <v>1900</v>
      </c>
      <c r="B560" s="5">
        <f t="shared" si="49"/>
        <v>1</v>
      </c>
      <c r="C560" s="5" t="str">
        <f>VLOOKUP(B560,Tablas!E$1:F$13,2,FALSE)</f>
        <v>1T</v>
      </c>
      <c r="D560" s="60"/>
      <c r="E560" s="55"/>
      <c r="F560" s="243"/>
      <c r="G560" s="419">
        <f>VLOOKUP(F560,Terceros!A:C,3,FALSE)</f>
        <v>0</v>
      </c>
      <c r="H560" s="243"/>
      <c r="I560" s="56"/>
      <c r="J560" s="286" t="str">
        <f t="shared" si="51"/>
        <v>n</v>
      </c>
      <c r="K560" s="286">
        <f>VLOOKUP(F560,Terceros!A:D,4,FALSE)</f>
        <v>0</v>
      </c>
      <c r="L560" s="61" t="s">
        <v>63</v>
      </c>
      <c r="M560" s="57"/>
      <c r="N560" s="58"/>
      <c r="O560" s="57">
        <f t="shared" si="52"/>
        <v>0</v>
      </c>
      <c r="P560" s="59"/>
      <c r="Q560" s="58"/>
      <c r="R560" s="57">
        <f t="shared" si="53"/>
        <v>0</v>
      </c>
      <c r="S560" s="99">
        <f t="shared" si="50"/>
        <v>0</v>
      </c>
      <c r="T560" s="56"/>
      <c r="U560" s="60"/>
      <c r="V560" s="322"/>
      <c r="W560" s="56"/>
      <c r="X560" s="242">
        <f>VLOOKUP(F560,Terceros!A$2:A$301,1,FALSE)</f>
        <v>0</v>
      </c>
      <c r="Y560" s="238">
        <f>VLOOKUP(H560,CR!A$3:A$27,1,FALSE)</f>
        <v>0</v>
      </c>
      <c r="Z560" s="285">
        <f>VLOOKUP(F560,Terceros!A:B,2,FALSE)</f>
        <v>0</v>
      </c>
      <c r="AA560" s="242">
        <f>VLOOKUP(H560,CR!A$1:CK$26,89,FALSE)</f>
        <v>0</v>
      </c>
    </row>
    <row r="561" spans="1:27" x14ac:dyDescent="0.25">
      <c r="A561" s="5">
        <f t="shared" si="48"/>
        <v>1900</v>
      </c>
      <c r="B561" s="5">
        <f t="shared" si="49"/>
        <v>1</v>
      </c>
      <c r="C561" s="5" t="str">
        <f>VLOOKUP(B561,Tablas!E$1:F$13,2,FALSE)</f>
        <v>1T</v>
      </c>
      <c r="D561" s="60"/>
      <c r="E561" s="55"/>
      <c r="F561" s="243"/>
      <c r="G561" s="419">
        <f>VLOOKUP(F561,Terceros!A:C,3,FALSE)</f>
        <v>0</v>
      </c>
      <c r="H561" s="243"/>
      <c r="I561" s="56"/>
      <c r="J561" s="286" t="str">
        <f t="shared" si="51"/>
        <v>n</v>
      </c>
      <c r="K561" s="286">
        <f>VLOOKUP(F561,Terceros!A:D,4,FALSE)</f>
        <v>0</v>
      </c>
      <c r="L561" s="61" t="s">
        <v>63</v>
      </c>
      <c r="M561" s="57"/>
      <c r="N561" s="58"/>
      <c r="O561" s="57">
        <f t="shared" si="52"/>
        <v>0</v>
      </c>
      <c r="P561" s="59"/>
      <c r="Q561" s="58"/>
      <c r="R561" s="57">
        <f t="shared" si="53"/>
        <v>0</v>
      </c>
      <c r="S561" s="99">
        <f t="shared" si="50"/>
        <v>0</v>
      </c>
      <c r="T561" s="56"/>
      <c r="U561" s="60"/>
      <c r="V561" s="322"/>
      <c r="W561" s="56"/>
      <c r="X561" s="242">
        <f>VLOOKUP(F561,Terceros!A$2:A$301,1,FALSE)</f>
        <v>0</v>
      </c>
      <c r="Y561" s="238">
        <f>VLOOKUP(H561,CR!A$3:A$27,1,FALSE)</f>
        <v>0</v>
      </c>
      <c r="Z561" s="285">
        <f>VLOOKUP(F561,Terceros!A:B,2,FALSE)</f>
        <v>0</v>
      </c>
      <c r="AA561" s="242">
        <f>VLOOKUP(H561,CR!A$1:CK$26,89,FALSE)</f>
        <v>0</v>
      </c>
    </row>
    <row r="562" spans="1:27" x14ac:dyDescent="0.25">
      <c r="A562" s="5">
        <f t="shared" si="48"/>
        <v>1900</v>
      </c>
      <c r="B562" s="5">
        <f t="shared" si="49"/>
        <v>1</v>
      </c>
      <c r="C562" s="5" t="str">
        <f>VLOOKUP(B562,Tablas!E$1:F$13,2,FALSE)</f>
        <v>1T</v>
      </c>
      <c r="D562" s="60"/>
      <c r="E562" s="55"/>
      <c r="F562" s="243"/>
      <c r="G562" s="419">
        <f>VLOOKUP(F562,Terceros!A:C,3,FALSE)</f>
        <v>0</v>
      </c>
      <c r="H562" s="243"/>
      <c r="I562" s="56"/>
      <c r="J562" s="286" t="str">
        <f t="shared" si="51"/>
        <v>n</v>
      </c>
      <c r="K562" s="286">
        <f>VLOOKUP(F562,Terceros!A:D,4,FALSE)</f>
        <v>0</v>
      </c>
      <c r="L562" s="61" t="s">
        <v>63</v>
      </c>
      <c r="M562" s="57"/>
      <c r="N562" s="58"/>
      <c r="O562" s="57">
        <f t="shared" si="52"/>
        <v>0</v>
      </c>
      <c r="P562" s="59"/>
      <c r="Q562" s="58"/>
      <c r="R562" s="57">
        <f t="shared" si="53"/>
        <v>0</v>
      </c>
      <c r="S562" s="99">
        <f t="shared" si="50"/>
        <v>0</v>
      </c>
      <c r="T562" s="56"/>
      <c r="U562" s="60"/>
      <c r="V562" s="322"/>
      <c r="W562" s="56"/>
      <c r="X562" s="242">
        <f>VLOOKUP(F562,Terceros!A$2:A$301,1,FALSE)</f>
        <v>0</v>
      </c>
      <c r="Y562" s="238">
        <f>VLOOKUP(H562,CR!A$3:A$27,1,FALSE)</f>
        <v>0</v>
      </c>
      <c r="Z562" s="285">
        <f>VLOOKUP(F562,Terceros!A:B,2,FALSE)</f>
        <v>0</v>
      </c>
      <c r="AA562" s="242">
        <f>VLOOKUP(H562,CR!A$1:CK$26,89,FALSE)</f>
        <v>0</v>
      </c>
    </row>
    <row r="563" spans="1:27" x14ac:dyDescent="0.25">
      <c r="A563" s="5">
        <f t="shared" si="48"/>
        <v>1900</v>
      </c>
      <c r="B563" s="5">
        <f t="shared" si="49"/>
        <v>1</v>
      </c>
      <c r="C563" s="5" t="str">
        <f>VLOOKUP(B563,Tablas!E$1:F$13,2,FALSE)</f>
        <v>1T</v>
      </c>
      <c r="D563" s="60"/>
      <c r="E563" s="55"/>
      <c r="F563" s="243"/>
      <c r="G563" s="419">
        <f>VLOOKUP(F563,Terceros!A:C,3,FALSE)</f>
        <v>0</v>
      </c>
      <c r="H563" s="243"/>
      <c r="I563" s="56"/>
      <c r="J563" s="286" t="str">
        <f t="shared" si="51"/>
        <v>n</v>
      </c>
      <c r="K563" s="286">
        <f>VLOOKUP(F563,Terceros!A:D,4,FALSE)</f>
        <v>0</v>
      </c>
      <c r="L563" s="61" t="s">
        <v>63</v>
      </c>
      <c r="M563" s="57"/>
      <c r="N563" s="58"/>
      <c r="O563" s="57">
        <f t="shared" si="52"/>
        <v>0</v>
      </c>
      <c r="P563" s="59"/>
      <c r="Q563" s="58"/>
      <c r="R563" s="57">
        <f t="shared" si="53"/>
        <v>0</v>
      </c>
      <c r="S563" s="99">
        <f t="shared" si="50"/>
        <v>0</v>
      </c>
      <c r="T563" s="56"/>
      <c r="U563" s="60"/>
      <c r="V563" s="322"/>
      <c r="W563" s="56"/>
      <c r="X563" s="242">
        <f>VLOOKUP(F563,Terceros!A$2:A$301,1,FALSE)</f>
        <v>0</v>
      </c>
      <c r="Y563" s="238">
        <f>VLOOKUP(H563,CR!A$3:A$27,1,FALSE)</f>
        <v>0</v>
      </c>
      <c r="Z563" s="285">
        <f>VLOOKUP(F563,Terceros!A:B,2,FALSE)</f>
        <v>0</v>
      </c>
      <c r="AA563" s="242">
        <f>VLOOKUP(H563,CR!A$1:CK$26,89,FALSE)</f>
        <v>0</v>
      </c>
    </row>
    <row r="564" spans="1:27" x14ac:dyDescent="0.25">
      <c r="A564" s="5">
        <f t="shared" si="48"/>
        <v>1900</v>
      </c>
      <c r="B564" s="5">
        <f t="shared" si="49"/>
        <v>1</v>
      </c>
      <c r="C564" s="5" t="str">
        <f>VLOOKUP(B564,Tablas!E$1:F$13,2,FALSE)</f>
        <v>1T</v>
      </c>
      <c r="D564" s="60"/>
      <c r="E564" s="55"/>
      <c r="F564" s="243"/>
      <c r="G564" s="419">
        <f>VLOOKUP(F564,Terceros!A:C,3,FALSE)</f>
        <v>0</v>
      </c>
      <c r="H564" s="243"/>
      <c r="I564" s="56"/>
      <c r="J564" s="286" t="str">
        <f t="shared" si="51"/>
        <v>n</v>
      </c>
      <c r="K564" s="286">
        <f>VLOOKUP(F564,Terceros!A:D,4,FALSE)</f>
        <v>0</v>
      </c>
      <c r="L564" s="61" t="s">
        <v>63</v>
      </c>
      <c r="M564" s="57"/>
      <c r="N564" s="58"/>
      <c r="O564" s="57">
        <f t="shared" si="52"/>
        <v>0</v>
      </c>
      <c r="P564" s="59"/>
      <c r="Q564" s="58"/>
      <c r="R564" s="57">
        <f t="shared" si="53"/>
        <v>0</v>
      </c>
      <c r="S564" s="99">
        <f t="shared" si="50"/>
        <v>0</v>
      </c>
      <c r="T564" s="56"/>
      <c r="U564" s="60"/>
      <c r="V564" s="322"/>
      <c r="W564" s="56"/>
      <c r="X564" s="242">
        <f>VLOOKUP(F564,Terceros!A$2:A$301,1,FALSE)</f>
        <v>0</v>
      </c>
      <c r="Y564" s="238">
        <f>VLOOKUP(H564,CR!A$3:A$27,1,FALSE)</f>
        <v>0</v>
      </c>
      <c r="Z564" s="285">
        <f>VLOOKUP(F564,Terceros!A:B,2,FALSE)</f>
        <v>0</v>
      </c>
      <c r="AA564" s="242">
        <f>VLOOKUP(H564,CR!A$1:CK$26,89,FALSE)</f>
        <v>0</v>
      </c>
    </row>
    <row r="565" spans="1:27" x14ac:dyDescent="0.25">
      <c r="A565" s="5">
        <f t="shared" si="48"/>
        <v>1900</v>
      </c>
      <c r="B565" s="5">
        <f t="shared" si="49"/>
        <v>1</v>
      </c>
      <c r="C565" s="5" t="str">
        <f>VLOOKUP(B565,Tablas!E$1:F$13,2,FALSE)</f>
        <v>1T</v>
      </c>
      <c r="D565" s="60"/>
      <c r="E565" s="55"/>
      <c r="F565" s="243"/>
      <c r="G565" s="419">
        <f>VLOOKUP(F565,Terceros!A:C,3,FALSE)</f>
        <v>0</v>
      </c>
      <c r="H565" s="243"/>
      <c r="I565" s="56"/>
      <c r="J565" s="286" t="str">
        <f t="shared" si="51"/>
        <v>n</v>
      </c>
      <c r="K565" s="286">
        <f>VLOOKUP(F565,Terceros!A:D,4,FALSE)</f>
        <v>0</v>
      </c>
      <c r="L565" s="61" t="s">
        <v>63</v>
      </c>
      <c r="M565" s="57"/>
      <c r="N565" s="58"/>
      <c r="O565" s="57">
        <f t="shared" si="52"/>
        <v>0</v>
      </c>
      <c r="P565" s="59"/>
      <c r="Q565" s="58"/>
      <c r="R565" s="57">
        <f t="shared" si="53"/>
        <v>0</v>
      </c>
      <c r="S565" s="99">
        <f t="shared" si="50"/>
        <v>0</v>
      </c>
      <c r="T565" s="56"/>
      <c r="U565" s="60"/>
      <c r="V565" s="322"/>
      <c r="W565" s="56"/>
      <c r="X565" s="242">
        <f>VLOOKUP(F565,Terceros!A$2:A$301,1,FALSE)</f>
        <v>0</v>
      </c>
      <c r="Y565" s="238">
        <f>VLOOKUP(H565,CR!A$3:A$27,1,FALSE)</f>
        <v>0</v>
      </c>
      <c r="Z565" s="285">
        <f>VLOOKUP(F565,Terceros!A:B,2,FALSE)</f>
        <v>0</v>
      </c>
      <c r="AA565" s="242">
        <f>VLOOKUP(H565,CR!A$1:CK$26,89,FALSE)</f>
        <v>0</v>
      </c>
    </row>
    <row r="566" spans="1:27" x14ac:dyDescent="0.25">
      <c r="A566" s="5">
        <f t="shared" si="48"/>
        <v>1900</v>
      </c>
      <c r="B566" s="5">
        <f t="shared" si="49"/>
        <v>1</v>
      </c>
      <c r="C566" s="5" t="str">
        <f>VLOOKUP(B566,Tablas!E$1:F$13,2,FALSE)</f>
        <v>1T</v>
      </c>
      <c r="D566" s="60"/>
      <c r="E566" s="55"/>
      <c r="F566" s="243"/>
      <c r="G566" s="419">
        <f>VLOOKUP(F566,Terceros!A:C,3,FALSE)</f>
        <v>0</v>
      </c>
      <c r="H566" s="243"/>
      <c r="I566" s="56"/>
      <c r="J566" s="286" t="str">
        <f t="shared" si="51"/>
        <v>n</v>
      </c>
      <c r="K566" s="286">
        <f>VLOOKUP(F566,Terceros!A:D,4,FALSE)</f>
        <v>0</v>
      </c>
      <c r="L566" s="61" t="s">
        <v>63</v>
      </c>
      <c r="M566" s="57"/>
      <c r="N566" s="58"/>
      <c r="O566" s="57">
        <f t="shared" si="52"/>
        <v>0</v>
      </c>
      <c r="P566" s="59"/>
      <c r="Q566" s="58"/>
      <c r="R566" s="57">
        <f t="shared" si="53"/>
        <v>0</v>
      </c>
      <c r="S566" s="99">
        <f t="shared" si="50"/>
        <v>0</v>
      </c>
      <c r="T566" s="56"/>
      <c r="U566" s="60"/>
      <c r="V566" s="322"/>
      <c r="W566" s="56"/>
      <c r="X566" s="242">
        <f>VLOOKUP(F566,Terceros!A$2:A$301,1,FALSE)</f>
        <v>0</v>
      </c>
      <c r="Y566" s="238">
        <f>VLOOKUP(H566,CR!A$3:A$27,1,FALSE)</f>
        <v>0</v>
      </c>
      <c r="Z566" s="285">
        <f>VLOOKUP(F566,Terceros!A:B,2,FALSE)</f>
        <v>0</v>
      </c>
      <c r="AA566" s="242">
        <f>VLOOKUP(H566,CR!A$1:CK$26,89,FALSE)</f>
        <v>0</v>
      </c>
    </row>
    <row r="567" spans="1:27" x14ac:dyDescent="0.25">
      <c r="A567" s="5">
        <f t="shared" si="48"/>
        <v>1900</v>
      </c>
      <c r="B567" s="5">
        <f t="shared" si="49"/>
        <v>1</v>
      </c>
      <c r="C567" s="5" t="str">
        <f>VLOOKUP(B567,Tablas!E$1:F$13,2,FALSE)</f>
        <v>1T</v>
      </c>
      <c r="D567" s="60"/>
      <c r="E567" s="55"/>
      <c r="F567" s="243"/>
      <c r="G567" s="419">
        <f>VLOOKUP(F567,Terceros!A:C,3,FALSE)</f>
        <v>0</v>
      </c>
      <c r="H567" s="243"/>
      <c r="I567" s="56"/>
      <c r="J567" s="286" t="str">
        <f t="shared" si="51"/>
        <v>n</v>
      </c>
      <c r="K567" s="286">
        <f>VLOOKUP(F567,Terceros!A:D,4,FALSE)</f>
        <v>0</v>
      </c>
      <c r="L567" s="61" t="s">
        <v>63</v>
      </c>
      <c r="M567" s="57"/>
      <c r="N567" s="58"/>
      <c r="O567" s="57">
        <f t="shared" si="52"/>
        <v>0</v>
      </c>
      <c r="P567" s="59"/>
      <c r="Q567" s="58"/>
      <c r="R567" s="57">
        <f t="shared" si="53"/>
        <v>0</v>
      </c>
      <c r="S567" s="99">
        <f t="shared" si="50"/>
        <v>0</v>
      </c>
      <c r="T567" s="56"/>
      <c r="U567" s="60"/>
      <c r="V567" s="322"/>
      <c r="W567" s="56"/>
      <c r="X567" s="242">
        <f>VLOOKUP(F567,Terceros!A$2:A$301,1,FALSE)</f>
        <v>0</v>
      </c>
      <c r="Y567" s="238">
        <f>VLOOKUP(H567,CR!A$3:A$27,1,FALSE)</f>
        <v>0</v>
      </c>
      <c r="Z567" s="285">
        <f>VLOOKUP(F567,Terceros!A:B,2,FALSE)</f>
        <v>0</v>
      </c>
      <c r="AA567" s="242">
        <f>VLOOKUP(H567,CR!A$1:CK$26,89,FALSE)</f>
        <v>0</v>
      </c>
    </row>
    <row r="568" spans="1:27" x14ac:dyDescent="0.25">
      <c r="A568" s="5">
        <f t="shared" si="48"/>
        <v>1900</v>
      </c>
      <c r="B568" s="5">
        <f t="shared" si="49"/>
        <v>1</v>
      </c>
      <c r="C568" s="5" t="str">
        <f>VLOOKUP(B568,Tablas!E$1:F$13,2,FALSE)</f>
        <v>1T</v>
      </c>
      <c r="D568" s="60"/>
      <c r="E568" s="55"/>
      <c r="F568" s="243"/>
      <c r="G568" s="419">
        <f>VLOOKUP(F568,Terceros!A:C,3,FALSE)</f>
        <v>0</v>
      </c>
      <c r="H568" s="243"/>
      <c r="I568" s="56"/>
      <c r="J568" s="286" t="str">
        <f t="shared" si="51"/>
        <v>n</v>
      </c>
      <c r="K568" s="286">
        <f>VLOOKUP(F568,Terceros!A:D,4,FALSE)</f>
        <v>0</v>
      </c>
      <c r="L568" s="61" t="s">
        <v>63</v>
      </c>
      <c r="M568" s="57"/>
      <c r="N568" s="58"/>
      <c r="O568" s="57">
        <f t="shared" si="52"/>
        <v>0</v>
      </c>
      <c r="P568" s="59"/>
      <c r="Q568" s="58"/>
      <c r="R568" s="57">
        <f t="shared" si="53"/>
        <v>0</v>
      </c>
      <c r="S568" s="99">
        <f t="shared" si="50"/>
        <v>0</v>
      </c>
      <c r="T568" s="56"/>
      <c r="U568" s="60"/>
      <c r="V568" s="322"/>
      <c r="W568" s="56"/>
      <c r="X568" s="242">
        <f>VLOOKUP(F568,Terceros!A$2:A$301,1,FALSE)</f>
        <v>0</v>
      </c>
      <c r="Y568" s="238">
        <f>VLOOKUP(H568,CR!A$3:A$27,1,FALSE)</f>
        <v>0</v>
      </c>
      <c r="Z568" s="285">
        <f>VLOOKUP(F568,Terceros!A:B,2,FALSE)</f>
        <v>0</v>
      </c>
      <c r="AA568" s="242">
        <f>VLOOKUP(H568,CR!A$1:CK$26,89,FALSE)</f>
        <v>0</v>
      </c>
    </row>
    <row r="569" spans="1:27" x14ac:dyDescent="0.25">
      <c r="A569" s="5">
        <f t="shared" si="48"/>
        <v>1900</v>
      </c>
      <c r="B569" s="5">
        <f t="shared" si="49"/>
        <v>1</v>
      </c>
      <c r="C569" s="5" t="str">
        <f>VLOOKUP(B569,Tablas!E$1:F$13,2,FALSE)</f>
        <v>1T</v>
      </c>
      <c r="D569" s="60"/>
      <c r="E569" s="55"/>
      <c r="F569" s="243"/>
      <c r="G569" s="419">
        <f>VLOOKUP(F569,Terceros!A:C,3,FALSE)</f>
        <v>0</v>
      </c>
      <c r="H569" s="243"/>
      <c r="I569" s="56"/>
      <c r="J569" s="286" t="str">
        <f t="shared" si="51"/>
        <v>n</v>
      </c>
      <c r="K569" s="286">
        <f>VLOOKUP(F569,Terceros!A:D,4,FALSE)</f>
        <v>0</v>
      </c>
      <c r="L569" s="61" t="s">
        <v>63</v>
      </c>
      <c r="M569" s="57"/>
      <c r="N569" s="58"/>
      <c r="O569" s="57">
        <f t="shared" si="52"/>
        <v>0</v>
      </c>
      <c r="P569" s="59"/>
      <c r="Q569" s="58"/>
      <c r="R569" s="57">
        <f t="shared" si="53"/>
        <v>0</v>
      </c>
      <c r="S569" s="99">
        <f t="shared" si="50"/>
        <v>0</v>
      </c>
      <c r="T569" s="56"/>
      <c r="U569" s="60"/>
      <c r="V569" s="322"/>
      <c r="W569" s="56"/>
      <c r="X569" s="242">
        <f>VLOOKUP(F569,Terceros!A$2:A$301,1,FALSE)</f>
        <v>0</v>
      </c>
      <c r="Y569" s="238">
        <f>VLOOKUP(H569,CR!A$3:A$27,1,FALSE)</f>
        <v>0</v>
      </c>
      <c r="Z569" s="285">
        <f>VLOOKUP(F569,Terceros!A:B,2,FALSE)</f>
        <v>0</v>
      </c>
      <c r="AA569" s="242">
        <f>VLOOKUP(H569,CR!A$1:CK$26,89,FALSE)</f>
        <v>0</v>
      </c>
    </row>
    <row r="570" spans="1:27" x14ac:dyDescent="0.25">
      <c r="A570" s="5">
        <f t="shared" si="48"/>
        <v>1900</v>
      </c>
      <c r="B570" s="5">
        <f t="shared" si="49"/>
        <v>1</v>
      </c>
      <c r="C570" s="5" t="str">
        <f>VLOOKUP(B570,Tablas!E$1:F$13,2,FALSE)</f>
        <v>1T</v>
      </c>
      <c r="D570" s="60"/>
      <c r="E570" s="55"/>
      <c r="F570" s="243"/>
      <c r="G570" s="419">
        <f>VLOOKUP(F570,Terceros!A:C,3,FALSE)</f>
        <v>0</v>
      </c>
      <c r="H570" s="243"/>
      <c r="I570" s="56"/>
      <c r="J570" s="286" t="str">
        <f t="shared" si="51"/>
        <v>n</v>
      </c>
      <c r="K570" s="286">
        <f>VLOOKUP(F570,Terceros!A:D,4,FALSE)</f>
        <v>0</v>
      </c>
      <c r="L570" s="61" t="s">
        <v>63</v>
      </c>
      <c r="M570" s="57"/>
      <c r="N570" s="58"/>
      <c r="O570" s="57">
        <f t="shared" si="52"/>
        <v>0</v>
      </c>
      <c r="P570" s="59"/>
      <c r="Q570" s="58"/>
      <c r="R570" s="57">
        <f t="shared" si="53"/>
        <v>0</v>
      </c>
      <c r="S570" s="99">
        <f t="shared" si="50"/>
        <v>0</v>
      </c>
      <c r="T570" s="56"/>
      <c r="U570" s="60"/>
      <c r="V570" s="322"/>
      <c r="W570" s="56"/>
      <c r="X570" s="242">
        <f>VLOOKUP(F570,Terceros!A$2:A$301,1,FALSE)</f>
        <v>0</v>
      </c>
      <c r="Y570" s="238">
        <f>VLOOKUP(H570,CR!A$3:A$27,1,FALSE)</f>
        <v>0</v>
      </c>
      <c r="Z570" s="285">
        <f>VLOOKUP(F570,Terceros!A:B,2,FALSE)</f>
        <v>0</v>
      </c>
      <c r="AA570" s="242">
        <f>VLOOKUP(H570,CR!A$1:CK$26,89,FALSE)</f>
        <v>0</v>
      </c>
    </row>
    <row r="571" spans="1:27" x14ac:dyDescent="0.25">
      <c r="A571" s="5">
        <f t="shared" si="48"/>
        <v>1900</v>
      </c>
      <c r="B571" s="5">
        <f t="shared" si="49"/>
        <v>1</v>
      </c>
      <c r="C571" s="5" t="str">
        <f>VLOOKUP(B571,Tablas!E$1:F$13,2,FALSE)</f>
        <v>1T</v>
      </c>
      <c r="D571" s="60"/>
      <c r="E571" s="55"/>
      <c r="F571" s="243"/>
      <c r="G571" s="419">
        <f>VLOOKUP(F571,Terceros!A:C,3,FALSE)</f>
        <v>0</v>
      </c>
      <c r="H571" s="243"/>
      <c r="I571" s="56"/>
      <c r="J571" s="286" t="str">
        <f t="shared" si="51"/>
        <v>n</v>
      </c>
      <c r="K571" s="286">
        <f>VLOOKUP(F571,Terceros!A:D,4,FALSE)</f>
        <v>0</v>
      </c>
      <c r="L571" s="61" t="s">
        <v>63</v>
      </c>
      <c r="M571" s="57"/>
      <c r="N571" s="58"/>
      <c r="O571" s="57">
        <f t="shared" si="52"/>
        <v>0</v>
      </c>
      <c r="P571" s="59"/>
      <c r="Q571" s="58"/>
      <c r="R571" s="57">
        <f t="shared" si="53"/>
        <v>0</v>
      </c>
      <c r="S571" s="99">
        <f t="shared" si="50"/>
        <v>0</v>
      </c>
      <c r="T571" s="56"/>
      <c r="U571" s="60"/>
      <c r="V571" s="322"/>
      <c r="W571" s="56"/>
      <c r="X571" s="242">
        <f>VLOOKUP(F571,Terceros!A$2:A$301,1,FALSE)</f>
        <v>0</v>
      </c>
      <c r="Y571" s="238">
        <f>VLOOKUP(H571,CR!A$3:A$27,1,FALSE)</f>
        <v>0</v>
      </c>
      <c r="Z571" s="285">
        <f>VLOOKUP(F571,Terceros!A:B,2,FALSE)</f>
        <v>0</v>
      </c>
      <c r="AA571" s="242">
        <f>VLOOKUP(H571,CR!A$1:CK$26,89,FALSE)</f>
        <v>0</v>
      </c>
    </row>
    <row r="572" spans="1:27" x14ac:dyDescent="0.25">
      <c r="A572" s="5">
        <f t="shared" si="48"/>
        <v>1900</v>
      </c>
      <c r="B572" s="5">
        <f t="shared" si="49"/>
        <v>1</v>
      </c>
      <c r="C572" s="5" t="str">
        <f>VLOOKUP(B572,Tablas!E$1:F$13,2,FALSE)</f>
        <v>1T</v>
      </c>
      <c r="D572" s="60"/>
      <c r="E572" s="55"/>
      <c r="F572" s="243"/>
      <c r="G572" s="419">
        <f>VLOOKUP(F572,Terceros!A:C,3,FALSE)</f>
        <v>0</v>
      </c>
      <c r="H572" s="243"/>
      <c r="I572" s="56"/>
      <c r="J572" s="286" t="str">
        <f t="shared" si="51"/>
        <v>n</v>
      </c>
      <c r="K572" s="286">
        <f>VLOOKUP(F572,Terceros!A:D,4,FALSE)</f>
        <v>0</v>
      </c>
      <c r="L572" s="61" t="s">
        <v>63</v>
      </c>
      <c r="M572" s="57"/>
      <c r="N572" s="58"/>
      <c r="O572" s="57">
        <f t="shared" si="52"/>
        <v>0</v>
      </c>
      <c r="P572" s="59"/>
      <c r="Q572" s="58"/>
      <c r="R572" s="57">
        <f t="shared" si="53"/>
        <v>0</v>
      </c>
      <c r="S572" s="99">
        <f t="shared" si="50"/>
        <v>0</v>
      </c>
      <c r="T572" s="56"/>
      <c r="U572" s="60"/>
      <c r="V572" s="322"/>
      <c r="W572" s="56"/>
      <c r="X572" s="242">
        <f>VLOOKUP(F572,Terceros!A$2:A$301,1,FALSE)</f>
        <v>0</v>
      </c>
      <c r="Y572" s="238">
        <f>VLOOKUP(H572,CR!A$3:A$27,1,FALSE)</f>
        <v>0</v>
      </c>
      <c r="Z572" s="285">
        <f>VLOOKUP(F572,Terceros!A:B,2,FALSE)</f>
        <v>0</v>
      </c>
      <c r="AA572" s="242">
        <f>VLOOKUP(H572,CR!A$1:CK$26,89,FALSE)</f>
        <v>0</v>
      </c>
    </row>
    <row r="573" spans="1:27" x14ac:dyDescent="0.25">
      <c r="A573" s="5">
        <f t="shared" si="48"/>
        <v>1900</v>
      </c>
      <c r="B573" s="5">
        <f t="shared" si="49"/>
        <v>1</v>
      </c>
      <c r="C573" s="5" t="str">
        <f>VLOOKUP(B573,Tablas!E$1:F$13,2,FALSE)</f>
        <v>1T</v>
      </c>
      <c r="D573" s="60"/>
      <c r="E573" s="55"/>
      <c r="F573" s="243"/>
      <c r="G573" s="419">
        <f>VLOOKUP(F573,Terceros!A:C,3,FALSE)</f>
        <v>0</v>
      </c>
      <c r="H573" s="243"/>
      <c r="I573" s="56"/>
      <c r="J573" s="286" t="str">
        <f t="shared" si="51"/>
        <v>n</v>
      </c>
      <c r="K573" s="286">
        <f>VLOOKUP(F573,Terceros!A:D,4,FALSE)</f>
        <v>0</v>
      </c>
      <c r="L573" s="61" t="s">
        <v>63</v>
      </c>
      <c r="M573" s="57"/>
      <c r="N573" s="58"/>
      <c r="O573" s="57">
        <f t="shared" si="52"/>
        <v>0</v>
      </c>
      <c r="P573" s="59"/>
      <c r="Q573" s="58"/>
      <c r="R573" s="57">
        <f t="shared" si="53"/>
        <v>0</v>
      </c>
      <c r="S573" s="99">
        <f t="shared" si="50"/>
        <v>0</v>
      </c>
      <c r="T573" s="56"/>
      <c r="U573" s="60"/>
      <c r="V573" s="322"/>
      <c r="W573" s="56"/>
      <c r="X573" s="242">
        <f>VLOOKUP(F573,Terceros!A$2:A$301,1,FALSE)</f>
        <v>0</v>
      </c>
      <c r="Y573" s="238">
        <f>VLOOKUP(H573,CR!A$3:A$27,1,FALSE)</f>
        <v>0</v>
      </c>
      <c r="Z573" s="285">
        <f>VLOOKUP(F573,Terceros!A:B,2,FALSE)</f>
        <v>0</v>
      </c>
      <c r="AA573" s="242">
        <f>VLOOKUP(H573,CR!A$1:CK$26,89,FALSE)</f>
        <v>0</v>
      </c>
    </row>
    <row r="574" spans="1:27" x14ac:dyDescent="0.25">
      <c r="A574" s="5">
        <f t="shared" si="48"/>
        <v>1900</v>
      </c>
      <c r="B574" s="5">
        <f t="shared" si="49"/>
        <v>1</v>
      </c>
      <c r="C574" s="5" t="str">
        <f>VLOOKUP(B574,Tablas!E$1:F$13,2,FALSE)</f>
        <v>1T</v>
      </c>
      <c r="D574" s="60"/>
      <c r="E574" s="55"/>
      <c r="F574" s="243"/>
      <c r="G574" s="419">
        <f>VLOOKUP(F574,Terceros!A:C,3,FALSE)</f>
        <v>0</v>
      </c>
      <c r="H574" s="243"/>
      <c r="I574" s="56"/>
      <c r="J574" s="286" t="str">
        <f t="shared" si="51"/>
        <v>n</v>
      </c>
      <c r="K574" s="286">
        <f>VLOOKUP(F574,Terceros!A:D,4,FALSE)</f>
        <v>0</v>
      </c>
      <c r="L574" s="61" t="s">
        <v>63</v>
      </c>
      <c r="M574" s="57"/>
      <c r="N574" s="58"/>
      <c r="O574" s="57">
        <f t="shared" si="52"/>
        <v>0</v>
      </c>
      <c r="P574" s="59"/>
      <c r="Q574" s="58"/>
      <c r="R574" s="57">
        <f t="shared" si="53"/>
        <v>0</v>
      </c>
      <c r="S574" s="99">
        <f t="shared" si="50"/>
        <v>0</v>
      </c>
      <c r="T574" s="56"/>
      <c r="U574" s="60"/>
      <c r="V574" s="322"/>
      <c r="W574" s="56"/>
      <c r="X574" s="242">
        <f>VLOOKUP(F574,Terceros!A$2:A$301,1,FALSE)</f>
        <v>0</v>
      </c>
      <c r="Y574" s="238">
        <f>VLOOKUP(H574,CR!A$3:A$27,1,FALSE)</f>
        <v>0</v>
      </c>
      <c r="Z574" s="285">
        <f>VLOOKUP(F574,Terceros!A:B,2,FALSE)</f>
        <v>0</v>
      </c>
      <c r="AA574" s="242">
        <f>VLOOKUP(H574,CR!A$1:CK$26,89,FALSE)</f>
        <v>0</v>
      </c>
    </row>
    <row r="575" spans="1:27" x14ac:dyDescent="0.25">
      <c r="A575" s="5">
        <f t="shared" si="48"/>
        <v>1900</v>
      </c>
      <c r="B575" s="5">
        <f t="shared" si="49"/>
        <v>1</v>
      </c>
      <c r="C575" s="5" t="str">
        <f>VLOOKUP(B575,Tablas!E$1:F$13,2,FALSE)</f>
        <v>1T</v>
      </c>
      <c r="D575" s="60"/>
      <c r="E575" s="55"/>
      <c r="F575" s="243"/>
      <c r="G575" s="419">
        <f>VLOOKUP(F575,Terceros!A:C,3,FALSE)</f>
        <v>0</v>
      </c>
      <c r="H575" s="243"/>
      <c r="I575" s="56"/>
      <c r="J575" s="286" t="str">
        <f t="shared" si="51"/>
        <v>n</v>
      </c>
      <c r="K575" s="286">
        <f>VLOOKUP(F575,Terceros!A:D,4,FALSE)</f>
        <v>0</v>
      </c>
      <c r="L575" s="61" t="s">
        <v>63</v>
      </c>
      <c r="M575" s="57"/>
      <c r="N575" s="58"/>
      <c r="O575" s="57">
        <f t="shared" si="52"/>
        <v>0</v>
      </c>
      <c r="P575" s="59"/>
      <c r="Q575" s="58"/>
      <c r="R575" s="57">
        <f t="shared" si="53"/>
        <v>0</v>
      </c>
      <c r="S575" s="99">
        <f t="shared" si="50"/>
        <v>0</v>
      </c>
      <c r="T575" s="56"/>
      <c r="U575" s="60"/>
      <c r="V575" s="322"/>
      <c r="W575" s="56"/>
      <c r="X575" s="242">
        <f>VLOOKUP(F575,Terceros!A$2:A$301,1,FALSE)</f>
        <v>0</v>
      </c>
      <c r="Y575" s="238">
        <f>VLOOKUP(H575,CR!A$3:A$27,1,FALSE)</f>
        <v>0</v>
      </c>
      <c r="Z575" s="285">
        <f>VLOOKUP(F575,Terceros!A:B,2,FALSE)</f>
        <v>0</v>
      </c>
      <c r="AA575" s="242">
        <f>VLOOKUP(H575,CR!A$1:CK$26,89,FALSE)</f>
        <v>0</v>
      </c>
    </row>
    <row r="576" spans="1:27" x14ac:dyDescent="0.25">
      <c r="A576" s="5">
        <f t="shared" si="48"/>
        <v>1900</v>
      </c>
      <c r="B576" s="5">
        <f t="shared" si="49"/>
        <v>1</v>
      </c>
      <c r="C576" s="5" t="str">
        <f>VLOOKUP(B576,Tablas!E$1:F$13,2,FALSE)</f>
        <v>1T</v>
      </c>
      <c r="D576" s="60"/>
      <c r="E576" s="55"/>
      <c r="F576" s="243"/>
      <c r="G576" s="419">
        <f>VLOOKUP(F576,Terceros!A:C,3,FALSE)</f>
        <v>0</v>
      </c>
      <c r="H576" s="243"/>
      <c r="I576" s="56"/>
      <c r="J576" s="286" t="str">
        <f t="shared" si="51"/>
        <v>n</v>
      </c>
      <c r="K576" s="286">
        <f>VLOOKUP(F576,Terceros!A:D,4,FALSE)</f>
        <v>0</v>
      </c>
      <c r="L576" s="61" t="s">
        <v>63</v>
      </c>
      <c r="M576" s="57"/>
      <c r="N576" s="58"/>
      <c r="O576" s="57">
        <f t="shared" si="52"/>
        <v>0</v>
      </c>
      <c r="P576" s="59"/>
      <c r="Q576" s="58"/>
      <c r="R576" s="57">
        <f t="shared" si="53"/>
        <v>0</v>
      </c>
      <c r="S576" s="99">
        <f t="shared" si="50"/>
        <v>0</v>
      </c>
      <c r="T576" s="56"/>
      <c r="U576" s="60"/>
      <c r="V576" s="322"/>
      <c r="W576" s="56"/>
      <c r="X576" s="242">
        <f>VLOOKUP(F576,Terceros!A$2:A$301,1,FALSE)</f>
        <v>0</v>
      </c>
      <c r="Y576" s="238">
        <f>VLOOKUP(H576,CR!A$3:A$27,1,FALSE)</f>
        <v>0</v>
      </c>
      <c r="Z576" s="285">
        <f>VLOOKUP(F576,Terceros!A:B,2,FALSE)</f>
        <v>0</v>
      </c>
      <c r="AA576" s="242">
        <f>VLOOKUP(H576,CR!A$1:CK$26,89,FALSE)</f>
        <v>0</v>
      </c>
    </row>
    <row r="577" spans="1:27" x14ac:dyDescent="0.25">
      <c r="A577" s="5">
        <f t="shared" si="48"/>
        <v>1900</v>
      </c>
      <c r="B577" s="5">
        <f t="shared" si="49"/>
        <v>1</v>
      </c>
      <c r="C577" s="5" t="str">
        <f>VLOOKUP(B577,Tablas!E$1:F$13,2,FALSE)</f>
        <v>1T</v>
      </c>
      <c r="D577" s="60"/>
      <c r="E577" s="55"/>
      <c r="F577" s="243"/>
      <c r="G577" s="419">
        <f>VLOOKUP(F577,Terceros!A:C,3,FALSE)</f>
        <v>0</v>
      </c>
      <c r="H577" s="243"/>
      <c r="I577" s="56"/>
      <c r="J577" s="286" t="str">
        <f t="shared" si="51"/>
        <v>n</v>
      </c>
      <c r="K577" s="286">
        <f>VLOOKUP(F577,Terceros!A:D,4,FALSE)</f>
        <v>0</v>
      </c>
      <c r="L577" s="61" t="s">
        <v>63</v>
      </c>
      <c r="M577" s="57"/>
      <c r="N577" s="58"/>
      <c r="O577" s="57">
        <f t="shared" si="52"/>
        <v>0</v>
      </c>
      <c r="P577" s="59"/>
      <c r="Q577" s="58"/>
      <c r="R577" s="57">
        <f t="shared" si="53"/>
        <v>0</v>
      </c>
      <c r="S577" s="99">
        <f t="shared" si="50"/>
        <v>0</v>
      </c>
      <c r="T577" s="56"/>
      <c r="U577" s="60"/>
      <c r="V577" s="322"/>
      <c r="W577" s="56"/>
      <c r="X577" s="242">
        <f>VLOOKUP(F577,Terceros!A$2:A$301,1,FALSE)</f>
        <v>0</v>
      </c>
      <c r="Y577" s="238">
        <f>VLOOKUP(H577,CR!A$3:A$27,1,FALSE)</f>
        <v>0</v>
      </c>
      <c r="Z577" s="285">
        <f>VLOOKUP(F577,Terceros!A:B,2,FALSE)</f>
        <v>0</v>
      </c>
      <c r="AA577" s="242">
        <f>VLOOKUP(H577,CR!A$1:CK$26,89,FALSE)</f>
        <v>0</v>
      </c>
    </row>
    <row r="578" spans="1:27" x14ac:dyDescent="0.25">
      <c r="A578" s="5">
        <f t="shared" ref="A578:A601" si="54">YEAR(D578)</f>
        <v>1900</v>
      </c>
      <c r="B578" s="5">
        <f t="shared" ref="B578:B601" si="55">MONTH(D578)</f>
        <v>1</v>
      </c>
      <c r="C578" s="5" t="str">
        <f>VLOOKUP(B578,Tablas!E$1:F$13,2,FALSE)</f>
        <v>1T</v>
      </c>
      <c r="D578" s="60"/>
      <c r="E578" s="55"/>
      <c r="F578" s="243"/>
      <c r="G578" s="419">
        <f>VLOOKUP(F578,Terceros!A:C,3,FALSE)</f>
        <v>0</v>
      </c>
      <c r="H578" s="243"/>
      <c r="I578" s="56"/>
      <c r="J578" s="286" t="str">
        <f t="shared" si="51"/>
        <v>n</v>
      </c>
      <c r="K578" s="286">
        <f>VLOOKUP(F578,Terceros!A:D,4,FALSE)</f>
        <v>0</v>
      </c>
      <c r="L578" s="61" t="s">
        <v>63</v>
      </c>
      <c r="M578" s="57"/>
      <c r="N578" s="58"/>
      <c r="O578" s="57">
        <f t="shared" si="52"/>
        <v>0</v>
      </c>
      <c r="P578" s="59"/>
      <c r="Q578" s="58"/>
      <c r="R578" s="57">
        <f t="shared" si="53"/>
        <v>0</v>
      </c>
      <c r="S578" s="99">
        <f t="shared" ref="S578:S601" si="56">+M578+O578-R578</f>
        <v>0</v>
      </c>
      <c r="T578" s="56"/>
      <c r="U578" s="60"/>
      <c r="V578" s="322"/>
      <c r="W578" s="56"/>
      <c r="X578" s="242">
        <f>VLOOKUP(F578,Terceros!A$2:A$301,1,FALSE)</f>
        <v>0</v>
      </c>
      <c r="Y578" s="238">
        <f>VLOOKUP(H578,CR!A$3:A$27,1,FALSE)</f>
        <v>0</v>
      </c>
      <c r="Z578" s="285">
        <f>VLOOKUP(F578,Terceros!A:B,2,FALSE)</f>
        <v>0</v>
      </c>
      <c r="AA578" s="242">
        <f>VLOOKUP(H578,CR!A$1:CK$26,89,FALSE)</f>
        <v>0</v>
      </c>
    </row>
    <row r="579" spans="1:27" x14ac:dyDescent="0.25">
      <c r="A579" s="5">
        <f t="shared" si="54"/>
        <v>1900</v>
      </c>
      <c r="B579" s="5">
        <f t="shared" si="55"/>
        <v>1</v>
      </c>
      <c r="C579" s="5" t="str">
        <f>VLOOKUP(B579,Tablas!E$1:F$13,2,FALSE)</f>
        <v>1T</v>
      </c>
      <c r="D579" s="60"/>
      <c r="E579" s="55"/>
      <c r="F579" s="243"/>
      <c r="G579" s="419">
        <f>VLOOKUP(F579,Terceros!A:C,3,FALSE)</f>
        <v>0</v>
      </c>
      <c r="H579" s="243"/>
      <c r="I579" s="56"/>
      <c r="J579" s="286" t="str">
        <f t="shared" ref="J579:J601" si="57">IF(N579=0,"n",IF(Z579="Cliente","r","s"))</f>
        <v>n</v>
      </c>
      <c r="K579" s="286">
        <f>VLOOKUP(F579,Terceros!A:D,4,FALSE)</f>
        <v>0</v>
      </c>
      <c r="L579" s="61" t="s">
        <v>63</v>
      </c>
      <c r="M579" s="57"/>
      <c r="N579" s="58"/>
      <c r="O579" s="57">
        <f t="shared" ref="O579:O642" si="58">ROUND(M579*N579,2)</f>
        <v>0</v>
      </c>
      <c r="P579" s="59"/>
      <c r="Q579" s="58"/>
      <c r="R579" s="57">
        <f t="shared" ref="R579:R642" si="59">ROUND(Q579*M579,2)</f>
        <v>0</v>
      </c>
      <c r="S579" s="99">
        <f t="shared" si="56"/>
        <v>0</v>
      </c>
      <c r="T579" s="56"/>
      <c r="U579" s="60"/>
      <c r="V579" s="322"/>
      <c r="W579" s="56"/>
      <c r="X579" s="242">
        <f>VLOOKUP(F579,Terceros!A$2:A$301,1,FALSE)</f>
        <v>0</v>
      </c>
      <c r="Y579" s="238">
        <f>VLOOKUP(H579,CR!A$3:A$27,1,FALSE)</f>
        <v>0</v>
      </c>
      <c r="Z579" s="285">
        <f>VLOOKUP(F579,Terceros!A:B,2,FALSE)</f>
        <v>0</v>
      </c>
      <c r="AA579" s="242">
        <f>VLOOKUP(H579,CR!A$1:CK$26,89,FALSE)</f>
        <v>0</v>
      </c>
    </row>
    <row r="580" spans="1:27" x14ac:dyDescent="0.25">
      <c r="A580" s="5">
        <f t="shared" si="54"/>
        <v>1900</v>
      </c>
      <c r="B580" s="5">
        <f t="shared" si="55"/>
        <v>1</v>
      </c>
      <c r="C580" s="5" t="str">
        <f>VLOOKUP(B580,Tablas!E$1:F$13,2,FALSE)</f>
        <v>1T</v>
      </c>
      <c r="D580" s="60"/>
      <c r="E580" s="55"/>
      <c r="F580" s="243"/>
      <c r="G580" s="419">
        <f>VLOOKUP(F580,Terceros!A:C,3,FALSE)</f>
        <v>0</v>
      </c>
      <c r="H580" s="243"/>
      <c r="I580" s="56"/>
      <c r="J580" s="286" t="str">
        <f t="shared" si="57"/>
        <v>n</v>
      </c>
      <c r="K580" s="286">
        <f>VLOOKUP(F580,Terceros!A:D,4,FALSE)</f>
        <v>0</v>
      </c>
      <c r="L580" s="61" t="s">
        <v>63</v>
      </c>
      <c r="M580" s="57"/>
      <c r="N580" s="58"/>
      <c r="O580" s="57">
        <f t="shared" si="58"/>
        <v>0</v>
      </c>
      <c r="P580" s="59"/>
      <c r="Q580" s="58"/>
      <c r="R580" s="57">
        <f t="shared" si="59"/>
        <v>0</v>
      </c>
      <c r="S580" s="99">
        <f t="shared" si="56"/>
        <v>0</v>
      </c>
      <c r="T580" s="56"/>
      <c r="U580" s="60"/>
      <c r="V580" s="322"/>
      <c r="W580" s="56"/>
      <c r="X580" s="242">
        <f>VLOOKUP(F580,Terceros!A$2:A$301,1,FALSE)</f>
        <v>0</v>
      </c>
      <c r="Y580" s="238">
        <f>VLOOKUP(H580,CR!A$3:A$27,1,FALSE)</f>
        <v>0</v>
      </c>
      <c r="Z580" s="285">
        <f>VLOOKUP(F580,Terceros!A:B,2,FALSE)</f>
        <v>0</v>
      </c>
      <c r="AA580" s="242">
        <f>VLOOKUP(H580,CR!A$1:CK$26,89,FALSE)</f>
        <v>0</v>
      </c>
    </row>
    <row r="581" spans="1:27" x14ac:dyDescent="0.25">
      <c r="A581" s="5">
        <f t="shared" si="54"/>
        <v>1900</v>
      </c>
      <c r="B581" s="5">
        <f t="shared" si="55"/>
        <v>1</v>
      </c>
      <c r="C581" s="5" t="str">
        <f>VLOOKUP(B581,Tablas!E$1:F$13,2,FALSE)</f>
        <v>1T</v>
      </c>
      <c r="D581" s="60"/>
      <c r="E581" s="55"/>
      <c r="F581" s="243"/>
      <c r="G581" s="419">
        <f>VLOOKUP(F581,Terceros!A:C,3,FALSE)</f>
        <v>0</v>
      </c>
      <c r="H581" s="243"/>
      <c r="I581" s="56"/>
      <c r="J581" s="286" t="str">
        <f t="shared" si="57"/>
        <v>n</v>
      </c>
      <c r="K581" s="286">
        <f>VLOOKUP(F581,Terceros!A:D,4,FALSE)</f>
        <v>0</v>
      </c>
      <c r="L581" s="61" t="s">
        <v>63</v>
      </c>
      <c r="M581" s="57"/>
      <c r="N581" s="58"/>
      <c r="O581" s="57">
        <f t="shared" si="58"/>
        <v>0</v>
      </c>
      <c r="P581" s="59"/>
      <c r="Q581" s="58"/>
      <c r="R581" s="57">
        <f t="shared" si="59"/>
        <v>0</v>
      </c>
      <c r="S581" s="99">
        <f t="shared" si="56"/>
        <v>0</v>
      </c>
      <c r="T581" s="56"/>
      <c r="U581" s="60"/>
      <c r="V581" s="322"/>
      <c r="W581" s="56"/>
      <c r="X581" s="242">
        <f>VLOOKUP(F581,Terceros!A$2:A$301,1,FALSE)</f>
        <v>0</v>
      </c>
      <c r="Y581" s="238">
        <f>VLOOKUP(H581,CR!A$3:A$27,1,FALSE)</f>
        <v>0</v>
      </c>
      <c r="Z581" s="285">
        <f>VLOOKUP(F581,Terceros!A:B,2,FALSE)</f>
        <v>0</v>
      </c>
      <c r="AA581" s="242">
        <f>VLOOKUP(H581,CR!A$1:CK$26,89,FALSE)</f>
        <v>0</v>
      </c>
    </row>
    <row r="582" spans="1:27" x14ac:dyDescent="0.25">
      <c r="A582" s="5">
        <f t="shared" si="54"/>
        <v>1900</v>
      </c>
      <c r="B582" s="5">
        <f t="shared" si="55"/>
        <v>1</v>
      </c>
      <c r="C582" s="5" t="str">
        <f>VLOOKUP(B582,Tablas!E$1:F$13,2,FALSE)</f>
        <v>1T</v>
      </c>
      <c r="D582" s="60"/>
      <c r="E582" s="55"/>
      <c r="F582" s="243"/>
      <c r="G582" s="419">
        <f>VLOOKUP(F582,Terceros!A:C,3,FALSE)</f>
        <v>0</v>
      </c>
      <c r="H582" s="243"/>
      <c r="I582" s="56"/>
      <c r="J582" s="286" t="str">
        <f t="shared" si="57"/>
        <v>n</v>
      </c>
      <c r="K582" s="286">
        <f>VLOOKUP(F582,Terceros!A:D,4,FALSE)</f>
        <v>0</v>
      </c>
      <c r="L582" s="61" t="s">
        <v>63</v>
      </c>
      <c r="M582" s="57"/>
      <c r="N582" s="58"/>
      <c r="O582" s="57">
        <f t="shared" si="58"/>
        <v>0</v>
      </c>
      <c r="P582" s="59"/>
      <c r="Q582" s="58"/>
      <c r="R582" s="57">
        <f t="shared" si="59"/>
        <v>0</v>
      </c>
      <c r="S582" s="99">
        <f t="shared" si="56"/>
        <v>0</v>
      </c>
      <c r="T582" s="56"/>
      <c r="U582" s="60"/>
      <c r="V582" s="322"/>
      <c r="W582" s="56"/>
      <c r="X582" s="242">
        <f>VLOOKUP(F582,Terceros!A$2:A$301,1,FALSE)</f>
        <v>0</v>
      </c>
      <c r="Y582" s="238">
        <f>VLOOKUP(H582,CR!A$3:A$27,1,FALSE)</f>
        <v>0</v>
      </c>
      <c r="Z582" s="285">
        <f>VLOOKUP(F582,Terceros!A:B,2,FALSE)</f>
        <v>0</v>
      </c>
      <c r="AA582" s="242">
        <f>VLOOKUP(H582,CR!A$1:CK$26,89,FALSE)</f>
        <v>0</v>
      </c>
    </row>
    <row r="583" spans="1:27" x14ac:dyDescent="0.25">
      <c r="A583" s="5">
        <f t="shared" si="54"/>
        <v>1900</v>
      </c>
      <c r="B583" s="5">
        <f t="shared" si="55"/>
        <v>1</v>
      </c>
      <c r="C583" s="5" t="str">
        <f>VLOOKUP(B583,Tablas!E$1:F$13,2,FALSE)</f>
        <v>1T</v>
      </c>
      <c r="D583" s="60"/>
      <c r="E583" s="55"/>
      <c r="F583" s="243"/>
      <c r="G583" s="419">
        <f>VLOOKUP(F583,Terceros!A:C,3,FALSE)</f>
        <v>0</v>
      </c>
      <c r="H583" s="243"/>
      <c r="I583" s="56"/>
      <c r="J583" s="286" t="str">
        <f t="shared" si="57"/>
        <v>n</v>
      </c>
      <c r="K583" s="286">
        <f>VLOOKUP(F583,Terceros!A:D,4,FALSE)</f>
        <v>0</v>
      </c>
      <c r="L583" s="61" t="s">
        <v>63</v>
      </c>
      <c r="M583" s="57"/>
      <c r="N583" s="58"/>
      <c r="O583" s="57">
        <f t="shared" si="58"/>
        <v>0</v>
      </c>
      <c r="P583" s="59"/>
      <c r="Q583" s="58"/>
      <c r="R583" s="57">
        <f t="shared" si="59"/>
        <v>0</v>
      </c>
      <c r="S583" s="99">
        <f t="shared" si="56"/>
        <v>0</v>
      </c>
      <c r="T583" s="56"/>
      <c r="U583" s="60"/>
      <c r="V583" s="322"/>
      <c r="W583" s="56"/>
      <c r="X583" s="242">
        <f>VLOOKUP(F583,Terceros!A$2:A$301,1,FALSE)</f>
        <v>0</v>
      </c>
      <c r="Y583" s="238">
        <f>VLOOKUP(H583,CR!A$3:A$27,1,FALSE)</f>
        <v>0</v>
      </c>
      <c r="Z583" s="285">
        <f>VLOOKUP(F583,Terceros!A:B,2,FALSE)</f>
        <v>0</v>
      </c>
      <c r="AA583" s="242">
        <f>VLOOKUP(H583,CR!A$1:CK$26,89,FALSE)</f>
        <v>0</v>
      </c>
    </row>
    <row r="584" spans="1:27" x14ac:dyDescent="0.25">
      <c r="A584" s="5">
        <f t="shared" si="54"/>
        <v>1900</v>
      </c>
      <c r="B584" s="5">
        <f t="shared" si="55"/>
        <v>1</v>
      </c>
      <c r="C584" s="5" t="str">
        <f>VLOOKUP(B584,Tablas!E$1:F$13,2,FALSE)</f>
        <v>1T</v>
      </c>
      <c r="D584" s="60"/>
      <c r="E584" s="55"/>
      <c r="F584" s="243"/>
      <c r="G584" s="419">
        <f>VLOOKUP(F584,Terceros!A:C,3,FALSE)</f>
        <v>0</v>
      </c>
      <c r="H584" s="243"/>
      <c r="I584" s="56"/>
      <c r="J584" s="286" t="str">
        <f t="shared" si="57"/>
        <v>n</v>
      </c>
      <c r="K584" s="286">
        <f>VLOOKUP(F584,Terceros!A:D,4,FALSE)</f>
        <v>0</v>
      </c>
      <c r="L584" s="61" t="s">
        <v>63</v>
      </c>
      <c r="M584" s="57"/>
      <c r="N584" s="58"/>
      <c r="O584" s="57">
        <f t="shared" si="58"/>
        <v>0</v>
      </c>
      <c r="P584" s="59"/>
      <c r="Q584" s="58"/>
      <c r="R584" s="57">
        <f t="shared" si="59"/>
        <v>0</v>
      </c>
      <c r="S584" s="99">
        <f t="shared" si="56"/>
        <v>0</v>
      </c>
      <c r="T584" s="56"/>
      <c r="U584" s="60"/>
      <c r="V584" s="322"/>
      <c r="W584" s="56"/>
      <c r="X584" s="242">
        <f>VLOOKUP(F584,Terceros!A$2:A$301,1,FALSE)</f>
        <v>0</v>
      </c>
      <c r="Y584" s="238">
        <f>VLOOKUP(H584,CR!A$3:A$27,1,FALSE)</f>
        <v>0</v>
      </c>
      <c r="Z584" s="285">
        <f>VLOOKUP(F584,Terceros!A:B,2,FALSE)</f>
        <v>0</v>
      </c>
      <c r="AA584" s="242">
        <f>VLOOKUP(H584,CR!A$1:CK$26,89,FALSE)</f>
        <v>0</v>
      </c>
    </row>
    <row r="585" spans="1:27" x14ac:dyDescent="0.25">
      <c r="A585" s="5">
        <f t="shared" si="54"/>
        <v>1900</v>
      </c>
      <c r="B585" s="5">
        <f t="shared" si="55"/>
        <v>1</v>
      </c>
      <c r="C585" s="5" t="str">
        <f>VLOOKUP(B585,Tablas!E$1:F$13,2,FALSE)</f>
        <v>1T</v>
      </c>
      <c r="D585" s="60"/>
      <c r="E585" s="55"/>
      <c r="F585" s="243"/>
      <c r="G585" s="419">
        <f>VLOOKUP(F585,Terceros!A:C,3,FALSE)</f>
        <v>0</v>
      </c>
      <c r="H585" s="243"/>
      <c r="I585" s="56"/>
      <c r="J585" s="286" t="str">
        <f t="shared" si="57"/>
        <v>n</v>
      </c>
      <c r="K585" s="286">
        <f>VLOOKUP(F585,Terceros!A:D,4,FALSE)</f>
        <v>0</v>
      </c>
      <c r="L585" s="61" t="s">
        <v>63</v>
      </c>
      <c r="M585" s="57"/>
      <c r="N585" s="58"/>
      <c r="O585" s="57">
        <f t="shared" si="58"/>
        <v>0</v>
      </c>
      <c r="P585" s="59"/>
      <c r="Q585" s="58"/>
      <c r="R585" s="57">
        <f t="shared" si="59"/>
        <v>0</v>
      </c>
      <c r="S585" s="99">
        <f t="shared" si="56"/>
        <v>0</v>
      </c>
      <c r="T585" s="56"/>
      <c r="U585" s="60"/>
      <c r="V585" s="322"/>
      <c r="W585" s="56"/>
      <c r="X585" s="242">
        <f>VLOOKUP(F585,Terceros!A$2:A$301,1,FALSE)</f>
        <v>0</v>
      </c>
      <c r="Y585" s="238">
        <f>VLOOKUP(H585,CR!A$3:A$27,1,FALSE)</f>
        <v>0</v>
      </c>
      <c r="Z585" s="285">
        <f>VLOOKUP(F585,Terceros!A:B,2,FALSE)</f>
        <v>0</v>
      </c>
      <c r="AA585" s="242">
        <f>VLOOKUP(H585,CR!A$1:CK$26,89,FALSE)</f>
        <v>0</v>
      </c>
    </row>
    <row r="586" spans="1:27" x14ac:dyDescent="0.25">
      <c r="A586" s="5">
        <f t="shared" si="54"/>
        <v>1900</v>
      </c>
      <c r="B586" s="5">
        <f t="shared" si="55"/>
        <v>1</v>
      </c>
      <c r="C586" s="5" t="str">
        <f>VLOOKUP(B586,Tablas!E$1:F$13,2,FALSE)</f>
        <v>1T</v>
      </c>
      <c r="D586" s="60"/>
      <c r="E586" s="55"/>
      <c r="F586" s="243"/>
      <c r="G586" s="419">
        <f>VLOOKUP(F586,Terceros!A:C,3,FALSE)</f>
        <v>0</v>
      </c>
      <c r="H586" s="243"/>
      <c r="I586" s="56"/>
      <c r="J586" s="286" t="str">
        <f t="shared" si="57"/>
        <v>n</v>
      </c>
      <c r="K586" s="286">
        <f>VLOOKUP(F586,Terceros!A:D,4,FALSE)</f>
        <v>0</v>
      </c>
      <c r="L586" s="61" t="s">
        <v>63</v>
      </c>
      <c r="M586" s="57"/>
      <c r="N586" s="58"/>
      <c r="O586" s="57">
        <f t="shared" si="58"/>
        <v>0</v>
      </c>
      <c r="P586" s="59"/>
      <c r="Q586" s="58"/>
      <c r="R586" s="57">
        <f t="shared" si="59"/>
        <v>0</v>
      </c>
      <c r="S586" s="99">
        <f t="shared" si="56"/>
        <v>0</v>
      </c>
      <c r="T586" s="56"/>
      <c r="U586" s="60"/>
      <c r="V586" s="322"/>
      <c r="W586" s="56"/>
      <c r="X586" s="242">
        <f>VLOOKUP(F586,Terceros!A$2:A$301,1,FALSE)</f>
        <v>0</v>
      </c>
      <c r="Y586" s="238">
        <f>VLOOKUP(H586,CR!A$3:A$27,1,FALSE)</f>
        <v>0</v>
      </c>
      <c r="Z586" s="285">
        <f>VLOOKUP(F586,Terceros!A:B,2,FALSE)</f>
        <v>0</v>
      </c>
      <c r="AA586" s="242">
        <f>VLOOKUP(H586,CR!A$1:CK$26,89,FALSE)</f>
        <v>0</v>
      </c>
    </row>
    <row r="587" spans="1:27" x14ac:dyDescent="0.25">
      <c r="A587" s="5">
        <f t="shared" si="54"/>
        <v>1900</v>
      </c>
      <c r="B587" s="5">
        <f t="shared" si="55"/>
        <v>1</v>
      </c>
      <c r="C587" s="5" t="str">
        <f>VLOOKUP(B587,Tablas!E$1:F$13,2,FALSE)</f>
        <v>1T</v>
      </c>
      <c r="D587" s="60"/>
      <c r="E587" s="55"/>
      <c r="F587" s="243"/>
      <c r="G587" s="419">
        <f>VLOOKUP(F587,Terceros!A:C,3,FALSE)</f>
        <v>0</v>
      </c>
      <c r="H587" s="243"/>
      <c r="I587" s="56"/>
      <c r="J587" s="286" t="str">
        <f t="shared" si="57"/>
        <v>n</v>
      </c>
      <c r="K587" s="286">
        <f>VLOOKUP(F587,Terceros!A:D,4,FALSE)</f>
        <v>0</v>
      </c>
      <c r="L587" s="61" t="s">
        <v>63</v>
      </c>
      <c r="M587" s="57"/>
      <c r="N587" s="58"/>
      <c r="O587" s="57">
        <f t="shared" si="58"/>
        <v>0</v>
      </c>
      <c r="P587" s="59"/>
      <c r="Q587" s="58"/>
      <c r="R587" s="57">
        <f t="shared" si="59"/>
        <v>0</v>
      </c>
      <c r="S587" s="99">
        <f t="shared" si="56"/>
        <v>0</v>
      </c>
      <c r="T587" s="56"/>
      <c r="U587" s="60"/>
      <c r="V587" s="322"/>
      <c r="W587" s="56"/>
      <c r="X587" s="242">
        <f>VLOOKUP(F587,Terceros!A$2:A$301,1,FALSE)</f>
        <v>0</v>
      </c>
      <c r="Y587" s="238">
        <f>VLOOKUP(H587,CR!A$3:A$27,1,FALSE)</f>
        <v>0</v>
      </c>
      <c r="Z587" s="285">
        <f>VLOOKUP(F587,Terceros!A:B,2,FALSE)</f>
        <v>0</v>
      </c>
      <c r="AA587" s="242">
        <f>VLOOKUP(H587,CR!A$1:CK$26,89,FALSE)</f>
        <v>0</v>
      </c>
    </row>
    <row r="588" spans="1:27" x14ac:dyDescent="0.25">
      <c r="A588" s="5">
        <f t="shared" si="54"/>
        <v>1900</v>
      </c>
      <c r="B588" s="5">
        <f t="shared" si="55"/>
        <v>1</v>
      </c>
      <c r="C588" s="5" t="str">
        <f>VLOOKUP(B588,Tablas!E$1:F$13,2,FALSE)</f>
        <v>1T</v>
      </c>
      <c r="D588" s="60"/>
      <c r="E588" s="55"/>
      <c r="F588" s="243"/>
      <c r="G588" s="419">
        <f>VLOOKUP(F588,Terceros!A:C,3,FALSE)</f>
        <v>0</v>
      </c>
      <c r="H588" s="243"/>
      <c r="I588" s="56"/>
      <c r="J588" s="286" t="str">
        <f t="shared" si="57"/>
        <v>n</v>
      </c>
      <c r="K588" s="286">
        <f>VLOOKUP(F588,Terceros!A:D,4,FALSE)</f>
        <v>0</v>
      </c>
      <c r="L588" s="61" t="s">
        <v>63</v>
      </c>
      <c r="M588" s="57"/>
      <c r="N588" s="58"/>
      <c r="O588" s="57">
        <f t="shared" si="58"/>
        <v>0</v>
      </c>
      <c r="P588" s="59"/>
      <c r="Q588" s="58"/>
      <c r="R588" s="57">
        <f t="shared" si="59"/>
        <v>0</v>
      </c>
      <c r="S588" s="99">
        <f t="shared" si="56"/>
        <v>0</v>
      </c>
      <c r="T588" s="56"/>
      <c r="U588" s="60"/>
      <c r="V588" s="322"/>
      <c r="W588" s="56"/>
      <c r="X588" s="242">
        <f>VLOOKUP(F588,Terceros!A$2:A$301,1,FALSE)</f>
        <v>0</v>
      </c>
      <c r="Y588" s="238">
        <f>VLOOKUP(H588,CR!A$3:A$27,1,FALSE)</f>
        <v>0</v>
      </c>
      <c r="Z588" s="285">
        <f>VLOOKUP(F588,Terceros!A:B,2,FALSE)</f>
        <v>0</v>
      </c>
      <c r="AA588" s="242">
        <f>VLOOKUP(H588,CR!A$1:CK$26,89,FALSE)</f>
        <v>0</v>
      </c>
    </row>
    <row r="589" spans="1:27" x14ac:dyDescent="0.25">
      <c r="A589" s="5">
        <f t="shared" si="54"/>
        <v>1900</v>
      </c>
      <c r="B589" s="5">
        <f t="shared" si="55"/>
        <v>1</v>
      </c>
      <c r="C589" s="5" t="str">
        <f>VLOOKUP(B589,Tablas!E$1:F$13,2,FALSE)</f>
        <v>1T</v>
      </c>
      <c r="D589" s="60"/>
      <c r="E589" s="55"/>
      <c r="F589" s="243"/>
      <c r="G589" s="419">
        <f>VLOOKUP(F589,Terceros!A:C,3,FALSE)</f>
        <v>0</v>
      </c>
      <c r="H589" s="243"/>
      <c r="I589" s="56"/>
      <c r="J589" s="286" t="str">
        <f t="shared" si="57"/>
        <v>n</v>
      </c>
      <c r="K589" s="286">
        <f>VLOOKUP(F589,Terceros!A:D,4,FALSE)</f>
        <v>0</v>
      </c>
      <c r="L589" s="61" t="s">
        <v>63</v>
      </c>
      <c r="M589" s="57"/>
      <c r="N589" s="58"/>
      <c r="O589" s="57">
        <f t="shared" si="58"/>
        <v>0</v>
      </c>
      <c r="P589" s="59"/>
      <c r="Q589" s="58"/>
      <c r="R589" s="57">
        <f t="shared" si="59"/>
        <v>0</v>
      </c>
      <c r="S589" s="99">
        <f t="shared" si="56"/>
        <v>0</v>
      </c>
      <c r="T589" s="56"/>
      <c r="U589" s="60"/>
      <c r="V589" s="322"/>
      <c r="W589" s="56"/>
      <c r="X589" s="242">
        <f>VLOOKUP(F589,Terceros!A$2:A$301,1,FALSE)</f>
        <v>0</v>
      </c>
      <c r="Y589" s="238">
        <f>VLOOKUP(H589,CR!A$3:A$27,1,FALSE)</f>
        <v>0</v>
      </c>
      <c r="Z589" s="285">
        <f>VLOOKUP(F589,Terceros!A:B,2,FALSE)</f>
        <v>0</v>
      </c>
      <c r="AA589" s="242">
        <f>VLOOKUP(H589,CR!A$1:CK$26,89,FALSE)</f>
        <v>0</v>
      </c>
    </row>
    <row r="590" spans="1:27" x14ac:dyDescent="0.25">
      <c r="A590" s="5">
        <f t="shared" si="54"/>
        <v>1900</v>
      </c>
      <c r="B590" s="5">
        <f t="shared" si="55"/>
        <v>1</v>
      </c>
      <c r="C590" s="5" t="str">
        <f>VLOOKUP(B590,Tablas!E$1:F$13,2,FALSE)</f>
        <v>1T</v>
      </c>
      <c r="D590" s="60"/>
      <c r="E590" s="55"/>
      <c r="F590" s="243"/>
      <c r="G590" s="419">
        <f>VLOOKUP(F590,Terceros!A:C,3,FALSE)</f>
        <v>0</v>
      </c>
      <c r="H590" s="243"/>
      <c r="I590" s="56"/>
      <c r="J590" s="286" t="str">
        <f t="shared" si="57"/>
        <v>n</v>
      </c>
      <c r="K590" s="286">
        <f>VLOOKUP(F590,Terceros!A:D,4,FALSE)</f>
        <v>0</v>
      </c>
      <c r="L590" s="61" t="s">
        <v>63</v>
      </c>
      <c r="M590" s="57"/>
      <c r="N590" s="58"/>
      <c r="O590" s="57">
        <f t="shared" si="58"/>
        <v>0</v>
      </c>
      <c r="P590" s="59"/>
      <c r="Q590" s="58"/>
      <c r="R590" s="57">
        <f t="shared" si="59"/>
        <v>0</v>
      </c>
      <c r="S590" s="99">
        <f t="shared" si="56"/>
        <v>0</v>
      </c>
      <c r="T590" s="56"/>
      <c r="U590" s="60"/>
      <c r="V590" s="322"/>
      <c r="W590" s="56"/>
      <c r="X590" s="242">
        <f>VLOOKUP(F590,Terceros!A$2:A$301,1,FALSE)</f>
        <v>0</v>
      </c>
      <c r="Y590" s="238">
        <f>VLOOKUP(H590,CR!A$3:A$27,1,FALSE)</f>
        <v>0</v>
      </c>
      <c r="Z590" s="285">
        <f>VLOOKUP(F590,Terceros!A:B,2,FALSE)</f>
        <v>0</v>
      </c>
      <c r="AA590" s="242">
        <f>VLOOKUP(H590,CR!A$1:CK$26,89,FALSE)</f>
        <v>0</v>
      </c>
    </row>
    <row r="591" spans="1:27" x14ac:dyDescent="0.25">
      <c r="A591" s="5">
        <f t="shared" si="54"/>
        <v>1900</v>
      </c>
      <c r="B591" s="5">
        <f t="shared" si="55"/>
        <v>1</v>
      </c>
      <c r="C591" s="5" t="str">
        <f>VLOOKUP(B591,Tablas!E$1:F$13,2,FALSE)</f>
        <v>1T</v>
      </c>
      <c r="D591" s="60"/>
      <c r="E591" s="55"/>
      <c r="F591" s="243"/>
      <c r="G591" s="419">
        <f>VLOOKUP(F591,Terceros!A:C,3,FALSE)</f>
        <v>0</v>
      </c>
      <c r="H591" s="243"/>
      <c r="I591" s="56"/>
      <c r="J591" s="286" t="str">
        <f t="shared" si="57"/>
        <v>n</v>
      </c>
      <c r="K591" s="286">
        <f>VLOOKUP(F591,Terceros!A:D,4,FALSE)</f>
        <v>0</v>
      </c>
      <c r="L591" s="61" t="s">
        <v>63</v>
      </c>
      <c r="M591" s="57"/>
      <c r="N591" s="58"/>
      <c r="O591" s="57">
        <f t="shared" si="58"/>
        <v>0</v>
      </c>
      <c r="P591" s="59"/>
      <c r="Q591" s="58"/>
      <c r="R591" s="57">
        <f t="shared" si="59"/>
        <v>0</v>
      </c>
      <c r="S591" s="99">
        <f t="shared" si="56"/>
        <v>0</v>
      </c>
      <c r="T591" s="56"/>
      <c r="U591" s="60"/>
      <c r="V591" s="322"/>
      <c r="W591" s="56"/>
      <c r="X591" s="242">
        <f>VLOOKUP(F591,Terceros!A$2:A$301,1,FALSE)</f>
        <v>0</v>
      </c>
      <c r="Y591" s="238">
        <f>VLOOKUP(H591,CR!A$3:A$27,1,FALSE)</f>
        <v>0</v>
      </c>
      <c r="Z591" s="285">
        <f>VLOOKUP(F591,Terceros!A:B,2,FALSE)</f>
        <v>0</v>
      </c>
      <c r="AA591" s="242">
        <f>VLOOKUP(H591,CR!A$1:CK$26,89,FALSE)</f>
        <v>0</v>
      </c>
    </row>
    <row r="592" spans="1:27" x14ac:dyDescent="0.25">
      <c r="A592" s="5">
        <f t="shared" si="54"/>
        <v>1900</v>
      </c>
      <c r="B592" s="5">
        <f t="shared" si="55"/>
        <v>1</v>
      </c>
      <c r="C592" s="5" t="str">
        <f>VLOOKUP(B592,Tablas!E$1:F$13,2,FALSE)</f>
        <v>1T</v>
      </c>
      <c r="D592" s="60"/>
      <c r="E592" s="55"/>
      <c r="F592" s="243"/>
      <c r="G592" s="419">
        <f>VLOOKUP(F592,Terceros!A:C,3,FALSE)</f>
        <v>0</v>
      </c>
      <c r="H592" s="243"/>
      <c r="I592" s="56"/>
      <c r="J592" s="286" t="str">
        <f t="shared" si="57"/>
        <v>n</v>
      </c>
      <c r="K592" s="286">
        <f>VLOOKUP(F592,Terceros!A:D,4,FALSE)</f>
        <v>0</v>
      </c>
      <c r="L592" s="61" t="s">
        <v>63</v>
      </c>
      <c r="M592" s="57"/>
      <c r="N592" s="58"/>
      <c r="O592" s="57">
        <f t="shared" si="58"/>
        <v>0</v>
      </c>
      <c r="P592" s="59"/>
      <c r="Q592" s="58"/>
      <c r="R592" s="57">
        <f t="shared" si="59"/>
        <v>0</v>
      </c>
      <c r="S592" s="99">
        <f t="shared" si="56"/>
        <v>0</v>
      </c>
      <c r="T592" s="56"/>
      <c r="U592" s="60"/>
      <c r="V592" s="322"/>
      <c r="W592" s="56"/>
      <c r="X592" s="242">
        <f>VLOOKUP(F592,Terceros!A$2:A$301,1,FALSE)</f>
        <v>0</v>
      </c>
      <c r="Y592" s="238">
        <f>VLOOKUP(H592,CR!A$3:A$27,1,FALSE)</f>
        <v>0</v>
      </c>
      <c r="Z592" s="285">
        <f>VLOOKUP(F592,Terceros!A:B,2,FALSE)</f>
        <v>0</v>
      </c>
      <c r="AA592" s="242">
        <f>VLOOKUP(H592,CR!A$1:CK$26,89,FALSE)</f>
        <v>0</v>
      </c>
    </row>
    <row r="593" spans="1:27" x14ac:dyDescent="0.25">
      <c r="A593" s="5">
        <f t="shared" si="54"/>
        <v>1900</v>
      </c>
      <c r="B593" s="5">
        <f t="shared" si="55"/>
        <v>1</v>
      </c>
      <c r="C593" s="5" t="str">
        <f>VLOOKUP(B593,Tablas!E$1:F$13,2,FALSE)</f>
        <v>1T</v>
      </c>
      <c r="D593" s="60"/>
      <c r="E593" s="55"/>
      <c r="F593" s="243"/>
      <c r="G593" s="419">
        <f>VLOOKUP(F593,Terceros!A:C,3,FALSE)</f>
        <v>0</v>
      </c>
      <c r="H593" s="243"/>
      <c r="I593" s="56"/>
      <c r="J593" s="286" t="str">
        <f t="shared" si="57"/>
        <v>n</v>
      </c>
      <c r="K593" s="286">
        <f>VLOOKUP(F593,Terceros!A:D,4,FALSE)</f>
        <v>0</v>
      </c>
      <c r="L593" s="61" t="s">
        <v>63</v>
      </c>
      <c r="M593" s="57"/>
      <c r="N593" s="58"/>
      <c r="O593" s="57">
        <f t="shared" si="58"/>
        <v>0</v>
      </c>
      <c r="P593" s="59"/>
      <c r="Q593" s="58"/>
      <c r="R593" s="57">
        <f t="shared" si="59"/>
        <v>0</v>
      </c>
      <c r="S593" s="99">
        <f t="shared" si="56"/>
        <v>0</v>
      </c>
      <c r="T593" s="56"/>
      <c r="U593" s="60"/>
      <c r="V593" s="322"/>
      <c r="W593" s="56"/>
      <c r="X593" s="242">
        <f>VLOOKUP(F593,Terceros!A$2:A$301,1,FALSE)</f>
        <v>0</v>
      </c>
      <c r="Y593" s="238">
        <f>VLOOKUP(H593,CR!A$3:A$27,1,FALSE)</f>
        <v>0</v>
      </c>
      <c r="Z593" s="285">
        <f>VLOOKUP(F593,Terceros!A:B,2,FALSE)</f>
        <v>0</v>
      </c>
      <c r="AA593" s="242">
        <f>VLOOKUP(H593,CR!A$1:CK$26,89,FALSE)</f>
        <v>0</v>
      </c>
    </row>
    <row r="594" spans="1:27" x14ac:dyDescent="0.25">
      <c r="A594" s="5">
        <f t="shared" si="54"/>
        <v>1900</v>
      </c>
      <c r="B594" s="5">
        <f t="shared" si="55"/>
        <v>1</v>
      </c>
      <c r="C594" s="5" t="str">
        <f>VLOOKUP(B594,Tablas!E$1:F$13,2,FALSE)</f>
        <v>1T</v>
      </c>
      <c r="D594" s="60"/>
      <c r="E594" s="55"/>
      <c r="F594" s="243"/>
      <c r="G594" s="419">
        <f>VLOOKUP(F594,Terceros!A:C,3,FALSE)</f>
        <v>0</v>
      </c>
      <c r="H594" s="243"/>
      <c r="I594" s="56"/>
      <c r="J594" s="286" t="str">
        <f t="shared" si="57"/>
        <v>n</v>
      </c>
      <c r="K594" s="286">
        <f>VLOOKUP(F594,Terceros!A:D,4,FALSE)</f>
        <v>0</v>
      </c>
      <c r="L594" s="61" t="s">
        <v>63</v>
      </c>
      <c r="M594" s="57"/>
      <c r="N594" s="58"/>
      <c r="O594" s="57">
        <f t="shared" si="58"/>
        <v>0</v>
      </c>
      <c r="P594" s="59"/>
      <c r="Q594" s="58"/>
      <c r="R594" s="57">
        <f t="shared" si="59"/>
        <v>0</v>
      </c>
      <c r="S594" s="99">
        <f t="shared" si="56"/>
        <v>0</v>
      </c>
      <c r="T594" s="56"/>
      <c r="U594" s="60"/>
      <c r="V594" s="322"/>
      <c r="W594" s="56"/>
      <c r="X594" s="242">
        <f>VLOOKUP(F594,Terceros!A$2:A$301,1,FALSE)</f>
        <v>0</v>
      </c>
      <c r="Y594" s="238">
        <f>VLOOKUP(H594,CR!A$3:A$27,1,FALSE)</f>
        <v>0</v>
      </c>
      <c r="Z594" s="285">
        <f>VLOOKUP(F594,Terceros!A:B,2,FALSE)</f>
        <v>0</v>
      </c>
      <c r="AA594" s="242">
        <f>VLOOKUP(H594,CR!A$1:CK$26,89,FALSE)</f>
        <v>0</v>
      </c>
    </row>
    <row r="595" spans="1:27" x14ac:dyDescent="0.25">
      <c r="A595" s="5">
        <f t="shared" si="54"/>
        <v>1900</v>
      </c>
      <c r="B595" s="5">
        <f t="shared" si="55"/>
        <v>1</v>
      </c>
      <c r="C595" s="5" t="str">
        <f>VLOOKUP(B595,Tablas!E$1:F$13,2,FALSE)</f>
        <v>1T</v>
      </c>
      <c r="D595" s="60"/>
      <c r="E595" s="55"/>
      <c r="F595" s="243"/>
      <c r="G595" s="419">
        <f>VLOOKUP(F595,Terceros!A:C,3,FALSE)</f>
        <v>0</v>
      </c>
      <c r="H595" s="243"/>
      <c r="I595" s="56"/>
      <c r="J595" s="286" t="str">
        <f t="shared" si="57"/>
        <v>n</v>
      </c>
      <c r="K595" s="286">
        <f>VLOOKUP(F595,Terceros!A:D,4,FALSE)</f>
        <v>0</v>
      </c>
      <c r="L595" s="61" t="s">
        <v>63</v>
      </c>
      <c r="M595" s="57"/>
      <c r="N595" s="58"/>
      <c r="O595" s="57">
        <f t="shared" si="58"/>
        <v>0</v>
      </c>
      <c r="P595" s="59"/>
      <c r="Q595" s="58"/>
      <c r="R595" s="57">
        <f t="shared" si="59"/>
        <v>0</v>
      </c>
      <c r="S595" s="99">
        <f t="shared" si="56"/>
        <v>0</v>
      </c>
      <c r="T595" s="56"/>
      <c r="U595" s="60"/>
      <c r="V595" s="322"/>
      <c r="W595" s="56"/>
      <c r="X595" s="242">
        <f>VLOOKUP(F595,Terceros!A$2:A$301,1,FALSE)</f>
        <v>0</v>
      </c>
      <c r="Y595" s="238">
        <f>VLOOKUP(H595,CR!A$3:A$27,1,FALSE)</f>
        <v>0</v>
      </c>
      <c r="Z595" s="285">
        <f>VLOOKUP(F595,Terceros!A:B,2,FALSE)</f>
        <v>0</v>
      </c>
      <c r="AA595" s="242">
        <f>VLOOKUP(H595,CR!A$1:CK$26,89,FALSE)</f>
        <v>0</v>
      </c>
    </row>
    <row r="596" spans="1:27" x14ac:dyDescent="0.25">
      <c r="A596" s="5">
        <f t="shared" si="54"/>
        <v>1900</v>
      </c>
      <c r="B596" s="5">
        <f t="shared" si="55"/>
        <v>1</v>
      </c>
      <c r="C596" s="5" t="str">
        <f>VLOOKUP(B596,Tablas!E$1:F$13,2,FALSE)</f>
        <v>1T</v>
      </c>
      <c r="D596" s="60"/>
      <c r="E596" s="55"/>
      <c r="F596" s="243"/>
      <c r="G596" s="419">
        <f>VLOOKUP(F596,Terceros!A:C,3,FALSE)</f>
        <v>0</v>
      </c>
      <c r="H596" s="243"/>
      <c r="I596" s="56"/>
      <c r="J596" s="286" t="str">
        <f t="shared" si="57"/>
        <v>n</v>
      </c>
      <c r="K596" s="286">
        <f>VLOOKUP(F596,Terceros!A:D,4,FALSE)</f>
        <v>0</v>
      </c>
      <c r="L596" s="61" t="s">
        <v>63</v>
      </c>
      <c r="M596" s="57"/>
      <c r="N596" s="58"/>
      <c r="O596" s="57">
        <f t="shared" si="58"/>
        <v>0</v>
      </c>
      <c r="P596" s="59"/>
      <c r="Q596" s="58"/>
      <c r="R596" s="57">
        <f t="shared" si="59"/>
        <v>0</v>
      </c>
      <c r="S596" s="99">
        <f t="shared" si="56"/>
        <v>0</v>
      </c>
      <c r="T596" s="56"/>
      <c r="U596" s="60"/>
      <c r="V596" s="322"/>
      <c r="W596" s="56"/>
      <c r="X596" s="242">
        <f>VLOOKUP(F596,Terceros!A$2:A$301,1,FALSE)</f>
        <v>0</v>
      </c>
      <c r="Y596" s="238">
        <f>VLOOKUP(H596,CR!A$3:A$27,1,FALSE)</f>
        <v>0</v>
      </c>
      <c r="Z596" s="285">
        <f>VLOOKUP(F596,Terceros!A:B,2,FALSE)</f>
        <v>0</v>
      </c>
      <c r="AA596" s="242">
        <f>VLOOKUP(H596,CR!A$1:CK$26,89,FALSE)</f>
        <v>0</v>
      </c>
    </row>
    <row r="597" spans="1:27" x14ac:dyDescent="0.25">
      <c r="A597" s="5">
        <f t="shared" si="54"/>
        <v>1900</v>
      </c>
      <c r="B597" s="5">
        <f t="shared" si="55"/>
        <v>1</v>
      </c>
      <c r="C597" s="5" t="str">
        <f>VLOOKUP(B597,Tablas!E$1:F$13,2,FALSE)</f>
        <v>1T</v>
      </c>
      <c r="D597" s="60"/>
      <c r="E597" s="55"/>
      <c r="F597" s="243"/>
      <c r="G597" s="419">
        <f>VLOOKUP(F597,Terceros!A:C,3,FALSE)</f>
        <v>0</v>
      </c>
      <c r="H597" s="243"/>
      <c r="I597" s="56"/>
      <c r="J597" s="286" t="str">
        <f t="shared" si="57"/>
        <v>n</v>
      </c>
      <c r="K597" s="286">
        <f>VLOOKUP(F597,Terceros!A:D,4,FALSE)</f>
        <v>0</v>
      </c>
      <c r="L597" s="61" t="s">
        <v>63</v>
      </c>
      <c r="M597" s="57"/>
      <c r="N597" s="58"/>
      <c r="O597" s="57">
        <f t="shared" si="58"/>
        <v>0</v>
      </c>
      <c r="P597" s="59"/>
      <c r="Q597" s="58"/>
      <c r="R597" s="57">
        <f t="shared" si="59"/>
        <v>0</v>
      </c>
      <c r="S597" s="99">
        <f t="shared" si="56"/>
        <v>0</v>
      </c>
      <c r="T597" s="56"/>
      <c r="U597" s="60"/>
      <c r="V597" s="322"/>
      <c r="W597" s="56"/>
      <c r="X597" s="242">
        <f>VLOOKUP(F597,Terceros!A$2:A$301,1,FALSE)</f>
        <v>0</v>
      </c>
      <c r="Y597" s="238">
        <f>VLOOKUP(H597,CR!A$3:A$27,1,FALSE)</f>
        <v>0</v>
      </c>
      <c r="Z597" s="285">
        <f>VLOOKUP(F597,Terceros!A:B,2,FALSE)</f>
        <v>0</v>
      </c>
      <c r="AA597" s="242">
        <f>VLOOKUP(H597,CR!A$1:CK$26,89,FALSE)</f>
        <v>0</v>
      </c>
    </row>
    <row r="598" spans="1:27" x14ac:dyDescent="0.25">
      <c r="A598" s="5">
        <f t="shared" si="54"/>
        <v>1900</v>
      </c>
      <c r="B598" s="5">
        <f t="shared" si="55"/>
        <v>1</v>
      </c>
      <c r="C598" s="5" t="str">
        <f>VLOOKUP(B598,Tablas!E$1:F$13,2,FALSE)</f>
        <v>1T</v>
      </c>
      <c r="D598" s="60"/>
      <c r="E598" s="55"/>
      <c r="F598" s="243"/>
      <c r="G598" s="419">
        <f>VLOOKUP(F598,Terceros!A:C,3,FALSE)</f>
        <v>0</v>
      </c>
      <c r="H598" s="243"/>
      <c r="I598" s="56"/>
      <c r="J598" s="286" t="str">
        <f t="shared" si="57"/>
        <v>n</v>
      </c>
      <c r="K598" s="286">
        <f>VLOOKUP(F598,Terceros!A:D,4,FALSE)</f>
        <v>0</v>
      </c>
      <c r="L598" s="61" t="s">
        <v>63</v>
      </c>
      <c r="M598" s="57"/>
      <c r="N598" s="58"/>
      <c r="O598" s="57">
        <f t="shared" si="58"/>
        <v>0</v>
      </c>
      <c r="P598" s="59"/>
      <c r="Q598" s="58"/>
      <c r="R598" s="57">
        <f t="shared" si="59"/>
        <v>0</v>
      </c>
      <c r="S598" s="99">
        <f t="shared" si="56"/>
        <v>0</v>
      </c>
      <c r="T598" s="56"/>
      <c r="U598" s="60"/>
      <c r="V598" s="322"/>
      <c r="W598" s="56"/>
      <c r="X598" s="242">
        <f>VLOOKUP(F598,Terceros!A$2:A$301,1,FALSE)</f>
        <v>0</v>
      </c>
      <c r="Y598" s="238">
        <f>VLOOKUP(H598,CR!A$3:A$27,1,FALSE)</f>
        <v>0</v>
      </c>
      <c r="Z598" s="285">
        <f>VLOOKUP(F598,Terceros!A:B,2,FALSE)</f>
        <v>0</v>
      </c>
      <c r="AA598" s="242">
        <f>VLOOKUP(H598,CR!A$1:CK$26,89,FALSE)</f>
        <v>0</v>
      </c>
    </row>
    <row r="599" spans="1:27" x14ac:dyDescent="0.25">
      <c r="A599" s="5">
        <f t="shared" si="54"/>
        <v>1900</v>
      </c>
      <c r="B599" s="5">
        <f t="shared" si="55"/>
        <v>1</v>
      </c>
      <c r="C599" s="5" t="str">
        <f>VLOOKUP(B599,Tablas!E$1:F$13,2,FALSE)</f>
        <v>1T</v>
      </c>
      <c r="D599" s="60"/>
      <c r="E599" s="55"/>
      <c r="F599" s="243"/>
      <c r="G599" s="419">
        <f>VLOOKUP(F599,Terceros!A:C,3,FALSE)</f>
        <v>0</v>
      </c>
      <c r="H599" s="243"/>
      <c r="I599" s="56"/>
      <c r="J599" s="286" t="str">
        <f t="shared" si="57"/>
        <v>n</v>
      </c>
      <c r="K599" s="286">
        <f>VLOOKUP(F599,Terceros!A:D,4,FALSE)</f>
        <v>0</v>
      </c>
      <c r="L599" s="61" t="s">
        <v>63</v>
      </c>
      <c r="M599" s="57"/>
      <c r="N599" s="58"/>
      <c r="O599" s="57">
        <f t="shared" si="58"/>
        <v>0</v>
      </c>
      <c r="P599" s="59"/>
      <c r="Q599" s="58"/>
      <c r="R599" s="57">
        <f t="shared" si="59"/>
        <v>0</v>
      </c>
      <c r="S599" s="99">
        <f t="shared" si="56"/>
        <v>0</v>
      </c>
      <c r="T599" s="56"/>
      <c r="U599" s="60"/>
      <c r="V599" s="322"/>
      <c r="W599" s="56"/>
      <c r="X599" s="242">
        <f>VLOOKUP(F599,Terceros!A$2:A$301,1,FALSE)</f>
        <v>0</v>
      </c>
      <c r="Y599" s="238">
        <f>VLOOKUP(H599,CR!A$3:A$27,1,FALSE)</f>
        <v>0</v>
      </c>
      <c r="Z599" s="285">
        <f>VLOOKUP(F599,Terceros!A:B,2,FALSE)</f>
        <v>0</v>
      </c>
      <c r="AA599" s="242">
        <f>VLOOKUP(H599,CR!A$1:CK$26,89,FALSE)</f>
        <v>0</v>
      </c>
    </row>
    <row r="600" spans="1:27" x14ac:dyDescent="0.25">
      <c r="A600" s="5">
        <f t="shared" si="54"/>
        <v>1900</v>
      </c>
      <c r="B600" s="5">
        <f t="shared" si="55"/>
        <v>1</v>
      </c>
      <c r="C600" s="5" t="str">
        <f>VLOOKUP(B600,Tablas!E$1:F$13,2,FALSE)</f>
        <v>1T</v>
      </c>
      <c r="D600" s="60"/>
      <c r="E600" s="55"/>
      <c r="F600" s="243"/>
      <c r="G600" s="419">
        <f>VLOOKUP(F600,Terceros!A:C,3,FALSE)</f>
        <v>0</v>
      </c>
      <c r="H600" s="243"/>
      <c r="I600" s="56"/>
      <c r="J600" s="286" t="str">
        <f t="shared" si="57"/>
        <v>n</v>
      </c>
      <c r="K600" s="286">
        <f>VLOOKUP(F600,Terceros!A:D,4,FALSE)</f>
        <v>0</v>
      </c>
      <c r="L600" s="61" t="s">
        <v>63</v>
      </c>
      <c r="M600" s="57"/>
      <c r="N600" s="58"/>
      <c r="O600" s="57">
        <f t="shared" si="58"/>
        <v>0</v>
      </c>
      <c r="P600" s="59"/>
      <c r="Q600" s="58"/>
      <c r="R600" s="57">
        <f t="shared" si="59"/>
        <v>0</v>
      </c>
      <c r="S600" s="99">
        <f t="shared" si="56"/>
        <v>0</v>
      </c>
      <c r="T600" s="56"/>
      <c r="U600" s="60"/>
      <c r="V600" s="322"/>
      <c r="W600" s="56"/>
      <c r="X600" s="242">
        <f>VLOOKUP(F600,Terceros!A$2:A$301,1,FALSE)</f>
        <v>0</v>
      </c>
      <c r="Y600" s="238">
        <f>VLOOKUP(H600,CR!A$3:A$27,1,FALSE)</f>
        <v>0</v>
      </c>
      <c r="Z600" s="285">
        <f>VLOOKUP(F600,Terceros!A:B,2,FALSE)</f>
        <v>0</v>
      </c>
      <c r="AA600" s="242">
        <f>VLOOKUP(H600,CR!A$1:CK$26,89,FALSE)</f>
        <v>0</v>
      </c>
    </row>
    <row r="601" spans="1:27" x14ac:dyDescent="0.25">
      <c r="A601" s="5">
        <f t="shared" si="54"/>
        <v>1900</v>
      </c>
      <c r="B601" s="5">
        <f t="shared" si="55"/>
        <v>1</v>
      </c>
      <c r="C601" s="5" t="str">
        <f>VLOOKUP(B601,Tablas!E$1:F$13,2,FALSE)</f>
        <v>1T</v>
      </c>
      <c r="D601" s="60"/>
      <c r="E601" s="55"/>
      <c r="F601" s="243"/>
      <c r="G601" s="419">
        <f>VLOOKUP(F601,Terceros!A:C,3,FALSE)</f>
        <v>0</v>
      </c>
      <c r="H601" s="243"/>
      <c r="I601" s="56"/>
      <c r="J601" s="286" t="str">
        <f t="shared" si="57"/>
        <v>n</v>
      </c>
      <c r="K601" s="286">
        <f>VLOOKUP(F601,Terceros!A:D,4,FALSE)</f>
        <v>0</v>
      </c>
      <c r="L601" s="61" t="s">
        <v>63</v>
      </c>
      <c r="M601" s="57"/>
      <c r="N601" s="58"/>
      <c r="O601" s="57">
        <f t="shared" si="58"/>
        <v>0</v>
      </c>
      <c r="P601" s="59"/>
      <c r="Q601" s="58"/>
      <c r="R601" s="57">
        <f t="shared" si="59"/>
        <v>0</v>
      </c>
      <c r="S601" s="99">
        <f t="shared" si="56"/>
        <v>0</v>
      </c>
      <c r="T601" s="56"/>
      <c r="U601" s="60"/>
      <c r="V601" s="322"/>
      <c r="W601" s="56"/>
      <c r="X601" s="242">
        <f>VLOOKUP(F601,Terceros!A$2:A$301,1,FALSE)</f>
        <v>0</v>
      </c>
      <c r="Y601" s="238">
        <f>VLOOKUP(H601,CR!A$3:A$27,1,FALSE)</f>
        <v>0</v>
      </c>
      <c r="Z601" s="285">
        <f>VLOOKUP(F601,Terceros!A:B,2,FALSE)</f>
        <v>0</v>
      </c>
      <c r="AA601" s="242">
        <f>VLOOKUP(H601,CR!A$1:CK$26,89,FALSE)</f>
        <v>0</v>
      </c>
    </row>
    <row r="602" spans="1:27" x14ac:dyDescent="0.25">
      <c r="A602" s="5">
        <f t="shared" ref="A602:A665" si="60">YEAR(D602)</f>
        <v>1900</v>
      </c>
      <c r="B602" s="5">
        <f t="shared" ref="B602:B665" si="61">MONTH(D602)</f>
        <v>1</v>
      </c>
      <c r="C602" s="5" t="str">
        <f>VLOOKUP(B602,Tablas!E$1:F$13,2,FALSE)</f>
        <v>1T</v>
      </c>
      <c r="D602" s="60"/>
      <c r="E602" s="55"/>
      <c r="F602" s="243"/>
      <c r="G602" s="419">
        <f>VLOOKUP(F602,Terceros!A:C,3,FALSE)</f>
        <v>0</v>
      </c>
      <c r="H602" s="243"/>
      <c r="I602" s="56"/>
      <c r="J602" s="286" t="str">
        <f t="shared" ref="J602:J665" si="62">IF(N602=0,"n",IF(Z602="Cliente","r","s"))</f>
        <v>n</v>
      </c>
      <c r="K602" s="286">
        <f>VLOOKUP(F602,Terceros!A:D,4,FALSE)</f>
        <v>0</v>
      </c>
      <c r="L602" s="61" t="s">
        <v>63</v>
      </c>
      <c r="M602" s="57"/>
      <c r="N602" s="58"/>
      <c r="O602" s="57">
        <f t="shared" si="58"/>
        <v>0</v>
      </c>
      <c r="P602" s="59"/>
      <c r="Q602" s="58"/>
      <c r="R602" s="57">
        <f t="shared" si="59"/>
        <v>0</v>
      </c>
      <c r="S602" s="99">
        <f t="shared" ref="S602:S665" si="63">+M602+O602-R602</f>
        <v>0</v>
      </c>
      <c r="T602" s="56"/>
      <c r="U602" s="60"/>
      <c r="V602" s="322"/>
      <c r="W602" s="56"/>
      <c r="X602" s="242">
        <f>VLOOKUP(F602,Terceros!A$2:A$301,1,FALSE)</f>
        <v>0</v>
      </c>
      <c r="Y602" s="238">
        <f>VLOOKUP(H602,CR!A$3:A$27,1,FALSE)</f>
        <v>0</v>
      </c>
      <c r="Z602" s="285">
        <f>VLOOKUP(F602,Terceros!A:B,2,FALSE)</f>
        <v>0</v>
      </c>
      <c r="AA602" s="242">
        <f>VLOOKUP(H602,CR!A$1:CK$26,89,FALSE)</f>
        <v>0</v>
      </c>
    </row>
    <row r="603" spans="1:27" x14ac:dyDescent="0.25">
      <c r="A603" s="5">
        <f t="shared" si="60"/>
        <v>1900</v>
      </c>
      <c r="B603" s="5">
        <f t="shared" si="61"/>
        <v>1</v>
      </c>
      <c r="C603" s="5" t="str">
        <f>VLOOKUP(B603,Tablas!E$1:F$13,2,FALSE)</f>
        <v>1T</v>
      </c>
      <c r="D603" s="60"/>
      <c r="E603" s="55"/>
      <c r="F603" s="243"/>
      <c r="G603" s="419">
        <f>VLOOKUP(F603,Terceros!A:C,3,FALSE)</f>
        <v>0</v>
      </c>
      <c r="H603" s="243"/>
      <c r="I603" s="56"/>
      <c r="J603" s="286" t="str">
        <f t="shared" si="62"/>
        <v>n</v>
      </c>
      <c r="K603" s="286">
        <f>VLOOKUP(F603,Terceros!A:D,4,FALSE)</f>
        <v>0</v>
      </c>
      <c r="L603" s="61" t="s">
        <v>63</v>
      </c>
      <c r="M603" s="57"/>
      <c r="N603" s="58"/>
      <c r="O603" s="57">
        <f t="shared" si="58"/>
        <v>0</v>
      </c>
      <c r="P603" s="59"/>
      <c r="Q603" s="58"/>
      <c r="R603" s="57">
        <f t="shared" si="59"/>
        <v>0</v>
      </c>
      <c r="S603" s="99">
        <f t="shared" si="63"/>
        <v>0</v>
      </c>
      <c r="T603" s="56"/>
      <c r="U603" s="60"/>
      <c r="V603" s="322"/>
      <c r="W603" s="56"/>
      <c r="X603" s="242">
        <f>VLOOKUP(F603,Terceros!A$2:A$301,1,FALSE)</f>
        <v>0</v>
      </c>
      <c r="Y603" s="238">
        <f>VLOOKUP(H603,CR!A$3:A$27,1,FALSE)</f>
        <v>0</v>
      </c>
      <c r="Z603" s="285">
        <f>VLOOKUP(F603,Terceros!A:B,2,FALSE)</f>
        <v>0</v>
      </c>
      <c r="AA603" s="242">
        <f>VLOOKUP(H603,CR!A$1:CK$26,89,FALSE)</f>
        <v>0</v>
      </c>
    </row>
    <row r="604" spans="1:27" x14ac:dyDescent="0.25">
      <c r="A604" s="5">
        <f t="shared" si="60"/>
        <v>1900</v>
      </c>
      <c r="B604" s="5">
        <f t="shared" si="61"/>
        <v>1</v>
      </c>
      <c r="C604" s="5" t="str">
        <f>VLOOKUP(B604,Tablas!E$1:F$13,2,FALSE)</f>
        <v>1T</v>
      </c>
      <c r="D604" s="60"/>
      <c r="E604" s="55"/>
      <c r="F604" s="243"/>
      <c r="G604" s="419">
        <f>VLOOKUP(F604,Terceros!A:C,3,FALSE)</f>
        <v>0</v>
      </c>
      <c r="H604" s="243"/>
      <c r="I604" s="56"/>
      <c r="J604" s="286" t="str">
        <f t="shared" si="62"/>
        <v>n</v>
      </c>
      <c r="K604" s="286">
        <f>VLOOKUP(F604,Terceros!A:D,4,FALSE)</f>
        <v>0</v>
      </c>
      <c r="L604" s="61" t="s">
        <v>63</v>
      </c>
      <c r="M604" s="57"/>
      <c r="N604" s="58"/>
      <c r="O604" s="57">
        <f t="shared" si="58"/>
        <v>0</v>
      </c>
      <c r="P604" s="59"/>
      <c r="Q604" s="58"/>
      <c r="R604" s="57">
        <f t="shared" si="59"/>
        <v>0</v>
      </c>
      <c r="S604" s="99">
        <f t="shared" si="63"/>
        <v>0</v>
      </c>
      <c r="T604" s="56"/>
      <c r="U604" s="60"/>
      <c r="V604" s="322"/>
      <c r="W604" s="56"/>
      <c r="X604" s="242">
        <f>VLOOKUP(F604,Terceros!A$2:A$301,1,FALSE)</f>
        <v>0</v>
      </c>
      <c r="Y604" s="238">
        <f>VLOOKUP(H604,CR!A$3:A$27,1,FALSE)</f>
        <v>0</v>
      </c>
      <c r="Z604" s="285">
        <f>VLOOKUP(F604,Terceros!A:B,2,FALSE)</f>
        <v>0</v>
      </c>
      <c r="AA604" s="242">
        <f>VLOOKUP(H604,CR!A$1:CK$26,89,FALSE)</f>
        <v>0</v>
      </c>
    </row>
    <row r="605" spans="1:27" x14ac:dyDescent="0.25">
      <c r="A605" s="5">
        <f t="shared" si="60"/>
        <v>1900</v>
      </c>
      <c r="B605" s="5">
        <f t="shared" si="61"/>
        <v>1</v>
      </c>
      <c r="C605" s="5" t="str">
        <f>VLOOKUP(B605,Tablas!E$1:F$13,2,FALSE)</f>
        <v>1T</v>
      </c>
      <c r="D605" s="60"/>
      <c r="E605" s="55"/>
      <c r="F605" s="243"/>
      <c r="G605" s="419">
        <f>VLOOKUP(F605,Terceros!A:C,3,FALSE)</f>
        <v>0</v>
      </c>
      <c r="H605" s="243"/>
      <c r="I605" s="56"/>
      <c r="J605" s="286" t="str">
        <f t="shared" si="62"/>
        <v>n</v>
      </c>
      <c r="K605" s="286">
        <f>VLOOKUP(F605,Terceros!A:D,4,FALSE)</f>
        <v>0</v>
      </c>
      <c r="L605" s="61" t="s">
        <v>63</v>
      </c>
      <c r="M605" s="57"/>
      <c r="N605" s="58"/>
      <c r="O605" s="57">
        <f t="shared" si="58"/>
        <v>0</v>
      </c>
      <c r="P605" s="59"/>
      <c r="Q605" s="58"/>
      <c r="R605" s="57">
        <f t="shared" si="59"/>
        <v>0</v>
      </c>
      <c r="S605" s="99">
        <f t="shared" si="63"/>
        <v>0</v>
      </c>
      <c r="T605" s="56"/>
      <c r="U605" s="60"/>
      <c r="V605" s="322"/>
      <c r="W605" s="56"/>
      <c r="X605" s="242">
        <f>VLOOKUP(F605,Terceros!A$2:A$301,1,FALSE)</f>
        <v>0</v>
      </c>
      <c r="Y605" s="238">
        <f>VLOOKUP(H605,CR!A$3:A$27,1,FALSE)</f>
        <v>0</v>
      </c>
      <c r="Z605" s="285">
        <f>VLOOKUP(F605,Terceros!A:B,2,FALSE)</f>
        <v>0</v>
      </c>
      <c r="AA605" s="242">
        <f>VLOOKUP(H605,CR!A$1:CK$26,89,FALSE)</f>
        <v>0</v>
      </c>
    </row>
    <row r="606" spans="1:27" x14ac:dyDescent="0.25">
      <c r="A606" s="5">
        <f t="shared" si="60"/>
        <v>1900</v>
      </c>
      <c r="B606" s="5">
        <f t="shared" si="61"/>
        <v>1</v>
      </c>
      <c r="C606" s="5" t="str">
        <f>VLOOKUP(B606,Tablas!E$1:F$13,2,FALSE)</f>
        <v>1T</v>
      </c>
      <c r="D606" s="60"/>
      <c r="E606" s="55"/>
      <c r="F606" s="243"/>
      <c r="G606" s="419">
        <f>VLOOKUP(F606,Terceros!A:C,3,FALSE)</f>
        <v>0</v>
      </c>
      <c r="H606" s="243"/>
      <c r="I606" s="56"/>
      <c r="J606" s="286" t="str">
        <f t="shared" si="62"/>
        <v>n</v>
      </c>
      <c r="K606" s="286">
        <f>VLOOKUP(F606,Terceros!A:D,4,FALSE)</f>
        <v>0</v>
      </c>
      <c r="L606" s="61" t="s">
        <v>63</v>
      </c>
      <c r="M606" s="57"/>
      <c r="N606" s="58"/>
      <c r="O606" s="57">
        <f t="shared" si="58"/>
        <v>0</v>
      </c>
      <c r="P606" s="59"/>
      <c r="Q606" s="58"/>
      <c r="R606" s="57">
        <f t="shared" si="59"/>
        <v>0</v>
      </c>
      <c r="S606" s="99">
        <f t="shared" si="63"/>
        <v>0</v>
      </c>
      <c r="T606" s="56"/>
      <c r="U606" s="60"/>
      <c r="V606" s="322"/>
      <c r="W606" s="56"/>
      <c r="X606" s="242">
        <f>VLOOKUP(F606,Terceros!A$2:A$301,1,FALSE)</f>
        <v>0</v>
      </c>
      <c r="Y606" s="238">
        <f>VLOOKUP(H606,CR!A$3:A$27,1,FALSE)</f>
        <v>0</v>
      </c>
      <c r="Z606" s="285">
        <f>VLOOKUP(F606,Terceros!A:B,2,FALSE)</f>
        <v>0</v>
      </c>
      <c r="AA606" s="242">
        <f>VLOOKUP(H606,CR!A$1:CK$26,89,FALSE)</f>
        <v>0</v>
      </c>
    </row>
    <row r="607" spans="1:27" x14ac:dyDescent="0.25">
      <c r="A607" s="5">
        <f t="shared" si="60"/>
        <v>1900</v>
      </c>
      <c r="B607" s="5">
        <f t="shared" si="61"/>
        <v>1</v>
      </c>
      <c r="C607" s="5" t="str">
        <f>VLOOKUP(B607,Tablas!E$1:F$13,2,FALSE)</f>
        <v>1T</v>
      </c>
      <c r="D607" s="60"/>
      <c r="E607" s="55"/>
      <c r="F607" s="243"/>
      <c r="G607" s="419">
        <f>VLOOKUP(F607,Terceros!A:C,3,FALSE)</f>
        <v>0</v>
      </c>
      <c r="H607" s="243"/>
      <c r="I607" s="56"/>
      <c r="J607" s="286" t="str">
        <f t="shared" si="62"/>
        <v>n</v>
      </c>
      <c r="K607" s="286">
        <f>VLOOKUP(F607,Terceros!A:D,4,FALSE)</f>
        <v>0</v>
      </c>
      <c r="L607" s="61" t="s">
        <v>63</v>
      </c>
      <c r="M607" s="57"/>
      <c r="N607" s="58"/>
      <c r="O607" s="57">
        <f t="shared" si="58"/>
        <v>0</v>
      </c>
      <c r="P607" s="59"/>
      <c r="Q607" s="58"/>
      <c r="R607" s="57">
        <f t="shared" si="59"/>
        <v>0</v>
      </c>
      <c r="S607" s="99">
        <f t="shared" si="63"/>
        <v>0</v>
      </c>
      <c r="T607" s="56"/>
      <c r="U607" s="60"/>
      <c r="V607" s="322"/>
      <c r="W607" s="56"/>
      <c r="X607" s="242">
        <f>VLOOKUP(F607,Terceros!A$2:A$301,1,FALSE)</f>
        <v>0</v>
      </c>
      <c r="Y607" s="238">
        <f>VLOOKUP(H607,CR!A$3:A$27,1,FALSE)</f>
        <v>0</v>
      </c>
      <c r="Z607" s="285">
        <f>VLOOKUP(F607,Terceros!A:B,2,FALSE)</f>
        <v>0</v>
      </c>
      <c r="AA607" s="242">
        <f>VLOOKUP(H607,CR!A$1:CK$26,89,FALSE)</f>
        <v>0</v>
      </c>
    </row>
    <row r="608" spans="1:27" x14ac:dyDescent="0.25">
      <c r="A608" s="5">
        <f t="shared" si="60"/>
        <v>1900</v>
      </c>
      <c r="B608" s="5">
        <f t="shared" si="61"/>
        <v>1</v>
      </c>
      <c r="C608" s="5" t="str">
        <f>VLOOKUP(B608,Tablas!E$1:F$13,2,FALSE)</f>
        <v>1T</v>
      </c>
      <c r="D608" s="60"/>
      <c r="E608" s="55"/>
      <c r="F608" s="243"/>
      <c r="G608" s="419">
        <f>VLOOKUP(F608,Terceros!A:C,3,FALSE)</f>
        <v>0</v>
      </c>
      <c r="H608" s="243"/>
      <c r="I608" s="56"/>
      <c r="J608" s="286" t="str">
        <f t="shared" si="62"/>
        <v>n</v>
      </c>
      <c r="K608" s="286">
        <f>VLOOKUP(F608,Terceros!A:D,4,FALSE)</f>
        <v>0</v>
      </c>
      <c r="L608" s="61" t="s">
        <v>63</v>
      </c>
      <c r="M608" s="57"/>
      <c r="N608" s="58"/>
      <c r="O608" s="57">
        <f t="shared" si="58"/>
        <v>0</v>
      </c>
      <c r="P608" s="59"/>
      <c r="Q608" s="58"/>
      <c r="R608" s="57">
        <f t="shared" si="59"/>
        <v>0</v>
      </c>
      <c r="S608" s="99">
        <f t="shared" si="63"/>
        <v>0</v>
      </c>
      <c r="T608" s="56"/>
      <c r="U608" s="60"/>
      <c r="V608" s="322"/>
      <c r="W608" s="56"/>
      <c r="X608" s="242">
        <f>VLOOKUP(F608,Terceros!A$2:A$301,1,FALSE)</f>
        <v>0</v>
      </c>
      <c r="Y608" s="238">
        <f>VLOOKUP(H608,CR!A$3:A$27,1,FALSE)</f>
        <v>0</v>
      </c>
      <c r="Z608" s="285">
        <f>VLOOKUP(F608,Terceros!A:B,2,FALSE)</f>
        <v>0</v>
      </c>
      <c r="AA608" s="242">
        <f>VLOOKUP(H608,CR!A$1:CK$26,89,FALSE)</f>
        <v>0</v>
      </c>
    </row>
    <row r="609" spans="1:27" x14ac:dyDescent="0.25">
      <c r="A609" s="5">
        <f t="shared" si="60"/>
        <v>1900</v>
      </c>
      <c r="B609" s="5">
        <f t="shared" si="61"/>
        <v>1</v>
      </c>
      <c r="C609" s="5" t="str">
        <f>VLOOKUP(B609,Tablas!E$1:F$13,2,FALSE)</f>
        <v>1T</v>
      </c>
      <c r="D609" s="60"/>
      <c r="E609" s="55"/>
      <c r="F609" s="243"/>
      <c r="G609" s="419">
        <f>VLOOKUP(F609,Terceros!A:C,3,FALSE)</f>
        <v>0</v>
      </c>
      <c r="H609" s="243"/>
      <c r="I609" s="56"/>
      <c r="J609" s="286" t="str">
        <f t="shared" si="62"/>
        <v>n</v>
      </c>
      <c r="K609" s="286">
        <f>VLOOKUP(F609,Terceros!A:D,4,FALSE)</f>
        <v>0</v>
      </c>
      <c r="L609" s="61" t="s">
        <v>63</v>
      </c>
      <c r="M609" s="57"/>
      <c r="N609" s="58"/>
      <c r="O609" s="57">
        <f t="shared" si="58"/>
        <v>0</v>
      </c>
      <c r="P609" s="59"/>
      <c r="Q609" s="58"/>
      <c r="R609" s="57">
        <f t="shared" si="59"/>
        <v>0</v>
      </c>
      <c r="S609" s="99">
        <f t="shared" si="63"/>
        <v>0</v>
      </c>
      <c r="T609" s="56"/>
      <c r="U609" s="60"/>
      <c r="V609" s="322"/>
      <c r="W609" s="56"/>
      <c r="X609" s="242">
        <f>VLOOKUP(F609,Terceros!A$2:A$301,1,FALSE)</f>
        <v>0</v>
      </c>
      <c r="Y609" s="238">
        <f>VLOOKUP(H609,CR!A$3:A$27,1,FALSE)</f>
        <v>0</v>
      </c>
      <c r="Z609" s="285">
        <f>VLOOKUP(F609,Terceros!A:B,2,FALSE)</f>
        <v>0</v>
      </c>
      <c r="AA609" s="242">
        <f>VLOOKUP(H609,CR!A$1:CK$26,89,FALSE)</f>
        <v>0</v>
      </c>
    </row>
    <row r="610" spans="1:27" x14ac:dyDescent="0.25">
      <c r="A610" s="5">
        <f t="shared" si="60"/>
        <v>1900</v>
      </c>
      <c r="B610" s="5">
        <f t="shared" si="61"/>
        <v>1</v>
      </c>
      <c r="C610" s="5" t="str">
        <f>VLOOKUP(B610,Tablas!E$1:F$13,2,FALSE)</f>
        <v>1T</v>
      </c>
      <c r="D610" s="60"/>
      <c r="E610" s="55"/>
      <c r="F610" s="243"/>
      <c r="G610" s="419">
        <f>VLOOKUP(F610,Terceros!A:C,3,FALSE)</f>
        <v>0</v>
      </c>
      <c r="H610" s="243"/>
      <c r="I610" s="56"/>
      <c r="J610" s="286" t="str">
        <f t="shared" si="62"/>
        <v>n</v>
      </c>
      <c r="K610" s="286">
        <f>VLOOKUP(F610,Terceros!A:D,4,FALSE)</f>
        <v>0</v>
      </c>
      <c r="L610" s="61" t="s">
        <v>63</v>
      </c>
      <c r="M610" s="57"/>
      <c r="N610" s="58"/>
      <c r="O610" s="57">
        <f t="shared" si="58"/>
        <v>0</v>
      </c>
      <c r="P610" s="59"/>
      <c r="Q610" s="58"/>
      <c r="R610" s="57">
        <f t="shared" si="59"/>
        <v>0</v>
      </c>
      <c r="S610" s="99">
        <f t="shared" si="63"/>
        <v>0</v>
      </c>
      <c r="T610" s="56"/>
      <c r="U610" s="60"/>
      <c r="V610" s="322"/>
      <c r="W610" s="56"/>
      <c r="X610" s="242">
        <f>VLOOKUP(F610,Terceros!A$2:A$301,1,FALSE)</f>
        <v>0</v>
      </c>
      <c r="Y610" s="238">
        <f>VLOOKUP(H610,CR!A$3:A$27,1,FALSE)</f>
        <v>0</v>
      </c>
      <c r="Z610" s="285">
        <f>VLOOKUP(F610,Terceros!A:B,2,FALSE)</f>
        <v>0</v>
      </c>
      <c r="AA610" s="242">
        <f>VLOOKUP(H610,CR!A$1:CK$26,89,FALSE)</f>
        <v>0</v>
      </c>
    </row>
    <row r="611" spans="1:27" x14ac:dyDescent="0.25">
      <c r="A611" s="5">
        <f t="shared" si="60"/>
        <v>1900</v>
      </c>
      <c r="B611" s="5">
        <f t="shared" si="61"/>
        <v>1</v>
      </c>
      <c r="C611" s="5" t="str">
        <f>VLOOKUP(B611,Tablas!E$1:F$13,2,FALSE)</f>
        <v>1T</v>
      </c>
      <c r="D611" s="60"/>
      <c r="E611" s="55"/>
      <c r="F611" s="243"/>
      <c r="G611" s="419">
        <f>VLOOKUP(F611,Terceros!A:C,3,FALSE)</f>
        <v>0</v>
      </c>
      <c r="H611" s="243"/>
      <c r="I611" s="56"/>
      <c r="J611" s="286" t="str">
        <f t="shared" si="62"/>
        <v>n</v>
      </c>
      <c r="K611" s="286">
        <f>VLOOKUP(F611,Terceros!A:D,4,FALSE)</f>
        <v>0</v>
      </c>
      <c r="L611" s="61" t="s">
        <v>63</v>
      </c>
      <c r="M611" s="57"/>
      <c r="N611" s="58"/>
      <c r="O611" s="57">
        <f t="shared" si="58"/>
        <v>0</v>
      </c>
      <c r="P611" s="59"/>
      <c r="Q611" s="58"/>
      <c r="R611" s="57">
        <f t="shared" si="59"/>
        <v>0</v>
      </c>
      <c r="S611" s="99">
        <f t="shared" si="63"/>
        <v>0</v>
      </c>
      <c r="T611" s="56"/>
      <c r="U611" s="60"/>
      <c r="V611" s="322"/>
      <c r="W611" s="56"/>
      <c r="X611" s="242">
        <f>VLOOKUP(F611,Terceros!A$2:A$301,1,FALSE)</f>
        <v>0</v>
      </c>
      <c r="Y611" s="238">
        <f>VLOOKUP(H611,CR!A$3:A$27,1,FALSE)</f>
        <v>0</v>
      </c>
      <c r="Z611" s="285">
        <f>VLOOKUP(F611,Terceros!A:B,2,FALSE)</f>
        <v>0</v>
      </c>
      <c r="AA611" s="242">
        <f>VLOOKUP(H611,CR!A$1:CK$26,89,FALSE)</f>
        <v>0</v>
      </c>
    </row>
    <row r="612" spans="1:27" x14ac:dyDescent="0.25">
      <c r="A612" s="5">
        <f t="shared" si="60"/>
        <v>1900</v>
      </c>
      <c r="B612" s="5">
        <f t="shared" si="61"/>
        <v>1</v>
      </c>
      <c r="C612" s="5" t="str">
        <f>VLOOKUP(B612,Tablas!E$1:F$13,2,FALSE)</f>
        <v>1T</v>
      </c>
      <c r="D612" s="60"/>
      <c r="E612" s="55"/>
      <c r="F612" s="243"/>
      <c r="G612" s="419">
        <f>VLOOKUP(F612,Terceros!A:C,3,FALSE)</f>
        <v>0</v>
      </c>
      <c r="H612" s="243"/>
      <c r="I612" s="56"/>
      <c r="J612" s="286" t="str">
        <f t="shared" si="62"/>
        <v>n</v>
      </c>
      <c r="K612" s="286">
        <f>VLOOKUP(F612,Terceros!A:D,4,FALSE)</f>
        <v>0</v>
      </c>
      <c r="L612" s="61" t="s">
        <v>63</v>
      </c>
      <c r="M612" s="57"/>
      <c r="N612" s="58"/>
      <c r="O612" s="57">
        <f t="shared" si="58"/>
        <v>0</v>
      </c>
      <c r="P612" s="59"/>
      <c r="Q612" s="58"/>
      <c r="R612" s="57">
        <f t="shared" si="59"/>
        <v>0</v>
      </c>
      <c r="S612" s="99">
        <f t="shared" si="63"/>
        <v>0</v>
      </c>
      <c r="T612" s="56"/>
      <c r="U612" s="60"/>
      <c r="V612" s="322"/>
      <c r="W612" s="56"/>
      <c r="X612" s="242">
        <f>VLOOKUP(F612,Terceros!A$2:A$301,1,FALSE)</f>
        <v>0</v>
      </c>
      <c r="Y612" s="238">
        <f>VLOOKUP(H612,CR!A$3:A$27,1,FALSE)</f>
        <v>0</v>
      </c>
      <c r="Z612" s="285">
        <f>VLOOKUP(F612,Terceros!A:B,2,FALSE)</f>
        <v>0</v>
      </c>
      <c r="AA612" s="242">
        <f>VLOOKUP(H612,CR!A$1:CK$26,89,FALSE)</f>
        <v>0</v>
      </c>
    </row>
    <row r="613" spans="1:27" x14ac:dyDescent="0.25">
      <c r="A613" s="5">
        <f t="shared" si="60"/>
        <v>1900</v>
      </c>
      <c r="B613" s="5">
        <f t="shared" si="61"/>
        <v>1</v>
      </c>
      <c r="C613" s="5" t="str">
        <f>VLOOKUP(B613,Tablas!E$1:F$13,2,FALSE)</f>
        <v>1T</v>
      </c>
      <c r="D613" s="60"/>
      <c r="E613" s="55"/>
      <c r="F613" s="243"/>
      <c r="G613" s="419">
        <f>VLOOKUP(F613,Terceros!A:C,3,FALSE)</f>
        <v>0</v>
      </c>
      <c r="H613" s="243"/>
      <c r="I613" s="56"/>
      <c r="J613" s="286" t="str">
        <f t="shared" si="62"/>
        <v>n</v>
      </c>
      <c r="K613" s="286">
        <f>VLOOKUP(F613,Terceros!A:D,4,FALSE)</f>
        <v>0</v>
      </c>
      <c r="L613" s="61" t="s">
        <v>63</v>
      </c>
      <c r="M613" s="57"/>
      <c r="N613" s="58"/>
      <c r="O613" s="57">
        <f t="shared" si="58"/>
        <v>0</v>
      </c>
      <c r="P613" s="59"/>
      <c r="Q613" s="58"/>
      <c r="R613" s="57">
        <f t="shared" si="59"/>
        <v>0</v>
      </c>
      <c r="S613" s="99">
        <f t="shared" si="63"/>
        <v>0</v>
      </c>
      <c r="T613" s="56"/>
      <c r="U613" s="60"/>
      <c r="V613" s="322"/>
      <c r="W613" s="56"/>
      <c r="X613" s="242">
        <f>VLOOKUP(F613,Terceros!A$2:A$301,1,FALSE)</f>
        <v>0</v>
      </c>
      <c r="Y613" s="238">
        <f>VLOOKUP(H613,CR!A$3:A$27,1,FALSE)</f>
        <v>0</v>
      </c>
      <c r="Z613" s="285">
        <f>VLOOKUP(F613,Terceros!A:B,2,FALSE)</f>
        <v>0</v>
      </c>
      <c r="AA613" s="242">
        <f>VLOOKUP(H613,CR!A$1:CK$26,89,FALSE)</f>
        <v>0</v>
      </c>
    </row>
    <row r="614" spans="1:27" x14ac:dyDescent="0.25">
      <c r="A614" s="5">
        <f t="shared" si="60"/>
        <v>1900</v>
      </c>
      <c r="B614" s="5">
        <f t="shared" si="61"/>
        <v>1</v>
      </c>
      <c r="C614" s="5" t="str">
        <f>VLOOKUP(B614,Tablas!E$1:F$13,2,FALSE)</f>
        <v>1T</v>
      </c>
      <c r="D614" s="60"/>
      <c r="E614" s="55"/>
      <c r="F614" s="243"/>
      <c r="G614" s="419">
        <f>VLOOKUP(F614,Terceros!A:C,3,FALSE)</f>
        <v>0</v>
      </c>
      <c r="H614" s="243"/>
      <c r="I614" s="56"/>
      <c r="J614" s="286" t="str">
        <f t="shared" si="62"/>
        <v>n</v>
      </c>
      <c r="K614" s="286">
        <f>VLOOKUP(F614,Terceros!A:D,4,FALSE)</f>
        <v>0</v>
      </c>
      <c r="L614" s="61" t="s">
        <v>63</v>
      </c>
      <c r="M614" s="57"/>
      <c r="N614" s="58"/>
      <c r="O614" s="57">
        <f t="shared" si="58"/>
        <v>0</v>
      </c>
      <c r="P614" s="59"/>
      <c r="Q614" s="58"/>
      <c r="R614" s="57">
        <f t="shared" si="59"/>
        <v>0</v>
      </c>
      <c r="S614" s="99">
        <f t="shared" si="63"/>
        <v>0</v>
      </c>
      <c r="T614" s="56"/>
      <c r="U614" s="60"/>
      <c r="V614" s="322"/>
      <c r="W614" s="56"/>
      <c r="X614" s="242">
        <f>VLOOKUP(F614,Terceros!A$2:A$301,1,FALSE)</f>
        <v>0</v>
      </c>
      <c r="Y614" s="238">
        <f>VLOOKUP(H614,CR!A$3:A$27,1,FALSE)</f>
        <v>0</v>
      </c>
      <c r="Z614" s="285">
        <f>VLOOKUP(F614,Terceros!A:B,2,FALSE)</f>
        <v>0</v>
      </c>
      <c r="AA614" s="242">
        <f>VLOOKUP(H614,CR!A$1:CK$26,89,FALSE)</f>
        <v>0</v>
      </c>
    </row>
    <row r="615" spans="1:27" x14ac:dyDescent="0.25">
      <c r="A615" s="5">
        <f t="shared" si="60"/>
        <v>1900</v>
      </c>
      <c r="B615" s="5">
        <f t="shared" si="61"/>
        <v>1</v>
      </c>
      <c r="C615" s="5" t="str">
        <f>VLOOKUP(B615,Tablas!E$1:F$13,2,FALSE)</f>
        <v>1T</v>
      </c>
      <c r="D615" s="60"/>
      <c r="E615" s="55"/>
      <c r="F615" s="243"/>
      <c r="G615" s="419">
        <f>VLOOKUP(F615,Terceros!A:C,3,FALSE)</f>
        <v>0</v>
      </c>
      <c r="H615" s="243"/>
      <c r="I615" s="56"/>
      <c r="J615" s="286" t="str">
        <f t="shared" si="62"/>
        <v>n</v>
      </c>
      <c r="K615" s="286">
        <f>VLOOKUP(F615,Terceros!A:D,4,FALSE)</f>
        <v>0</v>
      </c>
      <c r="L615" s="61" t="s">
        <v>63</v>
      </c>
      <c r="M615" s="57"/>
      <c r="N615" s="58"/>
      <c r="O615" s="57">
        <f t="shared" si="58"/>
        <v>0</v>
      </c>
      <c r="P615" s="59"/>
      <c r="Q615" s="58"/>
      <c r="R615" s="57">
        <f t="shared" si="59"/>
        <v>0</v>
      </c>
      <c r="S615" s="99">
        <f t="shared" si="63"/>
        <v>0</v>
      </c>
      <c r="T615" s="56"/>
      <c r="U615" s="60"/>
      <c r="V615" s="322"/>
      <c r="W615" s="56"/>
      <c r="X615" s="242">
        <f>VLOOKUP(F615,Terceros!A$2:A$301,1,FALSE)</f>
        <v>0</v>
      </c>
      <c r="Y615" s="238">
        <f>VLOOKUP(H615,CR!A$3:A$27,1,FALSE)</f>
        <v>0</v>
      </c>
      <c r="Z615" s="285">
        <f>VLOOKUP(F615,Terceros!A:B,2,FALSE)</f>
        <v>0</v>
      </c>
      <c r="AA615" s="242">
        <f>VLOOKUP(H615,CR!A$1:CK$26,89,FALSE)</f>
        <v>0</v>
      </c>
    </row>
    <row r="616" spans="1:27" x14ac:dyDescent="0.25">
      <c r="A616" s="5">
        <f t="shared" si="60"/>
        <v>1900</v>
      </c>
      <c r="B616" s="5">
        <f t="shared" si="61"/>
        <v>1</v>
      </c>
      <c r="C616" s="5" t="str">
        <f>VLOOKUP(B616,Tablas!E$1:F$13,2,FALSE)</f>
        <v>1T</v>
      </c>
      <c r="D616" s="60"/>
      <c r="E616" s="55"/>
      <c r="F616" s="243"/>
      <c r="G616" s="419">
        <f>VLOOKUP(F616,Terceros!A:C,3,FALSE)</f>
        <v>0</v>
      </c>
      <c r="H616" s="243"/>
      <c r="I616" s="56"/>
      <c r="J616" s="286" t="str">
        <f t="shared" si="62"/>
        <v>n</v>
      </c>
      <c r="K616" s="286">
        <f>VLOOKUP(F616,Terceros!A:D,4,FALSE)</f>
        <v>0</v>
      </c>
      <c r="L616" s="61" t="s">
        <v>63</v>
      </c>
      <c r="M616" s="57"/>
      <c r="N616" s="58"/>
      <c r="O616" s="57">
        <f t="shared" si="58"/>
        <v>0</v>
      </c>
      <c r="P616" s="59"/>
      <c r="Q616" s="58"/>
      <c r="R616" s="57">
        <f t="shared" si="59"/>
        <v>0</v>
      </c>
      <c r="S616" s="99">
        <f t="shared" si="63"/>
        <v>0</v>
      </c>
      <c r="T616" s="56"/>
      <c r="U616" s="60"/>
      <c r="V616" s="322"/>
      <c r="W616" s="56"/>
      <c r="X616" s="242">
        <f>VLOOKUP(F616,Terceros!A$2:A$301,1,FALSE)</f>
        <v>0</v>
      </c>
      <c r="Y616" s="238">
        <f>VLOOKUP(H616,CR!A$3:A$27,1,FALSE)</f>
        <v>0</v>
      </c>
      <c r="Z616" s="285">
        <f>VLOOKUP(F616,Terceros!A:B,2,FALSE)</f>
        <v>0</v>
      </c>
      <c r="AA616" s="242">
        <f>VLOOKUP(H616,CR!A$1:CK$26,89,FALSE)</f>
        <v>0</v>
      </c>
    </row>
    <row r="617" spans="1:27" x14ac:dyDescent="0.25">
      <c r="A617" s="5">
        <f t="shared" si="60"/>
        <v>1900</v>
      </c>
      <c r="B617" s="5">
        <f t="shared" si="61"/>
        <v>1</v>
      </c>
      <c r="C617" s="5" t="str">
        <f>VLOOKUP(B617,Tablas!E$1:F$13,2,FALSE)</f>
        <v>1T</v>
      </c>
      <c r="D617" s="60"/>
      <c r="E617" s="55"/>
      <c r="F617" s="243"/>
      <c r="G617" s="419">
        <f>VLOOKUP(F617,Terceros!A:C,3,FALSE)</f>
        <v>0</v>
      </c>
      <c r="H617" s="243"/>
      <c r="I617" s="56"/>
      <c r="J617" s="286" t="str">
        <f t="shared" si="62"/>
        <v>n</v>
      </c>
      <c r="K617" s="286">
        <f>VLOOKUP(F617,Terceros!A:D,4,FALSE)</f>
        <v>0</v>
      </c>
      <c r="L617" s="61" t="s">
        <v>63</v>
      </c>
      <c r="M617" s="57"/>
      <c r="N617" s="58"/>
      <c r="O617" s="57">
        <f t="shared" si="58"/>
        <v>0</v>
      </c>
      <c r="P617" s="59"/>
      <c r="Q617" s="58"/>
      <c r="R617" s="57">
        <f t="shared" si="59"/>
        <v>0</v>
      </c>
      <c r="S617" s="99">
        <f t="shared" si="63"/>
        <v>0</v>
      </c>
      <c r="T617" s="56"/>
      <c r="U617" s="60"/>
      <c r="V617" s="322"/>
      <c r="W617" s="56"/>
      <c r="X617" s="242">
        <f>VLOOKUP(F617,Terceros!A$2:A$301,1,FALSE)</f>
        <v>0</v>
      </c>
      <c r="Y617" s="238">
        <f>VLOOKUP(H617,CR!A$3:A$27,1,FALSE)</f>
        <v>0</v>
      </c>
      <c r="Z617" s="285">
        <f>VLOOKUP(F617,Terceros!A:B,2,FALSE)</f>
        <v>0</v>
      </c>
      <c r="AA617" s="242">
        <f>VLOOKUP(H617,CR!A$1:CK$26,89,FALSE)</f>
        <v>0</v>
      </c>
    </row>
    <row r="618" spans="1:27" x14ac:dyDescent="0.25">
      <c r="A618" s="5">
        <f t="shared" si="60"/>
        <v>1900</v>
      </c>
      <c r="B618" s="5">
        <f t="shared" si="61"/>
        <v>1</v>
      </c>
      <c r="C618" s="5" t="str">
        <f>VLOOKUP(B618,Tablas!E$1:F$13,2,FALSE)</f>
        <v>1T</v>
      </c>
      <c r="D618" s="60"/>
      <c r="E618" s="55"/>
      <c r="F618" s="243"/>
      <c r="G618" s="419">
        <f>VLOOKUP(F618,Terceros!A:C,3,FALSE)</f>
        <v>0</v>
      </c>
      <c r="H618" s="243"/>
      <c r="I618" s="56"/>
      <c r="J618" s="286" t="str">
        <f t="shared" si="62"/>
        <v>n</v>
      </c>
      <c r="K618" s="286">
        <f>VLOOKUP(F618,Terceros!A:D,4,FALSE)</f>
        <v>0</v>
      </c>
      <c r="L618" s="61" t="s">
        <v>63</v>
      </c>
      <c r="M618" s="57"/>
      <c r="N618" s="58"/>
      <c r="O618" s="57">
        <f t="shared" si="58"/>
        <v>0</v>
      </c>
      <c r="P618" s="59"/>
      <c r="Q618" s="58"/>
      <c r="R618" s="57">
        <f t="shared" si="59"/>
        <v>0</v>
      </c>
      <c r="S618" s="99">
        <f t="shared" si="63"/>
        <v>0</v>
      </c>
      <c r="T618" s="56"/>
      <c r="U618" s="60"/>
      <c r="V618" s="322"/>
      <c r="W618" s="56"/>
      <c r="X618" s="242">
        <f>VLOOKUP(F618,Terceros!A$2:A$301,1,FALSE)</f>
        <v>0</v>
      </c>
      <c r="Y618" s="238">
        <f>VLOOKUP(H618,CR!A$3:A$27,1,FALSE)</f>
        <v>0</v>
      </c>
      <c r="Z618" s="285">
        <f>VLOOKUP(F618,Terceros!A:B,2,FALSE)</f>
        <v>0</v>
      </c>
      <c r="AA618" s="242">
        <f>VLOOKUP(H618,CR!A$1:CK$26,89,FALSE)</f>
        <v>0</v>
      </c>
    </row>
    <row r="619" spans="1:27" x14ac:dyDescent="0.25">
      <c r="A619" s="5">
        <f t="shared" si="60"/>
        <v>1900</v>
      </c>
      <c r="B619" s="5">
        <f t="shared" si="61"/>
        <v>1</v>
      </c>
      <c r="C619" s="5" t="str">
        <f>VLOOKUP(B619,Tablas!E$1:F$13,2,FALSE)</f>
        <v>1T</v>
      </c>
      <c r="D619" s="60"/>
      <c r="E619" s="55"/>
      <c r="F619" s="243"/>
      <c r="G619" s="419">
        <f>VLOOKUP(F619,Terceros!A:C,3,FALSE)</f>
        <v>0</v>
      </c>
      <c r="H619" s="243"/>
      <c r="I619" s="56"/>
      <c r="J619" s="286" t="str">
        <f t="shared" si="62"/>
        <v>n</v>
      </c>
      <c r="K619" s="286">
        <f>VLOOKUP(F619,Terceros!A:D,4,FALSE)</f>
        <v>0</v>
      </c>
      <c r="L619" s="61" t="s">
        <v>63</v>
      </c>
      <c r="M619" s="57"/>
      <c r="N619" s="58"/>
      <c r="O619" s="57">
        <f t="shared" si="58"/>
        <v>0</v>
      </c>
      <c r="P619" s="59"/>
      <c r="Q619" s="58"/>
      <c r="R619" s="57">
        <f t="shared" si="59"/>
        <v>0</v>
      </c>
      <c r="S619" s="99">
        <f t="shared" si="63"/>
        <v>0</v>
      </c>
      <c r="T619" s="56"/>
      <c r="U619" s="60"/>
      <c r="V619" s="322"/>
      <c r="W619" s="56"/>
      <c r="X619" s="242">
        <f>VLOOKUP(F619,Terceros!A$2:A$301,1,FALSE)</f>
        <v>0</v>
      </c>
      <c r="Y619" s="238">
        <f>VLOOKUP(H619,CR!A$3:A$27,1,FALSE)</f>
        <v>0</v>
      </c>
      <c r="Z619" s="285">
        <f>VLOOKUP(F619,Terceros!A:B,2,FALSE)</f>
        <v>0</v>
      </c>
      <c r="AA619" s="242">
        <f>VLOOKUP(H619,CR!A$1:CK$26,89,FALSE)</f>
        <v>0</v>
      </c>
    </row>
    <row r="620" spans="1:27" x14ac:dyDescent="0.25">
      <c r="A620" s="5">
        <f t="shared" si="60"/>
        <v>1900</v>
      </c>
      <c r="B620" s="5">
        <f t="shared" si="61"/>
        <v>1</v>
      </c>
      <c r="C620" s="5" t="str">
        <f>VLOOKUP(B620,Tablas!E$1:F$13,2,FALSE)</f>
        <v>1T</v>
      </c>
      <c r="D620" s="60"/>
      <c r="E620" s="55"/>
      <c r="F620" s="243"/>
      <c r="G620" s="419">
        <f>VLOOKUP(F620,Terceros!A:C,3,FALSE)</f>
        <v>0</v>
      </c>
      <c r="H620" s="243"/>
      <c r="I620" s="56"/>
      <c r="J620" s="286" t="str">
        <f t="shared" si="62"/>
        <v>n</v>
      </c>
      <c r="K620" s="286">
        <f>VLOOKUP(F620,Terceros!A:D,4,FALSE)</f>
        <v>0</v>
      </c>
      <c r="L620" s="61" t="s">
        <v>63</v>
      </c>
      <c r="M620" s="57"/>
      <c r="N620" s="58"/>
      <c r="O620" s="57">
        <f t="shared" si="58"/>
        <v>0</v>
      </c>
      <c r="P620" s="59"/>
      <c r="Q620" s="58"/>
      <c r="R620" s="57">
        <f t="shared" si="59"/>
        <v>0</v>
      </c>
      <c r="S620" s="99">
        <f t="shared" si="63"/>
        <v>0</v>
      </c>
      <c r="T620" s="56"/>
      <c r="U620" s="60"/>
      <c r="V620" s="322"/>
      <c r="W620" s="56"/>
      <c r="X620" s="242">
        <f>VLOOKUP(F620,Terceros!A$2:A$301,1,FALSE)</f>
        <v>0</v>
      </c>
      <c r="Y620" s="238">
        <f>VLOOKUP(H620,CR!A$3:A$27,1,FALSE)</f>
        <v>0</v>
      </c>
      <c r="Z620" s="285">
        <f>VLOOKUP(F620,Terceros!A:B,2,FALSE)</f>
        <v>0</v>
      </c>
      <c r="AA620" s="242">
        <f>VLOOKUP(H620,CR!A$1:CK$26,89,FALSE)</f>
        <v>0</v>
      </c>
    </row>
    <row r="621" spans="1:27" x14ac:dyDescent="0.25">
      <c r="A621" s="5">
        <f t="shared" si="60"/>
        <v>1900</v>
      </c>
      <c r="B621" s="5">
        <f t="shared" si="61"/>
        <v>1</v>
      </c>
      <c r="C621" s="5" t="str">
        <f>VLOOKUP(B621,Tablas!E$1:F$13,2,FALSE)</f>
        <v>1T</v>
      </c>
      <c r="D621" s="60"/>
      <c r="E621" s="55"/>
      <c r="F621" s="243"/>
      <c r="G621" s="419">
        <f>VLOOKUP(F621,Terceros!A:C,3,FALSE)</f>
        <v>0</v>
      </c>
      <c r="H621" s="243"/>
      <c r="I621" s="56"/>
      <c r="J621" s="286" t="str">
        <f t="shared" si="62"/>
        <v>n</v>
      </c>
      <c r="K621" s="286">
        <f>VLOOKUP(F621,Terceros!A:D,4,FALSE)</f>
        <v>0</v>
      </c>
      <c r="L621" s="61" t="s">
        <v>63</v>
      </c>
      <c r="M621" s="57"/>
      <c r="N621" s="58"/>
      <c r="O621" s="57">
        <f t="shared" si="58"/>
        <v>0</v>
      </c>
      <c r="P621" s="59"/>
      <c r="Q621" s="58"/>
      <c r="R621" s="57">
        <f t="shared" si="59"/>
        <v>0</v>
      </c>
      <c r="S621" s="99">
        <f t="shared" si="63"/>
        <v>0</v>
      </c>
      <c r="T621" s="56"/>
      <c r="U621" s="60"/>
      <c r="V621" s="322"/>
      <c r="W621" s="56"/>
      <c r="X621" s="242">
        <f>VLOOKUP(F621,Terceros!A$2:A$301,1,FALSE)</f>
        <v>0</v>
      </c>
      <c r="Y621" s="238">
        <f>VLOOKUP(H621,CR!A$3:A$27,1,FALSE)</f>
        <v>0</v>
      </c>
      <c r="Z621" s="285">
        <f>VLOOKUP(F621,Terceros!A:B,2,FALSE)</f>
        <v>0</v>
      </c>
      <c r="AA621" s="242">
        <f>VLOOKUP(H621,CR!A$1:CK$26,89,FALSE)</f>
        <v>0</v>
      </c>
    </row>
    <row r="622" spans="1:27" x14ac:dyDescent="0.25">
      <c r="A622" s="5">
        <f t="shared" si="60"/>
        <v>1900</v>
      </c>
      <c r="B622" s="5">
        <f t="shared" si="61"/>
        <v>1</v>
      </c>
      <c r="C622" s="5" t="str">
        <f>VLOOKUP(B622,Tablas!E$1:F$13,2,FALSE)</f>
        <v>1T</v>
      </c>
      <c r="D622" s="60"/>
      <c r="E622" s="55"/>
      <c r="F622" s="243"/>
      <c r="G622" s="419">
        <f>VLOOKUP(F622,Terceros!A:C,3,FALSE)</f>
        <v>0</v>
      </c>
      <c r="H622" s="243"/>
      <c r="I622" s="56"/>
      <c r="J622" s="286" t="str">
        <f t="shared" si="62"/>
        <v>n</v>
      </c>
      <c r="K622" s="286">
        <f>VLOOKUP(F622,Terceros!A:D,4,FALSE)</f>
        <v>0</v>
      </c>
      <c r="L622" s="61" t="s">
        <v>63</v>
      </c>
      <c r="M622" s="57"/>
      <c r="N622" s="58"/>
      <c r="O622" s="57">
        <f t="shared" si="58"/>
        <v>0</v>
      </c>
      <c r="P622" s="59"/>
      <c r="Q622" s="58"/>
      <c r="R622" s="57">
        <f t="shared" si="59"/>
        <v>0</v>
      </c>
      <c r="S622" s="99">
        <f t="shared" si="63"/>
        <v>0</v>
      </c>
      <c r="T622" s="56"/>
      <c r="U622" s="60"/>
      <c r="V622" s="322"/>
      <c r="W622" s="56"/>
      <c r="X622" s="242">
        <f>VLOOKUP(F622,Terceros!A$2:A$301,1,FALSE)</f>
        <v>0</v>
      </c>
      <c r="Y622" s="238">
        <f>VLOOKUP(H622,CR!A$3:A$27,1,FALSE)</f>
        <v>0</v>
      </c>
      <c r="Z622" s="285">
        <f>VLOOKUP(F622,Terceros!A:B,2,FALSE)</f>
        <v>0</v>
      </c>
      <c r="AA622" s="242">
        <f>VLOOKUP(H622,CR!A$1:CK$26,89,FALSE)</f>
        <v>0</v>
      </c>
    </row>
    <row r="623" spans="1:27" x14ac:dyDescent="0.25">
      <c r="A623" s="5">
        <f t="shared" si="60"/>
        <v>1900</v>
      </c>
      <c r="B623" s="5">
        <f t="shared" si="61"/>
        <v>1</v>
      </c>
      <c r="C623" s="5" t="str">
        <f>VLOOKUP(B623,Tablas!E$1:F$13,2,FALSE)</f>
        <v>1T</v>
      </c>
      <c r="D623" s="60"/>
      <c r="E623" s="55"/>
      <c r="F623" s="243"/>
      <c r="G623" s="419">
        <f>VLOOKUP(F623,Terceros!A:C,3,FALSE)</f>
        <v>0</v>
      </c>
      <c r="H623" s="243"/>
      <c r="I623" s="56"/>
      <c r="J623" s="286" t="str">
        <f t="shared" si="62"/>
        <v>n</v>
      </c>
      <c r="K623" s="286">
        <f>VLOOKUP(F623,Terceros!A:D,4,FALSE)</f>
        <v>0</v>
      </c>
      <c r="L623" s="61" t="s">
        <v>63</v>
      </c>
      <c r="M623" s="57"/>
      <c r="N623" s="58"/>
      <c r="O623" s="57">
        <f t="shared" si="58"/>
        <v>0</v>
      </c>
      <c r="P623" s="59"/>
      <c r="Q623" s="58"/>
      <c r="R623" s="57">
        <f t="shared" si="59"/>
        <v>0</v>
      </c>
      <c r="S623" s="99">
        <f t="shared" si="63"/>
        <v>0</v>
      </c>
      <c r="T623" s="56"/>
      <c r="U623" s="60"/>
      <c r="V623" s="322"/>
      <c r="W623" s="56"/>
      <c r="X623" s="242">
        <f>VLOOKUP(F623,Terceros!A$2:A$301,1,FALSE)</f>
        <v>0</v>
      </c>
      <c r="Y623" s="238">
        <f>VLOOKUP(H623,CR!A$3:A$27,1,FALSE)</f>
        <v>0</v>
      </c>
      <c r="Z623" s="285">
        <f>VLOOKUP(F623,Terceros!A:B,2,FALSE)</f>
        <v>0</v>
      </c>
      <c r="AA623" s="242">
        <f>VLOOKUP(H623,CR!A$1:CK$26,89,FALSE)</f>
        <v>0</v>
      </c>
    </row>
    <row r="624" spans="1:27" x14ac:dyDescent="0.25">
      <c r="A624" s="5">
        <f t="shared" si="60"/>
        <v>1900</v>
      </c>
      <c r="B624" s="5">
        <f t="shared" si="61"/>
        <v>1</v>
      </c>
      <c r="C624" s="5" t="str">
        <f>VLOOKUP(B624,Tablas!E$1:F$13,2,FALSE)</f>
        <v>1T</v>
      </c>
      <c r="D624" s="60"/>
      <c r="E624" s="55"/>
      <c r="F624" s="243"/>
      <c r="G624" s="419">
        <f>VLOOKUP(F624,Terceros!A:C,3,FALSE)</f>
        <v>0</v>
      </c>
      <c r="H624" s="243"/>
      <c r="I624" s="56"/>
      <c r="J624" s="286" t="str">
        <f t="shared" si="62"/>
        <v>n</v>
      </c>
      <c r="K624" s="286">
        <f>VLOOKUP(F624,Terceros!A:D,4,FALSE)</f>
        <v>0</v>
      </c>
      <c r="L624" s="61" t="s">
        <v>63</v>
      </c>
      <c r="M624" s="57"/>
      <c r="N624" s="58"/>
      <c r="O624" s="57">
        <f t="shared" si="58"/>
        <v>0</v>
      </c>
      <c r="P624" s="59"/>
      <c r="Q624" s="58"/>
      <c r="R624" s="57">
        <f t="shared" si="59"/>
        <v>0</v>
      </c>
      <c r="S624" s="99">
        <f t="shared" si="63"/>
        <v>0</v>
      </c>
      <c r="T624" s="56"/>
      <c r="U624" s="60"/>
      <c r="V624" s="322"/>
      <c r="W624" s="56"/>
      <c r="X624" s="242">
        <f>VLOOKUP(F624,Terceros!A$2:A$301,1,FALSE)</f>
        <v>0</v>
      </c>
      <c r="Y624" s="238">
        <f>VLOOKUP(H624,CR!A$3:A$27,1,FALSE)</f>
        <v>0</v>
      </c>
      <c r="Z624" s="285">
        <f>VLOOKUP(F624,Terceros!A:B,2,FALSE)</f>
        <v>0</v>
      </c>
      <c r="AA624" s="242">
        <f>VLOOKUP(H624,CR!A$1:CK$26,89,FALSE)</f>
        <v>0</v>
      </c>
    </row>
    <row r="625" spans="1:27" x14ac:dyDescent="0.25">
      <c r="A625" s="5">
        <f t="shared" si="60"/>
        <v>1900</v>
      </c>
      <c r="B625" s="5">
        <f t="shared" si="61"/>
        <v>1</v>
      </c>
      <c r="C625" s="5" t="str">
        <f>VLOOKUP(B625,Tablas!E$1:F$13,2,FALSE)</f>
        <v>1T</v>
      </c>
      <c r="D625" s="60"/>
      <c r="E625" s="55"/>
      <c r="F625" s="243"/>
      <c r="G625" s="419">
        <f>VLOOKUP(F625,Terceros!A:C,3,FALSE)</f>
        <v>0</v>
      </c>
      <c r="H625" s="243"/>
      <c r="I625" s="56"/>
      <c r="J625" s="286" t="str">
        <f t="shared" si="62"/>
        <v>n</v>
      </c>
      <c r="K625" s="286">
        <f>VLOOKUP(F625,Terceros!A:D,4,FALSE)</f>
        <v>0</v>
      </c>
      <c r="L625" s="61" t="s">
        <v>63</v>
      </c>
      <c r="M625" s="57"/>
      <c r="N625" s="58"/>
      <c r="O625" s="57">
        <f t="shared" si="58"/>
        <v>0</v>
      </c>
      <c r="P625" s="59"/>
      <c r="Q625" s="58"/>
      <c r="R625" s="57">
        <f t="shared" si="59"/>
        <v>0</v>
      </c>
      <c r="S625" s="99">
        <f t="shared" si="63"/>
        <v>0</v>
      </c>
      <c r="T625" s="56"/>
      <c r="U625" s="60"/>
      <c r="V625" s="322"/>
      <c r="W625" s="56"/>
      <c r="X625" s="242">
        <f>VLOOKUP(F625,Terceros!A$2:A$301,1,FALSE)</f>
        <v>0</v>
      </c>
      <c r="Y625" s="238">
        <f>VLOOKUP(H625,CR!A$3:A$27,1,FALSE)</f>
        <v>0</v>
      </c>
      <c r="Z625" s="285">
        <f>VLOOKUP(F625,Terceros!A:B,2,FALSE)</f>
        <v>0</v>
      </c>
      <c r="AA625" s="242">
        <f>VLOOKUP(H625,CR!A$1:CK$26,89,FALSE)</f>
        <v>0</v>
      </c>
    </row>
    <row r="626" spans="1:27" x14ac:dyDescent="0.25">
      <c r="A626" s="5">
        <f t="shared" si="60"/>
        <v>1900</v>
      </c>
      <c r="B626" s="5">
        <f t="shared" si="61"/>
        <v>1</v>
      </c>
      <c r="C626" s="5" t="str">
        <f>VLOOKUP(B626,Tablas!E$1:F$13,2,FALSE)</f>
        <v>1T</v>
      </c>
      <c r="D626" s="60"/>
      <c r="E626" s="55"/>
      <c r="F626" s="243"/>
      <c r="G626" s="419">
        <f>VLOOKUP(F626,Terceros!A:C,3,FALSE)</f>
        <v>0</v>
      </c>
      <c r="H626" s="243"/>
      <c r="I626" s="56"/>
      <c r="J626" s="286" t="str">
        <f t="shared" si="62"/>
        <v>n</v>
      </c>
      <c r="K626" s="286">
        <f>VLOOKUP(F626,Terceros!A:D,4,FALSE)</f>
        <v>0</v>
      </c>
      <c r="L626" s="61" t="s">
        <v>63</v>
      </c>
      <c r="M626" s="57"/>
      <c r="N626" s="58"/>
      <c r="O626" s="57">
        <f t="shared" si="58"/>
        <v>0</v>
      </c>
      <c r="P626" s="59"/>
      <c r="Q626" s="58"/>
      <c r="R626" s="57">
        <f t="shared" si="59"/>
        <v>0</v>
      </c>
      <c r="S626" s="99">
        <f t="shared" si="63"/>
        <v>0</v>
      </c>
      <c r="T626" s="56"/>
      <c r="U626" s="60"/>
      <c r="V626" s="322"/>
      <c r="W626" s="56"/>
      <c r="X626" s="242">
        <f>VLOOKUP(F626,Terceros!A$2:A$301,1,FALSE)</f>
        <v>0</v>
      </c>
      <c r="Y626" s="238">
        <f>VLOOKUP(H626,CR!A$3:A$27,1,FALSE)</f>
        <v>0</v>
      </c>
      <c r="Z626" s="285">
        <f>VLOOKUP(F626,Terceros!A:B,2,FALSE)</f>
        <v>0</v>
      </c>
      <c r="AA626" s="242">
        <f>VLOOKUP(H626,CR!A$1:CK$26,89,FALSE)</f>
        <v>0</v>
      </c>
    </row>
    <row r="627" spans="1:27" x14ac:dyDescent="0.25">
      <c r="A627" s="5">
        <f t="shared" si="60"/>
        <v>1900</v>
      </c>
      <c r="B627" s="5">
        <f t="shared" si="61"/>
        <v>1</v>
      </c>
      <c r="C627" s="5" t="str">
        <f>VLOOKUP(B627,Tablas!E$1:F$13,2,FALSE)</f>
        <v>1T</v>
      </c>
      <c r="D627" s="60"/>
      <c r="E627" s="55"/>
      <c r="F627" s="243"/>
      <c r="G627" s="419">
        <f>VLOOKUP(F627,Terceros!A:C,3,FALSE)</f>
        <v>0</v>
      </c>
      <c r="H627" s="243"/>
      <c r="I627" s="56"/>
      <c r="J627" s="286" t="str">
        <f t="shared" si="62"/>
        <v>n</v>
      </c>
      <c r="K627" s="286">
        <f>VLOOKUP(F627,Terceros!A:D,4,FALSE)</f>
        <v>0</v>
      </c>
      <c r="L627" s="61" t="s">
        <v>63</v>
      </c>
      <c r="M627" s="57"/>
      <c r="N627" s="58"/>
      <c r="O627" s="57">
        <f t="shared" si="58"/>
        <v>0</v>
      </c>
      <c r="P627" s="59"/>
      <c r="Q627" s="58"/>
      <c r="R627" s="57">
        <f t="shared" si="59"/>
        <v>0</v>
      </c>
      <c r="S627" s="99">
        <f t="shared" si="63"/>
        <v>0</v>
      </c>
      <c r="T627" s="56"/>
      <c r="U627" s="60"/>
      <c r="V627" s="322"/>
      <c r="W627" s="56"/>
      <c r="X627" s="242">
        <f>VLOOKUP(F627,Terceros!A$2:A$301,1,FALSE)</f>
        <v>0</v>
      </c>
      <c r="Y627" s="238">
        <f>VLOOKUP(H627,CR!A$3:A$27,1,FALSE)</f>
        <v>0</v>
      </c>
      <c r="Z627" s="285">
        <f>VLOOKUP(F627,Terceros!A:B,2,FALSE)</f>
        <v>0</v>
      </c>
      <c r="AA627" s="242">
        <f>VLOOKUP(H627,CR!A$1:CK$26,89,FALSE)</f>
        <v>0</v>
      </c>
    </row>
    <row r="628" spans="1:27" x14ac:dyDescent="0.25">
      <c r="A628" s="5">
        <f t="shared" si="60"/>
        <v>1900</v>
      </c>
      <c r="B628" s="5">
        <f t="shared" si="61"/>
        <v>1</v>
      </c>
      <c r="C628" s="5" t="str">
        <f>VLOOKUP(B628,Tablas!E$1:F$13,2,FALSE)</f>
        <v>1T</v>
      </c>
      <c r="D628" s="60"/>
      <c r="E628" s="55"/>
      <c r="F628" s="243"/>
      <c r="G628" s="419">
        <f>VLOOKUP(F628,Terceros!A:C,3,FALSE)</f>
        <v>0</v>
      </c>
      <c r="H628" s="243"/>
      <c r="I628" s="56"/>
      <c r="J628" s="286" t="str">
        <f t="shared" si="62"/>
        <v>n</v>
      </c>
      <c r="K628" s="286">
        <f>VLOOKUP(F628,Terceros!A:D,4,FALSE)</f>
        <v>0</v>
      </c>
      <c r="L628" s="61" t="s">
        <v>63</v>
      </c>
      <c r="M628" s="57"/>
      <c r="N628" s="58"/>
      <c r="O628" s="57">
        <f t="shared" si="58"/>
        <v>0</v>
      </c>
      <c r="P628" s="59"/>
      <c r="Q628" s="58"/>
      <c r="R628" s="57">
        <f t="shared" si="59"/>
        <v>0</v>
      </c>
      <c r="S628" s="99">
        <f t="shared" si="63"/>
        <v>0</v>
      </c>
      <c r="T628" s="56"/>
      <c r="U628" s="60"/>
      <c r="V628" s="322"/>
      <c r="W628" s="56"/>
      <c r="X628" s="242">
        <f>VLOOKUP(F628,Terceros!A$2:A$301,1,FALSE)</f>
        <v>0</v>
      </c>
      <c r="Y628" s="238">
        <f>VLOOKUP(H628,CR!A$3:A$27,1,FALSE)</f>
        <v>0</v>
      </c>
      <c r="Z628" s="285">
        <f>VLOOKUP(F628,Terceros!A:B,2,FALSE)</f>
        <v>0</v>
      </c>
      <c r="AA628" s="242">
        <f>VLOOKUP(H628,CR!A$1:CK$26,89,FALSE)</f>
        <v>0</v>
      </c>
    </row>
    <row r="629" spans="1:27" x14ac:dyDescent="0.25">
      <c r="A629" s="5">
        <f t="shared" si="60"/>
        <v>1900</v>
      </c>
      <c r="B629" s="5">
        <f t="shared" si="61"/>
        <v>1</v>
      </c>
      <c r="C629" s="5" t="str">
        <f>VLOOKUP(B629,Tablas!E$1:F$13,2,FALSE)</f>
        <v>1T</v>
      </c>
      <c r="D629" s="60"/>
      <c r="E629" s="55"/>
      <c r="F629" s="243"/>
      <c r="G629" s="419">
        <f>VLOOKUP(F629,Terceros!A:C,3,FALSE)</f>
        <v>0</v>
      </c>
      <c r="H629" s="243"/>
      <c r="I629" s="56"/>
      <c r="J629" s="286" t="str">
        <f t="shared" si="62"/>
        <v>n</v>
      </c>
      <c r="K629" s="286">
        <f>VLOOKUP(F629,Terceros!A:D,4,FALSE)</f>
        <v>0</v>
      </c>
      <c r="L629" s="61" t="s">
        <v>63</v>
      </c>
      <c r="M629" s="57"/>
      <c r="N629" s="58"/>
      <c r="O629" s="57">
        <f t="shared" si="58"/>
        <v>0</v>
      </c>
      <c r="P629" s="59"/>
      <c r="Q629" s="58"/>
      <c r="R629" s="57">
        <f t="shared" si="59"/>
        <v>0</v>
      </c>
      <c r="S629" s="99">
        <f t="shared" si="63"/>
        <v>0</v>
      </c>
      <c r="T629" s="56"/>
      <c r="U629" s="60"/>
      <c r="V629" s="322"/>
      <c r="W629" s="56"/>
      <c r="X629" s="242">
        <f>VLOOKUP(F629,Terceros!A$2:A$301,1,FALSE)</f>
        <v>0</v>
      </c>
      <c r="Y629" s="238">
        <f>VLOOKUP(H629,CR!A$3:A$27,1,FALSE)</f>
        <v>0</v>
      </c>
      <c r="Z629" s="285">
        <f>VLOOKUP(F629,Terceros!A:B,2,FALSE)</f>
        <v>0</v>
      </c>
      <c r="AA629" s="242">
        <f>VLOOKUP(H629,CR!A$1:CK$26,89,FALSE)</f>
        <v>0</v>
      </c>
    </row>
    <row r="630" spans="1:27" x14ac:dyDescent="0.25">
      <c r="A630" s="5">
        <f t="shared" si="60"/>
        <v>1900</v>
      </c>
      <c r="B630" s="5">
        <f t="shared" si="61"/>
        <v>1</v>
      </c>
      <c r="C630" s="5" t="str">
        <f>VLOOKUP(B630,Tablas!E$1:F$13,2,FALSE)</f>
        <v>1T</v>
      </c>
      <c r="D630" s="60"/>
      <c r="E630" s="55"/>
      <c r="F630" s="243"/>
      <c r="G630" s="419">
        <f>VLOOKUP(F630,Terceros!A:C,3,FALSE)</f>
        <v>0</v>
      </c>
      <c r="H630" s="243"/>
      <c r="I630" s="56"/>
      <c r="J630" s="286" t="str">
        <f t="shared" si="62"/>
        <v>n</v>
      </c>
      <c r="K630" s="286">
        <f>VLOOKUP(F630,Terceros!A:D,4,FALSE)</f>
        <v>0</v>
      </c>
      <c r="L630" s="61" t="s">
        <v>63</v>
      </c>
      <c r="M630" s="57"/>
      <c r="N630" s="58"/>
      <c r="O630" s="57">
        <f t="shared" si="58"/>
        <v>0</v>
      </c>
      <c r="P630" s="59"/>
      <c r="Q630" s="58"/>
      <c r="R630" s="57">
        <f t="shared" si="59"/>
        <v>0</v>
      </c>
      <c r="S630" s="99">
        <f t="shared" si="63"/>
        <v>0</v>
      </c>
      <c r="T630" s="56"/>
      <c r="U630" s="60"/>
      <c r="V630" s="322"/>
      <c r="W630" s="56"/>
      <c r="X630" s="242">
        <f>VLOOKUP(F630,Terceros!A$2:A$301,1,FALSE)</f>
        <v>0</v>
      </c>
      <c r="Y630" s="238">
        <f>VLOOKUP(H630,CR!A$3:A$27,1,FALSE)</f>
        <v>0</v>
      </c>
      <c r="Z630" s="285">
        <f>VLOOKUP(F630,Terceros!A:B,2,FALSE)</f>
        <v>0</v>
      </c>
      <c r="AA630" s="242">
        <f>VLOOKUP(H630,CR!A$1:CK$26,89,FALSE)</f>
        <v>0</v>
      </c>
    </row>
    <row r="631" spans="1:27" x14ac:dyDescent="0.25">
      <c r="A631" s="5">
        <f t="shared" si="60"/>
        <v>1900</v>
      </c>
      <c r="B631" s="5">
        <f t="shared" si="61"/>
        <v>1</v>
      </c>
      <c r="C631" s="5" t="str">
        <f>VLOOKUP(B631,Tablas!E$1:F$13,2,FALSE)</f>
        <v>1T</v>
      </c>
      <c r="D631" s="60"/>
      <c r="E631" s="55"/>
      <c r="F631" s="243"/>
      <c r="G631" s="419">
        <f>VLOOKUP(F631,Terceros!A:C,3,FALSE)</f>
        <v>0</v>
      </c>
      <c r="H631" s="243"/>
      <c r="I631" s="56"/>
      <c r="J631" s="286" t="str">
        <f t="shared" si="62"/>
        <v>n</v>
      </c>
      <c r="K631" s="286">
        <f>VLOOKUP(F631,Terceros!A:D,4,FALSE)</f>
        <v>0</v>
      </c>
      <c r="L631" s="61" t="s">
        <v>63</v>
      </c>
      <c r="M631" s="57"/>
      <c r="N631" s="58"/>
      <c r="O631" s="57">
        <f t="shared" si="58"/>
        <v>0</v>
      </c>
      <c r="P631" s="59"/>
      <c r="Q631" s="58"/>
      <c r="R631" s="57">
        <f t="shared" si="59"/>
        <v>0</v>
      </c>
      <c r="S631" s="99">
        <f t="shared" si="63"/>
        <v>0</v>
      </c>
      <c r="T631" s="56"/>
      <c r="U631" s="60"/>
      <c r="V631" s="322"/>
      <c r="W631" s="56"/>
      <c r="X631" s="242">
        <f>VLOOKUP(F631,Terceros!A$2:A$301,1,FALSE)</f>
        <v>0</v>
      </c>
      <c r="Y631" s="238">
        <f>VLOOKUP(H631,CR!A$3:A$27,1,FALSE)</f>
        <v>0</v>
      </c>
      <c r="Z631" s="285">
        <f>VLOOKUP(F631,Terceros!A:B,2,FALSE)</f>
        <v>0</v>
      </c>
      <c r="AA631" s="242">
        <f>VLOOKUP(H631,CR!A$1:CK$26,89,FALSE)</f>
        <v>0</v>
      </c>
    </row>
    <row r="632" spans="1:27" x14ac:dyDescent="0.25">
      <c r="A632" s="5">
        <f t="shared" si="60"/>
        <v>1900</v>
      </c>
      <c r="B632" s="5">
        <f t="shared" si="61"/>
        <v>1</v>
      </c>
      <c r="C632" s="5" t="str">
        <f>VLOOKUP(B632,Tablas!E$1:F$13,2,FALSE)</f>
        <v>1T</v>
      </c>
      <c r="D632" s="60"/>
      <c r="E632" s="55"/>
      <c r="F632" s="243"/>
      <c r="G632" s="419">
        <f>VLOOKUP(F632,Terceros!A:C,3,FALSE)</f>
        <v>0</v>
      </c>
      <c r="H632" s="243"/>
      <c r="I632" s="56"/>
      <c r="J632" s="286" t="str">
        <f t="shared" si="62"/>
        <v>n</v>
      </c>
      <c r="K632" s="286">
        <f>VLOOKUP(F632,Terceros!A:D,4,FALSE)</f>
        <v>0</v>
      </c>
      <c r="L632" s="61" t="s">
        <v>63</v>
      </c>
      <c r="M632" s="57"/>
      <c r="N632" s="58"/>
      <c r="O632" s="57">
        <f t="shared" si="58"/>
        <v>0</v>
      </c>
      <c r="P632" s="59"/>
      <c r="Q632" s="58"/>
      <c r="R632" s="57">
        <f t="shared" si="59"/>
        <v>0</v>
      </c>
      <c r="S632" s="99">
        <f t="shared" si="63"/>
        <v>0</v>
      </c>
      <c r="T632" s="56"/>
      <c r="U632" s="60"/>
      <c r="V632" s="322"/>
      <c r="W632" s="56"/>
      <c r="X632" s="242">
        <f>VLOOKUP(F632,Terceros!A$2:A$301,1,FALSE)</f>
        <v>0</v>
      </c>
      <c r="Y632" s="238">
        <f>VLOOKUP(H632,CR!A$3:A$27,1,FALSE)</f>
        <v>0</v>
      </c>
      <c r="Z632" s="285">
        <f>VLOOKUP(F632,Terceros!A:B,2,FALSE)</f>
        <v>0</v>
      </c>
      <c r="AA632" s="242">
        <f>VLOOKUP(H632,CR!A$1:CK$26,89,FALSE)</f>
        <v>0</v>
      </c>
    </row>
    <row r="633" spans="1:27" x14ac:dyDescent="0.25">
      <c r="A633" s="5">
        <f t="shared" si="60"/>
        <v>1900</v>
      </c>
      <c r="B633" s="5">
        <f t="shared" si="61"/>
        <v>1</v>
      </c>
      <c r="C633" s="5" t="str">
        <f>VLOOKUP(B633,Tablas!E$1:F$13,2,FALSE)</f>
        <v>1T</v>
      </c>
      <c r="D633" s="60"/>
      <c r="E633" s="55"/>
      <c r="F633" s="243"/>
      <c r="G633" s="419">
        <f>VLOOKUP(F633,Terceros!A:C,3,FALSE)</f>
        <v>0</v>
      </c>
      <c r="H633" s="243"/>
      <c r="I633" s="56"/>
      <c r="J633" s="286" t="str">
        <f t="shared" si="62"/>
        <v>n</v>
      </c>
      <c r="K633" s="286">
        <f>VLOOKUP(F633,Terceros!A:D,4,FALSE)</f>
        <v>0</v>
      </c>
      <c r="L633" s="61" t="s">
        <v>63</v>
      </c>
      <c r="M633" s="57"/>
      <c r="N633" s="58"/>
      <c r="O633" s="57">
        <f t="shared" si="58"/>
        <v>0</v>
      </c>
      <c r="P633" s="59"/>
      <c r="Q633" s="58"/>
      <c r="R633" s="57">
        <f t="shared" si="59"/>
        <v>0</v>
      </c>
      <c r="S633" s="99">
        <f t="shared" si="63"/>
        <v>0</v>
      </c>
      <c r="T633" s="56"/>
      <c r="U633" s="60"/>
      <c r="V633" s="322"/>
      <c r="W633" s="56"/>
      <c r="X633" s="242">
        <f>VLOOKUP(F633,Terceros!A$2:A$301,1,FALSE)</f>
        <v>0</v>
      </c>
      <c r="Y633" s="238">
        <f>VLOOKUP(H633,CR!A$3:A$27,1,FALSE)</f>
        <v>0</v>
      </c>
      <c r="Z633" s="285">
        <f>VLOOKUP(F633,Terceros!A:B,2,FALSE)</f>
        <v>0</v>
      </c>
      <c r="AA633" s="242">
        <f>VLOOKUP(H633,CR!A$1:CK$26,89,FALSE)</f>
        <v>0</v>
      </c>
    </row>
    <row r="634" spans="1:27" x14ac:dyDescent="0.25">
      <c r="A634" s="5">
        <f t="shared" si="60"/>
        <v>1900</v>
      </c>
      <c r="B634" s="5">
        <f t="shared" si="61"/>
        <v>1</v>
      </c>
      <c r="C634" s="5" t="str">
        <f>VLOOKUP(B634,Tablas!E$1:F$13,2,FALSE)</f>
        <v>1T</v>
      </c>
      <c r="D634" s="60"/>
      <c r="E634" s="55"/>
      <c r="F634" s="243"/>
      <c r="G634" s="419">
        <f>VLOOKUP(F634,Terceros!A:C,3,FALSE)</f>
        <v>0</v>
      </c>
      <c r="H634" s="243"/>
      <c r="I634" s="56"/>
      <c r="J634" s="286" t="str">
        <f t="shared" si="62"/>
        <v>n</v>
      </c>
      <c r="K634" s="286">
        <f>VLOOKUP(F634,Terceros!A:D,4,FALSE)</f>
        <v>0</v>
      </c>
      <c r="L634" s="61" t="s">
        <v>63</v>
      </c>
      <c r="M634" s="57"/>
      <c r="N634" s="58"/>
      <c r="O634" s="57">
        <f t="shared" si="58"/>
        <v>0</v>
      </c>
      <c r="P634" s="59"/>
      <c r="Q634" s="58"/>
      <c r="R634" s="57">
        <f t="shared" si="59"/>
        <v>0</v>
      </c>
      <c r="S634" s="99">
        <f t="shared" si="63"/>
        <v>0</v>
      </c>
      <c r="T634" s="56"/>
      <c r="U634" s="60"/>
      <c r="V634" s="322"/>
      <c r="W634" s="56"/>
      <c r="X634" s="242">
        <f>VLOOKUP(F634,Terceros!A$2:A$301,1,FALSE)</f>
        <v>0</v>
      </c>
      <c r="Y634" s="238">
        <f>VLOOKUP(H634,CR!A$3:A$27,1,FALSE)</f>
        <v>0</v>
      </c>
      <c r="Z634" s="285">
        <f>VLOOKUP(F634,Terceros!A:B,2,FALSE)</f>
        <v>0</v>
      </c>
      <c r="AA634" s="242">
        <f>VLOOKUP(H634,CR!A$1:CK$26,89,FALSE)</f>
        <v>0</v>
      </c>
    </row>
    <row r="635" spans="1:27" x14ac:dyDescent="0.25">
      <c r="A635" s="5">
        <f t="shared" si="60"/>
        <v>1900</v>
      </c>
      <c r="B635" s="5">
        <f t="shared" si="61"/>
        <v>1</v>
      </c>
      <c r="C635" s="5" t="str">
        <f>VLOOKUP(B635,Tablas!E$1:F$13,2,FALSE)</f>
        <v>1T</v>
      </c>
      <c r="D635" s="60"/>
      <c r="E635" s="55"/>
      <c r="F635" s="243"/>
      <c r="G635" s="419">
        <f>VLOOKUP(F635,Terceros!A:C,3,FALSE)</f>
        <v>0</v>
      </c>
      <c r="H635" s="243"/>
      <c r="I635" s="56"/>
      <c r="J635" s="286" t="str">
        <f t="shared" si="62"/>
        <v>n</v>
      </c>
      <c r="K635" s="286">
        <f>VLOOKUP(F635,Terceros!A:D,4,FALSE)</f>
        <v>0</v>
      </c>
      <c r="L635" s="61" t="s">
        <v>63</v>
      </c>
      <c r="M635" s="57"/>
      <c r="N635" s="58"/>
      <c r="O635" s="57">
        <f t="shared" si="58"/>
        <v>0</v>
      </c>
      <c r="P635" s="59"/>
      <c r="Q635" s="58"/>
      <c r="R635" s="57">
        <f t="shared" si="59"/>
        <v>0</v>
      </c>
      <c r="S635" s="99">
        <f t="shared" si="63"/>
        <v>0</v>
      </c>
      <c r="T635" s="56"/>
      <c r="U635" s="60"/>
      <c r="V635" s="322"/>
      <c r="W635" s="56"/>
      <c r="X635" s="242">
        <f>VLOOKUP(F635,Terceros!A$2:A$301,1,FALSE)</f>
        <v>0</v>
      </c>
      <c r="Y635" s="238">
        <f>VLOOKUP(H635,CR!A$3:A$27,1,FALSE)</f>
        <v>0</v>
      </c>
      <c r="Z635" s="285">
        <f>VLOOKUP(F635,Terceros!A:B,2,FALSE)</f>
        <v>0</v>
      </c>
      <c r="AA635" s="242">
        <f>VLOOKUP(H635,CR!A$1:CK$26,89,FALSE)</f>
        <v>0</v>
      </c>
    </row>
    <row r="636" spans="1:27" x14ac:dyDescent="0.25">
      <c r="A636" s="5">
        <f t="shared" si="60"/>
        <v>1900</v>
      </c>
      <c r="B636" s="5">
        <f t="shared" si="61"/>
        <v>1</v>
      </c>
      <c r="C636" s="5" t="str">
        <f>VLOOKUP(B636,Tablas!E$1:F$13,2,FALSE)</f>
        <v>1T</v>
      </c>
      <c r="D636" s="60"/>
      <c r="E636" s="55"/>
      <c r="F636" s="243"/>
      <c r="G636" s="419">
        <f>VLOOKUP(F636,Terceros!A:C,3,FALSE)</f>
        <v>0</v>
      </c>
      <c r="H636" s="243"/>
      <c r="I636" s="56"/>
      <c r="J636" s="286" t="str">
        <f t="shared" si="62"/>
        <v>n</v>
      </c>
      <c r="K636" s="286">
        <f>VLOOKUP(F636,Terceros!A:D,4,FALSE)</f>
        <v>0</v>
      </c>
      <c r="L636" s="61" t="s">
        <v>63</v>
      </c>
      <c r="M636" s="57"/>
      <c r="N636" s="58"/>
      <c r="O636" s="57">
        <f t="shared" si="58"/>
        <v>0</v>
      </c>
      <c r="P636" s="59"/>
      <c r="Q636" s="58"/>
      <c r="R636" s="57">
        <f t="shared" si="59"/>
        <v>0</v>
      </c>
      <c r="S636" s="99">
        <f t="shared" si="63"/>
        <v>0</v>
      </c>
      <c r="T636" s="56"/>
      <c r="U636" s="60"/>
      <c r="V636" s="322"/>
      <c r="W636" s="56"/>
      <c r="X636" s="242">
        <f>VLOOKUP(F636,Terceros!A$2:A$301,1,FALSE)</f>
        <v>0</v>
      </c>
      <c r="Y636" s="238">
        <f>VLOOKUP(H636,CR!A$3:A$27,1,FALSE)</f>
        <v>0</v>
      </c>
      <c r="Z636" s="285">
        <f>VLOOKUP(F636,Terceros!A:B,2,FALSE)</f>
        <v>0</v>
      </c>
      <c r="AA636" s="242">
        <f>VLOOKUP(H636,CR!A$1:CK$26,89,FALSE)</f>
        <v>0</v>
      </c>
    </row>
    <row r="637" spans="1:27" x14ac:dyDescent="0.25">
      <c r="A637" s="5">
        <f t="shared" si="60"/>
        <v>1900</v>
      </c>
      <c r="B637" s="5">
        <f t="shared" si="61"/>
        <v>1</v>
      </c>
      <c r="C637" s="5" t="str">
        <f>VLOOKUP(B637,Tablas!E$1:F$13,2,FALSE)</f>
        <v>1T</v>
      </c>
      <c r="D637" s="60"/>
      <c r="E637" s="55"/>
      <c r="F637" s="243"/>
      <c r="G637" s="419">
        <f>VLOOKUP(F637,Terceros!A:C,3,FALSE)</f>
        <v>0</v>
      </c>
      <c r="H637" s="243"/>
      <c r="I637" s="56"/>
      <c r="J637" s="286" t="str">
        <f t="shared" si="62"/>
        <v>n</v>
      </c>
      <c r="K637" s="286">
        <f>VLOOKUP(F637,Terceros!A:D,4,FALSE)</f>
        <v>0</v>
      </c>
      <c r="L637" s="61" t="s">
        <v>63</v>
      </c>
      <c r="M637" s="57"/>
      <c r="N637" s="58"/>
      <c r="O637" s="57">
        <f t="shared" si="58"/>
        <v>0</v>
      </c>
      <c r="P637" s="59"/>
      <c r="Q637" s="58"/>
      <c r="R637" s="57">
        <f t="shared" si="59"/>
        <v>0</v>
      </c>
      <c r="S637" s="99">
        <f t="shared" si="63"/>
        <v>0</v>
      </c>
      <c r="T637" s="56"/>
      <c r="U637" s="60"/>
      <c r="V637" s="322"/>
      <c r="W637" s="56"/>
      <c r="X637" s="242">
        <f>VLOOKUP(F637,Terceros!A$2:A$301,1,FALSE)</f>
        <v>0</v>
      </c>
      <c r="Y637" s="238">
        <f>VLOOKUP(H637,CR!A$3:A$27,1,FALSE)</f>
        <v>0</v>
      </c>
      <c r="Z637" s="285">
        <f>VLOOKUP(F637,Terceros!A:B,2,FALSE)</f>
        <v>0</v>
      </c>
      <c r="AA637" s="242">
        <f>VLOOKUP(H637,CR!A$1:CK$26,89,FALSE)</f>
        <v>0</v>
      </c>
    </row>
    <row r="638" spans="1:27" x14ac:dyDescent="0.25">
      <c r="A638" s="5">
        <f t="shared" si="60"/>
        <v>1900</v>
      </c>
      <c r="B638" s="5">
        <f t="shared" si="61"/>
        <v>1</v>
      </c>
      <c r="C638" s="5" t="str">
        <f>VLOOKUP(B638,Tablas!E$1:F$13,2,FALSE)</f>
        <v>1T</v>
      </c>
      <c r="D638" s="60"/>
      <c r="E638" s="55"/>
      <c r="F638" s="243"/>
      <c r="G638" s="419">
        <f>VLOOKUP(F638,Terceros!A:C,3,FALSE)</f>
        <v>0</v>
      </c>
      <c r="H638" s="243"/>
      <c r="I638" s="56"/>
      <c r="J638" s="286" t="str">
        <f t="shared" si="62"/>
        <v>n</v>
      </c>
      <c r="K638" s="286">
        <f>VLOOKUP(F638,Terceros!A:D,4,FALSE)</f>
        <v>0</v>
      </c>
      <c r="L638" s="61" t="s">
        <v>63</v>
      </c>
      <c r="M638" s="57"/>
      <c r="N638" s="58"/>
      <c r="O638" s="57">
        <f t="shared" si="58"/>
        <v>0</v>
      </c>
      <c r="P638" s="59"/>
      <c r="Q638" s="58"/>
      <c r="R638" s="57">
        <f t="shared" si="59"/>
        <v>0</v>
      </c>
      <c r="S638" s="99">
        <f t="shared" si="63"/>
        <v>0</v>
      </c>
      <c r="T638" s="56"/>
      <c r="U638" s="60"/>
      <c r="V638" s="322"/>
      <c r="W638" s="56"/>
      <c r="X638" s="242">
        <f>VLOOKUP(F638,Terceros!A$2:A$301,1,FALSE)</f>
        <v>0</v>
      </c>
      <c r="Y638" s="238">
        <f>VLOOKUP(H638,CR!A$3:A$27,1,FALSE)</f>
        <v>0</v>
      </c>
      <c r="Z638" s="285">
        <f>VLOOKUP(F638,Terceros!A:B,2,FALSE)</f>
        <v>0</v>
      </c>
      <c r="AA638" s="242">
        <f>VLOOKUP(H638,CR!A$1:CK$26,89,FALSE)</f>
        <v>0</v>
      </c>
    </row>
    <row r="639" spans="1:27" x14ac:dyDescent="0.25">
      <c r="A639" s="5">
        <f t="shared" si="60"/>
        <v>1900</v>
      </c>
      <c r="B639" s="5">
        <f t="shared" si="61"/>
        <v>1</v>
      </c>
      <c r="C639" s="5" t="str">
        <f>VLOOKUP(B639,Tablas!E$1:F$13,2,FALSE)</f>
        <v>1T</v>
      </c>
      <c r="D639" s="60"/>
      <c r="E639" s="55"/>
      <c r="F639" s="243"/>
      <c r="G639" s="419">
        <f>VLOOKUP(F639,Terceros!A:C,3,FALSE)</f>
        <v>0</v>
      </c>
      <c r="H639" s="243"/>
      <c r="I639" s="56"/>
      <c r="J639" s="286" t="str">
        <f t="shared" si="62"/>
        <v>n</v>
      </c>
      <c r="K639" s="286">
        <f>VLOOKUP(F639,Terceros!A:D,4,FALSE)</f>
        <v>0</v>
      </c>
      <c r="L639" s="61" t="s">
        <v>63</v>
      </c>
      <c r="M639" s="57"/>
      <c r="N639" s="58"/>
      <c r="O639" s="57">
        <f t="shared" si="58"/>
        <v>0</v>
      </c>
      <c r="P639" s="59"/>
      <c r="Q639" s="58"/>
      <c r="R639" s="57">
        <f t="shared" si="59"/>
        <v>0</v>
      </c>
      <c r="S639" s="99">
        <f t="shared" si="63"/>
        <v>0</v>
      </c>
      <c r="T639" s="56"/>
      <c r="U639" s="60"/>
      <c r="V639" s="322"/>
      <c r="W639" s="56"/>
      <c r="X639" s="242">
        <f>VLOOKUP(F639,Terceros!A$2:A$301,1,FALSE)</f>
        <v>0</v>
      </c>
      <c r="Y639" s="238">
        <f>VLOOKUP(H639,CR!A$3:A$27,1,FALSE)</f>
        <v>0</v>
      </c>
      <c r="Z639" s="285">
        <f>VLOOKUP(F639,Terceros!A:B,2,FALSE)</f>
        <v>0</v>
      </c>
      <c r="AA639" s="242">
        <f>VLOOKUP(H639,CR!A$1:CK$26,89,FALSE)</f>
        <v>0</v>
      </c>
    </row>
    <row r="640" spans="1:27" x14ac:dyDescent="0.25">
      <c r="A640" s="5">
        <f t="shared" si="60"/>
        <v>1900</v>
      </c>
      <c r="B640" s="5">
        <f t="shared" si="61"/>
        <v>1</v>
      </c>
      <c r="C640" s="5" t="str">
        <f>VLOOKUP(B640,Tablas!E$1:F$13,2,FALSE)</f>
        <v>1T</v>
      </c>
      <c r="D640" s="60"/>
      <c r="E640" s="55"/>
      <c r="F640" s="243"/>
      <c r="G640" s="419">
        <f>VLOOKUP(F640,Terceros!A:C,3,FALSE)</f>
        <v>0</v>
      </c>
      <c r="H640" s="243"/>
      <c r="I640" s="56"/>
      <c r="J640" s="286" t="str">
        <f t="shared" si="62"/>
        <v>n</v>
      </c>
      <c r="K640" s="286">
        <f>VLOOKUP(F640,Terceros!A:D,4,FALSE)</f>
        <v>0</v>
      </c>
      <c r="L640" s="61" t="s">
        <v>63</v>
      </c>
      <c r="M640" s="57"/>
      <c r="N640" s="58"/>
      <c r="O640" s="57">
        <f t="shared" si="58"/>
        <v>0</v>
      </c>
      <c r="P640" s="59"/>
      <c r="Q640" s="58"/>
      <c r="R640" s="57">
        <f t="shared" si="59"/>
        <v>0</v>
      </c>
      <c r="S640" s="99">
        <f t="shared" si="63"/>
        <v>0</v>
      </c>
      <c r="T640" s="56"/>
      <c r="U640" s="60"/>
      <c r="V640" s="322"/>
      <c r="W640" s="56"/>
      <c r="X640" s="242">
        <f>VLOOKUP(F640,Terceros!A$2:A$301,1,FALSE)</f>
        <v>0</v>
      </c>
      <c r="Y640" s="238">
        <f>VLOOKUP(H640,CR!A$3:A$27,1,FALSE)</f>
        <v>0</v>
      </c>
      <c r="Z640" s="285">
        <f>VLOOKUP(F640,Terceros!A:B,2,FALSE)</f>
        <v>0</v>
      </c>
      <c r="AA640" s="242">
        <f>VLOOKUP(H640,CR!A$1:CK$26,89,FALSE)</f>
        <v>0</v>
      </c>
    </row>
    <row r="641" spans="1:27" x14ac:dyDescent="0.25">
      <c r="A641" s="5">
        <f t="shared" si="60"/>
        <v>1900</v>
      </c>
      <c r="B641" s="5">
        <f t="shared" si="61"/>
        <v>1</v>
      </c>
      <c r="C641" s="5" t="str">
        <f>VLOOKUP(B641,Tablas!E$1:F$13,2,FALSE)</f>
        <v>1T</v>
      </c>
      <c r="D641" s="60"/>
      <c r="E641" s="55"/>
      <c r="F641" s="243"/>
      <c r="G641" s="419">
        <f>VLOOKUP(F641,Terceros!A:C,3,FALSE)</f>
        <v>0</v>
      </c>
      <c r="H641" s="243"/>
      <c r="I641" s="56"/>
      <c r="J641" s="286" t="str">
        <f t="shared" si="62"/>
        <v>n</v>
      </c>
      <c r="K641" s="286">
        <f>VLOOKUP(F641,Terceros!A:D,4,FALSE)</f>
        <v>0</v>
      </c>
      <c r="L641" s="61" t="s">
        <v>63</v>
      </c>
      <c r="M641" s="57"/>
      <c r="N641" s="58"/>
      <c r="O641" s="57">
        <f t="shared" si="58"/>
        <v>0</v>
      </c>
      <c r="P641" s="59"/>
      <c r="Q641" s="58"/>
      <c r="R641" s="57">
        <f t="shared" si="59"/>
        <v>0</v>
      </c>
      <c r="S641" s="99">
        <f t="shared" si="63"/>
        <v>0</v>
      </c>
      <c r="T641" s="56"/>
      <c r="U641" s="60"/>
      <c r="V641" s="322"/>
      <c r="W641" s="56"/>
      <c r="X641" s="242">
        <f>VLOOKUP(F641,Terceros!A$2:A$301,1,FALSE)</f>
        <v>0</v>
      </c>
      <c r="Y641" s="238">
        <f>VLOOKUP(H641,CR!A$3:A$27,1,FALSE)</f>
        <v>0</v>
      </c>
      <c r="Z641" s="285">
        <f>VLOOKUP(F641,Terceros!A:B,2,FALSE)</f>
        <v>0</v>
      </c>
      <c r="AA641" s="242">
        <f>VLOOKUP(H641,CR!A$1:CK$26,89,FALSE)</f>
        <v>0</v>
      </c>
    </row>
    <row r="642" spans="1:27" x14ac:dyDescent="0.25">
      <c r="A642" s="5">
        <f t="shared" si="60"/>
        <v>1900</v>
      </c>
      <c r="B642" s="5">
        <f t="shared" si="61"/>
        <v>1</v>
      </c>
      <c r="C642" s="5" t="str">
        <f>VLOOKUP(B642,Tablas!E$1:F$13,2,FALSE)</f>
        <v>1T</v>
      </c>
      <c r="D642" s="60"/>
      <c r="E642" s="55"/>
      <c r="F642" s="243"/>
      <c r="G642" s="419">
        <f>VLOOKUP(F642,Terceros!A:C,3,FALSE)</f>
        <v>0</v>
      </c>
      <c r="H642" s="243"/>
      <c r="I642" s="56"/>
      <c r="J642" s="286" t="str">
        <f t="shared" si="62"/>
        <v>n</v>
      </c>
      <c r="K642" s="286">
        <f>VLOOKUP(F642,Terceros!A:D,4,FALSE)</f>
        <v>0</v>
      </c>
      <c r="L642" s="61" t="s">
        <v>63</v>
      </c>
      <c r="M642" s="57"/>
      <c r="N642" s="58"/>
      <c r="O642" s="57">
        <f t="shared" si="58"/>
        <v>0</v>
      </c>
      <c r="P642" s="59"/>
      <c r="Q642" s="58"/>
      <c r="R642" s="57">
        <f t="shared" si="59"/>
        <v>0</v>
      </c>
      <c r="S642" s="99">
        <f t="shared" si="63"/>
        <v>0</v>
      </c>
      <c r="T642" s="56"/>
      <c r="U642" s="60"/>
      <c r="V642" s="322"/>
      <c r="W642" s="56"/>
      <c r="X642" s="242">
        <f>VLOOKUP(F642,Terceros!A$2:A$301,1,FALSE)</f>
        <v>0</v>
      </c>
      <c r="Y642" s="238">
        <f>VLOOKUP(H642,CR!A$3:A$27,1,FALSE)</f>
        <v>0</v>
      </c>
      <c r="Z642" s="285">
        <f>VLOOKUP(F642,Terceros!A:B,2,FALSE)</f>
        <v>0</v>
      </c>
      <c r="AA642" s="242">
        <f>VLOOKUP(H642,CR!A$1:CK$26,89,FALSE)</f>
        <v>0</v>
      </c>
    </row>
    <row r="643" spans="1:27" x14ac:dyDescent="0.25">
      <c r="A643" s="5">
        <f t="shared" si="60"/>
        <v>1900</v>
      </c>
      <c r="B643" s="5">
        <f t="shared" si="61"/>
        <v>1</v>
      </c>
      <c r="C643" s="5" t="str">
        <f>VLOOKUP(B643,Tablas!E$1:F$13,2,FALSE)</f>
        <v>1T</v>
      </c>
      <c r="D643" s="60"/>
      <c r="E643" s="55"/>
      <c r="F643" s="243"/>
      <c r="G643" s="419">
        <f>VLOOKUP(F643,Terceros!A:C,3,FALSE)</f>
        <v>0</v>
      </c>
      <c r="H643" s="243"/>
      <c r="I643" s="56"/>
      <c r="J643" s="286" t="str">
        <f t="shared" si="62"/>
        <v>n</v>
      </c>
      <c r="K643" s="286">
        <f>VLOOKUP(F643,Terceros!A:D,4,FALSE)</f>
        <v>0</v>
      </c>
      <c r="L643" s="61" t="s">
        <v>63</v>
      </c>
      <c r="M643" s="57"/>
      <c r="N643" s="58"/>
      <c r="O643" s="57">
        <f t="shared" ref="O643:O706" si="64">ROUND(M643*N643,2)</f>
        <v>0</v>
      </c>
      <c r="P643" s="59"/>
      <c r="Q643" s="58"/>
      <c r="R643" s="57">
        <f t="shared" ref="R643:R706" si="65">ROUND(Q643*M643,2)</f>
        <v>0</v>
      </c>
      <c r="S643" s="99">
        <f t="shared" si="63"/>
        <v>0</v>
      </c>
      <c r="T643" s="56"/>
      <c r="U643" s="60"/>
      <c r="V643" s="322"/>
      <c r="W643" s="56"/>
      <c r="X643" s="242">
        <f>VLOOKUP(F643,Terceros!A$2:A$301,1,FALSE)</f>
        <v>0</v>
      </c>
      <c r="Y643" s="238">
        <f>VLOOKUP(H643,CR!A$3:A$27,1,FALSE)</f>
        <v>0</v>
      </c>
      <c r="Z643" s="285">
        <f>VLOOKUP(F643,Terceros!A:B,2,FALSE)</f>
        <v>0</v>
      </c>
      <c r="AA643" s="242">
        <f>VLOOKUP(H643,CR!A$1:CK$26,89,FALSE)</f>
        <v>0</v>
      </c>
    </row>
    <row r="644" spans="1:27" x14ac:dyDescent="0.25">
      <c r="A644" s="5">
        <f t="shared" si="60"/>
        <v>1900</v>
      </c>
      <c r="B644" s="5">
        <f t="shared" si="61"/>
        <v>1</v>
      </c>
      <c r="C644" s="5" t="str">
        <f>VLOOKUP(B644,Tablas!E$1:F$13,2,FALSE)</f>
        <v>1T</v>
      </c>
      <c r="D644" s="60"/>
      <c r="E644" s="55"/>
      <c r="F644" s="243"/>
      <c r="G644" s="419">
        <f>VLOOKUP(F644,Terceros!A:C,3,FALSE)</f>
        <v>0</v>
      </c>
      <c r="H644" s="243"/>
      <c r="I644" s="56"/>
      <c r="J644" s="286" t="str">
        <f t="shared" si="62"/>
        <v>n</v>
      </c>
      <c r="K644" s="286">
        <f>VLOOKUP(F644,Terceros!A:D,4,FALSE)</f>
        <v>0</v>
      </c>
      <c r="L644" s="61" t="s">
        <v>63</v>
      </c>
      <c r="M644" s="57"/>
      <c r="N644" s="58"/>
      <c r="O644" s="57">
        <f t="shared" si="64"/>
        <v>0</v>
      </c>
      <c r="P644" s="59"/>
      <c r="Q644" s="58"/>
      <c r="R644" s="57">
        <f t="shared" si="65"/>
        <v>0</v>
      </c>
      <c r="S644" s="99">
        <f t="shared" si="63"/>
        <v>0</v>
      </c>
      <c r="T644" s="56"/>
      <c r="U644" s="60"/>
      <c r="V644" s="322"/>
      <c r="W644" s="56"/>
      <c r="X644" s="242">
        <f>VLOOKUP(F644,Terceros!A$2:A$301,1,FALSE)</f>
        <v>0</v>
      </c>
      <c r="Y644" s="238">
        <f>VLOOKUP(H644,CR!A$3:A$27,1,FALSE)</f>
        <v>0</v>
      </c>
      <c r="Z644" s="285">
        <f>VLOOKUP(F644,Terceros!A:B,2,FALSE)</f>
        <v>0</v>
      </c>
      <c r="AA644" s="242">
        <f>VLOOKUP(H644,CR!A$1:CK$26,89,FALSE)</f>
        <v>0</v>
      </c>
    </row>
    <row r="645" spans="1:27" x14ac:dyDescent="0.25">
      <c r="A645" s="5">
        <f t="shared" si="60"/>
        <v>1900</v>
      </c>
      <c r="B645" s="5">
        <f t="shared" si="61"/>
        <v>1</v>
      </c>
      <c r="C645" s="5" t="str">
        <f>VLOOKUP(B645,Tablas!E$1:F$13,2,FALSE)</f>
        <v>1T</v>
      </c>
      <c r="D645" s="60"/>
      <c r="E645" s="55"/>
      <c r="F645" s="243"/>
      <c r="G645" s="419">
        <f>VLOOKUP(F645,Terceros!A:C,3,FALSE)</f>
        <v>0</v>
      </c>
      <c r="H645" s="243"/>
      <c r="I645" s="56"/>
      <c r="J645" s="286" t="str">
        <f t="shared" si="62"/>
        <v>n</v>
      </c>
      <c r="K645" s="286">
        <f>VLOOKUP(F645,Terceros!A:D,4,FALSE)</f>
        <v>0</v>
      </c>
      <c r="L645" s="61" t="s">
        <v>63</v>
      </c>
      <c r="M645" s="57"/>
      <c r="N645" s="58"/>
      <c r="O645" s="57">
        <f t="shared" si="64"/>
        <v>0</v>
      </c>
      <c r="P645" s="59"/>
      <c r="Q645" s="58"/>
      <c r="R645" s="57">
        <f t="shared" si="65"/>
        <v>0</v>
      </c>
      <c r="S645" s="99">
        <f t="shared" si="63"/>
        <v>0</v>
      </c>
      <c r="T645" s="56"/>
      <c r="U645" s="60"/>
      <c r="V645" s="322"/>
      <c r="W645" s="56"/>
      <c r="X645" s="242">
        <f>VLOOKUP(F645,Terceros!A$2:A$301,1,FALSE)</f>
        <v>0</v>
      </c>
      <c r="Y645" s="238">
        <f>VLOOKUP(H645,CR!A$3:A$27,1,FALSE)</f>
        <v>0</v>
      </c>
      <c r="Z645" s="285">
        <f>VLOOKUP(F645,Terceros!A:B,2,FALSE)</f>
        <v>0</v>
      </c>
      <c r="AA645" s="242">
        <f>VLOOKUP(H645,CR!A$1:CK$26,89,FALSE)</f>
        <v>0</v>
      </c>
    </row>
    <row r="646" spans="1:27" x14ac:dyDescent="0.25">
      <c r="A646" s="5">
        <f t="shared" si="60"/>
        <v>1900</v>
      </c>
      <c r="B646" s="5">
        <f t="shared" si="61"/>
        <v>1</v>
      </c>
      <c r="C646" s="5" t="str">
        <f>VLOOKUP(B646,Tablas!E$1:F$13,2,FALSE)</f>
        <v>1T</v>
      </c>
      <c r="D646" s="60"/>
      <c r="E646" s="55"/>
      <c r="F646" s="243"/>
      <c r="G646" s="419">
        <f>VLOOKUP(F646,Terceros!A:C,3,FALSE)</f>
        <v>0</v>
      </c>
      <c r="H646" s="243"/>
      <c r="I646" s="56"/>
      <c r="J646" s="286" t="str">
        <f t="shared" si="62"/>
        <v>n</v>
      </c>
      <c r="K646" s="286">
        <f>VLOOKUP(F646,Terceros!A:D,4,FALSE)</f>
        <v>0</v>
      </c>
      <c r="L646" s="61" t="s">
        <v>63</v>
      </c>
      <c r="M646" s="57"/>
      <c r="N646" s="58"/>
      <c r="O646" s="57">
        <f t="shared" si="64"/>
        <v>0</v>
      </c>
      <c r="P646" s="59"/>
      <c r="Q646" s="58"/>
      <c r="R646" s="57">
        <f t="shared" si="65"/>
        <v>0</v>
      </c>
      <c r="S646" s="99">
        <f t="shared" si="63"/>
        <v>0</v>
      </c>
      <c r="T646" s="56"/>
      <c r="U646" s="60"/>
      <c r="V646" s="322"/>
      <c r="W646" s="56"/>
      <c r="X646" s="242">
        <f>VLOOKUP(F646,Terceros!A$2:A$301,1,FALSE)</f>
        <v>0</v>
      </c>
      <c r="Y646" s="238">
        <f>VLOOKUP(H646,CR!A$3:A$27,1,FALSE)</f>
        <v>0</v>
      </c>
      <c r="Z646" s="285">
        <f>VLOOKUP(F646,Terceros!A:B,2,FALSE)</f>
        <v>0</v>
      </c>
      <c r="AA646" s="242">
        <f>VLOOKUP(H646,CR!A$1:CK$26,89,FALSE)</f>
        <v>0</v>
      </c>
    </row>
    <row r="647" spans="1:27" x14ac:dyDescent="0.25">
      <c r="A647" s="5">
        <f t="shared" si="60"/>
        <v>1900</v>
      </c>
      <c r="B647" s="5">
        <f t="shared" si="61"/>
        <v>1</v>
      </c>
      <c r="C647" s="5" t="str">
        <f>VLOOKUP(B647,Tablas!E$1:F$13,2,FALSE)</f>
        <v>1T</v>
      </c>
      <c r="D647" s="60"/>
      <c r="E647" s="55"/>
      <c r="F647" s="243"/>
      <c r="G647" s="419">
        <f>VLOOKUP(F647,Terceros!A:C,3,FALSE)</f>
        <v>0</v>
      </c>
      <c r="H647" s="243"/>
      <c r="I647" s="56"/>
      <c r="J647" s="286" t="str">
        <f t="shared" si="62"/>
        <v>n</v>
      </c>
      <c r="K647" s="286">
        <f>VLOOKUP(F647,Terceros!A:D,4,FALSE)</f>
        <v>0</v>
      </c>
      <c r="L647" s="61" t="s">
        <v>63</v>
      </c>
      <c r="M647" s="57"/>
      <c r="N647" s="58"/>
      <c r="O647" s="57">
        <f t="shared" si="64"/>
        <v>0</v>
      </c>
      <c r="P647" s="59"/>
      <c r="Q647" s="58"/>
      <c r="R647" s="57">
        <f t="shared" si="65"/>
        <v>0</v>
      </c>
      <c r="S647" s="99">
        <f t="shared" si="63"/>
        <v>0</v>
      </c>
      <c r="T647" s="56"/>
      <c r="U647" s="60"/>
      <c r="V647" s="322"/>
      <c r="W647" s="56"/>
      <c r="X647" s="242">
        <f>VLOOKUP(F647,Terceros!A$2:A$301,1,FALSE)</f>
        <v>0</v>
      </c>
      <c r="Y647" s="238">
        <f>VLOOKUP(H647,CR!A$3:A$27,1,FALSE)</f>
        <v>0</v>
      </c>
      <c r="Z647" s="285">
        <f>VLOOKUP(F647,Terceros!A:B,2,FALSE)</f>
        <v>0</v>
      </c>
      <c r="AA647" s="242">
        <f>VLOOKUP(H647,CR!A$1:CK$26,89,FALSE)</f>
        <v>0</v>
      </c>
    </row>
    <row r="648" spans="1:27" x14ac:dyDescent="0.25">
      <c r="A648" s="5">
        <f t="shared" si="60"/>
        <v>1900</v>
      </c>
      <c r="B648" s="5">
        <f t="shared" si="61"/>
        <v>1</v>
      </c>
      <c r="C648" s="5" t="str">
        <f>VLOOKUP(B648,Tablas!E$1:F$13,2,FALSE)</f>
        <v>1T</v>
      </c>
      <c r="D648" s="60"/>
      <c r="E648" s="55"/>
      <c r="F648" s="243"/>
      <c r="G648" s="419">
        <f>VLOOKUP(F648,Terceros!A:C,3,FALSE)</f>
        <v>0</v>
      </c>
      <c r="H648" s="243"/>
      <c r="I648" s="56"/>
      <c r="J648" s="286" t="str">
        <f t="shared" si="62"/>
        <v>n</v>
      </c>
      <c r="K648" s="286">
        <f>VLOOKUP(F648,Terceros!A:D,4,FALSE)</f>
        <v>0</v>
      </c>
      <c r="L648" s="61" t="s">
        <v>63</v>
      </c>
      <c r="M648" s="57"/>
      <c r="N648" s="58"/>
      <c r="O648" s="57">
        <f t="shared" si="64"/>
        <v>0</v>
      </c>
      <c r="P648" s="59"/>
      <c r="Q648" s="58"/>
      <c r="R648" s="57">
        <f t="shared" si="65"/>
        <v>0</v>
      </c>
      <c r="S648" s="99">
        <f t="shared" si="63"/>
        <v>0</v>
      </c>
      <c r="T648" s="56"/>
      <c r="U648" s="60"/>
      <c r="V648" s="322"/>
      <c r="W648" s="56"/>
      <c r="X648" s="242">
        <f>VLOOKUP(F648,Terceros!A$2:A$301,1,FALSE)</f>
        <v>0</v>
      </c>
      <c r="Y648" s="238">
        <f>VLOOKUP(H648,CR!A$3:A$27,1,FALSE)</f>
        <v>0</v>
      </c>
      <c r="Z648" s="285">
        <f>VLOOKUP(F648,Terceros!A:B,2,FALSE)</f>
        <v>0</v>
      </c>
      <c r="AA648" s="242">
        <f>VLOOKUP(H648,CR!A$1:CK$26,89,FALSE)</f>
        <v>0</v>
      </c>
    </row>
    <row r="649" spans="1:27" x14ac:dyDescent="0.25">
      <c r="A649" s="5">
        <f t="shared" si="60"/>
        <v>1900</v>
      </c>
      <c r="B649" s="5">
        <f t="shared" si="61"/>
        <v>1</v>
      </c>
      <c r="C649" s="5" t="str">
        <f>VLOOKUP(B649,Tablas!E$1:F$13,2,FALSE)</f>
        <v>1T</v>
      </c>
      <c r="D649" s="60"/>
      <c r="E649" s="55"/>
      <c r="F649" s="243"/>
      <c r="G649" s="419">
        <f>VLOOKUP(F649,Terceros!A:C,3,FALSE)</f>
        <v>0</v>
      </c>
      <c r="H649" s="243"/>
      <c r="I649" s="56"/>
      <c r="J649" s="286" t="str">
        <f t="shared" si="62"/>
        <v>n</v>
      </c>
      <c r="K649" s="286">
        <f>VLOOKUP(F649,Terceros!A:D,4,FALSE)</f>
        <v>0</v>
      </c>
      <c r="L649" s="61" t="s">
        <v>63</v>
      </c>
      <c r="M649" s="57"/>
      <c r="N649" s="58"/>
      <c r="O649" s="57">
        <f t="shared" si="64"/>
        <v>0</v>
      </c>
      <c r="P649" s="59"/>
      <c r="Q649" s="58"/>
      <c r="R649" s="57">
        <f t="shared" si="65"/>
        <v>0</v>
      </c>
      <c r="S649" s="99">
        <f t="shared" si="63"/>
        <v>0</v>
      </c>
      <c r="T649" s="56"/>
      <c r="U649" s="60"/>
      <c r="V649" s="322"/>
      <c r="W649" s="56"/>
      <c r="X649" s="242">
        <f>VLOOKUP(F649,Terceros!A$2:A$301,1,FALSE)</f>
        <v>0</v>
      </c>
      <c r="Y649" s="238">
        <f>VLOOKUP(H649,CR!A$3:A$27,1,FALSE)</f>
        <v>0</v>
      </c>
      <c r="Z649" s="285">
        <f>VLOOKUP(F649,Terceros!A:B,2,FALSE)</f>
        <v>0</v>
      </c>
      <c r="AA649" s="242">
        <f>VLOOKUP(H649,CR!A$1:CK$26,89,FALSE)</f>
        <v>0</v>
      </c>
    </row>
    <row r="650" spans="1:27" x14ac:dyDescent="0.25">
      <c r="A650" s="5">
        <f t="shared" si="60"/>
        <v>1900</v>
      </c>
      <c r="B650" s="5">
        <f t="shared" si="61"/>
        <v>1</v>
      </c>
      <c r="C650" s="5" t="str">
        <f>VLOOKUP(B650,Tablas!E$1:F$13,2,FALSE)</f>
        <v>1T</v>
      </c>
      <c r="D650" s="60"/>
      <c r="E650" s="55"/>
      <c r="F650" s="243"/>
      <c r="G650" s="419">
        <f>VLOOKUP(F650,Terceros!A:C,3,FALSE)</f>
        <v>0</v>
      </c>
      <c r="H650" s="243"/>
      <c r="I650" s="56"/>
      <c r="J650" s="286" t="str">
        <f t="shared" si="62"/>
        <v>n</v>
      </c>
      <c r="K650" s="286">
        <f>VLOOKUP(F650,Terceros!A:D,4,FALSE)</f>
        <v>0</v>
      </c>
      <c r="L650" s="61" t="s">
        <v>63</v>
      </c>
      <c r="M650" s="57"/>
      <c r="N650" s="58"/>
      <c r="O650" s="57">
        <f t="shared" si="64"/>
        <v>0</v>
      </c>
      <c r="P650" s="59"/>
      <c r="Q650" s="58"/>
      <c r="R650" s="57">
        <f t="shared" si="65"/>
        <v>0</v>
      </c>
      <c r="S650" s="99">
        <f t="shared" si="63"/>
        <v>0</v>
      </c>
      <c r="T650" s="56"/>
      <c r="U650" s="60"/>
      <c r="V650" s="322"/>
      <c r="W650" s="56"/>
      <c r="X650" s="242">
        <f>VLOOKUP(F650,Terceros!A$2:A$301,1,FALSE)</f>
        <v>0</v>
      </c>
      <c r="Y650" s="238">
        <f>VLOOKUP(H650,CR!A$3:A$27,1,FALSE)</f>
        <v>0</v>
      </c>
      <c r="Z650" s="285">
        <f>VLOOKUP(F650,Terceros!A:B,2,FALSE)</f>
        <v>0</v>
      </c>
      <c r="AA650" s="242">
        <f>VLOOKUP(H650,CR!A$1:CK$26,89,FALSE)</f>
        <v>0</v>
      </c>
    </row>
    <row r="651" spans="1:27" x14ac:dyDescent="0.25">
      <c r="A651" s="5">
        <f t="shared" si="60"/>
        <v>1900</v>
      </c>
      <c r="B651" s="5">
        <f t="shared" si="61"/>
        <v>1</v>
      </c>
      <c r="C651" s="5" t="str">
        <f>VLOOKUP(B651,Tablas!E$1:F$13,2,FALSE)</f>
        <v>1T</v>
      </c>
      <c r="D651" s="60"/>
      <c r="E651" s="55"/>
      <c r="F651" s="243"/>
      <c r="G651" s="419">
        <f>VLOOKUP(F651,Terceros!A:C,3,FALSE)</f>
        <v>0</v>
      </c>
      <c r="H651" s="243"/>
      <c r="I651" s="56"/>
      <c r="J651" s="286" t="str">
        <f t="shared" si="62"/>
        <v>n</v>
      </c>
      <c r="K651" s="286">
        <f>VLOOKUP(F651,Terceros!A:D,4,FALSE)</f>
        <v>0</v>
      </c>
      <c r="L651" s="61" t="s">
        <v>63</v>
      </c>
      <c r="M651" s="57"/>
      <c r="N651" s="58"/>
      <c r="O651" s="57">
        <f t="shared" si="64"/>
        <v>0</v>
      </c>
      <c r="P651" s="59"/>
      <c r="Q651" s="58"/>
      <c r="R651" s="57">
        <f t="shared" si="65"/>
        <v>0</v>
      </c>
      <c r="S651" s="99">
        <f t="shared" si="63"/>
        <v>0</v>
      </c>
      <c r="T651" s="56"/>
      <c r="U651" s="60"/>
      <c r="V651" s="322"/>
      <c r="W651" s="56"/>
      <c r="X651" s="242">
        <f>VLOOKUP(F651,Terceros!A$2:A$301,1,FALSE)</f>
        <v>0</v>
      </c>
      <c r="Y651" s="238">
        <f>VLOOKUP(H651,CR!A$3:A$27,1,FALSE)</f>
        <v>0</v>
      </c>
      <c r="Z651" s="285">
        <f>VLOOKUP(F651,Terceros!A:B,2,FALSE)</f>
        <v>0</v>
      </c>
      <c r="AA651" s="242">
        <f>VLOOKUP(H651,CR!A$1:CK$26,89,FALSE)</f>
        <v>0</v>
      </c>
    </row>
    <row r="652" spans="1:27" x14ac:dyDescent="0.25">
      <c r="A652" s="5">
        <f t="shared" si="60"/>
        <v>1900</v>
      </c>
      <c r="B652" s="5">
        <f t="shared" si="61"/>
        <v>1</v>
      </c>
      <c r="C652" s="5" t="str">
        <f>VLOOKUP(B652,Tablas!E$1:F$13,2,FALSE)</f>
        <v>1T</v>
      </c>
      <c r="D652" s="60"/>
      <c r="E652" s="55"/>
      <c r="F652" s="243"/>
      <c r="G652" s="419">
        <f>VLOOKUP(F652,Terceros!A:C,3,FALSE)</f>
        <v>0</v>
      </c>
      <c r="H652" s="243"/>
      <c r="I652" s="56"/>
      <c r="J652" s="286" t="str">
        <f t="shared" si="62"/>
        <v>n</v>
      </c>
      <c r="K652" s="286">
        <f>VLOOKUP(F652,Terceros!A:D,4,FALSE)</f>
        <v>0</v>
      </c>
      <c r="L652" s="61" t="s">
        <v>63</v>
      </c>
      <c r="M652" s="57"/>
      <c r="N652" s="58"/>
      <c r="O652" s="57">
        <f t="shared" si="64"/>
        <v>0</v>
      </c>
      <c r="P652" s="59"/>
      <c r="Q652" s="58"/>
      <c r="R652" s="57">
        <f t="shared" si="65"/>
        <v>0</v>
      </c>
      <c r="S652" s="99">
        <f t="shared" si="63"/>
        <v>0</v>
      </c>
      <c r="T652" s="56"/>
      <c r="U652" s="60"/>
      <c r="V652" s="322"/>
      <c r="W652" s="56"/>
      <c r="X652" s="242">
        <f>VLOOKUP(F652,Terceros!A$2:A$301,1,FALSE)</f>
        <v>0</v>
      </c>
      <c r="Y652" s="238">
        <f>VLOOKUP(H652,CR!A$3:A$27,1,FALSE)</f>
        <v>0</v>
      </c>
      <c r="Z652" s="285">
        <f>VLOOKUP(F652,Terceros!A:B,2,FALSE)</f>
        <v>0</v>
      </c>
      <c r="AA652" s="242">
        <f>VLOOKUP(H652,CR!A$1:CK$26,89,FALSE)</f>
        <v>0</v>
      </c>
    </row>
    <row r="653" spans="1:27" x14ac:dyDescent="0.25">
      <c r="A653" s="5">
        <f t="shared" si="60"/>
        <v>1900</v>
      </c>
      <c r="B653" s="5">
        <f t="shared" si="61"/>
        <v>1</v>
      </c>
      <c r="C653" s="5" t="str">
        <f>VLOOKUP(B653,Tablas!E$1:F$13,2,FALSE)</f>
        <v>1T</v>
      </c>
      <c r="D653" s="60"/>
      <c r="E653" s="55"/>
      <c r="F653" s="243"/>
      <c r="G653" s="419">
        <f>VLOOKUP(F653,Terceros!A:C,3,FALSE)</f>
        <v>0</v>
      </c>
      <c r="H653" s="243"/>
      <c r="I653" s="56"/>
      <c r="J653" s="286" t="str">
        <f t="shared" si="62"/>
        <v>n</v>
      </c>
      <c r="K653" s="286">
        <f>VLOOKUP(F653,Terceros!A:D,4,FALSE)</f>
        <v>0</v>
      </c>
      <c r="L653" s="61" t="s">
        <v>63</v>
      </c>
      <c r="M653" s="57"/>
      <c r="N653" s="58"/>
      <c r="O653" s="57">
        <f t="shared" si="64"/>
        <v>0</v>
      </c>
      <c r="P653" s="59"/>
      <c r="Q653" s="58"/>
      <c r="R653" s="57">
        <f t="shared" si="65"/>
        <v>0</v>
      </c>
      <c r="S653" s="99">
        <f t="shared" si="63"/>
        <v>0</v>
      </c>
      <c r="T653" s="56"/>
      <c r="U653" s="60"/>
      <c r="V653" s="322"/>
      <c r="W653" s="56"/>
      <c r="X653" s="242">
        <f>VLOOKUP(F653,Terceros!A$2:A$301,1,FALSE)</f>
        <v>0</v>
      </c>
      <c r="Y653" s="238">
        <f>VLOOKUP(H653,CR!A$3:A$27,1,FALSE)</f>
        <v>0</v>
      </c>
      <c r="Z653" s="285">
        <f>VLOOKUP(F653,Terceros!A:B,2,FALSE)</f>
        <v>0</v>
      </c>
      <c r="AA653" s="242">
        <f>VLOOKUP(H653,CR!A$1:CK$26,89,FALSE)</f>
        <v>0</v>
      </c>
    </row>
    <row r="654" spans="1:27" x14ac:dyDescent="0.25">
      <c r="A654" s="5">
        <f t="shared" si="60"/>
        <v>1900</v>
      </c>
      <c r="B654" s="5">
        <f t="shared" si="61"/>
        <v>1</v>
      </c>
      <c r="C654" s="5" t="str">
        <f>VLOOKUP(B654,Tablas!E$1:F$13,2,FALSE)</f>
        <v>1T</v>
      </c>
      <c r="D654" s="60"/>
      <c r="E654" s="55"/>
      <c r="F654" s="243"/>
      <c r="G654" s="419">
        <f>VLOOKUP(F654,Terceros!A:C,3,FALSE)</f>
        <v>0</v>
      </c>
      <c r="H654" s="243"/>
      <c r="I654" s="56"/>
      <c r="J654" s="286" t="str">
        <f t="shared" si="62"/>
        <v>n</v>
      </c>
      <c r="K654" s="286">
        <f>VLOOKUP(F654,Terceros!A:D,4,FALSE)</f>
        <v>0</v>
      </c>
      <c r="L654" s="61" t="s">
        <v>63</v>
      </c>
      <c r="M654" s="57"/>
      <c r="N654" s="58"/>
      <c r="O654" s="57">
        <f t="shared" si="64"/>
        <v>0</v>
      </c>
      <c r="P654" s="59"/>
      <c r="Q654" s="58"/>
      <c r="R654" s="57">
        <f t="shared" si="65"/>
        <v>0</v>
      </c>
      <c r="S654" s="99">
        <f t="shared" si="63"/>
        <v>0</v>
      </c>
      <c r="T654" s="56"/>
      <c r="U654" s="60"/>
      <c r="V654" s="322"/>
      <c r="W654" s="56"/>
      <c r="X654" s="242">
        <f>VLOOKUP(F654,Terceros!A$2:A$301,1,FALSE)</f>
        <v>0</v>
      </c>
      <c r="Y654" s="238">
        <f>VLOOKUP(H654,CR!A$3:A$27,1,FALSE)</f>
        <v>0</v>
      </c>
      <c r="Z654" s="285">
        <f>VLOOKUP(F654,Terceros!A:B,2,FALSE)</f>
        <v>0</v>
      </c>
      <c r="AA654" s="242">
        <f>VLOOKUP(H654,CR!A$1:CK$26,89,FALSE)</f>
        <v>0</v>
      </c>
    </row>
    <row r="655" spans="1:27" x14ac:dyDescent="0.25">
      <c r="A655" s="5">
        <f t="shared" si="60"/>
        <v>1900</v>
      </c>
      <c r="B655" s="5">
        <f t="shared" si="61"/>
        <v>1</v>
      </c>
      <c r="C655" s="5" t="str">
        <f>VLOOKUP(B655,Tablas!E$1:F$13,2,FALSE)</f>
        <v>1T</v>
      </c>
      <c r="D655" s="60"/>
      <c r="E655" s="55"/>
      <c r="F655" s="243"/>
      <c r="G655" s="419">
        <f>VLOOKUP(F655,Terceros!A:C,3,FALSE)</f>
        <v>0</v>
      </c>
      <c r="H655" s="243"/>
      <c r="I655" s="56"/>
      <c r="J655" s="286" t="str">
        <f t="shared" si="62"/>
        <v>n</v>
      </c>
      <c r="K655" s="286">
        <f>VLOOKUP(F655,Terceros!A:D,4,FALSE)</f>
        <v>0</v>
      </c>
      <c r="L655" s="61" t="s">
        <v>63</v>
      </c>
      <c r="M655" s="57"/>
      <c r="N655" s="58"/>
      <c r="O655" s="57">
        <f t="shared" si="64"/>
        <v>0</v>
      </c>
      <c r="P655" s="59"/>
      <c r="Q655" s="58"/>
      <c r="R655" s="57">
        <f t="shared" si="65"/>
        <v>0</v>
      </c>
      <c r="S655" s="99">
        <f t="shared" si="63"/>
        <v>0</v>
      </c>
      <c r="T655" s="56"/>
      <c r="U655" s="60"/>
      <c r="V655" s="322"/>
      <c r="W655" s="56"/>
      <c r="X655" s="242">
        <f>VLOOKUP(F655,Terceros!A$2:A$301,1,FALSE)</f>
        <v>0</v>
      </c>
      <c r="Y655" s="238">
        <f>VLOOKUP(H655,CR!A$3:A$27,1,FALSE)</f>
        <v>0</v>
      </c>
      <c r="Z655" s="285">
        <f>VLOOKUP(F655,Terceros!A:B,2,FALSE)</f>
        <v>0</v>
      </c>
      <c r="AA655" s="242">
        <f>VLOOKUP(H655,CR!A$1:CK$26,89,FALSE)</f>
        <v>0</v>
      </c>
    </row>
    <row r="656" spans="1:27" x14ac:dyDescent="0.25">
      <c r="A656" s="5">
        <f t="shared" si="60"/>
        <v>1900</v>
      </c>
      <c r="B656" s="5">
        <f t="shared" si="61"/>
        <v>1</v>
      </c>
      <c r="C656" s="5" t="str">
        <f>VLOOKUP(B656,Tablas!E$1:F$13,2,FALSE)</f>
        <v>1T</v>
      </c>
      <c r="D656" s="60"/>
      <c r="E656" s="55"/>
      <c r="F656" s="243"/>
      <c r="G656" s="419">
        <f>VLOOKUP(F656,Terceros!A:C,3,FALSE)</f>
        <v>0</v>
      </c>
      <c r="H656" s="243"/>
      <c r="I656" s="56"/>
      <c r="J656" s="286" t="str">
        <f t="shared" si="62"/>
        <v>n</v>
      </c>
      <c r="K656" s="286">
        <f>VLOOKUP(F656,Terceros!A:D,4,FALSE)</f>
        <v>0</v>
      </c>
      <c r="L656" s="61" t="s">
        <v>63</v>
      </c>
      <c r="M656" s="57"/>
      <c r="N656" s="58"/>
      <c r="O656" s="57">
        <f t="shared" si="64"/>
        <v>0</v>
      </c>
      <c r="P656" s="59"/>
      <c r="Q656" s="58"/>
      <c r="R656" s="57">
        <f t="shared" si="65"/>
        <v>0</v>
      </c>
      <c r="S656" s="99">
        <f t="shared" si="63"/>
        <v>0</v>
      </c>
      <c r="T656" s="56"/>
      <c r="U656" s="60"/>
      <c r="V656" s="322"/>
      <c r="W656" s="56"/>
      <c r="X656" s="242">
        <f>VLOOKUP(F656,Terceros!A$2:A$301,1,FALSE)</f>
        <v>0</v>
      </c>
      <c r="Y656" s="238">
        <f>VLOOKUP(H656,CR!A$3:A$27,1,FALSE)</f>
        <v>0</v>
      </c>
      <c r="Z656" s="285">
        <f>VLOOKUP(F656,Terceros!A:B,2,FALSE)</f>
        <v>0</v>
      </c>
      <c r="AA656" s="242">
        <f>VLOOKUP(H656,CR!A$1:CK$26,89,FALSE)</f>
        <v>0</v>
      </c>
    </row>
    <row r="657" spans="1:27" x14ac:dyDescent="0.25">
      <c r="A657" s="5">
        <f t="shared" si="60"/>
        <v>1900</v>
      </c>
      <c r="B657" s="5">
        <f t="shared" si="61"/>
        <v>1</v>
      </c>
      <c r="C657" s="5" t="str">
        <f>VLOOKUP(B657,Tablas!E$1:F$13,2,FALSE)</f>
        <v>1T</v>
      </c>
      <c r="D657" s="60"/>
      <c r="E657" s="55"/>
      <c r="F657" s="243"/>
      <c r="G657" s="419">
        <f>VLOOKUP(F657,Terceros!A:C,3,FALSE)</f>
        <v>0</v>
      </c>
      <c r="H657" s="243"/>
      <c r="I657" s="56"/>
      <c r="J657" s="286" t="str">
        <f t="shared" si="62"/>
        <v>n</v>
      </c>
      <c r="K657" s="286">
        <f>VLOOKUP(F657,Terceros!A:D,4,FALSE)</f>
        <v>0</v>
      </c>
      <c r="L657" s="61" t="s">
        <v>63</v>
      </c>
      <c r="M657" s="57"/>
      <c r="N657" s="58"/>
      <c r="O657" s="57">
        <f t="shared" si="64"/>
        <v>0</v>
      </c>
      <c r="P657" s="59"/>
      <c r="Q657" s="58"/>
      <c r="R657" s="57">
        <f t="shared" si="65"/>
        <v>0</v>
      </c>
      <c r="S657" s="99">
        <f t="shared" si="63"/>
        <v>0</v>
      </c>
      <c r="T657" s="56"/>
      <c r="U657" s="60"/>
      <c r="V657" s="322"/>
      <c r="W657" s="56"/>
      <c r="X657" s="242">
        <f>VLOOKUP(F657,Terceros!A$2:A$301,1,FALSE)</f>
        <v>0</v>
      </c>
      <c r="Y657" s="238">
        <f>VLOOKUP(H657,CR!A$3:A$27,1,FALSE)</f>
        <v>0</v>
      </c>
      <c r="Z657" s="285">
        <f>VLOOKUP(F657,Terceros!A:B,2,FALSE)</f>
        <v>0</v>
      </c>
      <c r="AA657" s="242">
        <f>VLOOKUP(H657,CR!A$1:CK$26,89,FALSE)</f>
        <v>0</v>
      </c>
    </row>
    <row r="658" spans="1:27" x14ac:dyDescent="0.25">
      <c r="A658" s="5">
        <f t="shared" si="60"/>
        <v>1900</v>
      </c>
      <c r="B658" s="5">
        <f t="shared" si="61"/>
        <v>1</v>
      </c>
      <c r="C658" s="5" t="str">
        <f>VLOOKUP(B658,Tablas!E$1:F$13,2,FALSE)</f>
        <v>1T</v>
      </c>
      <c r="D658" s="60"/>
      <c r="E658" s="55"/>
      <c r="F658" s="243"/>
      <c r="G658" s="419">
        <f>VLOOKUP(F658,Terceros!A:C,3,FALSE)</f>
        <v>0</v>
      </c>
      <c r="H658" s="243"/>
      <c r="I658" s="56"/>
      <c r="J658" s="286" t="str">
        <f t="shared" si="62"/>
        <v>n</v>
      </c>
      <c r="K658" s="286">
        <f>VLOOKUP(F658,Terceros!A:D,4,FALSE)</f>
        <v>0</v>
      </c>
      <c r="L658" s="61" t="s">
        <v>63</v>
      </c>
      <c r="M658" s="57"/>
      <c r="N658" s="58"/>
      <c r="O658" s="57">
        <f t="shared" si="64"/>
        <v>0</v>
      </c>
      <c r="P658" s="59"/>
      <c r="Q658" s="58"/>
      <c r="R658" s="57">
        <f t="shared" si="65"/>
        <v>0</v>
      </c>
      <c r="S658" s="99">
        <f t="shared" si="63"/>
        <v>0</v>
      </c>
      <c r="T658" s="56"/>
      <c r="U658" s="60"/>
      <c r="V658" s="322"/>
      <c r="W658" s="56"/>
      <c r="X658" s="242">
        <f>VLOOKUP(F658,Terceros!A$2:A$301,1,FALSE)</f>
        <v>0</v>
      </c>
      <c r="Y658" s="238">
        <f>VLOOKUP(H658,CR!A$3:A$27,1,FALSE)</f>
        <v>0</v>
      </c>
      <c r="Z658" s="285">
        <f>VLOOKUP(F658,Terceros!A:B,2,FALSE)</f>
        <v>0</v>
      </c>
      <c r="AA658" s="242">
        <f>VLOOKUP(H658,CR!A$1:CK$26,89,FALSE)</f>
        <v>0</v>
      </c>
    </row>
    <row r="659" spans="1:27" x14ac:dyDescent="0.25">
      <c r="A659" s="5">
        <f t="shared" si="60"/>
        <v>1900</v>
      </c>
      <c r="B659" s="5">
        <f t="shared" si="61"/>
        <v>1</v>
      </c>
      <c r="C659" s="5" t="str">
        <f>VLOOKUP(B659,Tablas!E$1:F$13,2,FALSE)</f>
        <v>1T</v>
      </c>
      <c r="D659" s="60"/>
      <c r="E659" s="55"/>
      <c r="F659" s="243"/>
      <c r="G659" s="419">
        <f>VLOOKUP(F659,Terceros!A:C,3,FALSE)</f>
        <v>0</v>
      </c>
      <c r="H659" s="243"/>
      <c r="I659" s="56"/>
      <c r="J659" s="286" t="str">
        <f t="shared" si="62"/>
        <v>n</v>
      </c>
      <c r="K659" s="286">
        <f>VLOOKUP(F659,Terceros!A:D,4,FALSE)</f>
        <v>0</v>
      </c>
      <c r="L659" s="61" t="s">
        <v>63</v>
      </c>
      <c r="M659" s="57"/>
      <c r="N659" s="58"/>
      <c r="O659" s="57">
        <f t="shared" si="64"/>
        <v>0</v>
      </c>
      <c r="P659" s="59"/>
      <c r="Q659" s="58"/>
      <c r="R659" s="57">
        <f t="shared" si="65"/>
        <v>0</v>
      </c>
      <c r="S659" s="99">
        <f t="shared" si="63"/>
        <v>0</v>
      </c>
      <c r="T659" s="56"/>
      <c r="U659" s="60"/>
      <c r="V659" s="322"/>
      <c r="W659" s="56"/>
      <c r="X659" s="242">
        <f>VLOOKUP(F659,Terceros!A$2:A$301,1,FALSE)</f>
        <v>0</v>
      </c>
      <c r="Y659" s="238">
        <f>VLOOKUP(H659,CR!A$3:A$27,1,FALSE)</f>
        <v>0</v>
      </c>
      <c r="Z659" s="285">
        <f>VLOOKUP(F659,Terceros!A:B,2,FALSE)</f>
        <v>0</v>
      </c>
      <c r="AA659" s="242">
        <f>VLOOKUP(H659,CR!A$1:CK$26,89,FALSE)</f>
        <v>0</v>
      </c>
    </row>
    <row r="660" spans="1:27" x14ac:dyDescent="0.25">
      <c r="A660" s="5">
        <f t="shared" si="60"/>
        <v>1900</v>
      </c>
      <c r="B660" s="5">
        <f t="shared" si="61"/>
        <v>1</v>
      </c>
      <c r="C660" s="5" t="str">
        <f>VLOOKUP(B660,Tablas!E$1:F$13,2,FALSE)</f>
        <v>1T</v>
      </c>
      <c r="D660" s="60"/>
      <c r="E660" s="55"/>
      <c r="F660" s="243"/>
      <c r="G660" s="419">
        <f>VLOOKUP(F660,Terceros!A:C,3,FALSE)</f>
        <v>0</v>
      </c>
      <c r="H660" s="243"/>
      <c r="I660" s="56"/>
      <c r="J660" s="286" t="str">
        <f t="shared" si="62"/>
        <v>n</v>
      </c>
      <c r="K660" s="286">
        <f>VLOOKUP(F660,Terceros!A:D,4,FALSE)</f>
        <v>0</v>
      </c>
      <c r="L660" s="61" t="s">
        <v>63</v>
      </c>
      <c r="M660" s="57"/>
      <c r="N660" s="58"/>
      <c r="O660" s="57">
        <f t="shared" si="64"/>
        <v>0</v>
      </c>
      <c r="P660" s="59"/>
      <c r="Q660" s="58"/>
      <c r="R660" s="57">
        <f t="shared" si="65"/>
        <v>0</v>
      </c>
      <c r="S660" s="99">
        <f t="shared" si="63"/>
        <v>0</v>
      </c>
      <c r="T660" s="56"/>
      <c r="U660" s="60"/>
      <c r="V660" s="322"/>
      <c r="W660" s="56"/>
      <c r="X660" s="242">
        <f>VLOOKUP(F660,Terceros!A$2:A$301,1,FALSE)</f>
        <v>0</v>
      </c>
      <c r="Y660" s="238">
        <f>VLOOKUP(H660,CR!A$3:A$27,1,FALSE)</f>
        <v>0</v>
      </c>
      <c r="Z660" s="285">
        <f>VLOOKUP(F660,Terceros!A:B,2,FALSE)</f>
        <v>0</v>
      </c>
      <c r="AA660" s="242">
        <f>VLOOKUP(H660,CR!A$1:CK$26,89,FALSE)</f>
        <v>0</v>
      </c>
    </row>
    <row r="661" spans="1:27" x14ac:dyDescent="0.25">
      <c r="A661" s="5">
        <f t="shared" si="60"/>
        <v>1900</v>
      </c>
      <c r="B661" s="5">
        <f t="shared" si="61"/>
        <v>1</v>
      </c>
      <c r="C661" s="5" t="str">
        <f>VLOOKUP(B661,Tablas!E$1:F$13,2,FALSE)</f>
        <v>1T</v>
      </c>
      <c r="D661" s="60"/>
      <c r="E661" s="55"/>
      <c r="F661" s="243"/>
      <c r="G661" s="419">
        <f>VLOOKUP(F661,Terceros!A:C,3,FALSE)</f>
        <v>0</v>
      </c>
      <c r="H661" s="243"/>
      <c r="I661" s="56"/>
      <c r="J661" s="286" t="str">
        <f t="shared" si="62"/>
        <v>n</v>
      </c>
      <c r="K661" s="286">
        <f>VLOOKUP(F661,Terceros!A:D,4,FALSE)</f>
        <v>0</v>
      </c>
      <c r="L661" s="61" t="s">
        <v>63</v>
      </c>
      <c r="M661" s="57"/>
      <c r="N661" s="58"/>
      <c r="O661" s="57">
        <f t="shared" si="64"/>
        <v>0</v>
      </c>
      <c r="P661" s="59"/>
      <c r="Q661" s="58"/>
      <c r="R661" s="57">
        <f t="shared" si="65"/>
        <v>0</v>
      </c>
      <c r="S661" s="99">
        <f t="shared" si="63"/>
        <v>0</v>
      </c>
      <c r="T661" s="56"/>
      <c r="U661" s="60"/>
      <c r="V661" s="322"/>
      <c r="W661" s="56"/>
      <c r="X661" s="242">
        <f>VLOOKUP(F661,Terceros!A$2:A$301,1,FALSE)</f>
        <v>0</v>
      </c>
      <c r="Y661" s="238">
        <f>VLOOKUP(H661,CR!A$3:A$27,1,FALSE)</f>
        <v>0</v>
      </c>
      <c r="Z661" s="285">
        <f>VLOOKUP(F661,Terceros!A:B,2,FALSE)</f>
        <v>0</v>
      </c>
      <c r="AA661" s="242">
        <f>VLOOKUP(H661,CR!A$1:CK$26,89,FALSE)</f>
        <v>0</v>
      </c>
    </row>
    <row r="662" spans="1:27" x14ac:dyDescent="0.25">
      <c r="A662" s="5">
        <f t="shared" si="60"/>
        <v>1900</v>
      </c>
      <c r="B662" s="5">
        <f t="shared" si="61"/>
        <v>1</v>
      </c>
      <c r="C662" s="5" t="str">
        <f>VLOOKUP(B662,Tablas!E$1:F$13,2,FALSE)</f>
        <v>1T</v>
      </c>
      <c r="D662" s="60"/>
      <c r="E662" s="55"/>
      <c r="F662" s="243"/>
      <c r="G662" s="419">
        <f>VLOOKUP(F662,Terceros!A:C,3,FALSE)</f>
        <v>0</v>
      </c>
      <c r="H662" s="243"/>
      <c r="I662" s="56"/>
      <c r="J662" s="286" t="str">
        <f t="shared" si="62"/>
        <v>n</v>
      </c>
      <c r="K662" s="286">
        <f>VLOOKUP(F662,Terceros!A:D,4,FALSE)</f>
        <v>0</v>
      </c>
      <c r="L662" s="61" t="s">
        <v>63</v>
      </c>
      <c r="M662" s="57"/>
      <c r="N662" s="58"/>
      <c r="O662" s="57">
        <f t="shared" si="64"/>
        <v>0</v>
      </c>
      <c r="P662" s="59"/>
      <c r="Q662" s="58"/>
      <c r="R662" s="57">
        <f t="shared" si="65"/>
        <v>0</v>
      </c>
      <c r="S662" s="99">
        <f t="shared" si="63"/>
        <v>0</v>
      </c>
      <c r="T662" s="56"/>
      <c r="U662" s="60"/>
      <c r="V662" s="322"/>
      <c r="W662" s="56"/>
      <c r="X662" s="242">
        <f>VLOOKUP(F662,Terceros!A$2:A$301,1,FALSE)</f>
        <v>0</v>
      </c>
      <c r="Y662" s="238">
        <f>VLOOKUP(H662,CR!A$3:A$27,1,FALSE)</f>
        <v>0</v>
      </c>
      <c r="Z662" s="285">
        <f>VLOOKUP(F662,Terceros!A:B,2,FALSE)</f>
        <v>0</v>
      </c>
      <c r="AA662" s="242">
        <f>VLOOKUP(H662,CR!A$1:CK$26,89,FALSE)</f>
        <v>0</v>
      </c>
    </row>
    <row r="663" spans="1:27" x14ac:dyDescent="0.25">
      <c r="A663" s="5">
        <f t="shared" si="60"/>
        <v>1900</v>
      </c>
      <c r="B663" s="5">
        <f t="shared" si="61"/>
        <v>1</v>
      </c>
      <c r="C663" s="5" t="str">
        <f>VLOOKUP(B663,Tablas!E$1:F$13,2,FALSE)</f>
        <v>1T</v>
      </c>
      <c r="D663" s="60"/>
      <c r="E663" s="55"/>
      <c r="F663" s="243"/>
      <c r="G663" s="419">
        <f>VLOOKUP(F663,Terceros!A:C,3,FALSE)</f>
        <v>0</v>
      </c>
      <c r="H663" s="243"/>
      <c r="I663" s="56"/>
      <c r="J663" s="286" t="str">
        <f t="shared" si="62"/>
        <v>n</v>
      </c>
      <c r="K663" s="286">
        <f>VLOOKUP(F663,Terceros!A:D,4,FALSE)</f>
        <v>0</v>
      </c>
      <c r="L663" s="61" t="s">
        <v>63</v>
      </c>
      <c r="M663" s="57"/>
      <c r="N663" s="58"/>
      <c r="O663" s="57">
        <f t="shared" si="64"/>
        <v>0</v>
      </c>
      <c r="P663" s="59"/>
      <c r="Q663" s="58"/>
      <c r="R663" s="57">
        <f t="shared" si="65"/>
        <v>0</v>
      </c>
      <c r="S663" s="99">
        <f t="shared" si="63"/>
        <v>0</v>
      </c>
      <c r="T663" s="56"/>
      <c r="U663" s="60"/>
      <c r="V663" s="322"/>
      <c r="W663" s="56"/>
      <c r="X663" s="242">
        <f>VLOOKUP(F663,Terceros!A$2:A$301,1,FALSE)</f>
        <v>0</v>
      </c>
      <c r="Y663" s="238">
        <f>VLOOKUP(H663,CR!A$3:A$27,1,FALSE)</f>
        <v>0</v>
      </c>
      <c r="Z663" s="285">
        <f>VLOOKUP(F663,Terceros!A:B,2,FALSE)</f>
        <v>0</v>
      </c>
      <c r="AA663" s="242">
        <f>VLOOKUP(H663,CR!A$1:CK$26,89,FALSE)</f>
        <v>0</v>
      </c>
    </row>
    <row r="664" spans="1:27" x14ac:dyDescent="0.25">
      <c r="A664" s="5">
        <f t="shared" si="60"/>
        <v>1900</v>
      </c>
      <c r="B664" s="5">
        <f t="shared" si="61"/>
        <v>1</v>
      </c>
      <c r="C664" s="5" t="str">
        <f>VLOOKUP(B664,Tablas!E$1:F$13,2,FALSE)</f>
        <v>1T</v>
      </c>
      <c r="D664" s="60"/>
      <c r="E664" s="55"/>
      <c r="F664" s="243"/>
      <c r="G664" s="419">
        <f>VLOOKUP(F664,Terceros!A:C,3,FALSE)</f>
        <v>0</v>
      </c>
      <c r="H664" s="243"/>
      <c r="I664" s="56"/>
      <c r="J664" s="286" t="str">
        <f t="shared" si="62"/>
        <v>n</v>
      </c>
      <c r="K664" s="286">
        <f>VLOOKUP(F664,Terceros!A:D,4,FALSE)</f>
        <v>0</v>
      </c>
      <c r="L664" s="61" t="s">
        <v>63</v>
      </c>
      <c r="M664" s="57"/>
      <c r="N664" s="58"/>
      <c r="O664" s="57">
        <f t="shared" si="64"/>
        <v>0</v>
      </c>
      <c r="P664" s="59"/>
      <c r="Q664" s="58"/>
      <c r="R664" s="57">
        <f t="shared" si="65"/>
        <v>0</v>
      </c>
      <c r="S664" s="99">
        <f t="shared" si="63"/>
        <v>0</v>
      </c>
      <c r="T664" s="56"/>
      <c r="U664" s="60"/>
      <c r="V664" s="322"/>
      <c r="W664" s="56"/>
      <c r="X664" s="242">
        <f>VLOOKUP(F664,Terceros!A$2:A$301,1,FALSE)</f>
        <v>0</v>
      </c>
      <c r="Y664" s="238">
        <f>VLOOKUP(H664,CR!A$3:A$27,1,FALSE)</f>
        <v>0</v>
      </c>
      <c r="Z664" s="285">
        <f>VLOOKUP(F664,Terceros!A:B,2,FALSE)</f>
        <v>0</v>
      </c>
      <c r="AA664" s="242">
        <f>VLOOKUP(H664,CR!A$1:CK$26,89,FALSE)</f>
        <v>0</v>
      </c>
    </row>
    <row r="665" spans="1:27" x14ac:dyDescent="0.25">
      <c r="A665" s="5">
        <f t="shared" si="60"/>
        <v>1900</v>
      </c>
      <c r="B665" s="5">
        <f t="shared" si="61"/>
        <v>1</v>
      </c>
      <c r="C665" s="5" t="str">
        <f>VLOOKUP(B665,Tablas!E$1:F$13,2,FALSE)</f>
        <v>1T</v>
      </c>
      <c r="D665" s="60"/>
      <c r="E665" s="55"/>
      <c r="F665" s="243"/>
      <c r="G665" s="419">
        <f>VLOOKUP(F665,Terceros!A:C,3,FALSE)</f>
        <v>0</v>
      </c>
      <c r="H665" s="243"/>
      <c r="I665" s="56"/>
      <c r="J665" s="286" t="str">
        <f t="shared" si="62"/>
        <v>n</v>
      </c>
      <c r="K665" s="286">
        <f>VLOOKUP(F665,Terceros!A:D,4,FALSE)</f>
        <v>0</v>
      </c>
      <c r="L665" s="61" t="s">
        <v>63</v>
      </c>
      <c r="M665" s="57"/>
      <c r="N665" s="58"/>
      <c r="O665" s="57">
        <f t="shared" si="64"/>
        <v>0</v>
      </c>
      <c r="P665" s="59"/>
      <c r="Q665" s="58"/>
      <c r="R665" s="57">
        <f t="shared" si="65"/>
        <v>0</v>
      </c>
      <c r="S665" s="99">
        <f t="shared" si="63"/>
        <v>0</v>
      </c>
      <c r="T665" s="56"/>
      <c r="U665" s="60"/>
      <c r="V665" s="322"/>
      <c r="W665" s="56"/>
      <c r="X665" s="242">
        <f>VLOOKUP(F665,Terceros!A$2:A$301,1,FALSE)</f>
        <v>0</v>
      </c>
      <c r="Y665" s="238">
        <f>VLOOKUP(H665,CR!A$3:A$27,1,FALSE)</f>
        <v>0</v>
      </c>
      <c r="Z665" s="285">
        <f>VLOOKUP(F665,Terceros!A:B,2,FALSE)</f>
        <v>0</v>
      </c>
      <c r="AA665" s="242">
        <f>VLOOKUP(H665,CR!A$1:CK$26,89,FALSE)</f>
        <v>0</v>
      </c>
    </row>
    <row r="666" spans="1:27" x14ac:dyDescent="0.25">
      <c r="A666" s="5">
        <f t="shared" ref="A666:A729" si="66">YEAR(D666)</f>
        <v>1900</v>
      </c>
      <c r="B666" s="5">
        <f t="shared" ref="B666:B729" si="67">MONTH(D666)</f>
        <v>1</v>
      </c>
      <c r="C666" s="5" t="str">
        <f>VLOOKUP(B666,Tablas!E$1:F$13,2,FALSE)</f>
        <v>1T</v>
      </c>
      <c r="D666" s="60"/>
      <c r="E666" s="55"/>
      <c r="F666" s="243"/>
      <c r="G666" s="419">
        <f>VLOOKUP(F666,Terceros!A:C,3,FALSE)</f>
        <v>0</v>
      </c>
      <c r="H666" s="243"/>
      <c r="I666" s="56"/>
      <c r="J666" s="286" t="str">
        <f t="shared" ref="J666:J729" si="68">IF(N666=0,"n",IF(Z666="Cliente","r","s"))</f>
        <v>n</v>
      </c>
      <c r="K666" s="286">
        <f>VLOOKUP(F666,Terceros!A:D,4,FALSE)</f>
        <v>0</v>
      </c>
      <c r="L666" s="61" t="s">
        <v>63</v>
      </c>
      <c r="M666" s="57"/>
      <c r="N666" s="58"/>
      <c r="O666" s="57">
        <f t="shared" si="64"/>
        <v>0</v>
      </c>
      <c r="P666" s="59"/>
      <c r="Q666" s="58"/>
      <c r="R666" s="57">
        <f t="shared" si="65"/>
        <v>0</v>
      </c>
      <c r="S666" s="99">
        <f t="shared" ref="S666:S729" si="69">+M666+O666-R666</f>
        <v>0</v>
      </c>
      <c r="T666" s="56"/>
      <c r="U666" s="60"/>
      <c r="V666" s="322"/>
      <c r="W666" s="56"/>
      <c r="X666" s="242">
        <f>VLOOKUP(F666,Terceros!A$2:A$301,1,FALSE)</f>
        <v>0</v>
      </c>
      <c r="Y666" s="238">
        <f>VLOOKUP(H666,CR!A$3:A$27,1,FALSE)</f>
        <v>0</v>
      </c>
      <c r="Z666" s="285">
        <f>VLOOKUP(F666,Terceros!A:B,2,FALSE)</f>
        <v>0</v>
      </c>
      <c r="AA666" s="242">
        <f>VLOOKUP(H666,CR!A$1:CK$26,89,FALSE)</f>
        <v>0</v>
      </c>
    </row>
    <row r="667" spans="1:27" x14ac:dyDescent="0.25">
      <c r="A667" s="5">
        <f t="shared" si="66"/>
        <v>1900</v>
      </c>
      <c r="B667" s="5">
        <f t="shared" si="67"/>
        <v>1</v>
      </c>
      <c r="C667" s="5" t="str">
        <f>VLOOKUP(B667,Tablas!E$1:F$13,2,FALSE)</f>
        <v>1T</v>
      </c>
      <c r="D667" s="60"/>
      <c r="E667" s="55"/>
      <c r="F667" s="243"/>
      <c r="G667" s="419">
        <f>VLOOKUP(F667,Terceros!A:C,3,FALSE)</f>
        <v>0</v>
      </c>
      <c r="H667" s="243"/>
      <c r="I667" s="56"/>
      <c r="J667" s="286" t="str">
        <f t="shared" si="68"/>
        <v>n</v>
      </c>
      <c r="K667" s="286">
        <f>VLOOKUP(F667,Terceros!A:D,4,FALSE)</f>
        <v>0</v>
      </c>
      <c r="L667" s="61" t="s">
        <v>63</v>
      </c>
      <c r="M667" s="57"/>
      <c r="N667" s="58"/>
      <c r="O667" s="57">
        <f t="shared" si="64"/>
        <v>0</v>
      </c>
      <c r="P667" s="59"/>
      <c r="Q667" s="58"/>
      <c r="R667" s="57">
        <f t="shared" si="65"/>
        <v>0</v>
      </c>
      <c r="S667" s="99">
        <f t="shared" si="69"/>
        <v>0</v>
      </c>
      <c r="T667" s="56"/>
      <c r="U667" s="60"/>
      <c r="V667" s="322"/>
      <c r="W667" s="56"/>
      <c r="X667" s="242">
        <f>VLOOKUP(F667,Terceros!A$2:A$301,1,FALSE)</f>
        <v>0</v>
      </c>
      <c r="Y667" s="238">
        <f>VLOOKUP(H667,CR!A$3:A$27,1,FALSE)</f>
        <v>0</v>
      </c>
      <c r="Z667" s="285">
        <f>VLOOKUP(F667,Terceros!A:B,2,FALSE)</f>
        <v>0</v>
      </c>
      <c r="AA667" s="242">
        <f>VLOOKUP(H667,CR!A$1:CK$26,89,FALSE)</f>
        <v>0</v>
      </c>
    </row>
    <row r="668" spans="1:27" x14ac:dyDescent="0.25">
      <c r="A668" s="5">
        <f t="shared" si="66"/>
        <v>1900</v>
      </c>
      <c r="B668" s="5">
        <f t="shared" si="67"/>
        <v>1</v>
      </c>
      <c r="C668" s="5" t="str">
        <f>VLOOKUP(B668,Tablas!E$1:F$13,2,FALSE)</f>
        <v>1T</v>
      </c>
      <c r="D668" s="60"/>
      <c r="E668" s="55"/>
      <c r="F668" s="243"/>
      <c r="G668" s="419">
        <f>VLOOKUP(F668,Terceros!A:C,3,FALSE)</f>
        <v>0</v>
      </c>
      <c r="H668" s="243"/>
      <c r="I668" s="56"/>
      <c r="J668" s="286" t="str">
        <f t="shared" si="68"/>
        <v>n</v>
      </c>
      <c r="K668" s="286">
        <f>VLOOKUP(F668,Terceros!A:D,4,FALSE)</f>
        <v>0</v>
      </c>
      <c r="L668" s="61" t="s">
        <v>63</v>
      </c>
      <c r="M668" s="57"/>
      <c r="N668" s="58"/>
      <c r="O668" s="57">
        <f t="shared" si="64"/>
        <v>0</v>
      </c>
      <c r="P668" s="59"/>
      <c r="Q668" s="58"/>
      <c r="R668" s="57">
        <f t="shared" si="65"/>
        <v>0</v>
      </c>
      <c r="S668" s="99">
        <f t="shared" si="69"/>
        <v>0</v>
      </c>
      <c r="T668" s="56"/>
      <c r="U668" s="60"/>
      <c r="V668" s="322"/>
      <c r="W668" s="56"/>
      <c r="X668" s="242">
        <f>VLOOKUP(F668,Terceros!A$2:A$301,1,FALSE)</f>
        <v>0</v>
      </c>
      <c r="Y668" s="238">
        <f>VLOOKUP(H668,CR!A$3:A$27,1,FALSE)</f>
        <v>0</v>
      </c>
      <c r="Z668" s="285">
        <f>VLOOKUP(F668,Terceros!A:B,2,FALSE)</f>
        <v>0</v>
      </c>
      <c r="AA668" s="242">
        <f>VLOOKUP(H668,CR!A$1:CK$26,89,FALSE)</f>
        <v>0</v>
      </c>
    </row>
    <row r="669" spans="1:27" x14ac:dyDescent="0.25">
      <c r="A669" s="5">
        <f t="shared" si="66"/>
        <v>1900</v>
      </c>
      <c r="B669" s="5">
        <f t="shared" si="67"/>
        <v>1</v>
      </c>
      <c r="C669" s="5" t="str">
        <f>VLOOKUP(B669,Tablas!E$1:F$13,2,FALSE)</f>
        <v>1T</v>
      </c>
      <c r="D669" s="60"/>
      <c r="E669" s="55"/>
      <c r="F669" s="243"/>
      <c r="G669" s="419">
        <f>VLOOKUP(F669,Terceros!A:C,3,FALSE)</f>
        <v>0</v>
      </c>
      <c r="H669" s="243"/>
      <c r="I669" s="56"/>
      <c r="J669" s="286" t="str">
        <f t="shared" si="68"/>
        <v>n</v>
      </c>
      <c r="K669" s="286">
        <f>VLOOKUP(F669,Terceros!A:D,4,FALSE)</f>
        <v>0</v>
      </c>
      <c r="L669" s="61" t="s">
        <v>63</v>
      </c>
      <c r="M669" s="57"/>
      <c r="N669" s="58"/>
      <c r="O669" s="57">
        <f t="shared" si="64"/>
        <v>0</v>
      </c>
      <c r="P669" s="59"/>
      <c r="Q669" s="58"/>
      <c r="R669" s="57">
        <f t="shared" si="65"/>
        <v>0</v>
      </c>
      <c r="S669" s="99">
        <f t="shared" si="69"/>
        <v>0</v>
      </c>
      <c r="T669" s="56"/>
      <c r="U669" s="60"/>
      <c r="V669" s="322"/>
      <c r="W669" s="56"/>
      <c r="X669" s="242">
        <f>VLOOKUP(F669,Terceros!A$2:A$301,1,FALSE)</f>
        <v>0</v>
      </c>
      <c r="Y669" s="238">
        <f>VLOOKUP(H669,CR!A$3:A$27,1,FALSE)</f>
        <v>0</v>
      </c>
      <c r="Z669" s="285">
        <f>VLOOKUP(F669,Terceros!A:B,2,FALSE)</f>
        <v>0</v>
      </c>
      <c r="AA669" s="242">
        <f>VLOOKUP(H669,CR!A$1:CK$26,89,FALSE)</f>
        <v>0</v>
      </c>
    </row>
    <row r="670" spans="1:27" x14ac:dyDescent="0.25">
      <c r="A670" s="5">
        <f t="shared" si="66"/>
        <v>1900</v>
      </c>
      <c r="B670" s="5">
        <f t="shared" si="67"/>
        <v>1</v>
      </c>
      <c r="C670" s="5" t="str">
        <f>VLOOKUP(B670,Tablas!E$1:F$13,2,FALSE)</f>
        <v>1T</v>
      </c>
      <c r="D670" s="60"/>
      <c r="E670" s="55"/>
      <c r="F670" s="243"/>
      <c r="G670" s="419">
        <f>VLOOKUP(F670,Terceros!A:C,3,FALSE)</f>
        <v>0</v>
      </c>
      <c r="H670" s="243"/>
      <c r="I670" s="56"/>
      <c r="J670" s="286" t="str">
        <f t="shared" si="68"/>
        <v>n</v>
      </c>
      <c r="K670" s="286">
        <f>VLOOKUP(F670,Terceros!A:D,4,FALSE)</f>
        <v>0</v>
      </c>
      <c r="L670" s="61" t="s">
        <v>63</v>
      </c>
      <c r="M670" s="57"/>
      <c r="N670" s="58"/>
      <c r="O670" s="57">
        <f t="shared" si="64"/>
        <v>0</v>
      </c>
      <c r="P670" s="59"/>
      <c r="Q670" s="58"/>
      <c r="R670" s="57">
        <f t="shared" si="65"/>
        <v>0</v>
      </c>
      <c r="S670" s="99">
        <f t="shared" si="69"/>
        <v>0</v>
      </c>
      <c r="T670" s="56"/>
      <c r="U670" s="60"/>
      <c r="V670" s="322"/>
      <c r="W670" s="56"/>
      <c r="X670" s="242">
        <f>VLOOKUP(F670,Terceros!A$2:A$301,1,FALSE)</f>
        <v>0</v>
      </c>
      <c r="Y670" s="238">
        <f>VLOOKUP(H670,CR!A$3:A$27,1,FALSE)</f>
        <v>0</v>
      </c>
      <c r="Z670" s="285">
        <f>VLOOKUP(F670,Terceros!A:B,2,FALSE)</f>
        <v>0</v>
      </c>
      <c r="AA670" s="242">
        <f>VLOOKUP(H670,CR!A$1:CK$26,89,FALSE)</f>
        <v>0</v>
      </c>
    </row>
    <row r="671" spans="1:27" x14ac:dyDescent="0.25">
      <c r="A671" s="5">
        <f t="shared" si="66"/>
        <v>1900</v>
      </c>
      <c r="B671" s="5">
        <f t="shared" si="67"/>
        <v>1</v>
      </c>
      <c r="C671" s="5" t="str">
        <f>VLOOKUP(B671,Tablas!E$1:F$13,2,FALSE)</f>
        <v>1T</v>
      </c>
      <c r="D671" s="60"/>
      <c r="E671" s="55"/>
      <c r="F671" s="243"/>
      <c r="G671" s="419">
        <f>VLOOKUP(F671,Terceros!A:C,3,FALSE)</f>
        <v>0</v>
      </c>
      <c r="H671" s="243"/>
      <c r="I671" s="56"/>
      <c r="J671" s="286" t="str">
        <f t="shared" si="68"/>
        <v>n</v>
      </c>
      <c r="K671" s="286">
        <f>VLOOKUP(F671,Terceros!A:D,4,FALSE)</f>
        <v>0</v>
      </c>
      <c r="L671" s="61" t="s">
        <v>63</v>
      </c>
      <c r="M671" s="57"/>
      <c r="N671" s="58"/>
      <c r="O671" s="57">
        <f t="shared" si="64"/>
        <v>0</v>
      </c>
      <c r="P671" s="59"/>
      <c r="Q671" s="58"/>
      <c r="R671" s="57">
        <f t="shared" si="65"/>
        <v>0</v>
      </c>
      <c r="S671" s="99">
        <f t="shared" si="69"/>
        <v>0</v>
      </c>
      <c r="T671" s="56"/>
      <c r="U671" s="60"/>
      <c r="V671" s="322"/>
      <c r="W671" s="56"/>
      <c r="X671" s="242">
        <f>VLOOKUP(F671,Terceros!A$2:A$301,1,FALSE)</f>
        <v>0</v>
      </c>
      <c r="Y671" s="238">
        <f>VLOOKUP(H671,CR!A$3:A$27,1,FALSE)</f>
        <v>0</v>
      </c>
      <c r="Z671" s="285">
        <f>VLOOKUP(F671,Terceros!A:B,2,FALSE)</f>
        <v>0</v>
      </c>
      <c r="AA671" s="242">
        <f>VLOOKUP(H671,CR!A$1:CK$26,89,FALSE)</f>
        <v>0</v>
      </c>
    </row>
    <row r="672" spans="1:27" x14ac:dyDescent="0.25">
      <c r="A672" s="5">
        <f t="shared" si="66"/>
        <v>1900</v>
      </c>
      <c r="B672" s="5">
        <f t="shared" si="67"/>
        <v>1</v>
      </c>
      <c r="C672" s="5" t="str">
        <f>VLOOKUP(B672,Tablas!E$1:F$13,2,FALSE)</f>
        <v>1T</v>
      </c>
      <c r="D672" s="60"/>
      <c r="E672" s="55"/>
      <c r="F672" s="243"/>
      <c r="G672" s="419">
        <f>VLOOKUP(F672,Terceros!A:C,3,FALSE)</f>
        <v>0</v>
      </c>
      <c r="H672" s="243"/>
      <c r="I672" s="56"/>
      <c r="J672" s="286" t="str">
        <f t="shared" si="68"/>
        <v>n</v>
      </c>
      <c r="K672" s="286">
        <f>VLOOKUP(F672,Terceros!A:D,4,FALSE)</f>
        <v>0</v>
      </c>
      <c r="L672" s="61" t="s">
        <v>63</v>
      </c>
      <c r="M672" s="57"/>
      <c r="N672" s="58"/>
      <c r="O672" s="57">
        <f t="shared" si="64"/>
        <v>0</v>
      </c>
      <c r="P672" s="59"/>
      <c r="Q672" s="58"/>
      <c r="R672" s="57">
        <f t="shared" si="65"/>
        <v>0</v>
      </c>
      <c r="S672" s="99">
        <f t="shared" si="69"/>
        <v>0</v>
      </c>
      <c r="T672" s="56"/>
      <c r="U672" s="60"/>
      <c r="V672" s="322"/>
      <c r="W672" s="56"/>
      <c r="X672" s="242">
        <f>VLOOKUP(F672,Terceros!A$2:A$301,1,FALSE)</f>
        <v>0</v>
      </c>
      <c r="Y672" s="238">
        <f>VLOOKUP(H672,CR!A$3:A$27,1,FALSE)</f>
        <v>0</v>
      </c>
      <c r="Z672" s="285">
        <f>VLOOKUP(F672,Terceros!A:B,2,FALSE)</f>
        <v>0</v>
      </c>
      <c r="AA672" s="242">
        <f>VLOOKUP(H672,CR!A$1:CK$26,89,FALSE)</f>
        <v>0</v>
      </c>
    </row>
    <row r="673" spans="1:27" x14ac:dyDescent="0.25">
      <c r="A673" s="5">
        <f t="shared" si="66"/>
        <v>1900</v>
      </c>
      <c r="B673" s="5">
        <f t="shared" si="67"/>
        <v>1</v>
      </c>
      <c r="C673" s="5" t="str">
        <f>VLOOKUP(B673,Tablas!E$1:F$13,2,FALSE)</f>
        <v>1T</v>
      </c>
      <c r="D673" s="60"/>
      <c r="E673" s="55"/>
      <c r="F673" s="243"/>
      <c r="G673" s="419">
        <f>VLOOKUP(F673,Terceros!A:C,3,FALSE)</f>
        <v>0</v>
      </c>
      <c r="H673" s="243"/>
      <c r="I673" s="56"/>
      <c r="J673" s="286" t="str">
        <f t="shared" si="68"/>
        <v>n</v>
      </c>
      <c r="K673" s="286">
        <f>VLOOKUP(F673,Terceros!A:D,4,FALSE)</f>
        <v>0</v>
      </c>
      <c r="L673" s="61" t="s">
        <v>63</v>
      </c>
      <c r="M673" s="57"/>
      <c r="N673" s="58"/>
      <c r="O673" s="57">
        <f t="shared" si="64"/>
        <v>0</v>
      </c>
      <c r="P673" s="59"/>
      <c r="Q673" s="58"/>
      <c r="R673" s="57">
        <f t="shared" si="65"/>
        <v>0</v>
      </c>
      <c r="S673" s="99">
        <f t="shared" si="69"/>
        <v>0</v>
      </c>
      <c r="T673" s="56"/>
      <c r="U673" s="60"/>
      <c r="V673" s="322"/>
      <c r="W673" s="56"/>
      <c r="X673" s="242">
        <f>VLOOKUP(F673,Terceros!A$2:A$301,1,FALSE)</f>
        <v>0</v>
      </c>
      <c r="Y673" s="238">
        <f>VLOOKUP(H673,CR!A$3:A$27,1,FALSE)</f>
        <v>0</v>
      </c>
      <c r="Z673" s="285">
        <f>VLOOKUP(F673,Terceros!A:B,2,FALSE)</f>
        <v>0</v>
      </c>
      <c r="AA673" s="242">
        <f>VLOOKUP(H673,CR!A$1:CK$26,89,FALSE)</f>
        <v>0</v>
      </c>
    </row>
    <row r="674" spans="1:27" x14ac:dyDescent="0.25">
      <c r="A674" s="5">
        <f t="shared" si="66"/>
        <v>1900</v>
      </c>
      <c r="B674" s="5">
        <f t="shared" si="67"/>
        <v>1</v>
      </c>
      <c r="C674" s="5" t="str">
        <f>VLOOKUP(B674,Tablas!E$1:F$13,2,FALSE)</f>
        <v>1T</v>
      </c>
      <c r="D674" s="60"/>
      <c r="E674" s="55"/>
      <c r="F674" s="243"/>
      <c r="G674" s="419">
        <f>VLOOKUP(F674,Terceros!A:C,3,FALSE)</f>
        <v>0</v>
      </c>
      <c r="H674" s="243"/>
      <c r="I674" s="56"/>
      <c r="J674" s="286" t="str">
        <f t="shared" si="68"/>
        <v>n</v>
      </c>
      <c r="K674" s="286">
        <f>VLOOKUP(F674,Terceros!A:D,4,FALSE)</f>
        <v>0</v>
      </c>
      <c r="L674" s="61" t="s">
        <v>63</v>
      </c>
      <c r="M674" s="57"/>
      <c r="N674" s="58"/>
      <c r="O674" s="57">
        <f t="shared" si="64"/>
        <v>0</v>
      </c>
      <c r="P674" s="59"/>
      <c r="Q674" s="58"/>
      <c r="R674" s="57">
        <f t="shared" si="65"/>
        <v>0</v>
      </c>
      <c r="S674" s="99">
        <f t="shared" si="69"/>
        <v>0</v>
      </c>
      <c r="T674" s="56"/>
      <c r="U674" s="60"/>
      <c r="V674" s="322"/>
      <c r="W674" s="56"/>
      <c r="X674" s="242">
        <f>VLOOKUP(F674,Terceros!A$2:A$301,1,FALSE)</f>
        <v>0</v>
      </c>
      <c r="Y674" s="238">
        <f>VLOOKUP(H674,CR!A$3:A$27,1,FALSE)</f>
        <v>0</v>
      </c>
      <c r="Z674" s="285">
        <f>VLOOKUP(F674,Terceros!A:B,2,FALSE)</f>
        <v>0</v>
      </c>
      <c r="AA674" s="242">
        <f>VLOOKUP(H674,CR!A$1:CK$26,89,FALSE)</f>
        <v>0</v>
      </c>
    </row>
    <row r="675" spans="1:27" x14ac:dyDescent="0.25">
      <c r="A675" s="5">
        <f t="shared" si="66"/>
        <v>1900</v>
      </c>
      <c r="B675" s="5">
        <f t="shared" si="67"/>
        <v>1</v>
      </c>
      <c r="C675" s="5" t="str">
        <f>VLOOKUP(B675,Tablas!E$1:F$13,2,FALSE)</f>
        <v>1T</v>
      </c>
      <c r="D675" s="60"/>
      <c r="E675" s="55"/>
      <c r="F675" s="243"/>
      <c r="G675" s="419">
        <f>VLOOKUP(F675,Terceros!A:C,3,FALSE)</f>
        <v>0</v>
      </c>
      <c r="H675" s="243"/>
      <c r="I675" s="56"/>
      <c r="J675" s="286" t="str">
        <f t="shared" si="68"/>
        <v>n</v>
      </c>
      <c r="K675" s="286">
        <f>VLOOKUP(F675,Terceros!A:D,4,FALSE)</f>
        <v>0</v>
      </c>
      <c r="L675" s="61" t="s">
        <v>63</v>
      </c>
      <c r="M675" s="57"/>
      <c r="N675" s="58"/>
      <c r="O675" s="57">
        <f t="shared" si="64"/>
        <v>0</v>
      </c>
      <c r="P675" s="59"/>
      <c r="Q675" s="58"/>
      <c r="R675" s="57">
        <f t="shared" si="65"/>
        <v>0</v>
      </c>
      <c r="S675" s="99">
        <f t="shared" si="69"/>
        <v>0</v>
      </c>
      <c r="T675" s="56"/>
      <c r="U675" s="60"/>
      <c r="V675" s="322"/>
      <c r="W675" s="56"/>
      <c r="X675" s="242">
        <f>VLOOKUP(F675,Terceros!A$2:A$301,1,FALSE)</f>
        <v>0</v>
      </c>
      <c r="Y675" s="238">
        <f>VLOOKUP(H675,CR!A$3:A$27,1,FALSE)</f>
        <v>0</v>
      </c>
      <c r="Z675" s="285">
        <f>VLOOKUP(F675,Terceros!A:B,2,FALSE)</f>
        <v>0</v>
      </c>
      <c r="AA675" s="242">
        <f>VLOOKUP(H675,CR!A$1:CK$26,89,FALSE)</f>
        <v>0</v>
      </c>
    </row>
    <row r="676" spans="1:27" x14ac:dyDescent="0.25">
      <c r="A676" s="5">
        <f t="shared" si="66"/>
        <v>1900</v>
      </c>
      <c r="B676" s="5">
        <f t="shared" si="67"/>
        <v>1</v>
      </c>
      <c r="C676" s="5" t="str">
        <f>VLOOKUP(B676,Tablas!E$1:F$13,2,FALSE)</f>
        <v>1T</v>
      </c>
      <c r="D676" s="60"/>
      <c r="E676" s="55"/>
      <c r="F676" s="243"/>
      <c r="G676" s="419">
        <f>VLOOKUP(F676,Terceros!A:C,3,FALSE)</f>
        <v>0</v>
      </c>
      <c r="H676" s="243"/>
      <c r="I676" s="56"/>
      <c r="J676" s="286" t="str">
        <f t="shared" si="68"/>
        <v>n</v>
      </c>
      <c r="K676" s="286">
        <f>VLOOKUP(F676,Terceros!A:D,4,FALSE)</f>
        <v>0</v>
      </c>
      <c r="L676" s="61" t="s">
        <v>63</v>
      </c>
      <c r="M676" s="57"/>
      <c r="N676" s="58"/>
      <c r="O676" s="57">
        <f t="shared" si="64"/>
        <v>0</v>
      </c>
      <c r="P676" s="59"/>
      <c r="Q676" s="58"/>
      <c r="R676" s="57">
        <f t="shared" si="65"/>
        <v>0</v>
      </c>
      <c r="S676" s="99">
        <f t="shared" si="69"/>
        <v>0</v>
      </c>
      <c r="T676" s="56"/>
      <c r="U676" s="60"/>
      <c r="V676" s="322"/>
      <c r="W676" s="56"/>
      <c r="X676" s="242">
        <f>VLOOKUP(F676,Terceros!A$2:A$301,1,FALSE)</f>
        <v>0</v>
      </c>
      <c r="Y676" s="238">
        <f>VLOOKUP(H676,CR!A$3:A$27,1,FALSE)</f>
        <v>0</v>
      </c>
      <c r="Z676" s="285">
        <f>VLOOKUP(F676,Terceros!A:B,2,FALSE)</f>
        <v>0</v>
      </c>
      <c r="AA676" s="242">
        <f>VLOOKUP(H676,CR!A$1:CK$26,89,FALSE)</f>
        <v>0</v>
      </c>
    </row>
    <row r="677" spans="1:27" x14ac:dyDescent="0.25">
      <c r="A677" s="5">
        <f t="shared" si="66"/>
        <v>1900</v>
      </c>
      <c r="B677" s="5">
        <f t="shared" si="67"/>
        <v>1</v>
      </c>
      <c r="C677" s="5" t="str">
        <f>VLOOKUP(B677,Tablas!E$1:F$13,2,FALSE)</f>
        <v>1T</v>
      </c>
      <c r="D677" s="60"/>
      <c r="E677" s="55"/>
      <c r="F677" s="243"/>
      <c r="G677" s="419">
        <f>VLOOKUP(F677,Terceros!A:C,3,FALSE)</f>
        <v>0</v>
      </c>
      <c r="H677" s="243"/>
      <c r="I677" s="56"/>
      <c r="J677" s="286" t="str">
        <f t="shared" si="68"/>
        <v>n</v>
      </c>
      <c r="K677" s="286">
        <f>VLOOKUP(F677,Terceros!A:D,4,FALSE)</f>
        <v>0</v>
      </c>
      <c r="L677" s="61" t="s">
        <v>63</v>
      </c>
      <c r="M677" s="57"/>
      <c r="N677" s="58"/>
      <c r="O677" s="57">
        <f t="shared" si="64"/>
        <v>0</v>
      </c>
      <c r="P677" s="59"/>
      <c r="Q677" s="58"/>
      <c r="R677" s="57">
        <f t="shared" si="65"/>
        <v>0</v>
      </c>
      <c r="S677" s="99">
        <f t="shared" si="69"/>
        <v>0</v>
      </c>
      <c r="T677" s="56"/>
      <c r="U677" s="60"/>
      <c r="V677" s="322"/>
      <c r="W677" s="56"/>
      <c r="X677" s="242">
        <f>VLOOKUP(F677,Terceros!A$2:A$301,1,FALSE)</f>
        <v>0</v>
      </c>
      <c r="Y677" s="238">
        <f>VLOOKUP(H677,CR!A$3:A$27,1,FALSE)</f>
        <v>0</v>
      </c>
      <c r="Z677" s="285">
        <f>VLOOKUP(F677,Terceros!A:B,2,FALSE)</f>
        <v>0</v>
      </c>
      <c r="AA677" s="242">
        <f>VLOOKUP(H677,CR!A$1:CK$26,89,FALSE)</f>
        <v>0</v>
      </c>
    </row>
    <row r="678" spans="1:27" x14ac:dyDescent="0.25">
      <c r="A678" s="5">
        <f t="shared" si="66"/>
        <v>1900</v>
      </c>
      <c r="B678" s="5">
        <f t="shared" si="67"/>
        <v>1</v>
      </c>
      <c r="C678" s="5" t="str">
        <f>VLOOKUP(B678,Tablas!E$1:F$13,2,FALSE)</f>
        <v>1T</v>
      </c>
      <c r="D678" s="60"/>
      <c r="E678" s="55"/>
      <c r="F678" s="243"/>
      <c r="G678" s="419">
        <f>VLOOKUP(F678,Terceros!A:C,3,FALSE)</f>
        <v>0</v>
      </c>
      <c r="H678" s="243"/>
      <c r="I678" s="56"/>
      <c r="J678" s="286" t="str">
        <f t="shared" si="68"/>
        <v>n</v>
      </c>
      <c r="K678" s="286">
        <f>VLOOKUP(F678,Terceros!A:D,4,FALSE)</f>
        <v>0</v>
      </c>
      <c r="L678" s="61" t="s">
        <v>63</v>
      </c>
      <c r="M678" s="57"/>
      <c r="N678" s="58"/>
      <c r="O678" s="57">
        <f t="shared" si="64"/>
        <v>0</v>
      </c>
      <c r="P678" s="59"/>
      <c r="Q678" s="58"/>
      <c r="R678" s="57">
        <f t="shared" si="65"/>
        <v>0</v>
      </c>
      <c r="S678" s="99">
        <f t="shared" si="69"/>
        <v>0</v>
      </c>
      <c r="T678" s="56"/>
      <c r="U678" s="60"/>
      <c r="V678" s="322"/>
      <c r="W678" s="56"/>
      <c r="X678" s="242">
        <f>VLOOKUP(F678,Terceros!A$2:A$301,1,FALSE)</f>
        <v>0</v>
      </c>
      <c r="Y678" s="238">
        <f>VLOOKUP(H678,CR!A$3:A$27,1,FALSE)</f>
        <v>0</v>
      </c>
      <c r="Z678" s="285">
        <f>VLOOKUP(F678,Terceros!A:B,2,FALSE)</f>
        <v>0</v>
      </c>
      <c r="AA678" s="242">
        <f>VLOOKUP(H678,CR!A$1:CK$26,89,FALSE)</f>
        <v>0</v>
      </c>
    </row>
    <row r="679" spans="1:27" x14ac:dyDescent="0.25">
      <c r="A679" s="5">
        <f t="shared" si="66"/>
        <v>1900</v>
      </c>
      <c r="B679" s="5">
        <f t="shared" si="67"/>
        <v>1</v>
      </c>
      <c r="C679" s="5" t="str">
        <f>VLOOKUP(B679,Tablas!E$1:F$13,2,FALSE)</f>
        <v>1T</v>
      </c>
      <c r="D679" s="60"/>
      <c r="E679" s="55"/>
      <c r="F679" s="243"/>
      <c r="G679" s="419">
        <f>VLOOKUP(F679,Terceros!A:C,3,FALSE)</f>
        <v>0</v>
      </c>
      <c r="H679" s="243"/>
      <c r="I679" s="56"/>
      <c r="J679" s="286" t="str">
        <f t="shared" si="68"/>
        <v>n</v>
      </c>
      <c r="K679" s="286">
        <f>VLOOKUP(F679,Terceros!A:D,4,FALSE)</f>
        <v>0</v>
      </c>
      <c r="L679" s="61" t="s">
        <v>63</v>
      </c>
      <c r="M679" s="57"/>
      <c r="N679" s="58"/>
      <c r="O679" s="57">
        <f t="shared" si="64"/>
        <v>0</v>
      </c>
      <c r="P679" s="59"/>
      <c r="Q679" s="58"/>
      <c r="R679" s="57">
        <f t="shared" si="65"/>
        <v>0</v>
      </c>
      <c r="S679" s="99">
        <f t="shared" si="69"/>
        <v>0</v>
      </c>
      <c r="T679" s="56"/>
      <c r="U679" s="60"/>
      <c r="V679" s="322"/>
      <c r="W679" s="56"/>
      <c r="X679" s="242">
        <f>VLOOKUP(F679,Terceros!A$2:A$301,1,FALSE)</f>
        <v>0</v>
      </c>
      <c r="Y679" s="238">
        <f>VLOOKUP(H679,CR!A$3:A$27,1,FALSE)</f>
        <v>0</v>
      </c>
      <c r="Z679" s="285">
        <f>VLOOKUP(F679,Terceros!A:B,2,FALSE)</f>
        <v>0</v>
      </c>
      <c r="AA679" s="242">
        <f>VLOOKUP(H679,CR!A$1:CK$26,89,FALSE)</f>
        <v>0</v>
      </c>
    </row>
    <row r="680" spans="1:27" x14ac:dyDescent="0.25">
      <c r="A680" s="5">
        <f t="shared" si="66"/>
        <v>1900</v>
      </c>
      <c r="B680" s="5">
        <f t="shared" si="67"/>
        <v>1</v>
      </c>
      <c r="C680" s="5" t="str">
        <f>VLOOKUP(B680,Tablas!E$1:F$13,2,FALSE)</f>
        <v>1T</v>
      </c>
      <c r="D680" s="60"/>
      <c r="E680" s="55"/>
      <c r="F680" s="243"/>
      <c r="G680" s="419">
        <f>VLOOKUP(F680,Terceros!A:C,3,FALSE)</f>
        <v>0</v>
      </c>
      <c r="H680" s="243"/>
      <c r="I680" s="56"/>
      <c r="J680" s="286" t="str">
        <f t="shared" si="68"/>
        <v>n</v>
      </c>
      <c r="K680" s="286">
        <f>VLOOKUP(F680,Terceros!A:D,4,FALSE)</f>
        <v>0</v>
      </c>
      <c r="L680" s="61" t="s">
        <v>63</v>
      </c>
      <c r="M680" s="57"/>
      <c r="N680" s="58"/>
      <c r="O680" s="57">
        <f t="shared" si="64"/>
        <v>0</v>
      </c>
      <c r="P680" s="59"/>
      <c r="Q680" s="58"/>
      <c r="R680" s="57">
        <f t="shared" si="65"/>
        <v>0</v>
      </c>
      <c r="S680" s="99">
        <f t="shared" si="69"/>
        <v>0</v>
      </c>
      <c r="T680" s="56"/>
      <c r="U680" s="60"/>
      <c r="V680" s="322"/>
      <c r="W680" s="56"/>
      <c r="X680" s="242">
        <f>VLOOKUP(F680,Terceros!A$2:A$301,1,FALSE)</f>
        <v>0</v>
      </c>
      <c r="Y680" s="238">
        <f>VLOOKUP(H680,CR!A$3:A$27,1,FALSE)</f>
        <v>0</v>
      </c>
      <c r="Z680" s="285">
        <f>VLOOKUP(F680,Terceros!A:B,2,FALSE)</f>
        <v>0</v>
      </c>
      <c r="AA680" s="242">
        <f>VLOOKUP(H680,CR!A$1:CK$26,89,FALSE)</f>
        <v>0</v>
      </c>
    </row>
    <row r="681" spans="1:27" x14ac:dyDescent="0.25">
      <c r="A681" s="5">
        <f t="shared" si="66"/>
        <v>1900</v>
      </c>
      <c r="B681" s="5">
        <f t="shared" si="67"/>
        <v>1</v>
      </c>
      <c r="C681" s="5" t="str">
        <f>VLOOKUP(B681,Tablas!E$1:F$13,2,FALSE)</f>
        <v>1T</v>
      </c>
      <c r="D681" s="60"/>
      <c r="E681" s="55"/>
      <c r="F681" s="243"/>
      <c r="G681" s="419">
        <f>VLOOKUP(F681,Terceros!A:C,3,FALSE)</f>
        <v>0</v>
      </c>
      <c r="H681" s="243"/>
      <c r="I681" s="56"/>
      <c r="J681" s="286" t="str">
        <f t="shared" si="68"/>
        <v>n</v>
      </c>
      <c r="K681" s="286">
        <f>VLOOKUP(F681,Terceros!A:D,4,FALSE)</f>
        <v>0</v>
      </c>
      <c r="L681" s="61" t="s">
        <v>63</v>
      </c>
      <c r="M681" s="57"/>
      <c r="N681" s="58"/>
      <c r="O681" s="57">
        <f t="shared" si="64"/>
        <v>0</v>
      </c>
      <c r="P681" s="59"/>
      <c r="Q681" s="58"/>
      <c r="R681" s="57">
        <f t="shared" si="65"/>
        <v>0</v>
      </c>
      <c r="S681" s="99">
        <f t="shared" si="69"/>
        <v>0</v>
      </c>
      <c r="T681" s="56"/>
      <c r="U681" s="60"/>
      <c r="V681" s="322"/>
      <c r="W681" s="56"/>
      <c r="X681" s="242">
        <f>VLOOKUP(F681,Terceros!A$2:A$301,1,FALSE)</f>
        <v>0</v>
      </c>
      <c r="Y681" s="238">
        <f>VLOOKUP(H681,CR!A$3:A$27,1,FALSE)</f>
        <v>0</v>
      </c>
      <c r="Z681" s="285">
        <f>VLOOKUP(F681,Terceros!A:B,2,FALSE)</f>
        <v>0</v>
      </c>
      <c r="AA681" s="242">
        <f>VLOOKUP(H681,CR!A$1:CK$26,89,FALSE)</f>
        <v>0</v>
      </c>
    </row>
    <row r="682" spans="1:27" x14ac:dyDescent="0.25">
      <c r="A682" s="5">
        <f t="shared" si="66"/>
        <v>1900</v>
      </c>
      <c r="B682" s="5">
        <f t="shared" si="67"/>
        <v>1</v>
      </c>
      <c r="C682" s="5" t="str">
        <f>VLOOKUP(B682,Tablas!E$1:F$13,2,FALSE)</f>
        <v>1T</v>
      </c>
      <c r="D682" s="60"/>
      <c r="E682" s="55"/>
      <c r="F682" s="243"/>
      <c r="G682" s="419">
        <f>VLOOKUP(F682,Terceros!A:C,3,FALSE)</f>
        <v>0</v>
      </c>
      <c r="H682" s="243"/>
      <c r="I682" s="56"/>
      <c r="J682" s="286" t="str">
        <f t="shared" si="68"/>
        <v>n</v>
      </c>
      <c r="K682" s="286">
        <f>VLOOKUP(F682,Terceros!A:D,4,FALSE)</f>
        <v>0</v>
      </c>
      <c r="L682" s="61" t="s">
        <v>63</v>
      </c>
      <c r="M682" s="57"/>
      <c r="N682" s="58"/>
      <c r="O682" s="57">
        <f t="shared" si="64"/>
        <v>0</v>
      </c>
      <c r="P682" s="59"/>
      <c r="Q682" s="58"/>
      <c r="R682" s="57">
        <f t="shared" si="65"/>
        <v>0</v>
      </c>
      <c r="S682" s="99">
        <f t="shared" si="69"/>
        <v>0</v>
      </c>
      <c r="T682" s="56"/>
      <c r="U682" s="60"/>
      <c r="V682" s="322"/>
      <c r="W682" s="56"/>
      <c r="X682" s="242">
        <f>VLOOKUP(F682,Terceros!A$2:A$301,1,FALSE)</f>
        <v>0</v>
      </c>
      <c r="Y682" s="238">
        <f>VLOOKUP(H682,CR!A$3:A$27,1,FALSE)</f>
        <v>0</v>
      </c>
      <c r="Z682" s="285">
        <f>VLOOKUP(F682,Terceros!A:B,2,FALSE)</f>
        <v>0</v>
      </c>
      <c r="AA682" s="242">
        <f>VLOOKUP(H682,CR!A$1:CK$26,89,FALSE)</f>
        <v>0</v>
      </c>
    </row>
    <row r="683" spans="1:27" x14ac:dyDescent="0.25">
      <c r="A683" s="5">
        <f t="shared" si="66"/>
        <v>1900</v>
      </c>
      <c r="B683" s="5">
        <f t="shared" si="67"/>
        <v>1</v>
      </c>
      <c r="C683" s="5" t="str">
        <f>VLOOKUP(B683,Tablas!E$1:F$13,2,FALSE)</f>
        <v>1T</v>
      </c>
      <c r="D683" s="60"/>
      <c r="E683" s="55"/>
      <c r="F683" s="243"/>
      <c r="G683" s="419">
        <f>VLOOKUP(F683,Terceros!A:C,3,FALSE)</f>
        <v>0</v>
      </c>
      <c r="H683" s="243"/>
      <c r="I683" s="56"/>
      <c r="J683" s="286" t="str">
        <f t="shared" si="68"/>
        <v>n</v>
      </c>
      <c r="K683" s="286">
        <f>VLOOKUP(F683,Terceros!A:D,4,FALSE)</f>
        <v>0</v>
      </c>
      <c r="L683" s="61" t="s">
        <v>63</v>
      </c>
      <c r="M683" s="57"/>
      <c r="N683" s="58"/>
      <c r="O683" s="57">
        <f t="shared" si="64"/>
        <v>0</v>
      </c>
      <c r="P683" s="59"/>
      <c r="Q683" s="58"/>
      <c r="R683" s="57">
        <f t="shared" si="65"/>
        <v>0</v>
      </c>
      <c r="S683" s="99">
        <f t="shared" si="69"/>
        <v>0</v>
      </c>
      <c r="T683" s="56"/>
      <c r="U683" s="60"/>
      <c r="V683" s="322"/>
      <c r="W683" s="56"/>
      <c r="X683" s="242">
        <f>VLOOKUP(F683,Terceros!A$2:A$301,1,FALSE)</f>
        <v>0</v>
      </c>
      <c r="Y683" s="238">
        <f>VLOOKUP(H683,CR!A$3:A$27,1,FALSE)</f>
        <v>0</v>
      </c>
      <c r="Z683" s="285">
        <f>VLOOKUP(F683,Terceros!A:B,2,FALSE)</f>
        <v>0</v>
      </c>
      <c r="AA683" s="242">
        <f>VLOOKUP(H683,CR!A$1:CK$26,89,FALSE)</f>
        <v>0</v>
      </c>
    </row>
    <row r="684" spans="1:27" x14ac:dyDescent="0.25">
      <c r="A684" s="5">
        <f t="shared" si="66"/>
        <v>1900</v>
      </c>
      <c r="B684" s="5">
        <f t="shared" si="67"/>
        <v>1</v>
      </c>
      <c r="C684" s="5" t="str">
        <f>VLOOKUP(B684,Tablas!E$1:F$13,2,FALSE)</f>
        <v>1T</v>
      </c>
      <c r="D684" s="60"/>
      <c r="E684" s="55"/>
      <c r="F684" s="243"/>
      <c r="G684" s="419">
        <f>VLOOKUP(F684,Terceros!A:C,3,FALSE)</f>
        <v>0</v>
      </c>
      <c r="H684" s="243"/>
      <c r="I684" s="56"/>
      <c r="J684" s="286" t="str">
        <f t="shared" si="68"/>
        <v>n</v>
      </c>
      <c r="K684" s="286">
        <f>VLOOKUP(F684,Terceros!A:D,4,FALSE)</f>
        <v>0</v>
      </c>
      <c r="L684" s="61" t="s">
        <v>63</v>
      </c>
      <c r="M684" s="57"/>
      <c r="N684" s="58"/>
      <c r="O684" s="57">
        <f t="shared" si="64"/>
        <v>0</v>
      </c>
      <c r="P684" s="59"/>
      <c r="Q684" s="58"/>
      <c r="R684" s="57">
        <f t="shared" si="65"/>
        <v>0</v>
      </c>
      <c r="S684" s="99">
        <f t="shared" si="69"/>
        <v>0</v>
      </c>
      <c r="T684" s="56"/>
      <c r="U684" s="60"/>
      <c r="V684" s="322"/>
      <c r="W684" s="56"/>
      <c r="X684" s="242">
        <f>VLOOKUP(F684,Terceros!A$2:A$301,1,FALSE)</f>
        <v>0</v>
      </c>
      <c r="Y684" s="238">
        <f>VLOOKUP(H684,CR!A$3:A$27,1,FALSE)</f>
        <v>0</v>
      </c>
      <c r="Z684" s="285">
        <f>VLOOKUP(F684,Terceros!A:B,2,FALSE)</f>
        <v>0</v>
      </c>
      <c r="AA684" s="242">
        <f>VLOOKUP(H684,CR!A$1:CK$26,89,FALSE)</f>
        <v>0</v>
      </c>
    </row>
    <row r="685" spans="1:27" x14ac:dyDescent="0.25">
      <c r="A685" s="5">
        <f t="shared" si="66"/>
        <v>1900</v>
      </c>
      <c r="B685" s="5">
        <f t="shared" si="67"/>
        <v>1</v>
      </c>
      <c r="C685" s="5" t="str">
        <f>VLOOKUP(B685,Tablas!E$1:F$13,2,FALSE)</f>
        <v>1T</v>
      </c>
      <c r="D685" s="60"/>
      <c r="E685" s="55"/>
      <c r="F685" s="243"/>
      <c r="G685" s="419">
        <f>VLOOKUP(F685,Terceros!A:C,3,FALSE)</f>
        <v>0</v>
      </c>
      <c r="H685" s="243"/>
      <c r="I685" s="56"/>
      <c r="J685" s="286" t="str">
        <f t="shared" si="68"/>
        <v>n</v>
      </c>
      <c r="K685" s="286">
        <f>VLOOKUP(F685,Terceros!A:D,4,FALSE)</f>
        <v>0</v>
      </c>
      <c r="L685" s="61" t="s">
        <v>63</v>
      </c>
      <c r="M685" s="57"/>
      <c r="N685" s="58"/>
      <c r="O685" s="57">
        <f t="shared" si="64"/>
        <v>0</v>
      </c>
      <c r="P685" s="59"/>
      <c r="Q685" s="58"/>
      <c r="R685" s="57">
        <f t="shared" si="65"/>
        <v>0</v>
      </c>
      <c r="S685" s="99">
        <f t="shared" si="69"/>
        <v>0</v>
      </c>
      <c r="T685" s="56"/>
      <c r="U685" s="60"/>
      <c r="V685" s="322"/>
      <c r="W685" s="56"/>
      <c r="X685" s="242">
        <f>VLOOKUP(F685,Terceros!A$2:A$301,1,FALSE)</f>
        <v>0</v>
      </c>
      <c r="Y685" s="238">
        <f>VLOOKUP(H685,CR!A$3:A$27,1,FALSE)</f>
        <v>0</v>
      </c>
      <c r="Z685" s="285">
        <f>VLOOKUP(F685,Terceros!A:B,2,FALSE)</f>
        <v>0</v>
      </c>
      <c r="AA685" s="242">
        <f>VLOOKUP(H685,CR!A$1:CK$26,89,FALSE)</f>
        <v>0</v>
      </c>
    </row>
    <row r="686" spans="1:27" x14ac:dyDescent="0.25">
      <c r="A686" s="5">
        <f t="shared" si="66"/>
        <v>1900</v>
      </c>
      <c r="B686" s="5">
        <f t="shared" si="67"/>
        <v>1</v>
      </c>
      <c r="C686" s="5" t="str">
        <f>VLOOKUP(B686,Tablas!E$1:F$13,2,FALSE)</f>
        <v>1T</v>
      </c>
      <c r="D686" s="60"/>
      <c r="E686" s="55"/>
      <c r="F686" s="243"/>
      <c r="G686" s="419">
        <f>VLOOKUP(F686,Terceros!A:C,3,FALSE)</f>
        <v>0</v>
      </c>
      <c r="H686" s="243"/>
      <c r="I686" s="56"/>
      <c r="J686" s="286" t="str">
        <f t="shared" si="68"/>
        <v>n</v>
      </c>
      <c r="K686" s="286">
        <f>VLOOKUP(F686,Terceros!A:D,4,FALSE)</f>
        <v>0</v>
      </c>
      <c r="L686" s="61" t="s">
        <v>63</v>
      </c>
      <c r="M686" s="57"/>
      <c r="N686" s="58"/>
      <c r="O686" s="57">
        <f t="shared" si="64"/>
        <v>0</v>
      </c>
      <c r="P686" s="59"/>
      <c r="Q686" s="58"/>
      <c r="R686" s="57">
        <f t="shared" si="65"/>
        <v>0</v>
      </c>
      <c r="S686" s="99">
        <f t="shared" si="69"/>
        <v>0</v>
      </c>
      <c r="T686" s="56"/>
      <c r="U686" s="60"/>
      <c r="V686" s="322"/>
      <c r="W686" s="56"/>
      <c r="X686" s="242">
        <f>VLOOKUP(F686,Terceros!A$2:A$301,1,FALSE)</f>
        <v>0</v>
      </c>
      <c r="Y686" s="238">
        <f>VLOOKUP(H686,CR!A$3:A$27,1,FALSE)</f>
        <v>0</v>
      </c>
      <c r="Z686" s="285">
        <f>VLOOKUP(F686,Terceros!A:B,2,FALSE)</f>
        <v>0</v>
      </c>
      <c r="AA686" s="242">
        <f>VLOOKUP(H686,CR!A$1:CK$26,89,FALSE)</f>
        <v>0</v>
      </c>
    </row>
    <row r="687" spans="1:27" x14ac:dyDescent="0.25">
      <c r="A687" s="5">
        <f t="shared" si="66"/>
        <v>1900</v>
      </c>
      <c r="B687" s="5">
        <f t="shared" si="67"/>
        <v>1</v>
      </c>
      <c r="C687" s="5" t="str">
        <f>VLOOKUP(B687,Tablas!E$1:F$13,2,FALSE)</f>
        <v>1T</v>
      </c>
      <c r="D687" s="60"/>
      <c r="E687" s="55"/>
      <c r="F687" s="243"/>
      <c r="G687" s="419">
        <f>VLOOKUP(F687,Terceros!A:C,3,FALSE)</f>
        <v>0</v>
      </c>
      <c r="H687" s="243"/>
      <c r="I687" s="56"/>
      <c r="J687" s="286" t="str">
        <f t="shared" si="68"/>
        <v>n</v>
      </c>
      <c r="K687" s="286">
        <f>VLOOKUP(F687,Terceros!A:D,4,FALSE)</f>
        <v>0</v>
      </c>
      <c r="L687" s="61" t="s">
        <v>63</v>
      </c>
      <c r="M687" s="57"/>
      <c r="N687" s="58"/>
      <c r="O687" s="57">
        <f t="shared" si="64"/>
        <v>0</v>
      </c>
      <c r="P687" s="59"/>
      <c r="Q687" s="58"/>
      <c r="R687" s="57">
        <f t="shared" si="65"/>
        <v>0</v>
      </c>
      <c r="S687" s="99">
        <f t="shared" si="69"/>
        <v>0</v>
      </c>
      <c r="T687" s="56"/>
      <c r="U687" s="60"/>
      <c r="V687" s="322"/>
      <c r="W687" s="56"/>
      <c r="X687" s="242">
        <f>VLOOKUP(F687,Terceros!A$2:A$301,1,FALSE)</f>
        <v>0</v>
      </c>
      <c r="Y687" s="238">
        <f>VLOOKUP(H687,CR!A$3:A$27,1,FALSE)</f>
        <v>0</v>
      </c>
      <c r="Z687" s="285">
        <f>VLOOKUP(F687,Terceros!A:B,2,FALSE)</f>
        <v>0</v>
      </c>
      <c r="AA687" s="242">
        <f>VLOOKUP(H687,CR!A$1:CK$26,89,FALSE)</f>
        <v>0</v>
      </c>
    </row>
    <row r="688" spans="1:27" x14ac:dyDescent="0.25">
      <c r="A688" s="5">
        <f t="shared" si="66"/>
        <v>1900</v>
      </c>
      <c r="B688" s="5">
        <f t="shared" si="67"/>
        <v>1</v>
      </c>
      <c r="C688" s="5" t="str">
        <f>VLOOKUP(B688,Tablas!E$1:F$13,2,FALSE)</f>
        <v>1T</v>
      </c>
      <c r="D688" s="60"/>
      <c r="E688" s="55"/>
      <c r="F688" s="243"/>
      <c r="G688" s="419">
        <f>VLOOKUP(F688,Terceros!A:C,3,FALSE)</f>
        <v>0</v>
      </c>
      <c r="H688" s="243"/>
      <c r="I688" s="56"/>
      <c r="J688" s="286" t="str">
        <f t="shared" si="68"/>
        <v>n</v>
      </c>
      <c r="K688" s="286">
        <f>VLOOKUP(F688,Terceros!A:D,4,FALSE)</f>
        <v>0</v>
      </c>
      <c r="L688" s="61" t="s">
        <v>63</v>
      </c>
      <c r="M688" s="57"/>
      <c r="N688" s="58"/>
      <c r="O688" s="57">
        <f t="shared" si="64"/>
        <v>0</v>
      </c>
      <c r="P688" s="59"/>
      <c r="Q688" s="58"/>
      <c r="R688" s="57">
        <f t="shared" si="65"/>
        <v>0</v>
      </c>
      <c r="S688" s="99">
        <f t="shared" si="69"/>
        <v>0</v>
      </c>
      <c r="T688" s="56"/>
      <c r="U688" s="60"/>
      <c r="V688" s="322"/>
      <c r="W688" s="56"/>
      <c r="X688" s="242">
        <f>VLOOKUP(F688,Terceros!A$2:A$301,1,FALSE)</f>
        <v>0</v>
      </c>
      <c r="Y688" s="238">
        <f>VLOOKUP(H688,CR!A$3:A$27,1,FALSE)</f>
        <v>0</v>
      </c>
      <c r="Z688" s="285">
        <f>VLOOKUP(F688,Terceros!A:B,2,FALSE)</f>
        <v>0</v>
      </c>
      <c r="AA688" s="242">
        <f>VLOOKUP(H688,CR!A$1:CK$26,89,FALSE)</f>
        <v>0</v>
      </c>
    </row>
    <row r="689" spans="1:27" x14ac:dyDescent="0.25">
      <c r="A689" s="5">
        <f t="shared" si="66"/>
        <v>1900</v>
      </c>
      <c r="B689" s="5">
        <f t="shared" si="67"/>
        <v>1</v>
      </c>
      <c r="C689" s="5" t="str">
        <f>VLOOKUP(B689,Tablas!E$1:F$13,2,FALSE)</f>
        <v>1T</v>
      </c>
      <c r="D689" s="60"/>
      <c r="E689" s="55"/>
      <c r="F689" s="243"/>
      <c r="G689" s="419">
        <f>VLOOKUP(F689,Terceros!A:C,3,FALSE)</f>
        <v>0</v>
      </c>
      <c r="H689" s="243"/>
      <c r="I689" s="56"/>
      <c r="J689" s="286" t="str">
        <f t="shared" si="68"/>
        <v>n</v>
      </c>
      <c r="K689" s="286">
        <f>VLOOKUP(F689,Terceros!A:D,4,FALSE)</f>
        <v>0</v>
      </c>
      <c r="L689" s="61" t="s">
        <v>63</v>
      </c>
      <c r="M689" s="57"/>
      <c r="N689" s="58"/>
      <c r="O689" s="57">
        <f t="shared" si="64"/>
        <v>0</v>
      </c>
      <c r="P689" s="59"/>
      <c r="Q689" s="58"/>
      <c r="R689" s="57">
        <f t="shared" si="65"/>
        <v>0</v>
      </c>
      <c r="S689" s="99">
        <f t="shared" si="69"/>
        <v>0</v>
      </c>
      <c r="T689" s="56"/>
      <c r="U689" s="60"/>
      <c r="V689" s="322"/>
      <c r="W689" s="56"/>
      <c r="X689" s="242">
        <f>VLOOKUP(F689,Terceros!A$2:A$301,1,FALSE)</f>
        <v>0</v>
      </c>
      <c r="Y689" s="238">
        <f>VLOOKUP(H689,CR!A$3:A$27,1,FALSE)</f>
        <v>0</v>
      </c>
      <c r="Z689" s="285">
        <f>VLOOKUP(F689,Terceros!A:B,2,FALSE)</f>
        <v>0</v>
      </c>
      <c r="AA689" s="242">
        <f>VLOOKUP(H689,CR!A$1:CK$26,89,FALSE)</f>
        <v>0</v>
      </c>
    </row>
    <row r="690" spans="1:27" x14ac:dyDescent="0.25">
      <c r="A690" s="5">
        <f t="shared" si="66"/>
        <v>1900</v>
      </c>
      <c r="B690" s="5">
        <f t="shared" si="67"/>
        <v>1</v>
      </c>
      <c r="C690" s="5" t="str">
        <f>VLOOKUP(B690,Tablas!E$1:F$13,2,FALSE)</f>
        <v>1T</v>
      </c>
      <c r="D690" s="60"/>
      <c r="E690" s="55"/>
      <c r="F690" s="243"/>
      <c r="G690" s="419">
        <f>VLOOKUP(F690,Terceros!A:C,3,FALSE)</f>
        <v>0</v>
      </c>
      <c r="H690" s="243"/>
      <c r="I690" s="56"/>
      <c r="J690" s="286" t="str">
        <f t="shared" si="68"/>
        <v>n</v>
      </c>
      <c r="K690" s="286">
        <f>VLOOKUP(F690,Terceros!A:D,4,FALSE)</f>
        <v>0</v>
      </c>
      <c r="L690" s="61" t="s">
        <v>63</v>
      </c>
      <c r="M690" s="57"/>
      <c r="N690" s="58"/>
      <c r="O690" s="57">
        <f t="shared" si="64"/>
        <v>0</v>
      </c>
      <c r="P690" s="59"/>
      <c r="Q690" s="58"/>
      <c r="R690" s="57">
        <f t="shared" si="65"/>
        <v>0</v>
      </c>
      <c r="S690" s="99">
        <f t="shared" si="69"/>
        <v>0</v>
      </c>
      <c r="T690" s="56"/>
      <c r="U690" s="60"/>
      <c r="V690" s="322"/>
      <c r="W690" s="56"/>
      <c r="X690" s="242">
        <f>VLOOKUP(F690,Terceros!A$2:A$301,1,FALSE)</f>
        <v>0</v>
      </c>
      <c r="Y690" s="238">
        <f>VLOOKUP(H690,CR!A$3:A$27,1,FALSE)</f>
        <v>0</v>
      </c>
      <c r="Z690" s="285">
        <f>VLOOKUP(F690,Terceros!A:B,2,FALSE)</f>
        <v>0</v>
      </c>
      <c r="AA690" s="242">
        <f>VLOOKUP(H690,CR!A$1:CK$26,89,FALSE)</f>
        <v>0</v>
      </c>
    </row>
    <row r="691" spans="1:27" x14ac:dyDescent="0.25">
      <c r="A691" s="5">
        <f t="shared" si="66"/>
        <v>1900</v>
      </c>
      <c r="B691" s="5">
        <f t="shared" si="67"/>
        <v>1</v>
      </c>
      <c r="C691" s="5" t="str">
        <f>VLOOKUP(B691,Tablas!E$1:F$13,2,FALSE)</f>
        <v>1T</v>
      </c>
      <c r="D691" s="60"/>
      <c r="E691" s="55"/>
      <c r="F691" s="243"/>
      <c r="G691" s="419">
        <f>VLOOKUP(F691,Terceros!A:C,3,FALSE)</f>
        <v>0</v>
      </c>
      <c r="H691" s="243"/>
      <c r="I691" s="56"/>
      <c r="J691" s="286" t="str">
        <f t="shared" si="68"/>
        <v>n</v>
      </c>
      <c r="K691" s="286">
        <f>VLOOKUP(F691,Terceros!A:D,4,FALSE)</f>
        <v>0</v>
      </c>
      <c r="L691" s="61" t="s">
        <v>63</v>
      </c>
      <c r="M691" s="57"/>
      <c r="N691" s="58"/>
      <c r="O691" s="57">
        <f t="shared" si="64"/>
        <v>0</v>
      </c>
      <c r="P691" s="59"/>
      <c r="Q691" s="58"/>
      <c r="R691" s="57">
        <f t="shared" si="65"/>
        <v>0</v>
      </c>
      <c r="S691" s="99">
        <f t="shared" si="69"/>
        <v>0</v>
      </c>
      <c r="T691" s="56"/>
      <c r="U691" s="60"/>
      <c r="V691" s="322"/>
      <c r="W691" s="56"/>
      <c r="X691" s="242">
        <f>VLOOKUP(F691,Terceros!A$2:A$301,1,FALSE)</f>
        <v>0</v>
      </c>
      <c r="Y691" s="238">
        <f>VLOOKUP(H691,CR!A$3:A$27,1,FALSE)</f>
        <v>0</v>
      </c>
      <c r="Z691" s="285">
        <f>VLOOKUP(F691,Terceros!A:B,2,FALSE)</f>
        <v>0</v>
      </c>
      <c r="AA691" s="242">
        <f>VLOOKUP(H691,CR!A$1:CK$26,89,FALSE)</f>
        <v>0</v>
      </c>
    </row>
    <row r="692" spans="1:27" x14ac:dyDescent="0.25">
      <c r="A692" s="5">
        <f t="shared" si="66"/>
        <v>1900</v>
      </c>
      <c r="B692" s="5">
        <f t="shared" si="67"/>
        <v>1</v>
      </c>
      <c r="C692" s="5" t="str">
        <f>VLOOKUP(B692,Tablas!E$1:F$13,2,FALSE)</f>
        <v>1T</v>
      </c>
      <c r="D692" s="60"/>
      <c r="E692" s="55"/>
      <c r="F692" s="243"/>
      <c r="G692" s="419">
        <f>VLOOKUP(F692,Terceros!A:C,3,FALSE)</f>
        <v>0</v>
      </c>
      <c r="H692" s="243"/>
      <c r="I692" s="56"/>
      <c r="J692" s="286" t="str">
        <f t="shared" si="68"/>
        <v>n</v>
      </c>
      <c r="K692" s="286">
        <f>VLOOKUP(F692,Terceros!A:D,4,FALSE)</f>
        <v>0</v>
      </c>
      <c r="L692" s="61" t="s">
        <v>63</v>
      </c>
      <c r="M692" s="57"/>
      <c r="N692" s="58"/>
      <c r="O692" s="57">
        <f t="shared" si="64"/>
        <v>0</v>
      </c>
      <c r="P692" s="59"/>
      <c r="Q692" s="58"/>
      <c r="R692" s="57">
        <f t="shared" si="65"/>
        <v>0</v>
      </c>
      <c r="S692" s="99">
        <f t="shared" si="69"/>
        <v>0</v>
      </c>
      <c r="T692" s="56"/>
      <c r="U692" s="60"/>
      <c r="V692" s="322"/>
      <c r="W692" s="56"/>
      <c r="X692" s="242">
        <f>VLOOKUP(F692,Terceros!A$2:A$301,1,FALSE)</f>
        <v>0</v>
      </c>
      <c r="Y692" s="238">
        <f>VLOOKUP(H692,CR!A$3:A$27,1,FALSE)</f>
        <v>0</v>
      </c>
      <c r="Z692" s="285">
        <f>VLOOKUP(F692,Terceros!A:B,2,FALSE)</f>
        <v>0</v>
      </c>
      <c r="AA692" s="242">
        <f>VLOOKUP(H692,CR!A$1:CK$26,89,FALSE)</f>
        <v>0</v>
      </c>
    </row>
    <row r="693" spans="1:27" x14ac:dyDescent="0.25">
      <c r="A693" s="5">
        <f t="shared" si="66"/>
        <v>1900</v>
      </c>
      <c r="B693" s="5">
        <f t="shared" si="67"/>
        <v>1</v>
      </c>
      <c r="C693" s="5" t="str">
        <f>VLOOKUP(B693,Tablas!E$1:F$13,2,FALSE)</f>
        <v>1T</v>
      </c>
      <c r="D693" s="60"/>
      <c r="E693" s="55"/>
      <c r="F693" s="243"/>
      <c r="G693" s="419">
        <f>VLOOKUP(F693,Terceros!A:C,3,FALSE)</f>
        <v>0</v>
      </c>
      <c r="H693" s="243"/>
      <c r="I693" s="56"/>
      <c r="J693" s="286" t="str">
        <f t="shared" si="68"/>
        <v>n</v>
      </c>
      <c r="K693" s="286">
        <f>VLOOKUP(F693,Terceros!A:D,4,FALSE)</f>
        <v>0</v>
      </c>
      <c r="L693" s="61" t="s">
        <v>63</v>
      </c>
      <c r="M693" s="57"/>
      <c r="N693" s="58"/>
      <c r="O693" s="57">
        <f t="shared" si="64"/>
        <v>0</v>
      </c>
      <c r="P693" s="59"/>
      <c r="Q693" s="58"/>
      <c r="R693" s="57">
        <f t="shared" si="65"/>
        <v>0</v>
      </c>
      <c r="S693" s="99">
        <f t="shared" si="69"/>
        <v>0</v>
      </c>
      <c r="T693" s="56"/>
      <c r="U693" s="60"/>
      <c r="V693" s="322"/>
      <c r="W693" s="56"/>
      <c r="X693" s="242">
        <f>VLOOKUP(F693,Terceros!A$2:A$301,1,FALSE)</f>
        <v>0</v>
      </c>
      <c r="Y693" s="238">
        <f>VLOOKUP(H693,CR!A$3:A$27,1,FALSE)</f>
        <v>0</v>
      </c>
      <c r="Z693" s="285">
        <f>VLOOKUP(F693,Terceros!A:B,2,FALSE)</f>
        <v>0</v>
      </c>
      <c r="AA693" s="242">
        <f>VLOOKUP(H693,CR!A$1:CK$26,89,FALSE)</f>
        <v>0</v>
      </c>
    </row>
    <row r="694" spans="1:27" x14ac:dyDescent="0.25">
      <c r="A694" s="5">
        <f t="shared" si="66"/>
        <v>1900</v>
      </c>
      <c r="B694" s="5">
        <f t="shared" si="67"/>
        <v>1</v>
      </c>
      <c r="C694" s="5" t="str">
        <f>VLOOKUP(B694,Tablas!E$1:F$13,2,FALSE)</f>
        <v>1T</v>
      </c>
      <c r="D694" s="60"/>
      <c r="E694" s="55"/>
      <c r="F694" s="243"/>
      <c r="G694" s="419">
        <f>VLOOKUP(F694,Terceros!A:C,3,FALSE)</f>
        <v>0</v>
      </c>
      <c r="H694" s="243"/>
      <c r="I694" s="56"/>
      <c r="J694" s="286" t="str">
        <f t="shared" si="68"/>
        <v>n</v>
      </c>
      <c r="K694" s="286">
        <f>VLOOKUP(F694,Terceros!A:D,4,FALSE)</f>
        <v>0</v>
      </c>
      <c r="L694" s="61" t="s">
        <v>63</v>
      </c>
      <c r="M694" s="57"/>
      <c r="N694" s="58"/>
      <c r="O694" s="57">
        <f t="shared" si="64"/>
        <v>0</v>
      </c>
      <c r="P694" s="59"/>
      <c r="Q694" s="58"/>
      <c r="R694" s="57">
        <f t="shared" si="65"/>
        <v>0</v>
      </c>
      <c r="S694" s="99">
        <f t="shared" si="69"/>
        <v>0</v>
      </c>
      <c r="T694" s="56"/>
      <c r="U694" s="60"/>
      <c r="V694" s="322"/>
      <c r="W694" s="56"/>
      <c r="X694" s="242">
        <f>VLOOKUP(F694,Terceros!A$2:A$301,1,FALSE)</f>
        <v>0</v>
      </c>
      <c r="Y694" s="238">
        <f>VLOOKUP(H694,CR!A$3:A$27,1,FALSE)</f>
        <v>0</v>
      </c>
      <c r="Z694" s="285">
        <f>VLOOKUP(F694,Terceros!A:B,2,FALSE)</f>
        <v>0</v>
      </c>
      <c r="AA694" s="242">
        <f>VLOOKUP(H694,CR!A$1:CK$26,89,FALSE)</f>
        <v>0</v>
      </c>
    </row>
    <row r="695" spans="1:27" x14ac:dyDescent="0.25">
      <c r="A695" s="5">
        <f t="shared" si="66"/>
        <v>1900</v>
      </c>
      <c r="B695" s="5">
        <f t="shared" si="67"/>
        <v>1</v>
      </c>
      <c r="C695" s="5" t="str">
        <f>VLOOKUP(B695,Tablas!E$1:F$13,2,FALSE)</f>
        <v>1T</v>
      </c>
      <c r="D695" s="60"/>
      <c r="E695" s="55"/>
      <c r="F695" s="243"/>
      <c r="G695" s="419">
        <f>VLOOKUP(F695,Terceros!A:C,3,FALSE)</f>
        <v>0</v>
      </c>
      <c r="H695" s="243"/>
      <c r="I695" s="56"/>
      <c r="J695" s="286" t="str">
        <f t="shared" si="68"/>
        <v>n</v>
      </c>
      <c r="K695" s="286">
        <f>VLOOKUP(F695,Terceros!A:D,4,FALSE)</f>
        <v>0</v>
      </c>
      <c r="L695" s="61" t="s">
        <v>63</v>
      </c>
      <c r="M695" s="57"/>
      <c r="N695" s="58"/>
      <c r="O695" s="57">
        <f t="shared" si="64"/>
        <v>0</v>
      </c>
      <c r="P695" s="59"/>
      <c r="Q695" s="58"/>
      <c r="R695" s="57">
        <f t="shared" si="65"/>
        <v>0</v>
      </c>
      <c r="S695" s="99">
        <f t="shared" si="69"/>
        <v>0</v>
      </c>
      <c r="T695" s="56"/>
      <c r="U695" s="60"/>
      <c r="V695" s="322"/>
      <c r="W695" s="56"/>
      <c r="X695" s="242">
        <f>VLOOKUP(F695,Terceros!A$2:A$301,1,FALSE)</f>
        <v>0</v>
      </c>
      <c r="Y695" s="238">
        <f>VLOOKUP(H695,CR!A$3:A$27,1,FALSE)</f>
        <v>0</v>
      </c>
      <c r="Z695" s="285">
        <f>VLOOKUP(F695,Terceros!A:B,2,FALSE)</f>
        <v>0</v>
      </c>
      <c r="AA695" s="242">
        <f>VLOOKUP(H695,CR!A$1:CK$26,89,FALSE)</f>
        <v>0</v>
      </c>
    </row>
    <row r="696" spans="1:27" x14ac:dyDescent="0.25">
      <c r="A696" s="5">
        <f t="shared" si="66"/>
        <v>1900</v>
      </c>
      <c r="B696" s="5">
        <f t="shared" si="67"/>
        <v>1</v>
      </c>
      <c r="C696" s="5" t="str">
        <f>VLOOKUP(B696,Tablas!E$1:F$13,2,FALSE)</f>
        <v>1T</v>
      </c>
      <c r="D696" s="60"/>
      <c r="E696" s="55"/>
      <c r="F696" s="243"/>
      <c r="G696" s="419">
        <f>VLOOKUP(F696,Terceros!A:C,3,FALSE)</f>
        <v>0</v>
      </c>
      <c r="H696" s="243"/>
      <c r="I696" s="56"/>
      <c r="J696" s="286" t="str">
        <f t="shared" si="68"/>
        <v>n</v>
      </c>
      <c r="K696" s="286">
        <f>VLOOKUP(F696,Terceros!A:D,4,FALSE)</f>
        <v>0</v>
      </c>
      <c r="L696" s="61" t="s">
        <v>63</v>
      </c>
      <c r="M696" s="57"/>
      <c r="N696" s="58"/>
      <c r="O696" s="57">
        <f t="shared" si="64"/>
        <v>0</v>
      </c>
      <c r="P696" s="59"/>
      <c r="Q696" s="58"/>
      <c r="R696" s="57">
        <f t="shared" si="65"/>
        <v>0</v>
      </c>
      <c r="S696" s="99">
        <f t="shared" si="69"/>
        <v>0</v>
      </c>
      <c r="T696" s="56"/>
      <c r="U696" s="60"/>
      <c r="V696" s="322"/>
      <c r="W696" s="56"/>
      <c r="X696" s="242">
        <f>VLOOKUP(F696,Terceros!A$2:A$301,1,FALSE)</f>
        <v>0</v>
      </c>
      <c r="Y696" s="238">
        <f>VLOOKUP(H696,CR!A$3:A$27,1,FALSE)</f>
        <v>0</v>
      </c>
      <c r="Z696" s="285">
        <f>VLOOKUP(F696,Terceros!A:B,2,FALSE)</f>
        <v>0</v>
      </c>
      <c r="AA696" s="242">
        <f>VLOOKUP(H696,CR!A$1:CK$26,89,FALSE)</f>
        <v>0</v>
      </c>
    </row>
    <row r="697" spans="1:27" x14ac:dyDescent="0.25">
      <c r="A697" s="5">
        <f t="shared" si="66"/>
        <v>1900</v>
      </c>
      <c r="B697" s="5">
        <f t="shared" si="67"/>
        <v>1</v>
      </c>
      <c r="C697" s="5" t="str">
        <f>VLOOKUP(B697,Tablas!E$1:F$13,2,FALSE)</f>
        <v>1T</v>
      </c>
      <c r="D697" s="60"/>
      <c r="E697" s="55"/>
      <c r="F697" s="243"/>
      <c r="G697" s="419">
        <f>VLOOKUP(F697,Terceros!A:C,3,FALSE)</f>
        <v>0</v>
      </c>
      <c r="H697" s="243"/>
      <c r="I697" s="56"/>
      <c r="J697" s="286" t="str">
        <f t="shared" si="68"/>
        <v>n</v>
      </c>
      <c r="K697" s="286">
        <f>VLOOKUP(F697,Terceros!A:D,4,FALSE)</f>
        <v>0</v>
      </c>
      <c r="L697" s="61" t="s">
        <v>63</v>
      </c>
      <c r="M697" s="57"/>
      <c r="N697" s="58"/>
      <c r="O697" s="57">
        <f t="shared" si="64"/>
        <v>0</v>
      </c>
      <c r="P697" s="59"/>
      <c r="Q697" s="58"/>
      <c r="R697" s="57">
        <f t="shared" si="65"/>
        <v>0</v>
      </c>
      <c r="S697" s="99">
        <f t="shared" si="69"/>
        <v>0</v>
      </c>
      <c r="T697" s="56"/>
      <c r="U697" s="60"/>
      <c r="V697" s="322"/>
      <c r="W697" s="56"/>
      <c r="X697" s="242">
        <f>VLOOKUP(F697,Terceros!A$2:A$301,1,FALSE)</f>
        <v>0</v>
      </c>
      <c r="Y697" s="238">
        <f>VLOOKUP(H697,CR!A$3:A$27,1,FALSE)</f>
        <v>0</v>
      </c>
      <c r="Z697" s="285">
        <f>VLOOKUP(F697,Terceros!A:B,2,FALSE)</f>
        <v>0</v>
      </c>
      <c r="AA697" s="242">
        <f>VLOOKUP(H697,CR!A$1:CK$26,89,FALSE)</f>
        <v>0</v>
      </c>
    </row>
    <row r="698" spans="1:27" x14ac:dyDescent="0.25">
      <c r="A698" s="5">
        <f t="shared" si="66"/>
        <v>1900</v>
      </c>
      <c r="B698" s="5">
        <f t="shared" si="67"/>
        <v>1</v>
      </c>
      <c r="C698" s="5" t="str">
        <f>VLOOKUP(B698,Tablas!E$1:F$13,2,FALSE)</f>
        <v>1T</v>
      </c>
      <c r="D698" s="60"/>
      <c r="E698" s="55"/>
      <c r="F698" s="243"/>
      <c r="G698" s="419">
        <f>VLOOKUP(F698,Terceros!A:C,3,FALSE)</f>
        <v>0</v>
      </c>
      <c r="H698" s="243"/>
      <c r="I698" s="56"/>
      <c r="J698" s="286" t="str">
        <f t="shared" si="68"/>
        <v>n</v>
      </c>
      <c r="K698" s="286">
        <f>VLOOKUP(F698,Terceros!A:D,4,FALSE)</f>
        <v>0</v>
      </c>
      <c r="L698" s="61" t="s">
        <v>63</v>
      </c>
      <c r="M698" s="57"/>
      <c r="N698" s="58"/>
      <c r="O698" s="57">
        <f t="shared" si="64"/>
        <v>0</v>
      </c>
      <c r="P698" s="59"/>
      <c r="Q698" s="58"/>
      <c r="R698" s="57">
        <f t="shared" si="65"/>
        <v>0</v>
      </c>
      <c r="S698" s="99">
        <f t="shared" si="69"/>
        <v>0</v>
      </c>
      <c r="T698" s="56"/>
      <c r="U698" s="60"/>
      <c r="V698" s="322"/>
      <c r="W698" s="56"/>
      <c r="X698" s="242">
        <f>VLOOKUP(F698,Terceros!A$2:A$301,1,FALSE)</f>
        <v>0</v>
      </c>
      <c r="Y698" s="238">
        <f>VLOOKUP(H698,CR!A$3:A$27,1,FALSE)</f>
        <v>0</v>
      </c>
      <c r="Z698" s="285">
        <f>VLOOKUP(F698,Terceros!A:B,2,FALSE)</f>
        <v>0</v>
      </c>
      <c r="AA698" s="242">
        <f>VLOOKUP(H698,CR!A$1:CK$26,89,FALSE)</f>
        <v>0</v>
      </c>
    </row>
    <row r="699" spans="1:27" x14ac:dyDescent="0.25">
      <c r="A699" s="5">
        <f t="shared" si="66"/>
        <v>1900</v>
      </c>
      <c r="B699" s="5">
        <f t="shared" si="67"/>
        <v>1</v>
      </c>
      <c r="C699" s="5" t="str">
        <f>VLOOKUP(B699,Tablas!E$1:F$13,2,FALSE)</f>
        <v>1T</v>
      </c>
      <c r="D699" s="60"/>
      <c r="E699" s="55"/>
      <c r="F699" s="243"/>
      <c r="G699" s="419">
        <f>VLOOKUP(F699,Terceros!A:C,3,FALSE)</f>
        <v>0</v>
      </c>
      <c r="H699" s="243"/>
      <c r="I699" s="56"/>
      <c r="J699" s="286" t="str">
        <f t="shared" si="68"/>
        <v>n</v>
      </c>
      <c r="K699" s="286">
        <f>VLOOKUP(F699,Terceros!A:D,4,FALSE)</f>
        <v>0</v>
      </c>
      <c r="L699" s="61" t="s">
        <v>63</v>
      </c>
      <c r="M699" s="57"/>
      <c r="N699" s="58"/>
      <c r="O699" s="57">
        <f t="shared" si="64"/>
        <v>0</v>
      </c>
      <c r="P699" s="59"/>
      <c r="Q699" s="58"/>
      <c r="R699" s="57">
        <f t="shared" si="65"/>
        <v>0</v>
      </c>
      <c r="S699" s="99">
        <f t="shared" si="69"/>
        <v>0</v>
      </c>
      <c r="T699" s="56"/>
      <c r="U699" s="60"/>
      <c r="V699" s="322"/>
      <c r="W699" s="56"/>
      <c r="X699" s="242">
        <f>VLOOKUP(F699,Terceros!A$2:A$301,1,FALSE)</f>
        <v>0</v>
      </c>
      <c r="Y699" s="238">
        <f>VLOOKUP(H699,CR!A$3:A$27,1,FALSE)</f>
        <v>0</v>
      </c>
      <c r="Z699" s="285">
        <f>VLOOKUP(F699,Terceros!A:B,2,FALSE)</f>
        <v>0</v>
      </c>
      <c r="AA699" s="242">
        <f>VLOOKUP(H699,CR!A$1:CK$26,89,FALSE)</f>
        <v>0</v>
      </c>
    </row>
    <row r="700" spans="1:27" x14ac:dyDescent="0.25">
      <c r="A700" s="5">
        <f t="shared" si="66"/>
        <v>1900</v>
      </c>
      <c r="B700" s="5">
        <f t="shared" si="67"/>
        <v>1</v>
      </c>
      <c r="C700" s="5" t="str">
        <f>VLOOKUP(B700,Tablas!E$1:F$13,2,FALSE)</f>
        <v>1T</v>
      </c>
      <c r="D700" s="60"/>
      <c r="E700" s="55"/>
      <c r="F700" s="243"/>
      <c r="G700" s="419">
        <f>VLOOKUP(F700,Terceros!A:C,3,FALSE)</f>
        <v>0</v>
      </c>
      <c r="H700" s="243"/>
      <c r="I700" s="56"/>
      <c r="J700" s="286" t="str">
        <f t="shared" si="68"/>
        <v>n</v>
      </c>
      <c r="K700" s="286">
        <f>VLOOKUP(F700,Terceros!A:D,4,FALSE)</f>
        <v>0</v>
      </c>
      <c r="L700" s="61" t="s">
        <v>63</v>
      </c>
      <c r="M700" s="57"/>
      <c r="N700" s="58"/>
      <c r="O700" s="57">
        <f t="shared" si="64"/>
        <v>0</v>
      </c>
      <c r="P700" s="59"/>
      <c r="Q700" s="58"/>
      <c r="R700" s="57">
        <f t="shared" si="65"/>
        <v>0</v>
      </c>
      <c r="S700" s="99">
        <f t="shared" si="69"/>
        <v>0</v>
      </c>
      <c r="T700" s="56"/>
      <c r="U700" s="60"/>
      <c r="V700" s="322"/>
      <c r="W700" s="56"/>
      <c r="X700" s="242">
        <f>VLOOKUP(F700,Terceros!A$2:A$301,1,FALSE)</f>
        <v>0</v>
      </c>
      <c r="Y700" s="238">
        <f>VLOOKUP(H700,CR!A$3:A$27,1,FALSE)</f>
        <v>0</v>
      </c>
      <c r="Z700" s="285">
        <f>VLOOKUP(F700,Terceros!A:B,2,FALSE)</f>
        <v>0</v>
      </c>
      <c r="AA700" s="242">
        <f>VLOOKUP(H700,CR!A$1:CK$26,89,FALSE)</f>
        <v>0</v>
      </c>
    </row>
    <row r="701" spans="1:27" x14ac:dyDescent="0.25">
      <c r="A701" s="5">
        <f t="shared" si="66"/>
        <v>1900</v>
      </c>
      <c r="B701" s="5">
        <f t="shared" si="67"/>
        <v>1</v>
      </c>
      <c r="C701" s="5" t="str">
        <f>VLOOKUP(B701,Tablas!E$1:F$13,2,FALSE)</f>
        <v>1T</v>
      </c>
      <c r="D701" s="60"/>
      <c r="E701" s="55"/>
      <c r="F701" s="243"/>
      <c r="G701" s="419">
        <f>VLOOKUP(F701,Terceros!A:C,3,FALSE)</f>
        <v>0</v>
      </c>
      <c r="H701" s="243"/>
      <c r="I701" s="56"/>
      <c r="J701" s="286" t="str">
        <f t="shared" si="68"/>
        <v>n</v>
      </c>
      <c r="K701" s="286">
        <f>VLOOKUP(F701,Terceros!A:D,4,FALSE)</f>
        <v>0</v>
      </c>
      <c r="L701" s="61" t="s">
        <v>63</v>
      </c>
      <c r="M701" s="57"/>
      <c r="N701" s="58"/>
      <c r="O701" s="57">
        <f t="shared" si="64"/>
        <v>0</v>
      </c>
      <c r="P701" s="59"/>
      <c r="Q701" s="58"/>
      <c r="R701" s="57">
        <f t="shared" si="65"/>
        <v>0</v>
      </c>
      <c r="S701" s="99">
        <f t="shared" si="69"/>
        <v>0</v>
      </c>
      <c r="T701" s="56"/>
      <c r="U701" s="60"/>
      <c r="V701" s="322"/>
      <c r="W701" s="56"/>
      <c r="X701" s="242">
        <f>VLOOKUP(F701,Terceros!A$2:A$301,1,FALSE)</f>
        <v>0</v>
      </c>
      <c r="Y701" s="238">
        <f>VLOOKUP(H701,CR!A$3:A$27,1,FALSE)</f>
        <v>0</v>
      </c>
      <c r="Z701" s="285">
        <f>VLOOKUP(F701,Terceros!A:B,2,FALSE)</f>
        <v>0</v>
      </c>
      <c r="AA701" s="242">
        <f>VLOOKUP(H701,CR!A$1:CK$26,89,FALSE)</f>
        <v>0</v>
      </c>
    </row>
    <row r="702" spans="1:27" x14ac:dyDescent="0.25">
      <c r="A702" s="5">
        <f t="shared" si="66"/>
        <v>1900</v>
      </c>
      <c r="B702" s="5">
        <f t="shared" si="67"/>
        <v>1</v>
      </c>
      <c r="C702" s="5" t="str">
        <f>VLOOKUP(B702,Tablas!E$1:F$13,2,FALSE)</f>
        <v>1T</v>
      </c>
      <c r="D702" s="60"/>
      <c r="E702" s="55"/>
      <c r="F702" s="243"/>
      <c r="G702" s="419">
        <f>VLOOKUP(F702,Terceros!A:C,3,FALSE)</f>
        <v>0</v>
      </c>
      <c r="H702" s="243"/>
      <c r="I702" s="56"/>
      <c r="J702" s="286" t="str">
        <f t="shared" si="68"/>
        <v>n</v>
      </c>
      <c r="K702" s="286">
        <f>VLOOKUP(F702,Terceros!A:D,4,FALSE)</f>
        <v>0</v>
      </c>
      <c r="L702" s="61" t="s">
        <v>63</v>
      </c>
      <c r="M702" s="57"/>
      <c r="N702" s="58"/>
      <c r="O702" s="57">
        <f t="shared" si="64"/>
        <v>0</v>
      </c>
      <c r="P702" s="59"/>
      <c r="Q702" s="58"/>
      <c r="R702" s="57">
        <f t="shared" si="65"/>
        <v>0</v>
      </c>
      <c r="S702" s="99">
        <f t="shared" si="69"/>
        <v>0</v>
      </c>
      <c r="T702" s="56"/>
      <c r="U702" s="60"/>
      <c r="V702" s="322"/>
      <c r="W702" s="56"/>
      <c r="X702" s="242">
        <f>VLOOKUP(F702,Terceros!A$2:A$301,1,FALSE)</f>
        <v>0</v>
      </c>
      <c r="Y702" s="238">
        <f>VLOOKUP(H702,CR!A$3:A$27,1,FALSE)</f>
        <v>0</v>
      </c>
      <c r="Z702" s="285">
        <f>VLOOKUP(F702,Terceros!A:B,2,FALSE)</f>
        <v>0</v>
      </c>
      <c r="AA702" s="242">
        <f>VLOOKUP(H702,CR!A$1:CK$26,89,FALSE)</f>
        <v>0</v>
      </c>
    </row>
    <row r="703" spans="1:27" x14ac:dyDescent="0.25">
      <c r="A703" s="5">
        <f t="shared" si="66"/>
        <v>1900</v>
      </c>
      <c r="B703" s="5">
        <f t="shared" si="67"/>
        <v>1</v>
      </c>
      <c r="C703" s="5" t="str">
        <f>VLOOKUP(B703,Tablas!E$1:F$13,2,FALSE)</f>
        <v>1T</v>
      </c>
      <c r="D703" s="60"/>
      <c r="E703" s="55"/>
      <c r="F703" s="243"/>
      <c r="G703" s="419">
        <f>VLOOKUP(F703,Terceros!A:C,3,FALSE)</f>
        <v>0</v>
      </c>
      <c r="H703" s="243"/>
      <c r="I703" s="56"/>
      <c r="J703" s="286" t="str">
        <f t="shared" si="68"/>
        <v>n</v>
      </c>
      <c r="K703" s="286">
        <f>VLOOKUP(F703,Terceros!A:D,4,FALSE)</f>
        <v>0</v>
      </c>
      <c r="L703" s="61" t="s">
        <v>63</v>
      </c>
      <c r="M703" s="57"/>
      <c r="N703" s="58"/>
      <c r="O703" s="57">
        <f t="shared" si="64"/>
        <v>0</v>
      </c>
      <c r="P703" s="59"/>
      <c r="Q703" s="58"/>
      <c r="R703" s="57">
        <f t="shared" si="65"/>
        <v>0</v>
      </c>
      <c r="S703" s="99">
        <f t="shared" si="69"/>
        <v>0</v>
      </c>
      <c r="T703" s="56"/>
      <c r="U703" s="60"/>
      <c r="V703" s="322"/>
      <c r="W703" s="56"/>
      <c r="X703" s="242">
        <f>VLOOKUP(F703,Terceros!A$2:A$301,1,FALSE)</f>
        <v>0</v>
      </c>
      <c r="Y703" s="238">
        <f>VLOOKUP(H703,CR!A$3:A$27,1,FALSE)</f>
        <v>0</v>
      </c>
      <c r="Z703" s="285">
        <f>VLOOKUP(F703,Terceros!A:B,2,FALSE)</f>
        <v>0</v>
      </c>
      <c r="AA703" s="242">
        <f>VLOOKUP(H703,CR!A$1:CK$26,89,FALSE)</f>
        <v>0</v>
      </c>
    </row>
    <row r="704" spans="1:27" x14ac:dyDescent="0.25">
      <c r="A704" s="5">
        <f t="shared" si="66"/>
        <v>1900</v>
      </c>
      <c r="B704" s="5">
        <f t="shared" si="67"/>
        <v>1</v>
      </c>
      <c r="C704" s="5" t="str">
        <f>VLOOKUP(B704,Tablas!E$1:F$13,2,FALSE)</f>
        <v>1T</v>
      </c>
      <c r="D704" s="60"/>
      <c r="E704" s="55"/>
      <c r="F704" s="243"/>
      <c r="G704" s="419">
        <f>VLOOKUP(F704,Terceros!A:C,3,FALSE)</f>
        <v>0</v>
      </c>
      <c r="H704" s="243"/>
      <c r="I704" s="56"/>
      <c r="J704" s="286" t="str">
        <f t="shared" si="68"/>
        <v>n</v>
      </c>
      <c r="K704" s="286">
        <f>VLOOKUP(F704,Terceros!A:D,4,FALSE)</f>
        <v>0</v>
      </c>
      <c r="L704" s="61" t="s">
        <v>63</v>
      </c>
      <c r="M704" s="57"/>
      <c r="N704" s="58"/>
      <c r="O704" s="57">
        <f t="shared" si="64"/>
        <v>0</v>
      </c>
      <c r="P704" s="59"/>
      <c r="Q704" s="58"/>
      <c r="R704" s="57">
        <f t="shared" si="65"/>
        <v>0</v>
      </c>
      <c r="S704" s="99">
        <f t="shared" si="69"/>
        <v>0</v>
      </c>
      <c r="T704" s="56"/>
      <c r="U704" s="60"/>
      <c r="V704" s="322"/>
      <c r="W704" s="56"/>
      <c r="X704" s="242">
        <f>VLOOKUP(F704,Terceros!A$2:A$301,1,FALSE)</f>
        <v>0</v>
      </c>
      <c r="Y704" s="238">
        <f>VLOOKUP(H704,CR!A$3:A$27,1,FALSE)</f>
        <v>0</v>
      </c>
      <c r="Z704" s="285">
        <f>VLOOKUP(F704,Terceros!A:B,2,FALSE)</f>
        <v>0</v>
      </c>
      <c r="AA704" s="242">
        <f>VLOOKUP(H704,CR!A$1:CK$26,89,FALSE)</f>
        <v>0</v>
      </c>
    </row>
    <row r="705" spans="1:27" x14ac:dyDescent="0.25">
      <c r="A705" s="5">
        <f t="shared" si="66"/>
        <v>1900</v>
      </c>
      <c r="B705" s="5">
        <f t="shared" si="67"/>
        <v>1</v>
      </c>
      <c r="C705" s="5" t="str">
        <f>VLOOKUP(B705,Tablas!E$1:F$13,2,FALSE)</f>
        <v>1T</v>
      </c>
      <c r="D705" s="60"/>
      <c r="E705" s="55"/>
      <c r="F705" s="243"/>
      <c r="G705" s="419">
        <f>VLOOKUP(F705,Terceros!A:C,3,FALSE)</f>
        <v>0</v>
      </c>
      <c r="H705" s="243"/>
      <c r="I705" s="56"/>
      <c r="J705" s="286" t="str">
        <f t="shared" si="68"/>
        <v>n</v>
      </c>
      <c r="K705" s="286">
        <f>VLOOKUP(F705,Terceros!A:D,4,FALSE)</f>
        <v>0</v>
      </c>
      <c r="L705" s="61" t="s">
        <v>63</v>
      </c>
      <c r="M705" s="57"/>
      <c r="N705" s="58"/>
      <c r="O705" s="57">
        <f t="shared" si="64"/>
        <v>0</v>
      </c>
      <c r="P705" s="59"/>
      <c r="Q705" s="58"/>
      <c r="R705" s="57">
        <f t="shared" si="65"/>
        <v>0</v>
      </c>
      <c r="S705" s="99">
        <f t="shared" si="69"/>
        <v>0</v>
      </c>
      <c r="T705" s="56"/>
      <c r="U705" s="60"/>
      <c r="V705" s="322"/>
      <c r="W705" s="56"/>
      <c r="X705" s="242">
        <f>VLOOKUP(F705,Terceros!A$2:A$301,1,FALSE)</f>
        <v>0</v>
      </c>
      <c r="Y705" s="238">
        <f>VLOOKUP(H705,CR!A$3:A$27,1,FALSE)</f>
        <v>0</v>
      </c>
      <c r="Z705" s="285">
        <f>VLOOKUP(F705,Terceros!A:B,2,FALSE)</f>
        <v>0</v>
      </c>
      <c r="AA705" s="242">
        <f>VLOOKUP(H705,CR!A$1:CK$26,89,FALSE)</f>
        <v>0</v>
      </c>
    </row>
    <row r="706" spans="1:27" x14ac:dyDescent="0.25">
      <c r="A706" s="5">
        <f t="shared" si="66"/>
        <v>1900</v>
      </c>
      <c r="B706" s="5">
        <f t="shared" si="67"/>
        <v>1</v>
      </c>
      <c r="C706" s="5" t="str">
        <f>VLOOKUP(B706,Tablas!E$1:F$13,2,FALSE)</f>
        <v>1T</v>
      </c>
      <c r="D706" s="60"/>
      <c r="E706" s="55"/>
      <c r="F706" s="243"/>
      <c r="G706" s="419">
        <f>VLOOKUP(F706,Terceros!A:C,3,FALSE)</f>
        <v>0</v>
      </c>
      <c r="H706" s="243"/>
      <c r="I706" s="56"/>
      <c r="J706" s="286" t="str">
        <f t="shared" si="68"/>
        <v>n</v>
      </c>
      <c r="K706" s="286">
        <f>VLOOKUP(F706,Terceros!A:D,4,FALSE)</f>
        <v>0</v>
      </c>
      <c r="L706" s="61" t="s">
        <v>63</v>
      </c>
      <c r="M706" s="57"/>
      <c r="N706" s="58"/>
      <c r="O706" s="57">
        <f t="shared" si="64"/>
        <v>0</v>
      </c>
      <c r="P706" s="59"/>
      <c r="Q706" s="58"/>
      <c r="R706" s="57">
        <f t="shared" si="65"/>
        <v>0</v>
      </c>
      <c r="S706" s="99">
        <f t="shared" si="69"/>
        <v>0</v>
      </c>
      <c r="T706" s="56"/>
      <c r="U706" s="60"/>
      <c r="V706" s="322"/>
      <c r="W706" s="56"/>
      <c r="X706" s="242">
        <f>VLOOKUP(F706,Terceros!A$2:A$301,1,FALSE)</f>
        <v>0</v>
      </c>
      <c r="Y706" s="238">
        <f>VLOOKUP(H706,CR!A$3:A$27,1,FALSE)</f>
        <v>0</v>
      </c>
      <c r="Z706" s="285">
        <f>VLOOKUP(F706,Terceros!A:B,2,FALSE)</f>
        <v>0</v>
      </c>
      <c r="AA706" s="242">
        <f>VLOOKUP(H706,CR!A$1:CK$26,89,FALSE)</f>
        <v>0</v>
      </c>
    </row>
    <row r="707" spans="1:27" x14ac:dyDescent="0.25">
      <c r="A707" s="5">
        <f t="shared" si="66"/>
        <v>1900</v>
      </c>
      <c r="B707" s="5">
        <f t="shared" si="67"/>
        <v>1</v>
      </c>
      <c r="C707" s="5" t="str">
        <f>VLOOKUP(B707,Tablas!E$1:F$13,2,FALSE)</f>
        <v>1T</v>
      </c>
      <c r="D707" s="60"/>
      <c r="E707" s="55"/>
      <c r="F707" s="243"/>
      <c r="G707" s="419">
        <f>VLOOKUP(F707,Terceros!A:C,3,FALSE)</f>
        <v>0</v>
      </c>
      <c r="H707" s="243"/>
      <c r="I707" s="56"/>
      <c r="J707" s="286" t="str">
        <f t="shared" si="68"/>
        <v>n</v>
      </c>
      <c r="K707" s="286">
        <f>VLOOKUP(F707,Terceros!A:D,4,FALSE)</f>
        <v>0</v>
      </c>
      <c r="L707" s="61" t="s">
        <v>63</v>
      </c>
      <c r="M707" s="57"/>
      <c r="N707" s="58"/>
      <c r="O707" s="57">
        <f t="shared" ref="O707:O770" si="70">ROUND(M707*N707,2)</f>
        <v>0</v>
      </c>
      <c r="P707" s="59"/>
      <c r="Q707" s="58"/>
      <c r="R707" s="57">
        <f t="shared" ref="R707:R770" si="71">ROUND(Q707*M707,2)</f>
        <v>0</v>
      </c>
      <c r="S707" s="99">
        <f t="shared" si="69"/>
        <v>0</v>
      </c>
      <c r="T707" s="56"/>
      <c r="U707" s="60"/>
      <c r="V707" s="322"/>
      <c r="W707" s="56"/>
      <c r="X707" s="242">
        <f>VLOOKUP(F707,Terceros!A$2:A$301,1,FALSE)</f>
        <v>0</v>
      </c>
      <c r="Y707" s="238">
        <f>VLOOKUP(H707,CR!A$3:A$27,1,FALSE)</f>
        <v>0</v>
      </c>
      <c r="Z707" s="285">
        <f>VLOOKUP(F707,Terceros!A:B,2,FALSE)</f>
        <v>0</v>
      </c>
      <c r="AA707" s="242">
        <f>VLOOKUP(H707,CR!A$1:CK$26,89,FALSE)</f>
        <v>0</v>
      </c>
    </row>
    <row r="708" spans="1:27" x14ac:dyDescent="0.25">
      <c r="A708" s="5">
        <f t="shared" si="66"/>
        <v>1900</v>
      </c>
      <c r="B708" s="5">
        <f t="shared" si="67"/>
        <v>1</v>
      </c>
      <c r="C708" s="5" t="str">
        <f>VLOOKUP(B708,Tablas!E$1:F$13,2,FALSE)</f>
        <v>1T</v>
      </c>
      <c r="D708" s="60"/>
      <c r="E708" s="55"/>
      <c r="F708" s="243"/>
      <c r="G708" s="419">
        <f>VLOOKUP(F708,Terceros!A:C,3,FALSE)</f>
        <v>0</v>
      </c>
      <c r="H708" s="243"/>
      <c r="I708" s="56"/>
      <c r="J708" s="286" t="str">
        <f t="shared" si="68"/>
        <v>n</v>
      </c>
      <c r="K708" s="286">
        <f>VLOOKUP(F708,Terceros!A:D,4,FALSE)</f>
        <v>0</v>
      </c>
      <c r="L708" s="61" t="s">
        <v>63</v>
      </c>
      <c r="M708" s="57"/>
      <c r="N708" s="58"/>
      <c r="O708" s="57">
        <f t="shared" si="70"/>
        <v>0</v>
      </c>
      <c r="P708" s="59"/>
      <c r="Q708" s="58"/>
      <c r="R708" s="57">
        <f t="shared" si="71"/>
        <v>0</v>
      </c>
      <c r="S708" s="99">
        <f t="shared" si="69"/>
        <v>0</v>
      </c>
      <c r="T708" s="56"/>
      <c r="U708" s="60"/>
      <c r="V708" s="322"/>
      <c r="W708" s="56"/>
      <c r="X708" s="242">
        <f>VLOOKUP(F708,Terceros!A$2:A$301,1,FALSE)</f>
        <v>0</v>
      </c>
      <c r="Y708" s="238">
        <f>VLOOKUP(H708,CR!A$3:A$27,1,FALSE)</f>
        <v>0</v>
      </c>
      <c r="Z708" s="285">
        <f>VLOOKUP(F708,Terceros!A:B,2,FALSE)</f>
        <v>0</v>
      </c>
      <c r="AA708" s="242">
        <f>VLOOKUP(H708,CR!A$1:CK$26,89,FALSE)</f>
        <v>0</v>
      </c>
    </row>
    <row r="709" spans="1:27" x14ac:dyDescent="0.25">
      <c r="A709" s="5">
        <f t="shared" si="66"/>
        <v>1900</v>
      </c>
      <c r="B709" s="5">
        <f t="shared" si="67"/>
        <v>1</v>
      </c>
      <c r="C709" s="5" t="str">
        <f>VLOOKUP(B709,Tablas!E$1:F$13,2,FALSE)</f>
        <v>1T</v>
      </c>
      <c r="D709" s="60"/>
      <c r="E709" s="55"/>
      <c r="F709" s="243"/>
      <c r="G709" s="419">
        <f>VLOOKUP(F709,Terceros!A:C,3,FALSE)</f>
        <v>0</v>
      </c>
      <c r="H709" s="243"/>
      <c r="I709" s="56"/>
      <c r="J709" s="286" t="str">
        <f t="shared" si="68"/>
        <v>n</v>
      </c>
      <c r="K709" s="286">
        <f>VLOOKUP(F709,Terceros!A:D,4,FALSE)</f>
        <v>0</v>
      </c>
      <c r="L709" s="61" t="s">
        <v>63</v>
      </c>
      <c r="M709" s="57"/>
      <c r="N709" s="58"/>
      <c r="O709" s="57">
        <f t="shared" si="70"/>
        <v>0</v>
      </c>
      <c r="P709" s="59"/>
      <c r="Q709" s="58"/>
      <c r="R709" s="57">
        <f t="shared" si="71"/>
        <v>0</v>
      </c>
      <c r="S709" s="99">
        <f t="shared" si="69"/>
        <v>0</v>
      </c>
      <c r="T709" s="56"/>
      <c r="U709" s="60"/>
      <c r="V709" s="322"/>
      <c r="W709" s="56"/>
      <c r="X709" s="242">
        <f>VLOOKUP(F709,Terceros!A$2:A$301,1,FALSE)</f>
        <v>0</v>
      </c>
      <c r="Y709" s="238">
        <f>VLOOKUP(H709,CR!A$3:A$27,1,FALSE)</f>
        <v>0</v>
      </c>
      <c r="Z709" s="285">
        <f>VLOOKUP(F709,Terceros!A:B,2,FALSE)</f>
        <v>0</v>
      </c>
      <c r="AA709" s="242">
        <f>VLOOKUP(H709,CR!A$1:CK$26,89,FALSE)</f>
        <v>0</v>
      </c>
    </row>
    <row r="710" spans="1:27" x14ac:dyDescent="0.25">
      <c r="A710" s="5">
        <f t="shared" si="66"/>
        <v>1900</v>
      </c>
      <c r="B710" s="5">
        <f t="shared" si="67"/>
        <v>1</v>
      </c>
      <c r="C710" s="5" t="str">
        <f>VLOOKUP(B710,Tablas!E$1:F$13,2,FALSE)</f>
        <v>1T</v>
      </c>
      <c r="D710" s="60"/>
      <c r="E710" s="55"/>
      <c r="F710" s="243"/>
      <c r="G710" s="419">
        <f>VLOOKUP(F710,Terceros!A:C,3,FALSE)</f>
        <v>0</v>
      </c>
      <c r="H710" s="243"/>
      <c r="I710" s="56"/>
      <c r="J710" s="286" t="str">
        <f t="shared" si="68"/>
        <v>n</v>
      </c>
      <c r="K710" s="286">
        <f>VLOOKUP(F710,Terceros!A:D,4,FALSE)</f>
        <v>0</v>
      </c>
      <c r="L710" s="61" t="s">
        <v>63</v>
      </c>
      <c r="M710" s="57"/>
      <c r="N710" s="58"/>
      <c r="O710" s="57">
        <f t="shared" si="70"/>
        <v>0</v>
      </c>
      <c r="P710" s="59"/>
      <c r="Q710" s="58"/>
      <c r="R710" s="57">
        <f t="shared" si="71"/>
        <v>0</v>
      </c>
      <c r="S710" s="99">
        <f t="shared" si="69"/>
        <v>0</v>
      </c>
      <c r="T710" s="56"/>
      <c r="U710" s="60"/>
      <c r="V710" s="322"/>
      <c r="W710" s="56"/>
      <c r="X710" s="242">
        <f>VLOOKUP(F710,Terceros!A$2:A$301,1,FALSE)</f>
        <v>0</v>
      </c>
      <c r="Y710" s="238">
        <f>VLOOKUP(H710,CR!A$3:A$27,1,FALSE)</f>
        <v>0</v>
      </c>
      <c r="Z710" s="285">
        <f>VLOOKUP(F710,Terceros!A:B,2,FALSE)</f>
        <v>0</v>
      </c>
      <c r="AA710" s="242">
        <f>VLOOKUP(H710,CR!A$1:CK$26,89,FALSE)</f>
        <v>0</v>
      </c>
    </row>
    <row r="711" spans="1:27" x14ac:dyDescent="0.25">
      <c r="A711" s="5">
        <f t="shared" si="66"/>
        <v>1900</v>
      </c>
      <c r="B711" s="5">
        <f t="shared" si="67"/>
        <v>1</v>
      </c>
      <c r="C711" s="5" t="str">
        <f>VLOOKUP(B711,Tablas!E$1:F$13,2,FALSE)</f>
        <v>1T</v>
      </c>
      <c r="D711" s="60"/>
      <c r="E711" s="55"/>
      <c r="F711" s="243"/>
      <c r="G711" s="419">
        <f>VLOOKUP(F711,Terceros!A:C,3,FALSE)</f>
        <v>0</v>
      </c>
      <c r="H711" s="243"/>
      <c r="I711" s="56"/>
      <c r="J711" s="286" t="str">
        <f t="shared" si="68"/>
        <v>n</v>
      </c>
      <c r="K711" s="286">
        <f>VLOOKUP(F711,Terceros!A:D,4,FALSE)</f>
        <v>0</v>
      </c>
      <c r="L711" s="61" t="s">
        <v>63</v>
      </c>
      <c r="M711" s="57"/>
      <c r="N711" s="58"/>
      <c r="O711" s="57">
        <f t="shared" si="70"/>
        <v>0</v>
      </c>
      <c r="P711" s="59"/>
      <c r="Q711" s="58"/>
      <c r="R711" s="57">
        <f t="shared" si="71"/>
        <v>0</v>
      </c>
      <c r="S711" s="99">
        <f t="shared" si="69"/>
        <v>0</v>
      </c>
      <c r="T711" s="56"/>
      <c r="U711" s="60"/>
      <c r="V711" s="322"/>
      <c r="W711" s="56"/>
      <c r="X711" s="242">
        <f>VLOOKUP(F711,Terceros!A$2:A$301,1,FALSE)</f>
        <v>0</v>
      </c>
      <c r="Y711" s="238">
        <f>VLOOKUP(H711,CR!A$3:A$27,1,FALSE)</f>
        <v>0</v>
      </c>
      <c r="Z711" s="285">
        <f>VLOOKUP(F711,Terceros!A:B,2,FALSE)</f>
        <v>0</v>
      </c>
      <c r="AA711" s="242">
        <f>VLOOKUP(H711,CR!A$1:CK$26,89,FALSE)</f>
        <v>0</v>
      </c>
    </row>
    <row r="712" spans="1:27" x14ac:dyDescent="0.25">
      <c r="A712" s="5">
        <f t="shared" si="66"/>
        <v>1900</v>
      </c>
      <c r="B712" s="5">
        <f t="shared" si="67"/>
        <v>1</v>
      </c>
      <c r="C712" s="5" t="str">
        <f>VLOOKUP(B712,Tablas!E$1:F$13,2,FALSE)</f>
        <v>1T</v>
      </c>
      <c r="D712" s="60"/>
      <c r="E712" s="55"/>
      <c r="F712" s="243"/>
      <c r="G712" s="419">
        <f>VLOOKUP(F712,Terceros!A:C,3,FALSE)</f>
        <v>0</v>
      </c>
      <c r="H712" s="243"/>
      <c r="I712" s="56"/>
      <c r="J712" s="286" t="str">
        <f t="shared" si="68"/>
        <v>n</v>
      </c>
      <c r="K712" s="286">
        <f>VLOOKUP(F712,Terceros!A:D,4,FALSE)</f>
        <v>0</v>
      </c>
      <c r="L712" s="61" t="s">
        <v>63</v>
      </c>
      <c r="M712" s="57"/>
      <c r="N712" s="58"/>
      <c r="O712" s="57">
        <f t="shared" si="70"/>
        <v>0</v>
      </c>
      <c r="P712" s="59"/>
      <c r="Q712" s="58"/>
      <c r="R712" s="57">
        <f t="shared" si="71"/>
        <v>0</v>
      </c>
      <c r="S712" s="99">
        <f t="shared" si="69"/>
        <v>0</v>
      </c>
      <c r="T712" s="56"/>
      <c r="U712" s="60"/>
      <c r="V712" s="322"/>
      <c r="W712" s="56"/>
      <c r="X712" s="242">
        <f>VLOOKUP(F712,Terceros!A$2:A$301,1,FALSE)</f>
        <v>0</v>
      </c>
      <c r="Y712" s="238">
        <f>VLOOKUP(H712,CR!A$3:A$27,1,FALSE)</f>
        <v>0</v>
      </c>
      <c r="Z712" s="285">
        <f>VLOOKUP(F712,Terceros!A:B,2,FALSE)</f>
        <v>0</v>
      </c>
      <c r="AA712" s="242">
        <f>VLOOKUP(H712,CR!A$1:CK$26,89,FALSE)</f>
        <v>0</v>
      </c>
    </row>
    <row r="713" spans="1:27" x14ac:dyDescent="0.25">
      <c r="A713" s="5">
        <f t="shared" si="66"/>
        <v>1900</v>
      </c>
      <c r="B713" s="5">
        <f t="shared" si="67"/>
        <v>1</v>
      </c>
      <c r="C713" s="5" t="str">
        <f>VLOOKUP(B713,Tablas!E$1:F$13,2,FALSE)</f>
        <v>1T</v>
      </c>
      <c r="D713" s="60"/>
      <c r="E713" s="55"/>
      <c r="F713" s="243"/>
      <c r="G713" s="419">
        <f>VLOOKUP(F713,Terceros!A:C,3,FALSE)</f>
        <v>0</v>
      </c>
      <c r="H713" s="243"/>
      <c r="I713" s="56"/>
      <c r="J713" s="286" t="str">
        <f t="shared" si="68"/>
        <v>n</v>
      </c>
      <c r="K713" s="286">
        <f>VLOOKUP(F713,Terceros!A:D,4,FALSE)</f>
        <v>0</v>
      </c>
      <c r="L713" s="61" t="s">
        <v>63</v>
      </c>
      <c r="M713" s="57"/>
      <c r="N713" s="58"/>
      <c r="O713" s="57">
        <f t="shared" si="70"/>
        <v>0</v>
      </c>
      <c r="P713" s="59"/>
      <c r="Q713" s="58"/>
      <c r="R713" s="57">
        <f t="shared" si="71"/>
        <v>0</v>
      </c>
      <c r="S713" s="99">
        <f t="shared" si="69"/>
        <v>0</v>
      </c>
      <c r="T713" s="56"/>
      <c r="U713" s="60"/>
      <c r="V713" s="322"/>
      <c r="W713" s="56"/>
      <c r="X713" s="242">
        <f>VLOOKUP(F713,Terceros!A$2:A$301,1,FALSE)</f>
        <v>0</v>
      </c>
      <c r="Y713" s="238">
        <f>VLOOKUP(H713,CR!A$3:A$27,1,FALSE)</f>
        <v>0</v>
      </c>
      <c r="Z713" s="285">
        <f>VLOOKUP(F713,Terceros!A:B,2,FALSE)</f>
        <v>0</v>
      </c>
      <c r="AA713" s="242">
        <f>VLOOKUP(H713,CR!A$1:CK$26,89,FALSE)</f>
        <v>0</v>
      </c>
    </row>
    <row r="714" spans="1:27" x14ac:dyDescent="0.25">
      <c r="A714" s="5">
        <f t="shared" si="66"/>
        <v>1900</v>
      </c>
      <c r="B714" s="5">
        <f t="shared" si="67"/>
        <v>1</v>
      </c>
      <c r="C714" s="5" t="str">
        <f>VLOOKUP(B714,Tablas!E$1:F$13,2,FALSE)</f>
        <v>1T</v>
      </c>
      <c r="D714" s="60"/>
      <c r="E714" s="55"/>
      <c r="F714" s="243"/>
      <c r="G714" s="419">
        <f>VLOOKUP(F714,Terceros!A:C,3,FALSE)</f>
        <v>0</v>
      </c>
      <c r="H714" s="243"/>
      <c r="I714" s="56"/>
      <c r="J714" s="286" t="str">
        <f t="shared" si="68"/>
        <v>n</v>
      </c>
      <c r="K714" s="286">
        <f>VLOOKUP(F714,Terceros!A:D,4,FALSE)</f>
        <v>0</v>
      </c>
      <c r="L714" s="61" t="s">
        <v>63</v>
      </c>
      <c r="M714" s="57"/>
      <c r="N714" s="58"/>
      <c r="O714" s="57">
        <f t="shared" si="70"/>
        <v>0</v>
      </c>
      <c r="P714" s="59"/>
      <c r="Q714" s="58"/>
      <c r="R714" s="57">
        <f t="shared" si="71"/>
        <v>0</v>
      </c>
      <c r="S714" s="99">
        <f t="shared" si="69"/>
        <v>0</v>
      </c>
      <c r="T714" s="56"/>
      <c r="U714" s="60"/>
      <c r="V714" s="322"/>
      <c r="W714" s="56"/>
      <c r="X714" s="242">
        <f>VLOOKUP(F714,Terceros!A$2:A$301,1,FALSE)</f>
        <v>0</v>
      </c>
      <c r="Y714" s="238">
        <f>VLOOKUP(H714,CR!A$3:A$27,1,FALSE)</f>
        <v>0</v>
      </c>
      <c r="Z714" s="285">
        <f>VLOOKUP(F714,Terceros!A:B,2,FALSE)</f>
        <v>0</v>
      </c>
      <c r="AA714" s="242">
        <f>VLOOKUP(H714,CR!A$1:CK$26,89,FALSE)</f>
        <v>0</v>
      </c>
    </row>
    <row r="715" spans="1:27" x14ac:dyDescent="0.25">
      <c r="A715" s="5">
        <f t="shared" si="66"/>
        <v>1900</v>
      </c>
      <c r="B715" s="5">
        <f t="shared" si="67"/>
        <v>1</v>
      </c>
      <c r="C715" s="5" t="str">
        <f>VLOOKUP(B715,Tablas!E$1:F$13,2,FALSE)</f>
        <v>1T</v>
      </c>
      <c r="D715" s="60"/>
      <c r="E715" s="55"/>
      <c r="F715" s="243"/>
      <c r="G715" s="419">
        <f>VLOOKUP(F715,Terceros!A:C,3,FALSE)</f>
        <v>0</v>
      </c>
      <c r="H715" s="243"/>
      <c r="I715" s="56"/>
      <c r="J715" s="286" t="str">
        <f t="shared" si="68"/>
        <v>n</v>
      </c>
      <c r="K715" s="286">
        <f>VLOOKUP(F715,Terceros!A:D,4,FALSE)</f>
        <v>0</v>
      </c>
      <c r="L715" s="61" t="s">
        <v>63</v>
      </c>
      <c r="M715" s="57"/>
      <c r="N715" s="58"/>
      <c r="O715" s="57">
        <f t="shared" si="70"/>
        <v>0</v>
      </c>
      <c r="P715" s="59"/>
      <c r="Q715" s="58"/>
      <c r="R715" s="57">
        <f t="shared" si="71"/>
        <v>0</v>
      </c>
      <c r="S715" s="99">
        <f t="shared" si="69"/>
        <v>0</v>
      </c>
      <c r="T715" s="56"/>
      <c r="U715" s="60"/>
      <c r="V715" s="322"/>
      <c r="W715" s="56"/>
      <c r="X715" s="242">
        <f>VLOOKUP(F715,Terceros!A$2:A$301,1,FALSE)</f>
        <v>0</v>
      </c>
      <c r="Y715" s="238">
        <f>VLOOKUP(H715,CR!A$3:A$27,1,FALSE)</f>
        <v>0</v>
      </c>
      <c r="Z715" s="285">
        <f>VLOOKUP(F715,Terceros!A:B,2,FALSE)</f>
        <v>0</v>
      </c>
      <c r="AA715" s="242">
        <f>VLOOKUP(H715,CR!A$1:CK$26,89,FALSE)</f>
        <v>0</v>
      </c>
    </row>
    <row r="716" spans="1:27" x14ac:dyDescent="0.25">
      <c r="A716" s="5">
        <f t="shared" si="66"/>
        <v>1900</v>
      </c>
      <c r="B716" s="5">
        <f t="shared" si="67"/>
        <v>1</v>
      </c>
      <c r="C716" s="5" t="str">
        <f>VLOOKUP(B716,Tablas!E$1:F$13,2,FALSE)</f>
        <v>1T</v>
      </c>
      <c r="D716" s="60"/>
      <c r="E716" s="55"/>
      <c r="F716" s="243"/>
      <c r="G716" s="419">
        <f>VLOOKUP(F716,Terceros!A:C,3,FALSE)</f>
        <v>0</v>
      </c>
      <c r="H716" s="243"/>
      <c r="I716" s="56"/>
      <c r="J716" s="286" t="str">
        <f t="shared" si="68"/>
        <v>n</v>
      </c>
      <c r="K716" s="286">
        <f>VLOOKUP(F716,Terceros!A:D,4,FALSE)</f>
        <v>0</v>
      </c>
      <c r="L716" s="61" t="s">
        <v>63</v>
      </c>
      <c r="M716" s="57"/>
      <c r="N716" s="58"/>
      <c r="O716" s="57">
        <f t="shared" si="70"/>
        <v>0</v>
      </c>
      <c r="P716" s="59"/>
      <c r="Q716" s="58"/>
      <c r="R716" s="57">
        <f t="shared" si="71"/>
        <v>0</v>
      </c>
      <c r="S716" s="99">
        <f t="shared" si="69"/>
        <v>0</v>
      </c>
      <c r="T716" s="56"/>
      <c r="U716" s="60"/>
      <c r="V716" s="322"/>
      <c r="W716" s="56"/>
      <c r="X716" s="242">
        <f>VLOOKUP(F716,Terceros!A$2:A$301,1,FALSE)</f>
        <v>0</v>
      </c>
      <c r="Y716" s="238">
        <f>VLOOKUP(H716,CR!A$3:A$27,1,FALSE)</f>
        <v>0</v>
      </c>
      <c r="Z716" s="285">
        <f>VLOOKUP(F716,Terceros!A:B,2,FALSE)</f>
        <v>0</v>
      </c>
      <c r="AA716" s="242">
        <f>VLOOKUP(H716,CR!A$1:CK$26,89,FALSE)</f>
        <v>0</v>
      </c>
    </row>
    <row r="717" spans="1:27" x14ac:dyDescent="0.25">
      <c r="A717" s="5">
        <f t="shared" si="66"/>
        <v>1900</v>
      </c>
      <c r="B717" s="5">
        <f t="shared" si="67"/>
        <v>1</v>
      </c>
      <c r="C717" s="5" t="str">
        <f>VLOOKUP(B717,Tablas!E$1:F$13,2,FALSE)</f>
        <v>1T</v>
      </c>
      <c r="D717" s="60"/>
      <c r="E717" s="55"/>
      <c r="F717" s="243"/>
      <c r="G717" s="419">
        <f>VLOOKUP(F717,Terceros!A:C,3,FALSE)</f>
        <v>0</v>
      </c>
      <c r="H717" s="243"/>
      <c r="I717" s="56"/>
      <c r="J717" s="286" t="str">
        <f t="shared" si="68"/>
        <v>n</v>
      </c>
      <c r="K717" s="286">
        <f>VLOOKUP(F717,Terceros!A:D,4,FALSE)</f>
        <v>0</v>
      </c>
      <c r="L717" s="61" t="s">
        <v>63</v>
      </c>
      <c r="M717" s="57"/>
      <c r="N717" s="58"/>
      <c r="O717" s="57">
        <f t="shared" si="70"/>
        <v>0</v>
      </c>
      <c r="P717" s="59"/>
      <c r="Q717" s="58"/>
      <c r="R717" s="57">
        <f t="shared" si="71"/>
        <v>0</v>
      </c>
      <c r="S717" s="99">
        <f t="shared" si="69"/>
        <v>0</v>
      </c>
      <c r="T717" s="56"/>
      <c r="U717" s="60"/>
      <c r="V717" s="322"/>
      <c r="W717" s="56"/>
      <c r="X717" s="242">
        <f>VLOOKUP(F717,Terceros!A$2:A$301,1,FALSE)</f>
        <v>0</v>
      </c>
      <c r="Y717" s="238">
        <f>VLOOKUP(H717,CR!A$3:A$27,1,FALSE)</f>
        <v>0</v>
      </c>
      <c r="Z717" s="285">
        <f>VLOOKUP(F717,Terceros!A:B,2,FALSE)</f>
        <v>0</v>
      </c>
      <c r="AA717" s="242">
        <f>VLOOKUP(H717,CR!A$1:CK$26,89,FALSE)</f>
        <v>0</v>
      </c>
    </row>
    <row r="718" spans="1:27" x14ac:dyDescent="0.25">
      <c r="A718" s="5">
        <f t="shared" si="66"/>
        <v>1900</v>
      </c>
      <c r="B718" s="5">
        <f t="shared" si="67"/>
        <v>1</v>
      </c>
      <c r="C718" s="5" t="str">
        <f>VLOOKUP(B718,Tablas!E$1:F$13,2,FALSE)</f>
        <v>1T</v>
      </c>
      <c r="D718" s="60"/>
      <c r="E718" s="55"/>
      <c r="F718" s="243"/>
      <c r="G718" s="419">
        <f>VLOOKUP(F718,Terceros!A:C,3,FALSE)</f>
        <v>0</v>
      </c>
      <c r="H718" s="243"/>
      <c r="I718" s="56"/>
      <c r="J718" s="286" t="str">
        <f t="shared" si="68"/>
        <v>n</v>
      </c>
      <c r="K718" s="286">
        <f>VLOOKUP(F718,Terceros!A:D,4,FALSE)</f>
        <v>0</v>
      </c>
      <c r="L718" s="61" t="s">
        <v>63</v>
      </c>
      <c r="M718" s="57"/>
      <c r="N718" s="58"/>
      <c r="O718" s="57">
        <f t="shared" si="70"/>
        <v>0</v>
      </c>
      <c r="P718" s="59"/>
      <c r="Q718" s="58"/>
      <c r="R718" s="57">
        <f t="shared" si="71"/>
        <v>0</v>
      </c>
      <c r="S718" s="99">
        <f t="shared" si="69"/>
        <v>0</v>
      </c>
      <c r="T718" s="56"/>
      <c r="U718" s="60"/>
      <c r="V718" s="322"/>
      <c r="W718" s="56"/>
      <c r="X718" s="242">
        <f>VLOOKUP(F718,Terceros!A$2:A$301,1,FALSE)</f>
        <v>0</v>
      </c>
      <c r="Y718" s="238">
        <f>VLOOKUP(H718,CR!A$3:A$27,1,FALSE)</f>
        <v>0</v>
      </c>
      <c r="Z718" s="285">
        <f>VLOOKUP(F718,Terceros!A:B,2,FALSE)</f>
        <v>0</v>
      </c>
      <c r="AA718" s="242">
        <f>VLOOKUP(H718,CR!A$1:CK$26,89,FALSE)</f>
        <v>0</v>
      </c>
    </row>
    <row r="719" spans="1:27" x14ac:dyDescent="0.25">
      <c r="A719" s="5">
        <f t="shared" si="66"/>
        <v>1900</v>
      </c>
      <c r="B719" s="5">
        <f t="shared" si="67"/>
        <v>1</v>
      </c>
      <c r="C719" s="5" t="str">
        <f>VLOOKUP(B719,Tablas!E$1:F$13,2,FALSE)</f>
        <v>1T</v>
      </c>
      <c r="D719" s="60"/>
      <c r="E719" s="55"/>
      <c r="F719" s="243"/>
      <c r="G719" s="419">
        <f>VLOOKUP(F719,Terceros!A:C,3,FALSE)</f>
        <v>0</v>
      </c>
      <c r="H719" s="243"/>
      <c r="I719" s="56"/>
      <c r="J719" s="286" t="str">
        <f t="shared" si="68"/>
        <v>n</v>
      </c>
      <c r="K719" s="286">
        <f>VLOOKUP(F719,Terceros!A:D,4,FALSE)</f>
        <v>0</v>
      </c>
      <c r="L719" s="61" t="s">
        <v>63</v>
      </c>
      <c r="M719" s="57"/>
      <c r="N719" s="58"/>
      <c r="O719" s="57">
        <f t="shared" si="70"/>
        <v>0</v>
      </c>
      <c r="P719" s="59"/>
      <c r="Q719" s="58"/>
      <c r="R719" s="57">
        <f t="shared" si="71"/>
        <v>0</v>
      </c>
      <c r="S719" s="99">
        <f t="shared" si="69"/>
        <v>0</v>
      </c>
      <c r="T719" s="56"/>
      <c r="U719" s="60"/>
      <c r="V719" s="322"/>
      <c r="W719" s="56"/>
      <c r="X719" s="242">
        <f>VLOOKUP(F719,Terceros!A$2:A$301,1,FALSE)</f>
        <v>0</v>
      </c>
      <c r="Y719" s="238">
        <f>VLOOKUP(H719,CR!A$3:A$27,1,FALSE)</f>
        <v>0</v>
      </c>
      <c r="Z719" s="285">
        <f>VLOOKUP(F719,Terceros!A:B,2,FALSE)</f>
        <v>0</v>
      </c>
      <c r="AA719" s="242">
        <f>VLOOKUP(H719,CR!A$1:CK$26,89,FALSE)</f>
        <v>0</v>
      </c>
    </row>
    <row r="720" spans="1:27" x14ac:dyDescent="0.25">
      <c r="A720" s="5">
        <f t="shared" si="66"/>
        <v>1900</v>
      </c>
      <c r="B720" s="5">
        <f t="shared" si="67"/>
        <v>1</v>
      </c>
      <c r="C720" s="5" t="str">
        <f>VLOOKUP(B720,Tablas!E$1:F$13,2,FALSE)</f>
        <v>1T</v>
      </c>
      <c r="D720" s="60"/>
      <c r="E720" s="55"/>
      <c r="F720" s="243"/>
      <c r="G720" s="419">
        <f>VLOOKUP(F720,Terceros!A:C,3,FALSE)</f>
        <v>0</v>
      </c>
      <c r="H720" s="243"/>
      <c r="I720" s="56"/>
      <c r="J720" s="286" t="str">
        <f t="shared" si="68"/>
        <v>n</v>
      </c>
      <c r="K720" s="286">
        <f>VLOOKUP(F720,Terceros!A:D,4,FALSE)</f>
        <v>0</v>
      </c>
      <c r="L720" s="61" t="s">
        <v>63</v>
      </c>
      <c r="M720" s="57"/>
      <c r="N720" s="58"/>
      <c r="O720" s="57">
        <f t="shared" si="70"/>
        <v>0</v>
      </c>
      <c r="P720" s="59"/>
      <c r="Q720" s="58"/>
      <c r="R720" s="57">
        <f t="shared" si="71"/>
        <v>0</v>
      </c>
      <c r="S720" s="99">
        <f t="shared" si="69"/>
        <v>0</v>
      </c>
      <c r="T720" s="56"/>
      <c r="U720" s="60"/>
      <c r="V720" s="322"/>
      <c r="W720" s="56"/>
      <c r="X720" s="242">
        <f>VLOOKUP(F720,Terceros!A$2:A$301,1,FALSE)</f>
        <v>0</v>
      </c>
      <c r="Y720" s="238">
        <f>VLOOKUP(H720,CR!A$3:A$27,1,FALSE)</f>
        <v>0</v>
      </c>
      <c r="Z720" s="285">
        <f>VLOOKUP(F720,Terceros!A:B,2,FALSE)</f>
        <v>0</v>
      </c>
      <c r="AA720" s="242">
        <f>VLOOKUP(H720,CR!A$1:CK$26,89,FALSE)</f>
        <v>0</v>
      </c>
    </row>
    <row r="721" spans="1:27" x14ac:dyDescent="0.25">
      <c r="A721" s="5">
        <f t="shared" si="66"/>
        <v>1900</v>
      </c>
      <c r="B721" s="5">
        <f t="shared" si="67"/>
        <v>1</v>
      </c>
      <c r="C721" s="5" t="str">
        <f>VLOOKUP(B721,Tablas!E$1:F$13,2,FALSE)</f>
        <v>1T</v>
      </c>
      <c r="D721" s="60"/>
      <c r="E721" s="55"/>
      <c r="F721" s="243"/>
      <c r="G721" s="419">
        <f>VLOOKUP(F721,Terceros!A:C,3,FALSE)</f>
        <v>0</v>
      </c>
      <c r="H721" s="243"/>
      <c r="I721" s="56"/>
      <c r="J721" s="286" t="str">
        <f t="shared" si="68"/>
        <v>n</v>
      </c>
      <c r="K721" s="286">
        <f>VLOOKUP(F721,Terceros!A:D,4,FALSE)</f>
        <v>0</v>
      </c>
      <c r="L721" s="61" t="s">
        <v>63</v>
      </c>
      <c r="M721" s="57"/>
      <c r="N721" s="58"/>
      <c r="O721" s="57">
        <f t="shared" si="70"/>
        <v>0</v>
      </c>
      <c r="P721" s="59"/>
      <c r="Q721" s="58"/>
      <c r="R721" s="57">
        <f t="shared" si="71"/>
        <v>0</v>
      </c>
      <c r="S721" s="99">
        <f t="shared" si="69"/>
        <v>0</v>
      </c>
      <c r="T721" s="56"/>
      <c r="U721" s="60"/>
      <c r="V721" s="322"/>
      <c r="W721" s="56"/>
      <c r="X721" s="242">
        <f>VLOOKUP(F721,Terceros!A$2:A$301,1,FALSE)</f>
        <v>0</v>
      </c>
      <c r="Y721" s="238">
        <f>VLOOKUP(H721,CR!A$3:A$27,1,FALSE)</f>
        <v>0</v>
      </c>
      <c r="Z721" s="285">
        <f>VLOOKUP(F721,Terceros!A:B,2,FALSE)</f>
        <v>0</v>
      </c>
      <c r="AA721" s="242">
        <f>VLOOKUP(H721,CR!A$1:CK$26,89,FALSE)</f>
        <v>0</v>
      </c>
    </row>
    <row r="722" spans="1:27" x14ac:dyDescent="0.25">
      <c r="A722" s="5">
        <f t="shared" si="66"/>
        <v>1900</v>
      </c>
      <c r="B722" s="5">
        <f t="shared" si="67"/>
        <v>1</v>
      </c>
      <c r="C722" s="5" t="str">
        <f>VLOOKUP(B722,Tablas!E$1:F$13,2,FALSE)</f>
        <v>1T</v>
      </c>
      <c r="D722" s="60"/>
      <c r="E722" s="55"/>
      <c r="F722" s="243"/>
      <c r="G722" s="419">
        <f>VLOOKUP(F722,Terceros!A:C,3,FALSE)</f>
        <v>0</v>
      </c>
      <c r="H722" s="243"/>
      <c r="I722" s="56"/>
      <c r="J722" s="286" t="str">
        <f t="shared" si="68"/>
        <v>n</v>
      </c>
      <c r="K722" s="286">
        <f>VLOOKUP(F722,Terceros!A:D,4,FALSE)</f>
        <v>0</v>
      </c>
      <c r="L722" s="61" t="s">
        <v>63</v>
      </c>
      <c r="M722" s="57"/>
      <c r="N722" s="58"/>
      <c r="O722" s="57">
        <f t="shared" si="70"/>
        <v>0</v>
      </c>
      <c r="P722" s="59"/>
      <c r="Q722" s="58"/>
      <c r="R722" s="57">
        <f t="shared" si="71"/>
        <v>0</v>
      </c>
      <c r="S722" s="99">
        <f t="shared" si="69"/>
        <v>0</v>
      </c>
      <c r="T722" s="56"/>
      <c r="U722" s="60"/>
      <c r="V722" s="322"/>
      <c r="W722" s="56"/>
      <c r="X722" s="242">
        <f>VLOOKUP(F722,Terceros!A$2:A$301,1,FALSE)</f>
        <v>0</v>
      </c>
      <c r="Y722" s="238">
        <f>VLOOKUP(H722,CR!A$3:A$27,1,FALSE)</f>
        <v>0</v>
      </c>
      <c r="Z722" s="285">
        <f>VLOOKUP(F722,Terceros!A:B,2,FALSE)</f>
        <v>0</v>
      </c>
      <c r="AA722" s="242">
        <f>VLOOKUP(H722,CR!A$1:CK$26,89,FALSE)</f>
        <v>0</v>
      </c>
    </row>
    <row r="723" spans="1:27" x14ac:dyDescent="0.25">
      <c r="A723" s="5">
        <f t="shared" si="66"/>
        <v>1900</v>
      </c>
      <c r="B723" s="5">
        <f t="shared" si="67"/>
        <v>1</v>
      </c>
      <c r="C723" s="5" t="str">
        <f>VLOOKUP(B723,Tablas!E$1:F$13,2,FALSE)</f>
        <v>1T</v>
      </c>
      <c r="D723" s="60"/>
      <c r="E723" s="55"/>
      <c r="F723" s="243"/>
      <c r="G723" s="419">
        <f>VLOOKUP(F723,Terceros!A:C,3,FALSE)</f>
        <v>0</v>
      </c>
      <c r="H723" s="243"/>
      <c r="I723" s="56"/>
      <c r="J723" s="286" t="str">
        <f t="shared" si="68"/>
        <v>n</v>
      </c>
      <c r="K723" s="286">
        <f>VLOOKUP(F723,Terceros!A:D,4,FALSE)</f>
        <v>0</v>
      </c>
      <c r="L723" s="61" t="s">
        <v>63</v>
      </c>
      <c r="M723" s="57"/>
      <c r="N723" s="58"/>
      <c r="O723" s="57">
        <f t="shared" si="70"/>
        <v>0</v>
      </c>
      <c r="P723" s="59"/>
      <c r="Q723" s="58"/>
      <c r="R723" s="57">
        <f t="shared" si="71"/>
        <v>0</v>
      </c>
      <c r="S723" s="99">
        <f t="shared" si="69"/>
        <v>0</v>
      </c>
      <c r="T723" s="56"/>
      <c r="U723" s="60"/>
      <c r="V723" s="322"/>
      <c r="W723" s="56"/>
      <c r="X723" s="242">
        <f>VLOOKUP(F723,Terceros!A$2:A$301,1,FALSE)</f>
        <v>0</v>
      </c>
      <c r="Y723" s="238">
        <f>VLOOKUP(H723,CR!A$3:A$27,1,FALSE)</f>
        <v>0</v>
      </c>
      <c r="Z723" s="285">
        <f>VLOOKUP(F723,Terceros!A:B,2,FALSE)</f>
        <v>0</v>
      </c>
      <c r="AA723" s="242">
        <f>VLOOKUP(H723,CR!A$1:CK$26,89,FALSE)</f>
        <v>0</v>
      </c>
    </row>
    <row r="724" spans="1:27" x14ac:dyDescent="0.25">
      <c r="A724" s="5">
        <f t="shared" si="66"/>
        <v>1900</v>
      </c>
      <c r="B724" s="5">
        <f t="shared" si="67"/>
        <v>1</v>
      </c>
      <c r="C724" s="5" t="str">
        <f>VLOOKUP(B724,Tablas!E$1:F$13,2,FALSE)</f>
        <v>1T</v>
      </c>
      <c r="D724" s="60"/>
      <c r="E724" s="55"/>
      <c r="F724" s="243"/>
      <c r="G724" s="419">
        <f>VLOOKUP(F724,Terceros!A:C,3,FALSE)</f>
        <v>0</v>
      </c>
      <c r="H724" s="243"/>
      <c r="I724" s="56"/>
      <c r="J724" s="286" t="str">
        <f t="shared" si="68"/>
        <v>n</v>
      </c>
      <c r="K724" s="286">
        <f>VLOOKUP(F724,Terceros!A:D,4,FALSE)</f>
        <v>0</v>
      </c>
      <c r="L724" s="61" t="s">
        <v>63</v>
      </c>
      <c r="M724" s="57"/>
      <c r="N724" s="58"/>
      <c r="O724" s="57">
        <f t="shared" si="70"/>
        <v>0</v>
      </c>
      <c r="P724" s="59"/>
      <c r="Q724" s="58"/>
      <c r="R724" s="57">
        <f t="shared" si="71"/>
        <v>0</v>
      </c>
      <c r="S724" s="99">
        <f t="shared" si="69"/>
        <v>0</v>
      </c>
      <c r="T724" s="56"/>
      <c r="U724" s="60"/>
      <c r="V724" s="322"/>
      <c r="W724" s="56"/>
      <c r="X724" s="242">
        <f>VLOOKUP(F724,Terceros!A$2:A$301,1,FALSE)</f>
        <v>0</v>
      </c>
      <c r="Y724" s="238">
        <f>VLOOKUP(H724,CR!A$3:A$27,1,FALSE)</f>
        <v>0</v>
      </c>
      <c r="Z724" s="285">
        <f>VLOOKUP(F724,Terceros!A:B,2,FALSE)</f>
        <v>0</v>
      </c>
      <c r="AA724" s="242">
        <f>VLOOKUP(H724,CR!A$1:CK$26,89,FALSE)</f>
        <v>0</v>
      </c>
    </row>
    <row r="725" spans="1:27" x14ac:dyDescent="0.25">
      <c r="A725" s="5">
        <f t="shared" si="66"/>
        <v>1900</v>
      </c>
      <c r="B725" s="5">
        <f t="shared" si="67"/>
        <v>1</v>
      </c>
      <c r="C725" s="5" t="str">
        <f>VLOOKUP(B725,Tablas!E$1:F$13,2,FALSE)</f>
        <v>1T</v>
      </c>
      <c r="D725" s="60"/>
      <c r="E725" s="55"/>
      <c r="F725" s="243"/>
      <c r="G725" s="419">
        <f>VLOOKUP(F725,Terceros!A:C,3,FALSE)</f>
        <v>0</v>
      </c>
      <c r="H725" s="243"/>
      <c r="I725" s="56"/>
      <c r="J725" s="286" t="str">
        <f t="shared" si="68"/>
        <v>n</v>
      </c>
      <c r="K725" s="286">
        <f>VLOOKUP(F725,Terceros!A:D,4,FALSE)</f>
        <v>0</v>
      </c>
      <c r="L725" s="61" t="s">
        <v>63</v>
      </c>
      <c r="M725" s="57"/>
      <c r="N725" s="58"/>
      <c r="O725" s="57">
        <f t="shared" si="70"/>
        <v>0</v>
      </c>
      <c r="P725" s="59"/>
      <c r="Q725" s="58"/>
      <c r="R725" s="57">
        <f t="shared" si="71"/>
        <v>0</v>
      </c>
      <c r="S725" s="99">
        <f t="shared" si="69"/>
        <v>0</v>
      </c>
      <c r="T725" s="56"/>
      <c r="U725" s="60"/>
      <c r="V725" s="322"/>
      <c r="W725" s="56"/>
      <c r="X725" s="242">
        <f>VLOOKUP(F725,Terceros!A$2:A$301,1,FALSE)</f>
        <v>0</v>
      </c>
      <c r="Y725" s="238">
        <f>VLOOKUP(H725,CR!A$3:A$27,1,FALSE)</f>
        <v>0</v>
      </c>
      <c r="Z725" s="285">
        <f>VLOOKUP(F725,Terceros!A:B,2,FALSE)</f>
        <v>0</v>
      </c>
      <c r="AA725" s="242">
        <f>VLOOKUP(H725,CR!A$1:CK$26,89,FALSE)</f>
        <v>0</v>
      </c>
    </row>
    <row r="726" spans="1:27" x14ac:dyDescent="0.25">
      <c r="A726" s="5">
        <f t="shared" si="66"/>
        <v>1900</v>
      </c>
      <c r="B726" s="5">
        <f t="shared" si="67"/>
        <v>1</v>
      </c>
      <c r="C726" s="5" t="str">
        <f>VLOOKUP(B726,Tablas!E$1:F$13,2,FALSE)</f>
        <v>1T</v>
      </c>
      <c r="D726" s="60"/>
      <c r="E726" s="55"/>
      <c r="F726" s="243"/>
      <c r="G726" s="419">
        <f>VLOOKUP(F726,Terceros!A:C,3,FALSE)</f>
        <v>0</v>
      </c>
      <c r="H726" s="243"/>
      <c r="I726" s="56"/>
      <c r="J726" s="286" t="str">
        <f t="shared" si="68"/>
        <v>n</v>
      </c>
      <c r="K726" s="286">
        <f>VLOOKUP(F726,Terceros!A:D,4,FALSE)</f>
        <v>0</v>
      </c>
      <c r="L726" s="61" t="s">
        <v>63</v>
      </c>
      <c r="M726" s="57"/>
      <c r="N726" s="58"/>
      <c r="O726" s="57">
        <f t="shared" si="70"/>
        <v>0</v>
      </c>
      <c r="P726" s="59"/>
      <c r="Q726" s="58"/>
      <c r="R726" s="57">
        <f t="shared" si="71"/>
        <v>0</v>
      </c>
      <c r="S726" s="99">
        <f t="shared" si="69"/>
        <v>0</v>
      </c>
      <c r="T726" s="56"/>
      <c r="U726" s="60"/>
      <c r="V726" s="322"/>
      <c r="W726" s="56"/>
      <c r="X726" s="242">
        <f>VLOOKUP(F726,Terceros!A$2:A$301,1,FALSE)</f>
        <v>0</v>
      </c>
      <c r="Y726" s="238">
        <f>VLOOKUP(H726,CR!A$3:A$27,1,FALSE)</f>
        <v>0</v>
      </c>
      <c r="Z726" s="285">
        <f>VLOOKUP(F726,Terceros!A:B,2,FALSE)</f>
        <v>0</v>
      </c>
      <c r="AA726" s="242">
        <f>VLOOKUP(H726,CR!A$1:CK$26,89,FALSE)</f>
        <v>0</v>
      </c>
    </row>
    <row r="727" spans="1:27" x14ac:dyDescent="0.25">
      <c r="A727" s="5">
        <f t="shared" si="66"/>
        <v>1900</v>
      </c>
      <c r="B727" s="5">
        <f t="shared" si="67"/>
        <v>1</v>
      </c>
      <c r="C727" s="5" t="str">
        <f>VLOOKUP(B727,Tablas!E$1:F$13,2,FALSE)</f>
        <v>1T</v>
      </c>
      <c r="D727" s="60"/>
      <c r="E727" s="55"/>
      <c r="F727" s="243"/>
      <c r="G727" s="419">
        <f>VLOOKUP(F727,Terceros!A:C,3,FALSE)</f>
        <v>0</v>
      </c>
      <c r="H727" s="243"/>
      <c r="I727" s="56"/>
      <c r="J727" s="286" t="str">
        <f t="shared" si="68"/>
        <v>n</v>
      </c>
      <c r="K727" s="286">
        <f>VLOOKUP(F727,Terceros!A:D,4,FALSE)</f>
        <v>0</v>
      </c>
      <c r="L727" s="61" t="s">
        <v>63</v>
      </c>
      <c r="M727" s="57"/>
      <c r="N727" s="58"/>
      <c r="O727" s="57">
        <f t="shared" si="70"/>
        <v>0</v>
      </c>
      <c r="P727" s="59"/>
      <c r="Q727" s="58"/>
      <c r="R727" s="57">
        <f t="shared" si="71"/>
        <v>0</v>
      </c>
      <c r="S727" s="99">
        <f t="shared" si="69"/>
        <v>0</v>
      </c>
      <c r="T727" s="56"/>
      <c r="U727" s="60"/>
      <c r="V727" s="322"/>
      <c r="W727" s="56"/>
      <c r="X727" s="242">
        <f>VLOOKUP(F727,Terceros!A$2:A$301,1,FALSE)</f>
        <v>0</v>
      </c>
      <c r="Y727" s="238">
        <f>VLOOKUP(H727,CR!A$3:A$27,1,FALSE)</f>
        <v>0</v>
      </c>
      <c r="Z727" s="285">
        <f>VLOOKUP(F727,Terceros!A:B,2,FALSE)</f>
        <v>0</v>
      </c>
      <c r="AA727" s="242">
        <f>VLOOKUP(H727,CR!A$1:CK$26,89,FALSE)</f>
        <v>0</v>
      </c>
    </row>
    <row r="728" spans="1:27" x14ac:dyDescent="0.25">
      <c r="A728" s="5">
        <f t="shared" si="66"/>
        <v>1900</v>
      </c>
      <c r="B728" s="5">
        <f t="shared" si="67"/>
        <v>1</v>
      </c>
      <c r="C728" s="5" t="str">
        <f>VLOOKUP(B728,Tablas!E$1:F$13,2,FALSE)</f>
        <v>1T</v>
      </c>
      <c r="D728" s="60"/>
      <c r="E728" s="55"/>
      <c r="F728" s="243"/>
      <c r="G728" s="419">
        <f>VLOOKUP(F728,Terceros!A:C,3,FALSE)</f>
        <v>0</v>
      </c>
      <c r="H728" s="243"/>
      <c r="I728" s="56"/>
      <c r="J728" s="286" t="str">
        <f t="shared" si="68"/>
        <v>n</v>
      </c>
      <c r="K728" s="286">
        <f>VLOOKUP(F728,Terceros!A:D,4,FALSE)</f>
        <v>0</v>
      </c>
      <c r="L728" s="61" t="s">
        <v>63</v>
      </c>
      <c r="M728" s="57"/>
      <c r="N728" s="58"/>
      <c r="O728" s="57">
        <f t="shared" si="70"/>
        <v>0</v>
      </c>
      <c r="P728" s="59"/>
      <c r="Q728" s="58"/>
      <c r="R728" s="57">
        <f t="shared" si="71"/>
        <v>0</v>
      </c>
      <c r="S728" s="99">
        <f t="shared" si="69"/>
        <v>0</v>
      </c>
      <c r="T728" s="56"/>
      <c r="U728" s="60"/>
      <c r="V728" s="322"/>
      <c r="W728" s="56"/>
      <c r="X728" s="242">
        <f>VLOOKUP(F728,Terceros!A$2:A$301,1,FALSE)</f>
        <v>0</v>
      </c>
      <c r="Y728" s="238">
        <f>VLOOKUP(H728,CR!A$3:A$27,1,FALSE)</f>
        <v>0</v>
      </c>
      <c r="Z728" s="285">
        <f>VLOOKUP(F728,Terceros!A:B,2,FALSE)</f>
        <v>0</v>
      </c>
      <c r="AA728" s="242">
        <f>VLOOKUP(H728,CR!A$1:CK$26,89,FALSE)</f>
        <v>0</v>
      </c>
    </row>
    <row r="729" spans="1:27" x14ac:dyDescent="0.25">
      <c r="A729" s="5">
        <f t="shared" si="66"/>
        <v>1900</v>
      </c>
      <c r="B729" s="5">
        <f t="shared" si="67"/>
        <v>1</v>
      </c>
      <c r="C729" s="5" t="str">
        <f>VLOOKUP(B729,Tablas!E$1:F$13,2,FALSE)</f>
        <v>1T</v>
      </c>
      <c r="D729" s="60"/>
      <c r="E729" s="55"/>
      <c r="F729" s="243"/>
      <c r="G729" s="419">
        <f>VLOOKUP(F729,Terceros!A:C,3,FALSE)</f>
        <v>0</v>
      </c>
      <c r="H729" s="243"/>
      <c r="I729" s="56"/>
      <c r="J729" s="286" t="str">
        <f t="shared" si="68"/>
        <v>n</v>
      </c>
      <c r="K729" s="286">
        <f>VLOOKUP(F729,Terceros!A:D,4,FALSE)</f>
        <v>0</v>
      </c>
      <c r="L729" s="61" t="s">
        <v>63</v>
      </c>
      <c r="M729" s="57"/>
      <c r="N729" s="58"/>
      <c r="O729" s="57">
        <f t="shared" si="70"/>
        <v>0</v>
      </c>
      <c r="P729" s="59"/>
      <c r="Q729" s="58"/>
      <c r="R729" s="57">
        <f t="shared" si="71"/>
        <v>0</v>
      </c>
      <c r="S729" s="99">
        <f t="shared" si="69"/>
        <v>0</v>
      </c>
      <c r="T729" s="56"/>
      <c r="U729" s="60"/>
      <c r="V729" s="322"/>
      <c r="W729" s="56"/>
      <c r="X729" s="242">
        <f>VLOOKUP(F729,Terceros!A$2:A$301,1,FALSE)</f>
        <v>0</v>
      </c>
      <c r="Y729" s="238">
        <f>VLOOKUP(H729,CR!A$3:A$27,1,FALSE)</f>
        <v>0</v>
      </c>
      <c r="Z729" s="285">
        <f>VLOOKUP(F729,Terceros!A:B,2,FALSE)</f>
        <v>0</v>
      </c>
      <c r="AA729" s="242">
        <f>VLOOKUP(H729,CR!A$1:CK$26,89,FALSE)</f>
        <v>0</v>
      </c>
    </row>
    <row r="730" spans="1:27" x14ac:dyDescent="0.25">
      <c r="A730" s="5">
        <f t="shared" ref="A730:A793" si="72">YEAR(D730)</f>
        <v>1900</v>
      </c>
      <c r="B730" s="5">
        <f t="shared" ref="B730:B793" si="73">MONTH(D730)</f>
        <v>1</v>
      </c>
      <c r="C730" s="5" t="str">
        <f>VLOOKUP(B730,Tablas!E$1:F$13,2,FALSE)</f>
        <v>1T</v>
      </c>
      <c r="D730" s="60"/>
      <c r="E730" s="55"/>
      <c r="F730" s="243"/>
      <c r="G730" s="419">
        <f>VLOOKUP(F730,Terceros!A:C,3,FALSE)</f>
        <v>0</v>
      </c>
      <c r="H730" s="243"/>
      <c r="I730" s="56"/>
      <c r="J730" s="286" t="str">
        <f t="shared" ref="J730:J793" si="74">IF(N730=0,"n",IF(Z730="Cliente","r","s"))</f>
        <v>n</v>
      </c>
      <c r="K730" s="286">
        <f>VLOOKUP(F730,Terceros!A:D,4,FALSE)</f>
        <v>0</v>
      </c>
      <c r="L730" s="61" t="s">
        <v>63</v>
      </c>
      <c r="M730" s="57"/>
      <c r="N730" s="58"/>
      <c r="O730" s="57">
        <f t="shared" si="70"/>
        <v>0</v>
      </c>
      <c r="P730" s="59"/>
      <c r="Q730" s="58"/>
      <c r="R730" s="57">
        <f t="shared" si="71"/>
        <v>0</v>
      </c>
      <c r="S730" s="99">
        <f t="shared" ref="S730:S793" si="75">+M730+O730-R730</f>
        <v>0</v>
      </c>
      <c r="T730" s="56"/>
      <c r="U730" s="60"/>
      <c r="V730" s="322"/>
      <c r="W730" s="56"/>
      <c r="X730" s="242">
        <f>VLOOKUP(F730,Terceros!A$2:A$301,1,FALSE)</f>
        <v>0</v>
      </c>
      <c r="Y730" s="238">
        <f>VLOOKUP(H730,CR!A$3:A$27,1,FALSE)</f>
        <v>0</v>
      </c>
      <c r="Z730" s="285">
        <f>VLOOKUP(F730,Terceros!A:B,2,FALSE)</f>
        <v>0</v>
      </c>
      <c r="AA730" s="242">
        <f>VLOOKUP(H730,CR!A$1:CK$26,89,FALSE)</f>
        <v>0</v>
      </c>
    </row>
    <row r="731" spans="1:27" x14ac:dyDescent="0.25">
      <c r="A731" s="5">
        <f t="shared" si="72"/>
        <v>1900</v>
      </c>
      <c r="B731" s="5">
        <f t="shared" si="73"/>
        <v>1</v>
      </c>
      <c r="C731" s="5" t="str">
        <f>VLOOKUP(B731,Tablas!E$1:F$13,2,FALSE)</f>
        <v>1T</v>
      </c>
      <c r="D731" s="60"/>
      <c r="E731" s="55"/>
      <c r="F731" s="243"/>
      <c r="G731" s="419">
        <f>VLOOKUP(F731,Terceros!A:C,3,FALSE)</f>
        <v>0</v>
      </c>
      <c r="H731" s="243"/>
      <c r="I731" s="56"/>
      <c r="J731" s="286" t="str">
        <f t="shared" si="74"/>
        <v>n</v>
      </c>
      <c r="K731" s="286">
        <f>VLOOKUP(F731,Terceros!A:D,4,FALSE)</f>
        <v>0</v>
      </c>
      <c r="L731" s="61" t="s">
        <v>63</v>
      </c>
      <c r="M731" s="57"/>
      <c r="N731" s="58"/>
      <c r="O731" s="57">
        <f t="shared" si="70"/>
        <v>0</v>
      </c>
      <c r="P731" s="59"/>
      <c r="Q731" s="58"/>
      <c r="R731" s="57">
        <f t="shared" si="71"/>
        <v>0</v>
      </c>
      <c r="S731" s="99">
        <f t="shared" si="75"/>
        <v>0</v>
      </c>
      <c r="T731" s="56"/>
      <c r="U731" s="60"/>
      <c r="V731" s="322"/>
      <c r="W731" s="56"/>
      <c r="X731" s="242">
        <f>VLOOKUP(F731,Terceros!A$2:A$301,1,FALSE)</f>
        <v>0</v>
      </c>
      <c r="Y731" s="238">
        <f>VLOOKUP(H731,CR!A$3:A$27,1,FALSE)</f>
        <v>0</v>
      </c>
      <c r="Z731" s="285">
        <f>VLOOKUP(F731,Terceros!A:B,2,FALSE)</f>
        <v>0</v>
      </c>
      <c r="AA731" s="242">
        <f>VLOOKUP(H731,CR!A$1:CK$26,89,FALSE)</f>
        <v>0</v>
      </c>
    </row>
    <row r="732" spans="1:27" x14ac:dyDescent="0.25">
      <c r="A732" s="5">
        <f t="shared" si="72"/>
        <v>1900</v>
      </c>
      <c r="B732" s="5">
        <f t="shared" si="73"/>
        <v>1</v>
      </c>
      <c r="C732" s="5" t="str">
        <f>VLOOKUP(B732,Tablas!E$1:F$13,2,FALSE)</f>
        <v>1T</v>
      </c>
      <c r="D732" s="60"/>
      <c r="E732" s="55"/>
      <c r="F732" s="243"/>
      <c r="G732" s="419">
        <f>VLOOKUP(F732,Terceros!A:C,3,FALSE)</f>
        <v>0</v>
      </c>
      <c r="H732" s="243"/>
      <c r="I732" s="56"/>
      <c r="J732" s="286" t="str">
        <f t="shared" si="74"/>
        <v>n</v>
      </c>
      <c r="K732" s="286">
        <f>VLOOKUP(F732,Terceros!A:D,4,FALSE)</f>
        <v>0</v>
      </c>
      <c r="L732" s="61" t="s">
        <v>63</v>
      </c>
      <c r="M732" s="57"/>
      <c r="N732" s="58"/>
      <c r="O732" s="57">
        <f t="shared" si="70"/>
        <v>0</v>
      </c>
      <c r="P732" s="59"/>
      <c r="Q732" s="58"/>
      <c r="R732" s="57">
        <f t="shared" si="71"/>
        <v>0</v>
      </c>
      <c r="S732" s="99">
        <f t="shared" si="75"/>
        <v>0</v>
      </c>
      <c r="T732" s="56"/>
      <c r="U732" s="60"/>
      <c r="V732" s="322"/>
      <c r="W732" s="56"/>
      <c r="X732" s="242">
        <f>VLOOKUP(F732,Terceros!A$2:A$301,1,FALSE)</f>
        <v>0</v>
      </c>
      <c r="Y732" s="238">
        <f>VLOOKUP(H732,CR!A$3:A$27,1,FALSE)</f>
        <v>0</v>
      </c>
      <c r="Z732" s="285">
        <f>VLOOKUP(F732,Terceros!A:B,2,FALSE)</f>
        <v>0</v>
      </c>
      <c r="AA732" s="242">
        <f>VLOOKUP(H732,CR!A$1:CK$26,89,FALSE)</f>
        <v>0</v>
      </c>
    </row>
    <row r="733" spans="1:27" x14ac:dyDescent="0.25">
      <c r="A733" s="5">
        <f t="shared" si="72"/>
        <v>1900</v>
      </c>
      <c r="B733" s="5">
        <f t="shared" si="73"/>
        <v>1</v>
      </c>
      <c r="C733" s="5" t="str">
        <f>VLOOKUP(B733,Tablas!E$1:F$13,2,FALSE)</f>
        <v>1T</v>
      </c>
      <c r="D733" s="60"/>
      <c r="E733" s="55"/>
      <c r="F733" s="243"/>
      <c r="G733" s="419">
        <f>VLOOKUP(F733,Terceros!A:C,3,FALSE)</f>
        <v>0</v>
      </c>
      <c r="H733" s="243"/>
      <c r="I733" s="56"/>
      <c r="J733" s="286" t="str">
        <f t="shared" si="74"/>
        <v>n</v>
      </c>
      <c r="K733" s="286">
        <f>VLOOKUP(F733,Terceros!A:D,4,FALSE)</f>
        <v>0</v>
      </c>
      <c r="L733" s="61" t="s">
        <v>63</v>
      </c>
      <c r="M733" s="57"/>
      <c r="N733" s="58"/>
      <c r="O733" s="57">
        <f t="shared" si="70"/>
        <v>0</v>
      </c>
      <c r="P733" s="59"/>
      <c r="Q733" s="58"/>
      <c r="R733" s="57">
        <f t="shared" si="71"/>
        <v>0</v>
      </c>
      <c r="S733" s="99">
        <f t="shared" si="75"/>
        <v>0</v>
      </c>
      <c r="T733" s="56"/>
      <c r="U733" s="60"/>
      <c r="V733" s="322"/>
      <c r="W733" s="56"/>
      <c r="X733" s="242">
        <f>VLOOKUP(F733,Terceros!A$2:A$301,1,FALSE)</f>
        <v>0</v>
      </c>
      <c r="Y733" s="238">
        <f>VLOOKUP(H733,CR!A$3:A$27,1,FALSE)</f>
        <v>0</v>
      </c>
      <c r="Z733" s="285">
        <f>VLOOKUP(F733,Terceros!A:B,2,FALSE)</f>
        <v>0</v>
      </c>
      <c r="AA733" s="242">
        <f>VLOOKUP(H733,CR!A$1:CK$26,89,FALSE)</f>
        <v>0</v>
      </c>
    </row>
    <row r="734" spans="1:27" x14ac:dyDescent="0.25">
      <c r="A734" s="5">
        <f t="shared" si="72"/>
        <v>1900</v>
      </c>
      <c r="B734" s="5">
        <f t="shared" si="73"/>
        <v>1</v>
      </c>
      <c r="C734" s="5" t="str">
        <f>VLOOKUP(B734,Tablas!E$1:F$13,2,FALSE)</f>
        <v>1T</v>
      </c>
      <c r="D734" s="60"/>
      <c r="E734" s="55"/>
      <c r="F734" s="243"/>
      <c r="G734" s="419">
        <f>VLOOKUP(F734,Terceros!A:C,3,FALSE)</f>
        <v>0</v>
      </c>
      <c r="H734" s="243"/>
      <c r="I734" s="56"/>
      <c r="J734" s="286" t="str">
        <f t="shared" si="74"/>
        <v>n</v>
      </c>
      <c r="K734" s="286">
        <f>VLOOKUP(F734,Terceros!A:D,4,FALSE)</f>
        <v>0</v>
      </c>
      <c r="L734" s="61" t="s">
        <v>63</v>
      </c>
      <c r="M734" s="57"/>
      <c r="N734" s="58"/>
      <c r="O734" s="57">
        <f t="shared" si="70"/>
        <v>0</v>
      </c>
      <c r="P734" s="59"/>
      <c r="Q734" s="58"/>
      <c r="R734" s="57">
        <f t="shared" si="71"/>
        <v>0</v>
      </c>
      <c r="S734" s="99">
        <f t="shared" si="75"/>
        <v>0</v>
      </c>
      <c r="T734" s="56"/>
      <c r="U734" s="60"/>
      <c r="V734" s="322"/>
      <c r="W734" s="56"/>
      <c r="X734" s="242">
        <f>VLOOKUP(F734,Terceros!A$2:A$301,1,FALSE)</f>
        <v>0</v>
      </c>
      <c r="Y734" s="238">
        <f>VLOOKUP(H734,CR!A$3:A$27,1,FALSE)</f>
        <v>0</v>
      </c>
      <c r="Z734" s="285">
        <f>VLOOKUP(F734,Terceros!A:B,2,FALSE)</f>
        <v>0</v>
      </c>
      <c r="AA734" s="242">
        <f>VLOOKUP(H734,CR!A$1:CK$26,89,FALSE)</f>
        <v>0</v>
      </c>
    </row>
    <row r="735" spans="1:27" x14ac:dyDescent="0.25">
      <c r="A735" s="5">
        <f t="shared" si="72"/>
        <v>1900</v>
      </c>
      <c r="B735" s="5">
        <f t="shared" si="73"/>
        <v>1</v>
      </c>
      <c r="C735" s="5" t="str">
        <f>VLOOKUP(B735,Tablas!E$1:F$13,2,FALSE)</f>
        <v>1T</v>
      </c>
      <c r="D735" s="60"/>
      <c r="E735" s="55"/>
      <c r="F735" s="243"/>
      <c r="G735" s="419">
        <f>VLOOKUP(F735,Terceros!A:C,3,FALSE)</f>
        <v>0</v>
      </c>
      <c r="H735" s="243"/>
      <c r="I735" s="56"/>
      <c r="J735" s="286" t="str">
        <f t="shared" si="74"/>
        <v>n</v>
      </c>
      <c r="K735" s="286">
        <f>VLOOKUP(F735,Terceros!A:D,4,FALSE)</f>
        <v>0</v>
      </c>
      <c r="L735" s="61" t="s">
        <v>63</v>
      </c>
      <c r="M735" s="57"/>
      <c r="N735" s="58"/>
      <c r="O735" s="57">
        <f t="shared" si="70"/>
        <v>0</v>
      </c>
      <c r="P735" s="59"/>
      <c r="Q735" s="58"/>
      <c r="R735" s="57">
        <f t="shared" si="71"/>
        <v>0</v>
      </c>
      <c r="S735" s="99">
        <f t="shared" si="75"/>
        <v>0</v>
      </c>
      <c r="T735" s="56"/>
      <c r="U735" s="60"/>
      <c r="V735" s="322"/>
      <c r="W735" s="56"/>
      <c r="X735" s="242">
        <f>VLOOKUP(F735,Terceros!A$2:A$301,1,FALSE)</f>
        <v>0</v>
      </c>
      <c r="Y735" s="238">
        <f>VLOOKUP(H735,CR!A$3:A$27,1,FALSE)</f>
        <v>0</v>
      </c>
      <c r="Z735" s="285">
        <f>VLOOKUP(F735,Terceros!A:B,2,FALSE)</f>
        <v>0</v>
      </c>
      <c r="AA735" s="242">
        <f>VLOOKUP(H735,CR!A$1:CK$26,89,FALSE)</f>
        <v>0</v>
      </c>
    </row>
    <row r="736" spans="1:27" x14ac:dyDescent="0.25">
      <c r="A736" s="5">
        <f t="shared" si="72"/>
        <v>1900</v>
      </c>
      <c r="B736" s="5">
        <f t="shared" si="73"/>
        <v>1</v>
      </c>
      <c r="C736" s="5" t="str">
        <f>VLOOKUP(B736,Tablas!E$1:F$13,2,FALSE)</f>
        <v>1T</v>
      </c>
      <c r="D736" s="60"/>
      <c r="E736" s="55"/>
      <c r="F736" s="243"/>
      <c r="G736" s="419">
        <f>VLOOKUP(F736,Terceros!A:C,3,FALSE)</f>
        <v>0</v>
      </c>
      <c r="H736" s="243"/>
      <c r="I736" s="56"/>
      <c r="J736" s="286" t="str">
        <f t="shared" si="74"/>
        <v>n</v>
      </c>
      <c r="K736" s="286">
        <f>VLOOKUP(F736,Terceros!A:D,4,FALSE)</f>
        <v>0</v>
      </c>
      <c r="L736" s="61" t="s">
        <v>63</v>
      </c>
      <c r="M736" s="57"/>
      <c r="N736" s="58"/>
      <c r="O736" s="57">
        <f t="shared" si="70"/>
        <v>0</v>
      </c>
      <c r="P736" s="59"/>
      <c r="Q736" s="58"/>
      <c r="R736" s="57">
        <f t="shared" si="71"/>
        <v>0</v>
      </c>
      <c r="S736" s="99">
        <f t="shared" si="75"/>
        <v>0</v>
      </c>
      <c r="T736" s="56"/>
      <c r="U736" s="60"/>
      <c r="V736" s="322"/>
      <c r="W736" s="56"/>
      <c r="X736" s="242">
        <f>VLOOKUP(F736,Terceros!A$2:A$301,1,FALSE)</f>
        <v>0</v>
      </c>
      <c r="Y736" s="238">
        <f>VLOOKUP(H736,CR!A$3:A$27,1,FALSE)</f>
        <v>0</v>
      </c>
      <c r="Z736" s="285">
        <f>VLOOKUP(F736,Terceros!A:B,2,FALSE)</f>
        <v>0</v>
      </c>
      <c r="AA736" s="242">
        <f>VLOOKUP(H736,CR!A$1:CK$26,89,FALSE)</f>
        <v>0</v>
      </c>
    </row>
    <row r="737" spans="1:27" x14ac:dyDescent="0.25">
      <c r="A737" s="5">
        <f t="shared" si="72"/>
        <v>1900</v>
      </c>
      <c r="B737" s="5">
        <f t="shared" si="73"/>
        <v>1</v>
      </c>
      <c r="C737" s="5" t="str">
        <f>VLOOKUP(B737,Tablas!E$1:F$13,2,FALSE)</f>
        <v>1T</v>
      </c>
      <c r="D737" s="60"/>
      <c r="E737" s="55"/>
      <c r="F737" s="243"/>
      <c r="G737" s="419">
        <f>VLOOKUP(F737,Terceros!A:C,3,FALSE)</f>
        <v>0</v>
      </c>
      <c r="H737" s="243"/>
      <c r="I737" s="56"/>
      <c r="J737" s="286" t="str">
        <f t="shared" si="74"/>
        <v>n</v>
      </c>
      <c r="K737" s="286">
        <f>VLOOKUP(F737,Terceros!A:D,4,FALSE)</f>
        <v>0</v>
      </c>
      <c r="L737" s="61" t="s">
        <v>63</v>
      </c>
      <c r="M737" s="57"/>
      <c r="N737" s="58"/>
      <c r="O737" s="57">
        <f t="shared" si="70"/>
        <v>0</v>
      </c>
      <c r="P737" s="59"/>
      <c r="Q737" s="58"/>
      <c r="R737" s="57">
        <f t="shared" si="71"/>
        <v>0</v>
      </c>
      <c r="S737" s="99">
        <f t="shared" si="75"/>
        <v>0</v>
      </c>
      <c r="T737" s="56"/>
      <c r="U737" s="60"/>
      <c r="V737" s="322"/>
      <c r="W737" s="56"/>
      <c r="X737" s="242">
        <f>VLOOKUP(F737,Terceros!A$2:A$301,1,FALSE)</f>
        <v>0</v>
      </c>
      <c r="Y737" s="238">
        <f>VLOOKUP(H737,CR!A$3:A$27,1,FALSE)</f>
        <v>0</v>
      </c>
      <c r="Z737" s="285">
        <f>VLOOKUP(F737,Terceros!A:B,2,FALSE)</f>
        <v>0</v>
      </c>
      <c r="AA737" s="242">
        <f>VLOOKUP(H737,CR!A$1:CK$26,89,FALSE)</f>
        <v>0</v>
      </c>
    </row>
    <row r="738" spans="1:27" x14ac:dyDescent="0.25">
      <c r="A738" s="5">
        <f t="shared" si="72"/>
        <v>1900</v>
      </c>
      <c r="B738" s="5">
        <f t="shared" si="73"/>
        <v>1</v>
      </c>
      <c r="C738" s="5" t="str">
        <f>VLOOKUP(B738,Tablas!E$1:F$13,2,FALSE)</f>
        <v>1T</v>
      </c>
      <c r="D738" s="60"/>
      <c r="E738" s="55"/>
      <c r="F738" s="243"/>
      <c r="G738" s="419">
        <f>VLOOKUP(F738,Terceros!A:C,3,FALSE)</f>
        <v>0</v>
      </c>
      <c r="H738" s="243"/>
      <c r="I738" s="56"/>
      <c r="J738" s="286" t="str">
        <f t="shared" si="74"/>
        <v>n</v>
      </c>
      <c r="K738" s="286">
        <f>VLOOKUP(F738,Terceros!A:D,4,FALSE)</f>
        <v>0</v>
      </c>
      <c r="L738" s="61" t="s">
        <v>63</v>
      </c>
      <c r="M738" s="57"/>
      <c r="N738" s="58"/>
      <c r="O738" s="57">
        <f t="shared" si="70"/>
        <v>0</v>
      </c>
      <c r="P738" s="59"/>
      <c r="Q738" s="58"/>
      <c r="R738" s="57">
        <f t="shared" si="71"/>
        <v>0</v>
      </c>
      <c r="S738" s="99">
        <f t="shared" si="75"/>
        <v>0</v>
      </c>
      <c r="T738" s="56"/>
      <c r="U738" s="60"/>
      <c r="V738" s="322"/>
      <c r="W738" s="56"/>
      <c r="X738" s="242">
        <f>VLOOKUP(F738,Terceros!A$2:A$301,1,FALSE)</f>
        <v>0</v>
      </c>
      <c r="Y738" s="238">
        <f>VLOOKUP(H738,CR!A$3:A$27,1,FALSE)</f>
        <v>0</v>
      </c>
      <c r="Z738" s="285">
        <f>VLOOKUP(F738,Terceros!A:B,2,FALSE)</f>
        <v>0</v>
      </c>
      <c r="AA738" s="242">
        <f>VLOOKUP(H738,CR!A$1:CK$26,89,FALSE)</f>
        <v>0</v>
      </c>
    </row>
    <row r="739" spans="1:27" x14ac:dyDescent="0.25">
      <c r="A739" s="5">
        <f t="shared" si="72"/>
        <v>1900</v>
      </c>
      <c r="B739" s="5">
        <f t="shared" si="73"/>
        <v>1</v>
      </c>
      <c r="C739" s="5" t="str">
        <f>VLOOKUP(B739,Tablas!E$1:F$13,2,FALSE)</f>
        <v>1T</v>
      </c>
      <c r="D739" s="60"/>
      <c r="E739" s="55"/>
      <c r="F739" s="243"/>
      <c r="G739" s="419">
        <f>VLOOKUP(F739,Terceros!A:C,3,FALSE)</f>
        <v>0</v>
      </c>
      <c r="H739" s="243"/>
      <c r="I739" s="56"/>
      <c r="J739" s="286" t="str">
        <f t="shared" si="74"/>
        <v>n</v>
      </c>
      <c r="K739" s="286">
        <f>VLOOKUP(F739,Terceros!A:D,4,FALSE)</f>
        <v>0</v>
      </c>
      <c r="L739" s="61" t="s">
        <v>63</v>
      </c>
      <c r="M739" s="57"/>
      <c r="N739" s="58"/>
      <c r="O739" s="57">
        <f t="shared" si="70"/>
        <v>0</v>
      </c>
      <c r="P739" s="59"/>
      <c r="Q739" s="58"/>
      <c r="R739" s="57">
        <f t="shared" si="71"/>
        <v>0</v>
      </c>
      <c r="S739" s="99">
        <f t="shared" si="75"/>
        <v>0</v>
      </c>
      <c r="T739" s="56"/>
      <c r="U739" s="60"/>
      <c r="V739" s="322"/>
      <c r="W739" s="56"/>
      <c r="X739" s="242">
        <f>VLOOKUP(F739,Terceros!A$2:A$301,1,FALSE)</f>
        <v>0</v>
      </c>
      <c r="Y739" s="238">
        <f>VLOOKUP(H739,CR!A$3:A$27,1,FALSE)</f>
        <v>0</v>
      </c>
      <c r="Z739" s="285">
        <f>VLOOKUP(F739,Terceros!A:B,2,FALSE)</f>
        <v>0</v>
      </c>
      <c r="AA739" s="242">
        <f>VLOOKUP(H739,CR!A$1:CK$26,89,FALSE)</f>
        <v>0</v>
      </c>
    </row>
    <row r="740" spans="1:27" x14ac:dyDescent="0.25">
      <c r="A740" s="5">
        <f t="shared" si="72"/>
        <v>1900</v>
      </c>
      <c r="B740" s="5">
        <f t="shared" si="73"/>
        <v>1</v>
      </c>
      <c r="C740" s="5" t="str">
        <f>VLOOKUP(B740,Tablas!E$1:F$13,2,FALSE)</f>
        <v>1T</v>
      </c>
      <c r="D740" s="60"/>
      <c r="E740" s="55"/>
      <c r="F740" s="243"/>
      <c r="G740" s="419">
        <f>VLOOKUP(F740,Terceros!A:C,3,FALSE)</f>
        <v>0</v>
      </c>
      <c r="H740" s="243"/>
      <c r="I740" s="56"/>
      <c r="J740" s="286" t="str">
        <f t="shared" si="74"/>
        <v>n</v>
      </c>
      <c r="K740" s="286">
        <f>VLOOKUP(F740,Terceros!A:D,4,FALSE)</f>
        <v>0</v>
      </c>
      <c r="L740" s="61" t="s">
        <v>63</v>
      </c>
      <c r="M740" s="57"/>
      <c r="N740" s="58"/>
      <c r="O740" s="57">
        <f t="shared" si="70"/>
        <v>0</v>
      </c>
      <c r="P740" s="59"/>
      <c r="Q740" s="58"/>
      <c r="R740" s="57">
        <f t="shared" si="71"/>
        <v>0</v>
      </c>
      <c r="S740" s="99">
        <f t="shared" si="75"/>
        <v>0</v>
      </c>
      <c r="T740" s="56"/>
      <c r="U740" s="60"/>
      <c r="V740" s="322"/>
      <c r="W740" s="56"/>
      <c r="X740" s="242">
        <f>VLOOKUP(F740,Terceros!A$2:A$301,1,FALSE)</f>
        <v>0</v>
      </c>
      <c r="Y740" s="238">
        <f>VLOOKUP(H740,CR!A$3:A$27,1,FALSE)</f>
        <v>0</v>
      </c>
      <c r="Z740" s="285">
        <f>VLOOKUP(F740,Terceros!A:B,2,FALSE)</f>
        <v>0</v>
      </c>
      <c r="AA740" s="242">
        <f>VLOOKUP(H740,CR!A$1:CK$26,89,FALSE)</f>
        <v>0</v>
      </c>
    </row>
    <row r="741" spans="1:27" x14ac:dyDescent="0.25">
      <c r="A741" s="5">
        <f t="shared" si="72"/>
        <v>1900</v>
      </c>
      <c r="B741" s="5">
        <f t="shared" si="73"/>
        <v>1</v>
      </c>
      <c r="C741" s="5" t="str">
        <f>VLOOKUP(B741,Tablas!E$1:F$13,2,FALSE)</f>
        <v>1T</v>
      </c>
      <c r="D741" s="60"/>
      <c r="E741" s="55"/>
      <c r="F741" s="243"/>
      <c r="G741" s="419">
        <f>VLOOKUP(F741,Terceros!A:C,3,FALSE)</f>
        <v>0</v>
      </c>
      <c r="H741" s="243"/>
      <c r="I741" s="56"/>
      <c r="J741" s="286" t="str">
        <f t="shared" si="74"/>
        <v>n</v>
      </c>
      <c r="K741" s="286">
        <f>VLOOKUP(F741,Terceros!A:D,4,FALSE)</f>
        <v>0</v>
      </c>
      <c r="L741" s="61" t="s">
        <v>63</v>
      </c>
      <c r="M741" s="57"/>
      <c r="N741" s="58"/>
      <c r="O741" s="57">
        <f t="shared" si="70"/>
        <v>0</v>
      </c>
      <c r="P741" s="59"/>
      <c r="Q741" s="58"/>
      <c r="R741" s="57">
        <f t="shared" si="71"/>
        <v>0</v>
      </c>
      <c r="S741" s="99">
        <f t="shared" si="75"/>
        <v>0</v>
      </c>
      <c r="T741" s="56"/>
      <c r="U741" s="60"/>
      <c r="V741" s="322"/>
      <c r="W741" s="56"/>
      <c r="X741" s="242">
        <f>VLOOKUP(F741,Terceros!A$2:A$301,1,FALSE)</f>
        <v>0</v>
      </c>
      <c r="Y741" s="238">
        <f>VLOOKUP(H741,CR!A$3:A$27,1,FALSE)</f>
        <v>0</v>
      </c>
      <c r="Z741" s="285">
        <f>VLOOKUP(F741,Terceros!A:B,2,FALSE)</f>
        <v>0</v>
      </c>
      <c r="AA741" s="242">
        <f>VLOOKUP(H741,CR!A$1:CK$26,89,FALSE)</f>
        <v>0</v>
      </c>
    </row>
    <row r="742" spans="1:27" x14ac:dyDescent="0.25">
      <c r="A742" s="5">
        <f t="shared" si="72"/>
        <v>1900</v>
      </c>
      <c r="B742" s="5">
        <f t="shared" si="73"/>
        <v>1</v>
      </c>
      <c r="C742" s="5" t="str">
        <f>VLOOKUP(B742,Tablas!E$1:F$13,2,FALSE)</f>
        <v>1T</v>
      </c>
      <c r="D742" s="60"/>
      <c r="E742" s="55"/>
      <c r="F742" s="243"/>
      <c r="G742" s="419">
        <f>VLOOKUP(F742,Terceros!A:C,3,FALSE)</f>
        <v>0</v>
      </c>
      <c r="H742" s="243"/>
      <c r="I742" s="56"/>
      <c r="J742" s="286" t="str">
        <f t="shared" si="74"/>
        <v>n</v>
      </c>
      <c r="K742" s="286">
        <f>VLOOKUP(F742,Terceros!A:D,4,FALSE)</f>
        <v>0</v>
      </c>
      <c r="L742" s="61" t="s">
        <v>63</v>
      </c>
      <c r="M742" s="57"/>
      <c r="N742" s="58"/>
      <c r="O742" s="57">
        <f t="shared" si="70"/>
        <v>0</v>
      </c>
      <c r="P742" s="59"/>
      <c r="Q742" s="58"/>
      <c r="R742" s="57">
        <f t="shared" si="71"/>
        <v>0</v>
      </c>
      <c r="S742" s="99">
        <f t="shared" si="75"/>
        <v>0</v>
      </c>
      <c r="T742" s="56"/>
      <c r="U742" s="60"/>
      <c r="V742" s="322"/>
      <c r="W742" s="56"/>
      <c r="X742" s="242">
        <f>VLOOKUP(F742,Terceros!A$2:A$301,1,FALSE)</f>
        <v>0</v>
      </c>
      <c r="Y742" s="238">
        <f>VLOOKUP(H742,CR!A$3:A$27,1,FALSE)</f>
        <v>0</v>
      </c>
      <c r="Z742" s="285">
        <f>VLOOKUP(F742,Terceros!A:B,2,FALSE)</f>
        <v>0</v>
      </c>
      <c r="AA742" s="242">
        <f>VLOOKUP(H742,CR!A$1:CK$26,89,FALSE)</f>
        <v>0</v>
      </c>
    </row>
    <row r="743" spans="1:27" x14ac:dyDescent="0.25">
      <c r="A743" s="5">
        <f t="shared" si="72"/>
        <v>1900</v>
      </c>
      <c r="B743" s="5">
        <f t="shared" si="73"/>
        <v>1</v>
      </c>
      <c r="C743" s="5" t="str">
        <f>VLOOKUP(B743,Tablas!E$1:F$13,2,FALSE)</f>
        <v>1T</v>
      </c>
      <c r="D743" s="60"/>
      <c r="E743" s="55"/>
      <c r="F743" s="243"/>
      <c r="G743" s="419">
        <f>VLOOKUP(F743,Terceros!A:C,3,FALSE)</f>
        <v>0</v>
      </c>
      <c r="H743" s="243"/>
      <c r="I743" s="56"/>
      <c r="J743" s="286" t="str">
        <f t="shared" si="74"/>
        <v>n</v>
      </c>
      <c r="K743" s="286">
        <f>VLOOKUP(F743,Terceros!A:D,4,FALSE)</f>
        <v>0</v>
      </c>
      <c r="L743" s="61" t="s">
        <v>63</v>
      </c>
      <c r="M743" s="57"/>
      <c r="N743" s="58"/>
      <c r="O743" s="57">
        <f t="shared" si="70"/>
        <v>0</v>
      </c>
      <c r="P743" s="59"/>
      <c r="Q743" s="58"/>
      <c r="R743" s="57">
        <f t="shared" si="71"/>
        <v>0</v>
      </c>
      <c r="S743" s="99">
        <f t="shared" si="75"/>
        <v>0</v>
      </c>
      <c r="T743" s="56"/>
      <c r="U743" s="60"/>
      <c r="V743" s="322"/>
      <c r="W743" s="56"/>
      <c r="X743" s="242">
        <f>VLOOKUP(F743,Terceros!A$2:A$301,1,FALSE)</f>
        <v>0</v>
      </c>
      <c r="Y743" s="238">
        <f>VLOOKUP(H743,CR!A$3:A$27,1,FALSE)</f>
        <v>0</v>
      </c>
      <c r="Z743" s="285">
        <f>VLOOKUP(F743,Terceros!A:B,2,FALSE)</f>
        <v>0</v>
      </c>
      <c r="AA743" s="242">
        <f>VLOOKUP(H743,CR!A$1:CK$26,89,FALSE)</f>
        <v>0</v>
      </c>
    </row>
    <row r="744" spans="1:27" x14ac:dyDescent="0.25">
      <c r="A744" s="5">
        <f t="shared" si="72"/>
        <v>1900</v>
      </c>
      <c r="B744" s="5">
        <f t="shared" si="73"/>
        <v>1</v>
      </c>
      <c r="C744" s="5" t="str">
        <f>VLOOKUP(B744,Tablas!E$1:F$13,2,FALSE)</f>
        <v>1T</v>
      </c>
      <c r="D744" s="60"/>
      <c r="E744" s="55"/>
      <c r="F744" s="243"/>
      <c r="G744" s="419">
        <f>VLOOKUP(F744,Terceros!A:C,3,FALSE)</f>
        <v>0</v>
      </c>
      <c r="H744" s="243"/>
      <c r="I744" s="56"/>
      <c r="J744" s="286" t="str">
        <f t="shared" si="74"/>
        <v>n</v>
      </c>
      <c r="K744" s="286">
        <f>VLOOKUP(F744,Terceros!A:D,4,FALSE)</f>
        <v>0</v>
      </c>
      <c r="L744" s="61" t="s">
        <v>63</v>
      </c>
      <c r="M744" s="57"/>
      <c r="N744" s="58"/>
      <c r="O744" s="57">
        <f t="shared" si="70"/>
        <v>0</v>
      </c>
      <c r="P744" s="59"/>
      <c r="Q744" s="58"/>
      <c r="R744" s="57">
        <f t="shared" si="71"/>
        <v>0</v>
      </c>
      <c r="S744" s="99">
        <f t="shared" si="75"/>
        <v>0</v>
      </c>
      <c r="T744" s="56"/>
      <c r="U744" s="60"/>
      <c r="V744" s="322"/>
      <c r="W744" s="56"/>
      <c r="X744" s="242">
        <f>VLOOKUP(F744,Terceros!A$2:A$301,1,FALSE)</f>
        <v>0</v>
      </c>
      <c r="Y744" s="238">
        <f>VLOOKUP(H744,CR!A$3:A$27,1,FALSE)</f>
        <v>0</v>
      </c>
      <c r="Z744" s="285">
        <f>VLOOKUP(F744,Terceros!A:B,2,FALSE)</f>
        <v>0</v>
      </c>
      <c r="AA744" s="242">
        <f>VLOOKUP(H744,CR!A$1:CK$26,89,FALSE)</f>
        <v>0</v>
      </c>
    </row>
    <row r="745" spans="1:27" x14ac:dyDescent="0.25">
      <c r="A745" s="5">
        <f t="shared" si="72"/>
        <v>1900</v>
      </c>
      <c r="B745" s="5">
        <f t="shared" si="73"/>
        <v>1</v>
      </c>
      <c r="C745" s="5" t="str">
        <f>VLOOKUP(B745,Tablas!E$1:F$13,2,FALSE)</f>
        <v>1T</v>
      </c>
      <c r="D745" s="60"/>
      <c r="E745" s="55"/>
      <c r="F745" s="243"/>
      <c r="G745" s="419">
        <f>VLOOKUP(F745,Terceros!A:C,3,FALSE)</f>
        <v>0</v>
      </c>
      <c r="H745" s="243"/>
      <c r="I745" s="56"/>
      <c r="J745" s="286" t="str">
        <f t="shared" si="74"/>
        <v>n</v>
      </c>
      <c r="K745" s="286">
        <f>VLOOKUP(F745,Terceros!A:D,4,FALSE)</f>
        <v>0</v>
      </c>
      <c r="L745" s="61" t="s">
        <v>63</v>
      </c>
      <c r="M745" s="57"/>
      <c r="N745" s="58"/>
      <c r="O745" s="57">
        <f t="shared" si="70"/>
        <v>0</v>
      </c>
      <c r="P745" s="59"/>
      <c r="Q745" s="58"/>
      <c r="R745" s="57">
        <f t="shared" si="71"/>
        <v>0</v>
      </c>
      <c r="S745" s="99">
        <f t="shared" si="75"/>
        <v>0</v>
      </c>
      <c r="T745" s="56"/>
      <c r="U745" s="60"/>
      <c r="V745" s="322"/>
      <c r="W745" s="56"/>
      <c r="X745" s="242">
        <f>VLOOKUP(F745,Terceros!A$2:A$301,1,FALSE)</f>
        <v>0</v>
      </c>
      <c r="Y745" s="238">
        <f>VLOOKUP(H745,CR!A$3:A$27,1,FALSE)</f>
        <v>0</v>
      </c>
      <c r="Z745" s="285">
        <f>VLOOKUP(F745,Terceros!A:B,2,FALSE)</f>
        <v>0</v>
      </c>
      <c r="AA745" s="242">
        <f>VLOOKUP(H745,CR!A$1:CK$26,89,FALSE)</f>
        <v>0</v>
      </c>
    </row>
    <row r="746" spans="1:27" x14ac:dyDescent="0.25">
      <c r="A746" s="5">
        <f t="shared" si="72"/>
        <v>1900</v>
      </c>
      <c r="B746" s="5">
        <f t="shared" si="73"/>
        <v>1</v>
      </c>
      <c r="C746" s="5" t="str">
        <f>VLOOKUP(B746,Tablas!E$1:F$13,2,FALSE)</f>
        <v>1T</v>
      </c>
      <c r="D746" s="60"/>
      <c r="E746" s="55"/>
      <c r="F746" s="243"/>
      <c r="G746" s="419">
        <f>VLOOKUP(F746,Terceros!A:C,3,FALSE)</f>
        <v>0</v>
      </c>
      <c r="H746" s="243"/>
      <c r="I746" s="56"/>
      <c r="J746" s="286" t="str">
        <f t="shared" si="74"/>
        <v>n</v>
      </c>
      <c r="K746" s="286">
        <f>VLOOKUP(F746,Terceros!A:D,4,FALSE)</f>
        <v>0</v>
      </c>
      <c r="L746" s="61" t="s">
        <v>63</v>
      </c>
      <c r="M746" s="57"/>
      <c r="N746" s="58"/>
      <c r="O746" s="57">
        <f t="shared" si="70"/>
        <v>0</v>
      </c>
      <c r="P746" s="59"/>
      <c r="Q746" s="58"/>
      <c r="R746" s="57">
        <f t="shared" si="71"/>
        <v>0</v>
      </c>
      <c r="S746" s="99">
        <f t="shared" si="75"/>
        <v>0</v>
      </c>
      <c r="T746" s="56"/>
      <c r="U746" s="60"/>
      <c r="V746" s="322"/>
      <c r="W746" s="56"/>
      <c r="X746" s="242">
        <f>VLOOKUP(F746,Terceros!A$2:A$301,1,FALSE)</f>
        <v>0</v>
      </c>
      <c r="Y746" s="238">
        <f>VLOOKUP(H746,CR!A$3:A$27,1,FALSE)</f>
        <v>0</v>
      </c>
      <c r="Z746" s="285">
        <f>VLOOKUP(F746,Terceros!A:B,2,FALSE)</f>
        <v>0</v>
      </c>
      <c r="AA746" s="242">
        <f>VLOOKUP(H746,CR!A$1:CK$26,89,FALSE)</f>
        <v>0</v>
      </c>
    </row>
    <row r="747" spans="1:27" x14ac:dyDescent="0.25">
      <c r="A747" s="5">
        <f t="shared" si="72"/>
        <v>1900</v>
      </c>
      <c r="B747" s="5">
        <f t="shared" si="73"/>
        <v>1</v>
      </c>
      <c r="C747" s="5" t="str">
        <f>VLOOKUP(B747,Tablas!E$1:F$13,2,FALSE)</f>
        <v>1T</v>
      </c>
      <c r="D747" s="60"/>
      <c r="E747" s="55"/>
      <c r="F747" s="243"/>
      <c r="G747" s="419">
        <f>VLOOKUP(F747,Terceros!A:C,3,FALSE)</f>
        <v>0</v>
      </c>
      <c r="H747" s="243"/>
      <c r="I747" s="56"/>
      <c r="J747" s="286" t="str">
        <f t="shared" si="74"/>
        <v>n</v>
      </c>
      <c r="K747" s="286">
        <f>VLOOKUP(F747,Terceros!A:D,4,FALSE)</f>
        <v>0</v>
      </c>
      <c r="L747" s="61" t="s">
        <v>63</v>
      </c>
      <c r="M747" s="57"/>
      <c r="N747" s="58"/>
      <c r="O747" s="57">
        <f t="shared" si="70"/>
        <v>0</v>
      </c>
      <c r="P747" s="59"/>
      <c r="Q747" s="58"/>
      <c r="R747" s="57">
        <f t="shared" si="71"/>
        <v>0</v>
      </c>
      <c r="S747" s="99">
        <f t="shared" si="75"/>
        <v>0</v>
      </c>
      <c r="T747" s="56"/>
      <c r="U747" s="60"/>
      <c r="V747" s="322"/>
      <c r="W747" s="56"/>
      <c r="X747" s="242">
        <f>VLOOKUP(F747,Terceros!A$2:A$301,1,FALSE)</f>
        <v>0</v>
      </c>
      <c r="Y747" s="238">
        <f>VLOOKUP(H747,CR!A$3:A$27,1,FALSE)</f>
        <v>0</v>
      </c>
      <c r="Z747" s="285">
        <f>VLOOKUP(F747,Terceros!A:B,2,FALSE)</f>
        <v>0</v>
      </c>
      <c r="AA747" s="242">
        <f>VLOOKUP(H747,CR!A$1:CK$26,89,FALSE)</f>
        <v>0</v>
      </c>
    </row>
    <row r="748" spans="1:27" x14ac:dyDescent="0.25">
      <c r="A748" s="5">
        <f t="shared" si="72"/>
        <v>1900</v>
      </c>
      <c r="B748" s="5">
        <f t="shared" si="73"/>
        <v>1</v>
      </c>
      <c r="C748" s="5" t="str">
        <f>VLOOKUP(B748,Tablas!E$1:F$13,2,FALSE)</f>
        <v>1T</v>
      </c>
      <c r="D748" s="60"/>
      <c r="E748" s="55"/>
      <c r="F748" s="243"/>
      <c r="G748" s="419">
        <f>VLOOKUP(F748,Terceros!A:C,3,FALSE)</f>
        <v>0</v>
      </c>
      <c r="H748" s="243"/>
      <c r="I748" s="56"/>
      <c r="J748" s="286" t="str">
        <f t="shared" si="74"/>
        <v>n</v>
      </c>
      <c r="K748" s="286">
        <f>VLOOKUP(F748,Terceros!A:D,4,FALSE)</f>
        <v>0</v>
      </c>
      <c r="L748" s="61" t="s">
        <v>63</v>
      </c>
      <c r="M748" s="57"/>
      <c r="N748" s="58"/>
      <c r="O748" s="57">
        <f t="shared" si="70"/>
        <v>0</v>
      </c>
      <c r="P748" s="59"/>
      <c r="Q748" s="58"/>
      <c r="R748" s="57">
        <f t="shared" si="71"/>
        <v>0</v>
      </c>
      <c r="S748" s="99">
        <f t="shared" si="75"/>
        <v>0</v>
      </c>
      <c r="T748" s="56"/>
      <c r="U748" s="60"/>
      <c r="V748" s="322"/>
      <c r="W748" s="56"/>
      <c r="X748" s="242">
        <f>VLOOKUP(F748,Terceros!A$2:A$301,1,FALSE)</f>
        <v>0</v>
      </c>
      <c r="Y748" s="238">
        <f>VLOOKUP(H748,CR!A$3:A$27,1,FALSE)</f>
        <v>0</v>
      </c>
      <c r="Z748" s="285">
        <f>VLOOKUP(F748,Terceros!A:B,2,FALSE)</f>
        <v>0</v>
      </c>
      <c r="AA748" s="242">
        <f>VLOOKUP(H748,CR!A$1:CK$26,89,FALSE)</f>
        <v>0</v>
      </c>
    </row>
    <row r="749" spans="1:27" x14ac:dyDescent="0.25">
      <c r="A749" s="5">
        <f t="shared" si="72"/>
        <v>1900</v>
      </c>
      <c r="B749" s="5">
        <f t="shared" si="73"/>
        <v>1</v>
      </c>
      <c r="C749" s="5" t="str">
        <f>VLOOKUP(B749,Tablas!E$1:F$13,2,FALSE)</f>
        <v>1T</v>
      </c>
      <c r="D749" s="60"/>
      <c r="E749" s="55"/>
      <c r="F749" s="243"/>
      <c r="G749" s="419">
        <f>VLOOKUP(F749,Terceros!A:C,3,FALSE)</f>
        <v>0</v>
      </c>
      <c r="H749" s="243"/>
      <c r="I749" s="56"/>
      <c r="J749" s="286" t="str">
        <f t="shared" si="74"/>
        <v>n</v>
      </c>
      <c r="K749" s="286">
        <f>VLOOKUP(F749,Terceros!A:D,4,FALSE)</f>
        <v>0</v>
      </c>
      <c r="L749" s="61" t="s">
        <v>63</v>
      </c>
      <c r="M749" s="57"/>
      <c r="N749" s="58"/>
      <c r="O749" s="57">
        <f t="shared" si="70"/>
        <v>0</v>
      </c>
      <c r="P749" s="59"/>
      <c r="Q749" s="58"/>
      <c r="R749" s="57">
        <f t="shared" si="71"/>
        <v>0</v>
      </c>
      <c r="S749" s="99">
        <f t="shared" si="75"/>
        <v>0</v>
      </c>
      <c r="T749" s="56"/>
      <c r="U749" s="60"/>
      <c r="V749" s="322"/>
      <c r="W749" s="56"/>
      <c r="X749" s="242">
        <f>VLOOKUP(F749,Terceros!A$2:A$301,1,FALSE)</f>
        <v>0</v>
      </c>
      <c r="Y749" s="238">
        <f>VLOOKUP(H749,CR!A$3:A$27,1,FALSE)</f>
        <v>0</v>
      </c>
      <c r="Z749" s="285">
        <f>VLOOKUP(F749,Terceros!A:B,2,FALSE)</f>
        <v>0</v>
      </c>
      <c r="AA749" s="242">
        <f>VLOOKUP(H749,CR!A$1:CK$26,89,FALSE)</f>
        <v>0</v>
      </c>
    </row>
    <row r="750" spans="1:27" x14ac:dyDescent="0.25">
      <c r="A750" s="5">
        <f t="shared" si="72"/>
        <v>1900</v>
      </c>
      <c r="B750" s="5">
        <f t="shared" si="73"/>
        <v>1</v>
      </c>
      <c r="C750" s="5" t="str">
        <f>VLOOKUP(B750,Tablas!E$1:F$13,2,FALSE)</f>
        <v>1T</v>
      </c>
      <c r="D750" s="60"/>
      <c r="E750" s="55"/>
      <c r="F750" s="243"/>
      <c r="G750" s="419">
        <f>VLOOKUP(F750,Terceros!A:C,3,FALSE)</f>
        <v>0</v>
      </c>
      <c r="H750" s="243"/>
      <c r="I750" s="56"/>
      <c r="J750" s="286" t="str">
        <f t="shared" si="74"/>
        <v>n</v>
      </c>
      <c r="K750" s="286">
        <f>VLOOKUP(F750,Terceros!A:D,4,FALSE)</f>
        <v>0</v>
      </c>
      <c r="L750" s="61" t="s">
        <v>63</v>
      </c>
      <c r="M750" s="57"/>
      <c r="N750" s="58"/>
      <c r="O750" s="57">
        <f t="shared" si="70"/>
        <v>0</v>
      </c>
      <c r="P750" s="59"/>
      <c r="Q750" s="58"/>
      <c r="R750" s="57">
        <f t="shared" si="71"/>
        <v>0</v>
      </c>
      <c r="S750" s="99">
        <f t="shared" si="75"/>
        <v>0</v>
      </c>
      <c r="T750" s="56"/>
      <c r="U750" s="60"/>
      <c r="V750" s="322"/>
      <c r="W750" s="56"/>
      <c r="X750" s="242">
        <f>VLOOKUP(F750,Terceros!A$2:A$301,1,FALSE)</f>
        <v>0</v>
      </c>
      <c r="Y750" s="238">
        <f>VLOOKUP(H750,CR!A$3:A$27,1,FALSE)</f>
        <v>0</v>
      </c>
      <c r="Z750" s="285">
        <f>VLOOKUP(F750,Terceros!A:B,2,FALSE)</f>
        <v>0</v>
      </c>
      <c r="AA750" s="242">
        <f>VLOOKUP(H750,CR!A$1:CK$26,89,FALSE)</f>
        <v>0</v>
      </c>
    </row>
    <row r="751" spans="1:27" x14ac:dyDescent="0.25">
      <c r="A751" s="5">
        <f t="shared" si="72"/>
        <v>1900</v>
      </c>
      <c r="B751" s="5">
        <f t="shared" si="73"/>
        <v>1</v>
      </c>
      <c r="C751" s="5" t="str">
        <f>VLOOKUP(B751,Tablas!E$1:F$13,2,FALSE)</f>
        <v>1T</v>
      </c>
      <c r="D751" s="60"/>
      <c r="E751" s="55"/>
      <c r="F751" s="243"/>
      <c r="G751" s="419">
        <f>VLOOKUP(F751,Terceros!A:C,3,FALSE)</f>
        <v>0</v>
      </c>
      <c r="H751" s="243"/>
      <c r="I751" s="56"/>
      <c r="J751" s="286" t="str">
        <f t="shared" si="74"/>
        <v>n</v>
      </c>
      <c r="K751" s="286">
        <f>VLOOKUP(F751,Terceros!A:D,4,FALSE)</f>
        <v>0</v>
      </c>
      <c r="L751" s="61" t="s">
        <v>63</v>
      </c>
      <c r="M751" s="57"/>
      <c r="N751" s="58"/>
      <c r="O751" s="57">
        <f t="shared" si="70"/>
        <v>0</v>
      </c>
      <c r="P751" s="59"/>
      <c r="Q751" s="58"/>
      <c r="R751" s="57">
        <f t="shared" si="71"/>
        <v>0</v>
      </c>
      <c r="S751" s="99">
        <f t="shared" si="75"/>
        <v>0</v>
      </c>
      <c r="T751" s="56"/>
      <c r="U751" s="60"/>
      <c r="V751" s="322"/>
      <c r="W751" s="56"/>
      <c r="X751" s="242">
        <f>VLOOKUP(F751,Terceros!A$2:A$301,1,FALSE)</f>
        <v>0</v>
      </c>
      <c r="Y751" s="238">
        <f>VLOOKUP(H751,CR!A$3:A$27,1,FALSE)</f>
        <v>0</v>
      </c>
      <c r="Z751" s="285">
        <f>VLOOKUP(F751,Terceros!A:B,2,FALSE)</f>
        <v>0</v>
      </c>
      <c r="AA751" s="242">
        <f>VLOOKUP(H751,CR!A$1:CK$26,89,FALSE)</f>
        <v>0</v>
      </c>
    </row>
    <row r="752" spans="1:27" x14ac:dyDescent="0.25">
      <c r="A752" s="5">
        <f t="shared" si="72"/>
        <v>1900</v>
      </c>
      <c r="B752" s="5">
        <f t="shared" si="73"/>
        <v>1</v>
      </c>
      <c r="C752" s="5" t="str">
        <f>VLOOKUP(B752,Tablas!E$1:F$13,2,FALSE)</f>
        <v>1T</v>
      </c>
      <c r="D752" s="60"/>
      <c r="E752" s="55"/>
      <c r="F752" s="243"/>
      <c r="G752" s="419">
        <f>VLOOKUP(F752,Terceros!A:C,3,FALSE)</f>
        <v>0</v>
      </c>
      <c r="H752" s="243"/>
      <c r="I752" s="56"/>
      <c r="J752" s="286" t="str">
        <f t="shared" si="74"/>
        <v>n</v>
      </c>
      <c r="K752" s="286">
        <f>VLOOKUP(F752,Terceros!A:D,4,FALSE)</f>
        <v>0</v>
      </c>
      <c r="L752" s="61" t="s">
        <v>63</v>
      </c>
      <c r="M752" s="57"/>
      <c r="N752" s="58"/>
      <c r="O752" s="57">
        <f t="shared" si="70"/>
        <v>0</v>
      </c>
      <c r="P752" s="59"/>
      <c r="Q752" s="58"/>
      <c r="R752" s="57">
        <f t="shared" si="71"/>
        <v>0</v>
      </c>
      <c r="S752" s="99">
        <f t="shared" si="75"/>
        <v>0</v>
      </c>
      <c r="T752" s="56"/>
      <c r="U752" s="60"/>
      <c r="V752" s="322"/>
      <c r="W752" s="56"/>
      <c r="X752" s="242">
        <f>VLOOKUP(F752,Terceros!A$2:A$301,1,FALSE)</f>
        <v>0</v>
      </c>
      <c r="Y752" s="238">
        <f>VLOOKUP(H752,CR!A$3:A$27,1,FALSE)</f>
        <v>0</v>
      </c>
      <c r="Z752" s="285">
        <f>VLOOKUP(F752,Terceros!A:B,2,FALSE)</f>
        <v>0</v>
      </c>
      <c r="AA752" s="242">
        <f>VLOOKUP(H752,CR!A$1:CK$26,89,FALSE)</f>
        <v>0</v>
      </c>
    </row>
    <row r="753" spans="1:27" x14ac:dyDescent="0.25">
      <c r="A753" s="5">
        <f t="shared" si="72"/>
        <v>1900</v>
      </c>
      <c r="B753" s="5">
        <f t="shared" si="73"/>
        <v>1</v>
      </c>
      <c r="C753" s="5" t="str">
        <f>VLOOKUP(B753,Tablas!E$1:F$13,2,FALSE)</f>
        <v>1T</v>
      </c>
      <c r="D753" s="60"/>
      <c r="E753" s="55"/>
      <c r="F753" s="243"/>
      <c r="G753" s="419">
        <f>VLOOKUP(F753,Terceros!A:C,3,FALSE)</f>
        <v>0</v>
      </c>
      <c r="H753" s="243"/>
      <c r="I753" s="56"/>
      <c r="J753" s="286" t="str">
        <f t="shared" si="74"/>
        <v>n</v>
      </c>
      <c r="K753" s="286">
        <f>VLOOKUP(F753,Terceros!A:D,4,FALSE)</f>
        <v>0</v>
      </c>
      <c r="L753" s="61" t="s">
        <v>63</v>
      </c>
      <c r="M753" s="57"/>
      <c r="N753" s="58"/>
      <c r="O753" s="57">
        <f t="shared" si="70"/>
        <v>0</v>
      </c>
      <c r="P753" s="59"/>
      <c r="Q753" s="58"/>
      <c r="R753" s="57">
        <f t="shared" si="71"/>
        <v>0</v>
      </c>
      <c r="S753" s="99">
        <f t="shared" si="75"/>
        <v>0</v>
      </c>
      <c r="T753" s="56"/>
      <c r="U753" s="60"/>
      <c r="V753" s="322"/>
      <c r="W753" s="56"/>
      <c r="X753" s="242">
        <f>VLOOKUP(F753,Terceros!A$2:A$301,1,FALSE)</f>
        <v>0</v>
      </c>
      <c r="Y753" s="238">
        <f>VLOOKUP(H753,CR!A$3:A$27,1,FALSE)</f>
        <v>0</v>
      </c>
      <c r="Z753" s="285">
        <f>VLOOKUP(F753,Terceros!A:B,2,FALSE)</f>
        <v>0</v>
      </c>
      <c r="AA753" s="242">
        <f>VLOOKUP(H753,CR!A$1:CK$26,89,FALSE)</f>
        <v>0</v>
      </c>
    </row>
    <row r="754" spans="1:27" x14ac:dyDescent="0.25">
      <c r="A754" s="5">
        <f t="shared" si="72"/>
        <v>1900</v>
      </c>
      <c r="B754" s="5">
        <f t="shared" si="73"/>
        <v>1</v>
      </c>
      <c r="C754" s="5" t="str">
        <f>VLOOKUP(B754,Tablas!E$1:F$13,2,FALSE)</f>
        <v>1T</v>
      </c>
      <c r="D754" s="60"/>
      <c r="E754" s="55"/>
      <c r="F754" s="243"/>
      <c r="G754" s="419">
        <f>VLOOKUP(F754,Terceros!A:C,3,FALSE)</f>
        <v>0</v>
      </c>
      <c r="H754" s="243"/>
      <c r="I754" s="56"/>
      <c r="J754" s="286" t="str">
        <f t="shared" si="74"/>
        <v>n</v>
      </c>
      <c r="K754" s="286">
        <f>VLOOKUP(F754,Terceros!A:D,4,FALSE)</f>
        <v>0</v>
      </c>
      <c r="L754" s="61" t="s">
        <v>63</v>
      </c>
      <c r="M754" s="57"/>
      <c r="N754" s="58"/>
      <c r="O754" s="57">
        <f t="shared" si="70"/>
        <v>0</v>
      </c>
      <c r="P754" s="59"/>
      <c r="Q754" s="58"/>
      <c r="R754" s="57">
        <f t="shared" si="71"/>
        <v>0</v>
      </c>
      <c r="S754" s="99">
        <f t="shared" si="75"/>
        <v>0</v>
      </c>
      <c r="T754" s="56"/>
      <c r="U754" s="60"/>
      <c r="V754" s="322"/>
      <c r="W754" s="56"/>
      <c r="X754" s="242">
        <f>VLOOKUP(F754,Terceros!A$2:A$301,1,FALSE)</f>
        <v>0</v>
      </c>
      <c r="Y754" s="238">
        <f>VLOOKUP(H754,CR!A$3:A$27,1,FALSE)</f>
        <v>0</v>
      </c>
      <c r="Z754" s="285">
        <f>VLOOKUP(F754,Terceros!A:B,2,FALSE)</f>
        <v>0</v>
      </c>
      <c r="AA754" s="242">
        <f>VLOOKUP(H754,CR!A$1:CK$26,89,FALSE)</f>
        <v>0</v>
      </c>
    </row>
    <row r="755" spans="1:27" x14ac:dyDescent="0.25">
      <c r="A755" s="5">
        <f t="shared" si="72"/>
        <v>1900</v>
      </c>
      <c r="B755" s="5">
        <f t="shared" si="73"/>
        <v>1</v>
      </c>
      <c r="C755" s="5" t="str">
        <f>VLOOKUP(B755,Tablas!E$1:F$13,2,FALSE)</f>
        <v>1T</v>
      </c>
      <c r="D755" s="60"/>
      <c r="E755" s="55"/>
      <c r="F755" s="243"/>
      <c r="G755" s="419">
        <f>VLOOKUP(F755,Terceros!A:C,3,FALSE)</f>
        <v>0</v>
      </c>
      <c r="H755" s="243"/>
      <c r="I755" s="56"/>
      <c r="J755" s="286" t="str">
        <f t="shared" si="74"/>
        <v>n</v>
      </c>
      <c r="K755" s="286">
        <f>VLOOKUP(F755,Terceros!A:D,4,FALSE)</f>
        <v>0</v>
      </c>
      <c r="L755" s="61" t="s">
        <v>63</v>
      </c>
      <c r="M755" s="57"/>
      <c r="N755" s="58"/>
      <c r="O755" s="57">
        <f t="shared" si="70"/>
        <v>0</v>
      </c>
      <c r="P755" s="59"/>
      <c r="Q755" s="58"/>
      <c r="R755" s="57">
        <f t="shared" si="71"/>
        <v>0</v>
      </c>
      <c r="S755" s="99">
        <f t="shared" si="75"/>
        <v>0</v>
      </c>
      <c r="T755" s="56"/>
      <c r="U755" s="60"/>
      <c r="V755" s="322"/>
      <c r="W755" s="56"/>
      <c r="X755" s="242">
        <f>VLOOKUP(F755,Terceros!A$2:A$301,1,FALSE)</f>
        <v>0</v>
      </c>
      <c r="Y755" s="238">
        <f>VLOOKUP(H755,CR!A$3:A$27,1,FALSE)</f>
        <v>0</v>
      </c>
      <c r="Z755" s="285">
        <f>VLOOKUP(F755,Terceros!A:B,2,FALSE)</f>
        <v>0</v>
      </c>
      <c r="AA755" s="242">
        <f>VLOOKUP(H755,CR!A$1:CK$26,89,FALSE)</f>
        <v>0</v>
      </c>
    </row>
    <row r="756" spans="1:27" x14ac:dyDescent="0.25">
      <c r="A756" s="5">
        <f t="shared" si="72"/>
        <v>1900</v>
      </c>
      <c r="B756" s="5">
        <f t="shared" si="73"/>
        <v>1</v>
      </c>
      <c r="C756" s="5" t="str">
        <f>VLOOKUP(B756,Tablas!E$1:F$13,2,FALSE)</f>
        <v>1T</v>
      </c>
      <c r="D756" s="60"/>
      <c r="E756" s="55"/>
      <c r="F756" s="243"/>
      <c r="G756" s="419">
        <f>VLOOKUP(F756,Terceros!A:C,3,FALSE)</f>
        <v>0</v>
      </c>
      <c r="H756" s="243"/>
      <c r="I756" s="56"/>
      <c r="J756" s="286" t="str">
        <f t="shared" si="74"/>
        <v>n</v>
      </c>
      <c r="K756" s="286">
        <f>VLOOKUP(F756,Terceros!A:D,4,FALSE)</f>
        <v>0</v>
      </c>
      <c r="L756" s="61" t="s">
        <v>63</v>
      </c>
      <c r="M756" s="57"/>
      <c r="N756" s="58"/>
      <c r="O756" s="57">
        <f t="shared" si="70"/>
        <v>0</v>
      </c>
      <c r="P756" s="59"/>
      <c r="Q756" s="58"/>
      <c r="R756" s="57">
        <f t="shared" si="71"/>
        <v>0</v>
      </c>
      <c r="S756" s="99">
        <f t="shared" si="75"/>
        <v>0</v>
      </c>
      <c r="T756" s="56"/>
      <c r="U756" s="60"/>
      <c r="V756" s="322"/>
      <c r="W756" s="56"/>
      <c r="X756" s="242">
        <f>VLOOKUP(F756,Terceros!A$2:A$301,1,FALSE)</f>
        <v>0</v>
      </c>
      <c r="Y756" s="238">
        <f>VLOOKUP(H756,CR!A$3:A$27,1,FALSE)</f>
        <v>0</v>
      </c>
      <c r="Z756" s="285">
        <f>VLOOKUP(F756,Terceros!A:B,2,FALSE)</f>
        <v>0</v>
      </c>
      <c r="AA756" s="242">
        <f>VLOOKUP(H756,CR!A$1:CK$26,89,FALSE)</f>
        <v>0</v>
      </c>
    </row>
    <row r="757" spans="1:27" x14ac:dyDescent="0.25">
      <c r="A757" s="5">
        <f t="shared" si="72"/>
        <v>1900</v>
      </c>
      <c r="B757" s="5">
        <f t="shared" si="73"/>
        <v>1</v>
      </c>
      <c r="C757" s="5" t="str">
        <f>VLOOKUP(B757,Tablas!E$1:F$13,2,FALSE)</f>
        <v>1T</v>
      </c>
      <c r="D757" s="60"/>
      <c r="E757" s="55"/>
      <c r="F757" s="243"/>
      <c r="G757" s="419">
        <f>VLOOKUP(F757,Terceros!A:C,3,FALSE)</f>
        <v>0</v>
      </c>
      <c r="H757" s="243"/>
      <c r="I757" s="56"/>
      <c r="J757" s="286" t="str">
        <f t="shared" si="74"/>
        <v>n</v>
      </c>
      <c r="K757" s="286">
        <f>VLOOKUP(F757,Terceros!A:D,4,FALSE)</f>
        <v>0</v>
      </c>
      <c r="L757" s="61" t="s">
        <v>63</v>
      </c>
      <c r="M757" s="57"/>
      <c r="N757" s="58"/>
      <c r="O757" s="57">
        <f t="shared" si="70"/>
        <v>0</v>
      </c>
      <c r="P757" s="59"/>
      <c r="Q757" s="58"/>
      <c r="R757" s="57">
        <f t="shared" si="71"/>
        <v>0</v>
      </c>
      <c r="S757" s="99">
        <f t="shared" si="75"/>
        <v>0</v>
      </c>
      <c r="T757" s="56"/>
      <c r="U757" s="60"/>
      <c r="V757" s="322"/>
      <c r="W757" s="56"/>
      <c r="X757" s="242">
        <f>VLOOKUP(F757,Terceros!A$2:A$301,1,FALSE)</f>
        <v>0</v>
      </c>
      <c r="Y757" s="238">
        <f>VLOOKUP(H757,CR!A$3:A$27,1,FALSE)</f>
        <v>0</v>
      </c>
      <c r="Z757" s="285">
        <f>VLOOKUP(F757,Terceros!A:B,2,FALSE)</f>
        <v>0</v>
      </c>
      <c r="AA757" s="242">
        <f>VLOOKUP(H757,CR!A$1:CK$26,89,FALSE)</f>
        <v>0</v>
      </c>
    </row>
    <row r="758" spans="1:27" x14ac:dyDescent="0.25">
      <c r="A758" s="5">
        <f t="shared" si="72"/>
        <v>1900</v>
      </c>
      <c r="B758" s="5">
        <f t="shared" si="73"/>
        <v>1</v>
      </c>
      <c r="C758" s="5" t="str">
        <f>VLOOKUP(B758,Tablas!E$1:F$13,2,FALSE)</f>
        <v>1T</v>
      </c>
      <c r="D758" s="60"/>
      <c r="E758" s="55"/>
      <c r="F758" s="243"/>
      <c r="G758" s="419">
        <f>VLOOKUP(F758,Terceros!A:C,3,FALSE)</f>
        <v>0</v>
      </c>
      <c r="H758" s="243"/>
      <c r="I758" s="56"/>
      <c r="J758" s="286" t="str">
        <f t="shared" si="74"/>
        <v>n</v>
      </c>
      <c r="K758" s="286">
        <f>VLOOKUP(F758,Terceros!A:D,4,FALSE)</f>
        <v>0</v>
      </c>
      <c r="L758" s="61" t="s">
        <v>63</v>
      </c>
      <c r="M758" s="57"/>
      <c r="N758" s="58"/>
      <c r="O758" s="57">
        <f t="shared" si="70"/>
        <v>0</v>
      </c>
      <c r="P758" s="59"/>
      <c r="Q758" s="58"/>
      <c r="R758" s="57">
        <f t="shared" si="71"/>
        <v>0</v>
      </c>
      <c r="S758" s="99">
        <f t="shared" si="75"/>
        <v>0</v>
      </c>
      <c r="T758" s="56"/>
      <c r="U758" s="60"/>
      <c r="V758" s="322"/>
      <c r="W758" s="56"/>
      <c r="X758" s="242">
        <f>VLOOKUP(F758,Terceros!A$2:A$301,1,FALSE)</f>
        <v>0</v>
      </c>
      <c r="Y758" s="238">
        <f>VLOOKUP(H758,CR!A$3:A$27,1,FALSE)</f>
        <v>0</v>
      </c>
      <c r="Z758" s="285">
        <f>VLOOKUP(F758,Terceros!A:B,2,FALSE)</f>
        <v>0</v>
      </c>
      <c r="AA758" s="242">
        <f>VLOOKUP(H758,CR!A$1:CK$26,89,FALSE)</f>
        <v>0</v>
      </c>
    </row>
    <row r="759" spans="1:27" x14ac:dyDescent="0.25">
      <c r="A759" s="5">
        <f t="shared" si="72"/>
        <v>1900</v>
      </c>
      <c r="B759" s="5">
        <f t="shared" si="73"/>
        <v>1</v>
      </c>
      <c r="C759" s="5" t="str">
        <f>VLOOKUP(B759,Tablas!E$1:F$13,2,FALSE)</f>
        <v>1T</v>
      </c>
      <c r="D759" s="60"/>
      <c r="E759" s="55"/>
      <c r="F759" s="243"/>
      <c r="G759" s="419">
        <f>VLOOKUP(F759,Terceros!A:C,3,FALSE)</f>
        <v>0</v>
      </c>
      <c r="H759" s="243"/>
      <c r="I759" s="56"/>
      <c r="J759" s="286" t="str">
        <f t="shared" si="74"/>
        <v>n</v>
      </c>
      <c r="K759" s="286">
        <f>VLOOKUP(F759,Terceros!A:D,4,FALSE)</f>
        <v>0</v>
      </c>
      <c r="L759" s="61" t="s">
        <v>63</v>
      </c>
      <c r="M759" s="57"/>
      <c r="N759" s="58"/>
      <c r="O759" s="57">
        <f t="shared" si="70"/>
        <v>0</v>
      </c>
      <c r="P759" s="59"/>
      <c r="Q759" s="58"/>
      <c r="R759" s="57">
        <f t="shared" si="71"/>
        <v>0</v>
      </c>
      <c r="S759" s="99">
        <f t="shared" si="75"/>
        <v>0</v>
      </c>
      <c r="T759" s="56"/>
      <c r="U759" s="60"/>
      <c r="V759" s="322"/>
      <c r="W759" s="56"/>
      <c r="X759" s="242">
        <f>VLOOKUP(F759,Terceros!A$2:A$301,1,FALSE)</f>
        <v>0</v>
      </c>
      <c r="Y759" s="238">
        <f>VLOOKUP(H759,CR!A$3:A$27,1,FALSE)</f>
        <v>0</v>
      </c>
      <c r="Z759" s="285">
        <f>VLOOKUP(F759,Terceros!A:B,2,FALSE)</f>
        <v>0</v>
      </c>
      <c r="AA759" s="242">
        <f>VLOOKUP(H759,CR!A$1:CK$26,89,FALSE)</f>
        <v>0</v>
      </c>
    </row>
    <row r="760" spans="1:27" x14ac:dyDescent="0.25">
      <c r="A760" s="5">
        <f t="shared" si="72"/>
        <v>1900</v>
      </c>
      <c r="B760" s="5">
        <f t="shared" si="73"/>
        <v>1</v>
      </c>
      <c r="C760" s="5" t="str">
        <f>VLOOKUP(B760,Tablas!E$1:F$13,2,FALSE)</f>
        <v>1T</v>
      </c>
      <c r="D760" s="60"/>
      <c r="E760" s="55"/>
      <c r="F760" s="243"/>
      <c r="G760" s="419">
        <f>VLOOKUP(F760,Terceros!A:C,3,FALSE)</f>
        <v>0</v>
      </c>
      <c r="H760" s="243"/>
      <c r="I760" s="56"/>
      <c r="J760" s="286" t="str">
        <f t="shared" si="74"/>
        <v>n</v>
      </c>
      <c r="K760" s="286">
        <f>VLOOKUP(F760,Terceros!A:D,4,FALSE)</f>
        <v>0</v>
      </c>
      <c r="L760" s="61" t="s">
        <v>63</v>
      </c>
      <c r="M760" s="57"/>
      <c r="N760" s="58"/>
      <c r="O760" s="57">
        <f t="shared" si="70"/>
        <v>0</v>
      </c>
      <c r="P760" s="59"/>
      <c r="Q760" s="58"/>
      <c r="R760" s="57">
        <f t="shared" si="71"/>
        <v>0</v>
      </c>
      <c r="S760" s="99">
        <f t="shared" si="75"/>
        <v>0</v>
      </c>
      <c r="T760" s="56"/>
      <c r="U760" s="60"/>
      <c r="V760" s="322"/>
      <c r="W760" s="56"/>
      <c r="X760" s="242">
        <f>VLOOKUP(F760,Terceros!A$2:A$301,1,FALSE)</f>
        <v>0</v>
      </c>
      <c r="Y760" s="238">
        <f>VLOOKUP(H760,CR!A$3:A$27,1,FALSE)</f>
        <v>0</v>
      </c>
      <c r="Z760" s="285">
        <f>VLOOKUP(F760,Terceros!A:B,2,FALSE)</f>
        <v>0</v>
      </c>
      <c r="AA760" s="242">
        <f>VLOOKUP(H760,CR!A$1:CK$26,89,FALSE)</f>
        <v>0</v>
      </c>
    </row>
    <row r="761" spans="1:27" x14ac:dyDescent="0.25">
      <c r="A761" s="5">
        <f t="shared" si="72"/>
        <v>1900</v>
      </c>
      <c r="B761" s="5">
        <f t="shared" si="73"/>
        <v>1</v>
      </c>
      <c r="C761" s="5" t="str">
        <f>VLOOKUP(B761,Tablas!E$1:F$13,2,FALSE)</f>
        <v>1T</v>
      </c>
      <c r="D761" s="60"/>
      <c r="E761" s="55"/>
      <c r="F761" s="243"/>
      <c r="G761" s="419">
        <f>VLOOKUP(F761,Terceros!A:C,3,FALSE)</f>
        <v>0</v>
      </c>
      <c r="H761" s="243"/>
      <c r="I761" s="56"/>
      <c r="J761" s="286" t="str">
        <f t="shared" si="74"/>
        <v>n</v>
      </c>
      <c r="K761" s="286">
        <f>VLOOKUP(F761,Terceros!A:D,4,FALSE)</f>
        <v>0</v>
      </c>
      <c r="L761" s="61" t="s">
        <v>63</v>
      </c>
      <c r="M761" s="57"/>
      <c r="N761" s="58"/>
      <c r="O761" s="57">
        <f t="shared" si="70"/>
        <v>0</v>
      </c>
      <c r="P761" s="59"/>
      <c r="Q761" s="58"/>
      <c r="R761" s="57">
        <f t="shared" si="71"/>
        <v>0</v>
      </c>
      <c r="S761" s="99">
        <f t="shared" si="75"/>
        <v>0</v>
      </c>
      <c r="T761" s="56"/>
      <c r="U761" s="60"/>
      <c r="V761" s="322"/>
      <c r="W761" s="56"/>
      <c r="X761" s="242">
        <f>VLOOKUP(F761,Terceros!A$2:A$301,1,FALSE)</f>
        <v>0</v>
      </c>
      <c r="Y761" s="238">
        <f>VLOOKUP(H761,CR!A$3:A$27,1,FALSE)</f>
        <v>0</v>
      </c>
      <c r="Z761" s="285">
        <f>VLOOKUP(F761,Terceros!A:B,2,FALSE)</f>
        <v>0</v>
      </c>
      <c r="AA761" s="242">
        <f>VLOOKUP(H761,CR!A$1:CK$26,89,FALSE)</f>
        <v>0</v>
      </c>
    </row>
    <row r="762" spans="1:27" x14ac:dyDescent="0.25">
      <c r="A762" s="5">
        <f t="shared" si="72"/>
        <v>1900</v>
      </c>
      <c r="B762" s="5">
        <f t="shared" si="73"/>
        <v>1</v>
      </c>
      <c r="C762" s="5" t="str">
        <f>VLOOKUP(B762,Tablas!E$1:F$13,2,FALSE)</f>
        <v>1T</v>
      </c>
      <c r="D762" s="60"/>
      <c r="E762" s="55"/>
      <c r="F762" s="243"/>
      <c r="G762" s="419">
        <f>VLOOKUP(F762,Terceros!A:C,3,FALSE)</f>
        <v>0</v>
      </c>
      <c r="H762" s="243"/>
      <c r="I762" s="56"/>
      <c r="J762" s="286" t="str">
        <f t="shared" si="74"/>
        <v>n</v>
      </c>
      <c r="K762" s="286">
        <f>VLOOKUP(F762,Terceros!A:D,4,FALSE)</f>
        <v>0</v>
      </c>
      <c r="L762" s="61" t="s">
        <v>63</v>
      </c>
      <c r="M762" s="57"/>
      <c r="N762" s="58"/>
      <c r="O762" s="57">
        <f t="shared" si="70"/>
        <v>0</v>
      </c>
      <c r="P762" s="59"/>
      <c r="Q762" s="58"/>
      <c r="R762" s="57">
        <f t="shared" si="71"/>
        <v>0</v>
      </c>
      <c r="S762" s="99">
        <f t="shared" si="75"/>
        <v>0</v>
      </c>
      <c r="T762" s="56"/>
      <c r="U762" s="60"/>
      <c r="V762" s="322"/>
      <c r="W762" s="56"/>
      <c r="X762" s="242">
        <f>VLOOKUP(F762,Terceros!A$2:A$301,1,FALSE)</f>
        <v>0</v>
      </c>
      <c r="Y762" s="238">
        <f>VLOOKUP(H762,CR!A$3:A$27,1,FALSE)</f>
        <v>0</v>
      </c>
      <c r="Z762" s="285">
        <f>VLOOKUP(F762,Terceros!A:B,2,FALSE)</f>
        <v>0</v>
      </c>
      <c r="AA762" s="242">
        <f>VLOOKUP(H762,CR!A$1:CK$26,89,FALSE)</f>
        <v>0</v>
      </c>
    </row>
    <row r="763" spans="1:27" x14ac:dyDescent="0.25">
      <c r="A763" s="5">
        <f t="shared" si="72"/>
        <v>1900</v>
      </c>
      <c r="B763" s="5">
        <f t="shared" si="73"/>
        <v>1</v>
      </c>
      <c r="C763" s="5" t="str">
        <f>VLOOKUP(B763,Tablas!E$1:F$13,2,FALSE)</f>
        <v>1T</v>
      </c>
      <c r="D763" s="60"/>
      <c r="E763" s="55"/>
      <c r="F763" s="243"/>
      <c r="G763" s="419">
        <f>VLOOKUP(F763,Terceros!A:C,3,FALSE)</f>
        <v>0</v>
      </c>
      <c r="H763" s="243"/>
      <c r="I763" s="56"/>
      <c r="J763" s="286" t="str">
        <f t="shared" si="74"/>
        <v>n</v>
      </c>
      <c r="K763" s="286">
        <f>VLOOKUP(F763,Terceros!A:D,4,FALSE)</f>
        <v>0</v>
      </c>
      <c r="L763" s="61" t="s">
        <v>63</v>
      </c>
      <c r="M763" s="57"/>
      <c r="N763" s="58"/>
      <c r="O763" s="57">
        <f t="shared" si="70"/>
        <v>0</v>
      </c>
      <c r="P763" s="59"/>
      <c r="Q763" s="58"/>
      <c r="R763" s="57">
        <f t="shared" si="71"/>
        <v>0</v>
      </c>
      <c r="S763" s="99">
        <f t="shared" si="75"/>
        <v>0</v>
      </c>
      <c r="T763" s="56"/>
      <c r="U763" s="60"/>
      <c r="V763" s="322"/>
      <c r="W763" s="56"/>
      <c r="X763" s="242">
        <f>VLOOKUP(F763,Terceros!A$2:A$301,1,FALSE)</f>
        <v>0</v>
      </c>
      <c r="Y763" s="238">
        <f>VLOOKUP(H763,CR!A$3:A$27,1,FALSE)</f>
        <v>0</v>
      </c>
      <c r="Z763" s="285">
        <f>VLOOKUP(F763,Terceros!A:B,2,FALSE)</f>
        <v>0</v>
      </c>
      <c r="AA763" s="242">
        <f>VLOOKUP(H763,CR!A$1:CK$26,89,FALSE)</f>
        <v>0</v>
      </c>
    </row>
    <row r="764" spans="1:27" x14ac:dyDescent="0.25">
      <c r="A764" s="5">
        <f t="shared" si="72"/>
        <v>1900</v>
      </c>
      <c r="B764" s="5">
        <f t="shared" si="73"/>
        <v>1</v>
      </c>
      <c r="C764" s="5" t="str">
        <f>VLOOKUP(B764,Tablas!E$1:F$13,2,FALSE)</f>
        <v>1T</v>
      </c>
      <c r="D764" s="60"/>
      <c r="E764" s="55"/>
      <c r="F764" s="243"/>
      <c r="G764" s="419">
        <f>VLOOKUP(F764,Terceros!A:C,3,FALSE)</f>
        <v>0</v>
      </c>
      <c r="H764" s="243"/>
      <c r="I764" s="56"/>
      <c r="J764" s="286" t="str">
        <f t="shared" si="74"/>
        <v>n</v>
      </c>
      <c r="K764" s="286">
        <f>VLOOKUP(F764,Terceros!A:D,4,FALSE)</f>
        <v>0</v>
      </c>
      <c r="L764" s="61" t="s">
        <v>63</v>
      </c>
      <c r="M764" s="57"/>
      <c r="N764" s="58"/>
      <c r="O764" s="57">
        <f t="shared" si="70"/>
        <v>0</v>
      </c>
      <c r="P764" s="59"/>
      <c r="Q764" s="58"/>
      <c r="R764" s="57">
        <f t="shared" si="71"/>
        <v>0</v>
      </c>
      <c r="S764" s="99">
        <f t="shared" si="75"/>
        <v>0</v>
      </c>
      <c r="T764" s="56"/>
      <c r="U764" s="60"/>
      <c r="V764" s="322"/>
      <c r="W764" s="56"/>
      <c r="X764" s="242">
        <f>VLOOKUP(F764,Terceros!A$2:A$301,1,FALSE)</f>
        <v>0</v>
      </c>
      <c r="Y764" s="238">
        <f>VLOOKUP(H764,CR!A$3:A$27,1,FALSE)</f>
        <v>0</v>
      </c>
      <c r="Z764" s="285">
        <f>VLOOKUP(F764,Terceros!A:B,2,FALSE)</f>
        <v>0</v>
      </c>
      <c r="AA764" s="242">
        <f>VLOOKUP(H764,CR!A$1:CK$26,89,FALSE)</f>
        <v>0</v>
      </c>
    </row>
    <row r="765" spans="1:27" x14ac:dyDescent="0.25">
      <c r="A765" s="5">
        <f t="shared" si="72"/>
        <v>1900</v>
      </c>
      <c r="B765" s="5">
        <f t="shared" si="73"/>
        <v>1</v>
      </c>
      <c r="C765" s="5" t="str">
        <f>VLOOKUP(B765,Tablas!E$1:F$13,2,FALSE)</f>
        <v>1T</v>
      </c>
      <c r="D765" s="60"/>
      <c r="E765" s="55"/>
      <c r="F765" s="243"/>
      <c r="G765" s="419">
        <f>VLOOKUP(F765,Terceros!A:C,3,FALSE)</f>
        <v>0</v>
      </c>
      <c r="H765" s="243"/>
      <c r="I765" s="56"/>
      <c r="J765" s="286" t="str">
        <f t="shared" si="74"/>
        <v>n</v>
      </c>
      <c r="K765" s="286">
        <f>VLOOKUP(F765,Terceros!A:D,4,FALSE)</f>
        <v>0</v>
      </c>
      <c r="L765" s="61" t="s">
        <v>63</v>
      </c>
      <c r="M765" s="57"/>
      <c r="N765" s="58"/>
      <c r="O765" s="57">
        <f t="shared" si="70"/>
        <v>0</v>
      </c>
      <c r="P765" s="59"/>
      <c r="Q765" s="58"/>
      <c r="R765" s="57">
        <f t="shared" si="71"/>
        <v>0</v>
      </c>
      <c r="S765" s="99">
        <f t="shared" si="75"/>
        <v>0</v>
      </c>
      <c r="T765" s="56"/>
      <c r="U765" s="60"/>
      <c r="V765" s="322"/>
      <c r="W765" s="56"/>
      <c r="X765" s="242">
        <f>VLOOKUP(F765,Terceros!A$2:A$301,1,FALSE)</f>
        <v>0</v>
      </c>
      <c r="Y765" s="238">
        <f>VLOOKUP(H765,CR!A$3:A$27,1,FALSE)</f>
        <v>0</v>
      </c>
      <c r="Z765" s="285">
        <f>VLOOKUP(F765,Terceros!A:B,2,FALSE)</f>
        <v>0</v>
      </c>
      <c r="AA765" s="242">
        <f>VLOOKUP(H765,CR!A$1:CK$26,89,FALSE)</f>
        <v>0</v>
      </c>
    </row>
    <row r="766" spans="1:27" x14ac:dyDescent="0.25">
      <c r="A766" s="5">
        <f t="shared" si="72"/>
        <v>1900</v>
      </c>
      <c r="B766" s="5">
        <f t="shared" si="73"/>
        <v>1</v>
      </c>
      <c r="C766" s="5" t="str">
        <f>VLOOKUP(B766,Tablas!E$1:F$13,2,FALSE)</f>
        <v>1T</v>
      </c>
      <c r="D766" s="60"/>
      <c r="E766" s="55"/>
      <c r="F766" s="243"/>
      <c r="G766" s="419">
        <f>VLOOKUP(F766,Terceros!A:C,3,FALSE)</f>
        <v>0</v>
      </c>
      <c r="H766" s="243"/>
      <c r="I766" s="56"/>
      <c r="J766" s="286" t="str">
        <f t="shared" si="74"/>
        <v>n</v>
      </c>
      <c r="K766" s="286">
        <f>VLOOKUP(F766,Terceros!A:D,4,FALSE)</f>
        <v>0</v>
      </c>
      <c r="L766" s="61" t="s">
        <v>63</v>
      </c>
      <c r="M766" s="57"/>
      <c r="N766" s="58"/>
      <c r="O766" s="57">
        <f t="shared" si="70"/>
        <v>0</v>
      </c>
      <c r="P766" s="59"/>
      <c r="Q766" s="58"/>
      <c r="R766" s="57">
        <f t="shared" si="71"/>
        <v>0</v>
      </c>
      <c r="S766" s="99">
        <f t="shared" si="75"/>
        <v>0</v>
      </c>
      <c r="T766" s="56"/>
      <c r="U766" s="60"/>
      <c r="V766" s="322"/>
      <c r="W766" s="56"/>
      <c r="X766" s="242">
        <f>VLOOKUP(F766,Terceros!A$2:A$301,1,FALSE)</f>
        <v>0</v>
      </c>
      <c r="Y766" s="238">
        <f>VLOOKUP(H766,CR!A$3:A$27,1,FALSE)</f>
        <v>0</v>
      </c>
      <c r="Z766" s="285">
        <f>VLOOKUP(F766,Terceros!A:B,2,FALSE)</f>
        <v>0</v>
      </c>
      <c r="AA766" s="242">
        <f>VLOOKUP(H766,CR!A$1:CK$26,89,FALSE)</f>
        <v>0</v>
      </c>
    </row>
    <row r="767" spans="1:27" x14ac:dyDescent="0.25">
      <c r="A767" s="5">
        <f t="shared" si="72"/>
        <v>1900</v>
      </c>
      <c r="B767" s="5">
        <f t="shared" si="73"/>
        <v>1</v>
      </c>
      <c r="C767" s="5" t="str">
        <f>VLOOKUP(B767,Tablas!E$1:F$13,2,FALSE)</f>
        <v>1T</v>
      </c>
      <c r="D767" s="60"/>
      <c r="E767" s="55"/>
      <c r="F767" s="243"/>
      <c r="G767" s="419">
        <f>VLOOKUP(F767,Terceros!A:C,3,FALSE)</f>
        <v>0</v>
      </c>
      <c r="H767" s="243"/>
      <c r="I767" s="56"/>
      <c r="J767" s="286" t="str">
        <f t="shared" si="74"/>
        <v>n</v>
      </c>
      <c r="K767" s="286">
        <f>VLOOKUP(F767,Terceros!A:D,4,FALSE)</f>
        <v>0</v>
      </c>
      <c r="L767" s="61" t="s">
        <v>63</v>
      </c>
      <c r="M767" s="57"/>
      <c r="N767" s="58"/>
      <c r="O767" s="57">
        <f t="shared" si="70"/>
        <v>0</v>
      </c>
      <c r="P767" s="59"/>
      <c r="Q767" s="58"/>
      <c r="R767" s="57">
        <f t="shared" si="71"/>
        <v>0</v>
      </c>
      <c r="S767" s="99">
        <f t="shared" si="75"/>
        <v>0</v>
      </c>
      <c r="T767" s="56"/>
      <c r="U767" s="60"/>
      <c r="V767" s="322"/>
      <c r="W767" s="56"/>
      <c r="X767" s="242">
        <f>VLOOKUP(F767,Terceros!A$2:A$301,1,FALSE)</f>
        <v>0</v>
      </c>
      <c r="Y767" s="238">
        <f>VLOOKUP(H767,CR!A$3:A$27,1,FALSE)</f>
        <v>0</v>
      </c>
      <c r="Z767" s="285">
        <f>VLOOKUP(F767,Terceros!A:B,2,FALSE)</f>
        <v>0</v>
      </c>
      <c r="AA767" s="242">
        <f>VLOOKUP(H767,CR!A$1:CK$26,89,FALSE)</f>
        <v>0</v>
      </c>
    </row>
    <row r="768" spans="1:27" x14ac:dyDescent="0.25">
      <c r="A768" s="5">
        <f t="shared" si="72"/>
        <v>1900</v>
      </c>
      <c r="B768" s="5">
        <f t="shared" si="73"/>
        <v>1</v>
      </c>
      <c r="C768" s="5" t="str">
        <f>VLOOKUP(B768,Tablas!E$1:F$13,2,FALSE)</f>
        <v>1T</v>
      </c>
      <c r="D768" s="60"/>
      <c r="E768" s="55"/>
      <c r="F768" s="243"/>
      <c r="G768" s="419">
        <f>VLOOKUP(F768,Terceros!A:C,3,FALSE)</f>
        <v>0</v>
      </c>
      <c r="H768" s="243"/>
      <c r="I768" s="56"/>
      <c r="J768" s="286" t="str">
        <f t="shared" si="74"/>
        <v>n</v>
      </c>
      <c r="K768" s="286">
        <f>VLOOKUP(F768,Terceros!A:D,4,FALSE)</f>
        <v>0</v>
      </c>
      <c r="L768" s="61" t="s">
        <v>63</v>
      </c>
      <c r="M768" s="57"/>
      <c r="N768" s="58"/>
      <c r="O768" s="57">
        <f t="shared" si="70"/>
        <v>0</v>
      </c>
      <c r="P768" s="59"/>
      <c r="Q768" s="58"/>
      <c r="R768" s="57">
        <f t="shared" si="71"/>
        <v>0</v>
      </c>
      <c r="S768" s="99">
        <f t="shared" si="75"/>
        <v>0</v>
      </c>
      <c r="T768" s="56"/>
      <c r="U768" s="60"/>
      <c r="V768" s="322"/>
      <c r="W768" s="56"/>
      <c r="X768" s="242">
        <f>VLOOKUP(F768,Terceros!A$2:A$301,1,FALSE)</f>
        <v>0</v>
      </c>
      <c r="Y768" s="238">
        <f>VLOOKUP(H768,CR!A$3:A$27,1,FALSE)</f>
        <v>0</v>
      </c>
      <c r="Z768" s="285">
        <f>VLOOKUP(F768,Terceros!A:B,2,FALSE)</f>
        <v>0</v>
      </c>
      <c r="AA768" s="242">
        <f>VLOOKUP(H768,CR!A$1:CK$26,89,FALSE)</f>
        <v>0</v>
      </c>
    </row>
    <row r="769" spans="1:27" x14ac:dyDescent="0.25">
      <c r="A769" s="5">
        <f t="shared" si="72"/>
        <v>1900</v>
      </c>
      <c r="B769" s="5">
        <f t="shared" si="73"/>
        <v>1</v>
      </c>
      <c r="C769" s="5" t="str">
        <f>VLOOKUP(B769,Tablas!E$1:F$13,2,FALSE)</f>
        <v>1T</v>
      </c>
      <c r="D769" s="60"/>
      <c r="E769" s="55"/>
      <c r="F769" s="243"/>
      <c r="G769" s="419">
        <f>VLOOKUP(F769,Terceros!A:C,3,FALSE)</f>
        <v>0</v>
      </c>
      <c r="H769" s="243"/>
      <c r="I769" s="56"/>
      <c r="J769" s="286" t="str">
        <f t="shared" si="74"/>
        <v>n</v>
      </c>
      <c r="K769" s="286">
        <f>VLOOKUP(F769,Terceros!A:D,4,FALSE)</f>
        <v>0</v>
      </c>
      <c r="L769" s="61" t="s">
        <v>63</v>
      </c>
      <c r="M769" s="57"/>
      <c r="N769" s="58"/>
      <c r="O769" s="57">
        <f t="shared" si="70"/>
        <v>0</v>
      </c>
      <c r="P769" s="59"/>
      <c r="Q769" s="58"/>
      <c r="R769" s="57">
        <f t="shared" si="71"/>
        <v>0</v>
      </c>
      <c r="S769" s="99">
        <f t="shared" si="75"/>
        <v>0</v>
      </c>
      <c r="T769" s="56"/>
      <c r="U769" s="60"/>
      <c r="V769" s="322"/>
      <c r="W769" s="56"/>
      <c r="X769" s="242">
        <f>VLOOKUP(F769,Terceros!A$2:A$301,1,FALSE)</f>
        <v>0</v>
      </c>
      <c r="Y769" s="238">
        <f>VLOOKUP(H769,CR!A$3:A$27,1,FALSE)</f>
        <v>0</v>
      </c>
      <c r="Z769" s="285">
        <f>VLOOKUP(F769,Terceros!A:B,2,FALSE)</f>
        <v>0</v>
      </c>
      <c r="AA769" s="242">
        <f>VLOOKUP(H769,CR!A$1:CK$26,89,FALSE)</f>
        <v>0</v>
      </c>
    </row>
    <row r="770" spans="1:27" x14ac:dyDescent="0.25">
      <c r="A770" s="5">
        <f t="shared" si="72"/>
        <v>1900</v>
      </c>
      <c r="B770" s="5">
        <f t="shared" si="73"/>
        <v>1</v>
      </c>
      <c r="C770" s="5" t="str">
        <f>VLOOKUP(B770,Tablas!E$1:F$13,2,FALSE)</f>
        <v>1T</v>
      </c>
      <c r="D770" s="60"/>
      <c r="E770" s="55"/>
      <c r="F770" s="243"/>
      <c r="G770" s="419">
        <f>VLOOKUP(F770,Terceros!A:C,3,FALSE)</f>
        <v>0</v>
      </c>
      <c r="H770" s="243"/>
      <c r="I770" s="56"/>
      <c r="J770" s="286" t="str">
        <f t="shared" si="74"/>
        <v>n</v>
      </c>
      <c r="K770" s="286">
        <f>VLOOKUP(F770,Terceros!A:D,4,FALSE)</f>
        <v>0</v>
      </c>
      <c r="L770" s="61" t="s">
        <v>63</v>
      </c>
      <c r="M770" s="57"/>
      <c r="N770" s="58"/>
      <c r="O770" s="57">
        <f t="shared" si="70"/>
        <v>0</v>
      </c>
      <c r="P770" s="59"/>
      <c r="Q770" s="58"/>
      <c r="R770" s="57">
        <f t="shared" si="71"/>
        <v>0</v>
      </c>
      <c r="S770" s="99">
        <f t="shared" si="75"/>
        <v>0</v>
      </c>
      <c r="T770" s="56"/>
      <c r="U770" s="60"/>
      <c r="V770" s="322"/>
      <c r="W770" s="56"/>
      <c r="X770" s="242">
        <f>VLOOKUP(F770,Terceros!A$2:A$301,1,FALSE)</f>
        <v>0</v>
      </c>
      <c r="Y770" s="238">
        <f>VLOOKUP(H770,CR!A$3:A$27,1,FALSE)</f>
        <v>0</v>
      </c>
      <c r="Z770" s="285">
        <f>VLOOKUP(F770,Terceros!A:B,2,FALSE)</f>
        <v>0</v>
      </c>
      <c r="AA770" s="242">
        <f>VLOOKUP(H770,CR!A$1:CK$26,89,FALSE)</f>
        <v>0</v>
      </c>
    </row>
    <row r="771" spans="1:27" x14ac:dyDescent="0.25">
      <c r="A771" s="5">
        <f t="shared" si="72"/>
        <v>1900</v>
      </c>
      <c r="B771" s="5">
        <f t="shared" si="73"/>
        <v>1</v>
      </c>
      <c r="C771" s="5" t="str">
        <f>VLOOKUP(B771,Tablas!E$1:F$13,2,FALSE)</f>
        <v>1T</v>
      </c>
      <c r="D771" s="60"/>
      <c r="E771" s="55"/>
      <c r="F771" s="243"/>
      <c r="G771" s="419">
        <f>VLOOKUP(F771,Terceros!A:C,3,FALSE)</f>
        <v>0</v>
      </c>
      <c r="H771" s="243"/>
      <c r="I771" s="56"/>
      <c r="J771" s="286" t="str">
        <f t="shared" si="74"/>
        <v>n</v>
      </c>
      <c r="K771" s="286">
        <f>VLOOKUP(F771,Terceros!A:D,4,FALSE)</f>
        <v>0</v>
      </c>
      <c r="L771" s="61" t="s">
        <v>63</v>
      </c>
      <c r="M771" s="57"/>
      <c r="N771" s="58"/>
      <c r="O771" s="57">
        <f t="shared" ref="O771:O834" si="76">ROUND(M771*N771,2)</f>
        <v>0</v>
      </c>
      <c r="P771" s="59"/>
      <c r="Q771" s="58"/>
      <c r="R771" s="57">
        <f t="shared" ref="R771:R834" si="77">ROUND(Q771*M771,2)</f>
        <v>0</v>
      </c>
      <c r="S771" s="99">
        <f t="shared" si="75"/>
        <v>0</v>
      </c>
      <c r="T771" s="56"/>
      <c r="U771" s="60"/>
      <c r="V771" s="322"/>
      <c r="W771" s="56"/>
      <c r="X771" s="242">
        <f>VLOOKUP(F771,Terceros!A$2:A$301,1,FALSE)</f>
        <v>0</v>
      </c>
      <c r="Y771" s="238">
        <f>VLOOKUP(H771,CR!A$3:A$27,1,FALSE)</f>
        <v>0</v>
      </c>
      <c r="Z771" s="285">
        <f>VLOOKUP(F771,Terceros!A:B,2,FALSE)</f>
        <v>0</v>
      </c>
      <c r="AA771" s="242">
        <f>VLOOKUP(H771,CR!A$1:CK$26,89,FALSE)</f>
        <v>0</v>
      </c>
    </row>
    <row r="772" spans="1:27" x14ac:dyDescent="0.25">
      <c r="A772" s="5">
        <f t="shared" si="72"/>
        <v>1900</v>
      </c>
      <c r="B772" s="5">
        <f t="shared" si="73"/>
        <v>1</v>
      </c>
      <c r="C772" s="5" t="str">
        <f>VLOOKUP(B772,Tablas!E$1:F$13,2,FALSE)</f>
        <v>1T</v>
      </c>
      <c r="D772" s="60"/>
      <c r="E772" s="55"/>
      <c r="F772" s="243"/>
      <c r="G772" s="419">
        <f>VLOOKUP(F772,Terceros!A:C,3,FALSE)</f>
        <v>0</v>
      </c>
      <c r="H772" s="243"/>
      <c r="I772" s="56"/>
      <c r="J772" s="286" t="str">
        <f t="shared" si="74"/>
        <v>n</v>
      </c>
      <c r="K772" s="286">
        <f>VLOOKUP(F772,Terceros!A:D,4,FALSE)</f>
        <v>0</v>
      </c>
      <c r="L772" s="61" t="s">
        <v>63</v>
      </c>
      <c r="M772" s="57"/>
      <c r="N772" s="58"/>
      <c r="O772" s="57">
        <f t="shared" si="76"/>
        <v>0</v>
      </c>
      <c r="P772" s="59"/>
      <c r="Q772" s="58"/>
      <c r="R772" s="57">
        <f t="shared" si="77"/>
        <v>0</v>
      </c>
      <c r="S772" s="99">
        <f t="shared" si="75"/>
        <v>0</v>
      </c>
      <c r="T772" s="56"/>
      <c r="U772" s="60"/>
      <c r="V772" s="322"/>
      <c r="W772" s="56"/>
      <c r="X772" s="242">
        <f>VLOOKUP(F772,Terceros!A$2:A$301,1,FALSE)</f>
        <v>0</v>
      </c>
      <c r="Y772" s="238">
        <f>VLOOKUP(H772,CR!A$3:A$27,1,FALSE)</f>
        <v>0</v>
      </c>
      <c r="Z772" s="285">
        <f>VLOOKUP(F772,Terceros!A:B,2,FALSE)</f>
        <v>0</v>
      </c>
      <c r="AA772" s="242">
        <f>VLOOKUP(H772,CR!A$1:CK$26,89,FALSE)</f>
        <v>0</v>
      </c>
    </row>
    <row r="773" spans="1:27" x14ac:dyDescent="0.25">
      <c r="A773" s="5">
        <f t="shared" si="72"/>
        <v>1900</v>
      </c>
      <c r="B773" s="5">
        <f t="shared" si="73"/>
        <v>1</v>
      </c>
      <c r="C773" s="5" t="str">
        <f>VLOOKUP(B773,Tablas!E$1:F$13,2,FALSE)</f>
        <v>1T</v>
      </c>
      <c r="D773" s="60"/>
      <c r="E773" s="55"/>
      <c r="F773" s="243"/>
      <c r="G773" s="419">
        <f>VLOOKUP(F773,Terceros!A:C,3,FALSE)</f>
        <v>0</v>
      </c>
      <c r="H773" s="243"/>
      <c r="I773" s="56"/>
      <c r="J773" s="286" t="str">
        <f t="shared" si="74"/>
        <v>n</v>
      </c>
      <c r="K773" s="286">
        <f>VLOOKUP(F773,Terceros!A:D,4,FALSE)</f>
        <v>0</v>
      </c>
      <c r="L773" s="61" t="s">
        <v>63</v>
      </c>
      <c r="M773" s="57"/>
      <c r="N773" s="58"/>
      <c r="O773" s="57">
        <f t="shared" si="76"/>
        <v>0</v>
      </c>
      <c r="P773" s="59"/>
      <c r="Q773" s="58"/>
      <c r="R773" s="57">
        <f t="shared" si="77"/>
        <v>0</v>
      </c>
      <c r="S773" s="99">
        <f t="shared" si="75"/>
        <v>0</v>
      </c>
      <c r="T773" s="56"/>
      <c r="U773" s="60"/>
      <c r="V773" s="322"/>
      <c r="W773" s="56"/>
      <c r="X773" s="242">
        <f>VLOOKUP(F773,Terceros!A$2:A$301,1,FALSE)</f>
        <v>0</v>
      </c>
      <c r="Y773" s="238">
        <f>VLOOKUP(H773,CR!A$3:A$27,1,FALSE)</f>
        <v>0</v>
      </c>
      <c r="Z773" s="285">
        <f>VLOOKUP(F773,Terceros!A:B,2,FALSE)</f>
        <v>0</v>
      </c>
      <c r="AA773" s="242">
        <f>VLOOKUP(H773,CR!A$1:CK$26,89,FALSE)</f>
        <v>0</v>
      </c>
    </row>
    <row r="774" spans="1:27" x14ac:dyDescent="0.25">
      <c r="A774" s="5">
        <f t="shared" si="72"/>
        <v>1900</v>
      </c>
      <c r="B774" s="5">
        <f t="shared" si="73"/>
        <v>1</v>
      </c>
      <c r="C774" s="5" t="str">
        <f>VLOOKUP(B774,Tablas!E$1:F$13,2,FALSE)</f>
        <v>1T</v>
      </c>
      <c r="D774" s="60"/>
      <c r="E774" s="55"/>
      <c r="F774" s="243"/>
      <c r="G774" s="419">
        <f>VLOOKUP(F774,Terceros!A:C,3,FALSE)</f>
        <v>0</v>
      </c>
      <c r="H774" s="243"/>
      <c r="I774" s="56"/>
      <c r="J774" s="286" t="str">
        <f t="shared" si="74"/>
        <v>n</v>
      </c>
      <c r="K774" s="286">
        <f>VLOOKUP(F774,Terceros!A:D,4,FALSE)</f>
        <v>0</v>
      </c>
      <c r="L774" s="61" t="s">
        <v>63</v>
      </c>
      <c r="M774" s="57"/>
      <c r="N774" s="58"/>
      <c r="O774" s="57">
        <f t="shared" si="76"/>
        <v>0</v>
      </c>
      <c r="P774" s="59"/>
      <c r="Q774" s="58"/>
      <c r="R774" s="57">
        <f t="shared" si="77"/>
        <v>0</v>
      </c>
      <c r="S774" s="99">
        <f t="shared" si="75"/>
        <v>0</v>
      </c>
      <c r="T774" s="56"/>
      <c r="U774" s="60"/>
      <c r="V774" s="322"/>
      <c r="W774" s="56"/>
      <c r="X774" s="242">
        <f>VLOOKUP(F774,Terceros!A$2:A$301,1,FALSE)</f>
        <v>0</v>
      </c>
      <c r="Y774" s="238">
        <f>VLOOKUP(H774,CR!A$3:A$27,1,FALSE)</f>
        <v>0</v>
      </c>
      <c r="Z774" s="285">
        <f>VLOOKUP(F774,Terceros!A:B,2,FALSE)</f>
        <v>0</v>
      </c>
      <c r="AA774" s="242">
        <f>VLOOKUP(H774,CR!A$1:CK$26,89,FALSE)</f>
        <v>0</v>
      </c>
    </row>
    <row r="775" spans="1:27" x14ac:dyDescent="0.25">
      <c r="A775" s="5">
        <f t="shared" si="72"/>
        <v>1900</v>
      </c>
      <c r="B775" s="5">
        <f t="shared" si="73"/>
        <v>1</v>
      </c>
      <c r="C775" s="5" t="str">
        <f>VLOOKUP(B775,Tablas!E$1:F$13,2,FALSE)</f>
        <v>1T</v>
      </c>
      <c r="D775" s="60"/>
      <c r="E775" s="55"/>
      <c r="F775" s="243"/>
      <c r="G775" s="419">
        <f>VLOOKUP(F775,Terceros!A:C,3,FALSE)</f>
        <v>0</v>
      </c>
      <c r="H775" s="243"/>
      <c r="I775" s="56"/>
      <c r="J775" s="286" t="str">
        <f t="shared" si="74"/>
        <v>n</v>
      </c>
      <c r="K775" s="286">
        <f>VLOOKUP(F775,Terceros!A:D,4,FALSE)</f>
        <v>0</v>
      </c>
      <c r="L775" s="61" t="s">
        <v>63</v>
      </c>
      <c r="M775" s="57"/>
      <c r="N775" s="58"/>
      <c r="O775" s="57">
        <f t="shared" si="76"/>
        <v>0</v>
      </c>
      <c r="P775" s="59"/>
      <c r="Q775" s="58"/>
      <c r="R775" s="57">
        <f t="shared" si="77"/>
        <v>0</v>
      </c>
      <c r="S775" s="99">
        <f t="shared" si="75"/>
        <v>0</v>
      </c>
      <c r="T775" s="56"/>
      <c r="U775" s="60"/>
      <c r="V775" s="322"/>
      <c r="W775" s="56"/>
      <c r="X775" s="242">
        <f>VLOOKUP(F775,Terceros!A$2:A$301,1,FALSE)</f>
        <v>0</v>
      </c>
      <c r="Y775" s="238">
        <f>VLOOKUP(H775,CR!A$3:A$27,1,FALSE)</f>
        <v>0</v>
      </c>
      <c r="Z775" s="285">
        <f>VLOOKUP(F775,Terceros!A:B,2,FALSE)</f>
        <v>0</v>
      </c>
      <c r="AA775" s="242">
        <f>VLOOKUP(H775,CR!A$1:CK$26,89,FALSE)</f>
        <v>0</v>
      </c>
    </row>
    <row r="776" spans="1:27" x14ac:dyDescent="0.25">
      <c r="A776" s="5">
        <f t="shared" si="72"/>
        <v>1900</v>
      </c>
      <c r="B776" s="5">
        <f t="shared" si="73"/>
        <v>1</v>
      </c>
      <c r="C776" s="5" t="str">
        <f>VLOOKUP(B776,Tablas!E$1:F$13,2,FALSE)</f>
        <v>1T</v>
      </c>
      <c r="D776" s="60"/>
      <c r="E776" s="55"/>
      <c r="F776" s="243"/>
      <c r="G776" s="419">
        <f>VLOOKUP(F776,Terceros!A:C,3,FALSE)</f>
        <v>0</v>
      </c>
      <c r="H776" s="243"/>
      <c r="I776" s="56"/>
      <c r="J776" s="286" t="str">
        <f t="shared" si="74"/>
        <v>n</v>
      </c>
      <c r="K776" s="286">
        <f>VLOOKUP(F776,Terceros!A:D,4,FALSE)</f>
        <v>0</v>
      </c>
      <c r="L776" s="61" t="s">
        <v>63</v>
      </c>
      <c r="M776" s="57"/>
      <c r="N776" s="58"/>
      <c r="O776" s="57">
        <f t="shared" si="76"/>
        <v>0</v>
      </c>
      <c r="P776" s="59"/>
      <c r="Q776" s="58"/>
      <c r="R776" s="57">
        <f t="shared" si="77"/>
        <v>0</v>
      </c>
      <c r="S776" s="99">
        <f t="shared" si="75"/>
        <v>0</v>
      </c>
      <c r="T776" s="56"/>
      <c r="U776" s="60"/>
      <c r="V776" s="322"/>
      <c r="W776" s="56"/>
      <c r="X776" s="242">
        <f>VLOOKUP(F776,Terceros!A$2:A$301,1,FALSE)</f>
        <v>0</v>
      </c>
      <c r="Y776" s="238">
        <f>VLOOKUP(H776,CR!A$3:A$27,1,FALSE)</f>
        <v>0</v>
      </c>
      <c r="Z776" s="285">
        <f>VLOOKUP(F776,Terceros!A:B,2,FALSE)</f>
        <v>0</v>
      </c>
      <c r="AA776" s="242">
        <f>VLOOKUP(H776,CR!A$1:CK$26,89,FALSE)</f>
        <v>0</v>
      </c>
    </row>
    <row r="777" spans="1:27" x14ac:dyDescent="0.25">
      <c r="A777" s="5">
        <f t="shared" si="72"/>
        <v>1900</v>
      </c>
      <c r="B777" s="5">
        <f t="shared" si="73"/>
        <v>1</v>
      </c>
      <c r="C777" s="5" t="str">
        <f>VLOOKUP(B777,Tablas!E$1:F$13,2,FALSE)</f>
        <v>1T</v>
      </c>
      <c r="D777" s="60"/>
      <c r="E777" s="55"/>
      <c r="F777" s="243"/>
      <c r="G777" s="419">
        <f>VLOOKUP(F777,Terceros!A:C,3,FALSE)</f>
        <v>0</v>
      </c>
      <c r="H777" s="243"/>
      <c r="I777" s="56"/>
      <c r="J777" s="286" t="str">
        <f t="shared" si="74"/>
        <v>n</v>
      </c>
      <c r="K777" s="286">
        <f>VLOOKUP(F777,Terceros!A:D,4,FALSE)</f>
        <v>0</v>
      </c>
      <c r="L777" s="61" t="s">
        <v>63</v>
      </c>
      <c r="M777" s="57"/>
      <c r="N777" s="58"/>
      <c r="O777" s="57">
        <f t="shared" si="76"/>
        <v>0</v>
      </c>
      <c r="P777" s="59"/>
      <c r="Q777" s="58"/>
      <c r="R777" s="57">
        <f t="shared" si="77"/>
        <v>0</v>
      </c>
      <c r="S777" s="99">
        <f t="shared" si="75"/>
        <v>0</v>
      </c>
      <c r="T777" s="56"/>
      <c r="U777" s="60"/>
      <c r="V777" s="322"/>
      <c r="W777" s="56"/>
      <c r="X777" s="242">
        <f>VLOOKUP(F777,Terceros!A$2:A$301,1,FALSE)</f>
        <v>0</v>
      </c>
      <c r="Y777" s="238">
        <f>VLOOKUP(H777,CR!A$3:A$27,1,FALSE)</f>
        <v>0</v>
      </c>
      <c r="Z777" s="285">
        <f>VLOOKUP(F777,Terceros!A:B,2,FALSE)</f>
        <v>0</v>
      </c>
      <c r="AA777" s="242">
        <f>VLOOKUP(H777,CR!A$1:CK$26,89,FALSE)</f>
        <v>0</v>
      </c>
    </row>
    <row r="778" spans="1:27" x14ac:dyDescent="0.25">
      <c r="A778" s="5">
        <f t="shared" si="72"/>
        <v>1900</v>
      </c>
      <c r="B778" s="5">
        <f t="shared" si="73"/>
        <v>1</v>
      </c>
      <c r="C778" s="5" t="str">
        <f>VLOOKUP(B778,Tablas!E$1:F$13,2,FALSE)</f>
        <v>1T</v>
      </c>
      <c r="D778" s="60"/>
      <c r="E778" s="55"/>
      <c r="F778" s="243"/>
      <c r="G778" s="419">
        <f>VLOOKUP(F778,Terceros!A:C,3,FALSE)</f>
        <v>0</v>
      </c>
      <c r="H778" s="243"/>
      <c r="I778" s="56"/>
      <c r="J778" s="286" t="str">
        <f t="shared" si="74"/>
        <v>n</v>
      </c>
      <c r="K778" s="286">
        <f>VLOOKUP(F778,Terceros!A:D,4,FALSE)</f>
        <v>0</v>
      </c>
      <c r="L778" s="61" t="s">
        <v>63</v>
      </c>
      <c r="M778" s="57"/>
      <c r="N778" s="58"/>
      <c r="O778" s="57">
        <f t="shared" si="76"/>
        <v>0</v>
      </c>
      <c r="P778" s="59"/>
      <c r="Q778" s="58"/>
      <c r="R778" s="57">
        <f t="shared" si="77"/>
        <v>0</v>
      </c>
      <c r="S778" s="99">
        <f t="shared" si="75"/>
        <v>0</v>
      </c>
      <c r="T778" s="56"/>
      <c r="U778" s="60"/>
      <c r="V778" s="322"/>
      <c r="W778" s="56"/>
      <c r="X778" s="242">
        <f>VLOOKUP(F778,Terceros!A$2:A$301,1,FALSE)</f>
        <v>0</v>
      </c>
      <c r="Y778" s="238">
        <f>VLOOKUP(H778,CR!A$3:A$27,1,FALSE)</f>
        <v>0</v>
      </c>
      <c r="Z778" s="285">
        <f>VLOOKUP(F778,Terceros!A:B,2,FALSE)</f>
        <v>0</v>
      </c>
      <c r="AA778" s="242">
        <f>VLOOKUP(H778,CR!A$1:CK$26,89,FALSE)</f>
        <v>0</v>
      </c>
    </row>
    <row r="779" spans="1:27" x14ac:dyDescent="0.25">
      <c r="A779" s="5">
        <f t="shared" si="72"/>
        <v>1900</v>
      </c>
      <c r="B779" s="5">
        <f t="shared" si="73"/>
        <v>1</v>
      </c>
      <c r="C779" s="5" t="str">
        <f>VLOOKUP(B779,Tablas!E$1:F$13,2,FALSE)</f>
        <v>1T</v>
      </c>
      <c r="D779" s="60"/>
      <c r="E779" s="55"/>
      <c r="F779" s="243"/>
      <c r="G779" s="419">
        <f>VLOOKUP(F779,Terceros!A:C,3,FALSE)</f>
        <v>0</v>
      </c>
      <c r="H779" s="243"/>
      <c r="I779" s="56"/>
      <c r="J779" s="286" t="str">
        <f t="shared" si="74"/>
        <v>n</v>
      </c>
      <c r="K779" s="286">
        <f>VLOOKUP(F779,Terceros!A:D,4,FALSE)</f>
        <v>0</v>
      </c>
      <c r="L779" s="61" t="s">
        <v>63</v>
      </c>
      <c r="M779" s="57"/>
      <c r="N779" s="58"/>
      <c r="O779" s="57">
        <f t="shared" si="76"/>
        <v>0</v>
      </c>
      <c r="P779" s="59"/>
      <c r="Q779" s="58"/>
      <c r="R779" s="57">
        <f t="shared" si="77"/>
        <v>0</v>
      </c>
      <c r="S779" s="99">
        <f t="shared" si="75"/>
        <v>0</v>
      </c>
      <c r="T779" s="56"/>
      <c r="U779" s="60"/>
      <c r="V779" s="322"/>
      <c r="W779" s="56"/>
      <c r="X779" s="242">
        <f>VLOOKUP(F779,Terceros!A$2:A$301,1,FALSE)</f>
        <v>0</v>
      </c>
      <c r="Y779" s="238">
        <f>VLOOKUP(H779,CR!A$3:A$27,1,FALSE)</f>
        <v>0</v>
      </c>
      <c r="Z779" s="285">
        <f>VLOOKUP(F779,Terceros!A:B,2,FALSE)</f>
        <v>0</v>
      </c>
      <c r="AA779" s="242">
        <f>VLOOKUP(H779,CR!A$1:CK$26,89,FALSE)</f>
        <v>0</v>
      </c>
    </row>
    <row r="780" spans="1:27" x14ac:dyDescent="0.25">
      <c r="A780" s="5">
        <f t="shared" si="72"/>
        <v>1900</v>
      </c>
      <c r="B780" s="5">
        <f t="shared" si="73"/>
        <v>1</v>
      </c>
      <c r="C780" s="5" t="str">
        <f>VLOOKUP(B780,Tablas!E$1:F$13,2,FALSE)</f>
        <v>1T</v>
      </c>
      <c r="D780" s="60"/>
      <c r="E780" s="55"/>
      <c r="F780" s="243"/>
      <c r="G780" s="419">
        <f>VLOOKUP(F780,Terceros!A:C,3,FALSE)</f>
        <v>0</v>
      </c>
      <c r="H780" s="243"/>
      <c r="I780" s="56"/>
      <c r="J780" s="286" t="str">
        <f t="shared" si="74"/>
        <v>n</v>
      </c>
      <c r="K780" s="286">
        <f>VLOOKUP(F780,Terceros!A:D,4,FALSE)</f>
        <v>0</v>
      </c>
      <c r="L780" s="61" t="s">
        <v>63</v>
      </c>
      <c r="M780" s="57"/>
      <c r="N780" s="58"/>
      <c r="O780" s="57">
        <f t="shared" si="76"/>
        <v>0</v>
      </c>
      <c r="P780" s="59"/>
      <c r="Q780" s="58"/>
      <c r="R780" s="57">
        <f t="shared" si="77"/>
        <v>0</v>
      </c>
      <c r="S780" s="99">
        <f t="shared" si="75"/>
        <v>0</v>
      </c>
      <c r="T780" s="56"/>
      <c r="U780" s="60"/>
      <c r="V780" s="322"/>
      <c r="W780" s="56"/>
      <c r="X780" s="242">
        <f>VLOOKUP(F780,Terceros!A$2:A$301,1,FALSE)</f>
        <v>0</v>
      </c>
      <c r="Y780" s="238">
        <f>VLOOKUP(H780,CR!A$3:A$27,1,FALSE)</f>
        <v>0</v>
      </c>
      <c r="Z780" s="285">
        <f>VLOOKUP(F780,Terceros!A:B,2,FALSE)</f>
        <v>0</v>
      </c>
      <c r="AA780" s="242">
        <f>VLOOKUP(H780,CR!A$1:CK$26,89,FALSE)</f>
        <v>0</v>
      </c>
    </row>
    <row r="781" spans="1:27" x14ac:dyDescent="0.25">
      <c r="A781" s="5">
        <f t="shared" si="72"/>
        <v>1900</v>
      </c>
      <c r="B781" s="5">
        <f t="shared" si="73"/>
        <v>1</v>
      </c>
      <c r="C781" s="5" t="str">
        <f>VLOOKUP(B781,Tablas!E$1:F$13,2,FALSE)</f>
        <v>1T</v>
      </c>
      <c r="D781" s="60"/>
      <c r="E781" s="55"/>
      <c r="F781" s="243"/>
      <c r="G781" s="419">
        <f>VLOOKUP(F781,Terceros!A:C,3,FALSE)</f>
        <v>0</v>
      </c>
      <c r="H781" s="243"/>
      <c r="I781" s="56"/>
      <c r="J781" s="286" t="str">
        <f t="shared" si="74"/>
        <v>n</v>
      </c>
      <c r="K781" s="286">
        <f>VLOOKUP(F781,Terceros!A:D,4,FALSE)</f>
        <v>0</v>
      </c>
      <c r="L781" s="61" t="s">
        <v>63</v>
      </c>
      <c r="M781" s="57"/>
      <c r="N781" s="58"/>
      <c r="O781" s="57">
        <f t="shared" si="76"/>
        <v>0</v>
      </c>
      <c r="P781" s="59"/>
      <c r="Q781" s="58"/>
      <c r="R781" s="57">
        <f t="shared" si="77"/>
        <v>0</v>
      </c>
      <c r="S781" s="99">
        <f t="shared" si="75"/>
        <v>0</v>
      </c>
      <c r="T781" s="56"/>
      <c r="U781" s="60"/>
      <c r="V781" s="322"/>
      <c r="W781" s="56"/>
      <c r="X781" s="242">
        <f>VLOOKUP(F781,Terceros!A$2:A$301,1,FALSE)</f>
        <v>0</v>
      </c>
      <c r="Y781" s="238">
        <f>VLOOKUP(H781,CR!A$3:A$27,1,FALSE)</f>
        <v>0</v>
      </c>
      <c r="Z781" s="285">
        <f>VLOOKUP(F781,Terceros!A:B,2,FALSE)</f>
        <v>0</v>
      </c>
      <c r="AA781" s="242">
        <f>VLOOKUP(H781,CR!A$1:CK$26,89,FALSE)</f>
        <v>0</v>
      </c>
    </row>
    <row r="782" spans="1:27" x14ac:dyDescent="0.25">
      <c r="A782" s="5">
        <f t="shared" si="72"/>
        <v>1900</v>
      </c>
      <c r="B782" s="5">
        <f t="shared" si="73"/>
        <v>1</v>
      </c>
      <c r="C782" s="5" t="str">
        <f>VLOOKUP(B782,Tablas!E$1:F$13,2,FALSE)</f>
        <v>1T</v>
      </c>
      <c r="D782" s="60"/>
      <c r="E782" s="55"/>
      <c r="F782" s="243"/>
      <c r="G782" s="419">
        <f>VLOOKUP(F782,Terceros!A:C,3,FALSE)</f>
        <v>0</v>
      </c>
      <c r="H782" s="243"/>
      <c r="I782" s="56"/>
      <c r="J782" s="286" t="str">
        <f t="shared" si="74"/>
        <v>n</v>
      </c>
      <c r="K782" s="286">
        <f>VLOOKUP(F782,Terceros!A:D,4,FALSE)</f>
        <v>0</v>
      </c>
      <c r="L782" s="61" t="s">
        <v>63</v>
      </c>
      <c r="M782" s="57"/>
      <c r="N782" s="58"/>
      <c r="O782" s="57">
        <f t="shared" si="76"/>
        <v>0</v>
      </c>
      <c r="P782" s="59"/>
      <c r="Q782" s="58"/>
      <c r="R782" s="57">
        <f t="shared" si="77"/>
        <v>0</v>
      </c>
      <c r="S782" s="99">
        <f t="shared" si="75"/>
        <v>0</v>
      </c>
      <c r="T782" s="56"/>
      <c r="U782" s="60"/>
      <c r="V782" s="322"/>
      <c r="W782" s="56"/>
      <c r="X782" s="242">
        <f>VLOOKUP(F782,Terceros!A$2:A$301,1,FALSE)</f>
        <v>0</v>
      </c>
      <c r="Y782" s="238">
        <f>VLOOKUP(H782,CR!A$3:A$27,1,FALSE)</f>
        <v>0</v>
      </c>
      <c r="Z782" s="285">
        <f>VLOOKUP(F782,Terceros!A:B,2,FALSE)</f>
        <v>0</v>
      </c>
      <c r="AA782" s="242">
        <f>VLOOKUP(H782,CR!A$1:CK$26,89,FALSE)</f>
        <v>0</v>
      </c>
    </row>
    <row r="783" spans="1:27" x14ac:dyDescent="0.25">
      <c r="A783" s="5">
        <f t="shared" si="72"/>
        <v>1900</v>
      </c>
      <c r="B783" s="5">
        <f t="shared" si="73"/>
        <v>1</v>
      </c>
      <c r="C783" s="5" t="str">
        <f>VLOOKUP(B783,Tablas!E$1:F$13,2,FALSE)</f>
        <v>1T</v>
      </c>
      <c r="D783" s="60"/>
      <c r="E783" s="55"/>
      <c r="F783" s="243"/>
      <c r="G783" s="419">
        <f>VLOOKUP(F783,Terceros!A:C,3,FALSE)</f>
        <v>0</v>
      </c>
      <c r="H783" s="243"/>
      <c r="I783" s="56"/>
      <c r="J783" s="286" t="str">
        <f t="shared" si="74"/>
        <v>n</v>
      </c>
      <c r="K783" s="286">
        <f>VLOOKUP(F783,Terceros!A:D,4,FALSE)</f>
        <v>0</v>
      </c>
      <c r="L783" s="61" t="s">
        <v>63</v>
      </c>
      <c r="M783" s="57"/>
      <c r="N783" s="58"/>
      <c r="O783" s="57">
        <f t="shared" si="76"/>
        <v>0</v>
      </c>
      <c r="P783" s="59"/>
      <c r="Q783" s="58"/>
      <c r="R783" s="57">
        <f t="shared" si="77"/>
        <v>0</v>
      </c>
      <c r="S783" s="99">
        <f t="shared" si="75"/>
        <v>0</v>
      </c>
      <c r="T783" s="56"/>
      <c r="U783" s="60"/>
      <c r="V783" s="322"/>
      <c r="W783" s="56"/>
      <c r="X783" s="242">
        <f>VLOOKUP(F783,Terceros!A$2:A$301,1,FALSE)</f>
        <v>0</v>
      </c>
      <c r="Y783" s="238">
        <f>VLOOKUP(H783,CR!A$3:A$27,1,FALSE)</f>
        <v>0</v>
      </c>
      <c r="Z783" s="285">
        <f>VLOOKUP(F783,Terceros!A:B,2,FALSE)</f>
        <v>0</v>
      </c>
      <c r="AA783" s="242">
        <f>VLOOKUP(H783,CR!A$1:CK$26,89,FALSE)</f>
        <v>0</v>
      </c>
    </row>
    <row r="784" spans="1:27" x14ac:dyDescent="0.25">
      <c r="A784" s="5">
        <f t="shared" si="72"/>
        <v>1900</v>
      </c>
      <c r="B784" s="5">
        <f t="shared" si="73"/>
        <v>1</v>
      </c>
      <c r="C784" s="5" t="str">
        <f>VLOOKUP(B784,Tablas!E$1:F$13,2,FALSE)</f>
        <v>1T</v>
      </c>
      <c r="D784" s="60"/>
      <c r="E784" s="55"/>
      <c r="F784" s="243"/>
      <c r="G784" s="419">
        <f>VLOOKUP(F784,Terceros!A:C,3,FALSE)</f>
        <v>0</v>
      </c>
      <c r="H784" s="243"/>
      <c r="I784" s="56"/>
      <c r="J784" s="286" t="str">
        <f t="shared" si="74"/>
        <v>n</v>
      </c>
      <c r="K784" s="286">
        <f>VLOOKUP(F784,Terceros!A:D,4,FALSE)</f>
        <v>0</v>
      </c>
      <c r="L784" s="61" t="s">
        <v>63</v>
      </c>
      <c r="M784" s="57"/>
      <c r="N784" s="58"/>
      <c r="O784" s="57">
        <f t="shared" si="76"/>
        <v>0</v>
      </c>
      <c r="P784" s="59"/>
      <c r="Q784" s="58"/>
      <c r="R784" s="57">
        <f t="shared" si="77"/>
        <v>0</v>
      </c>
      <c r="S784" s="99">
        <f t="shared" si="75"/>
        <v>0</v>
      </c>
      <c r="T784" s="56"/>
      <c r="U784" s="60"/>
      <c r="V784" s="322"/>
      <c r="W784" s="56"/>
      <c r="X784" s="242">
        <f>VLOOKUP(F784,Terceros!A$2:A$301,1,FALSE)</f>
        <v>0</v>
      </c>
      <c r="Y784" s="238">
        <f>VLOOKUP(H784,CR!A$3:A$27,1,FALSE)</f>
        <v>0</v>
      </c>
      <c r="Z784" s="285">
        <f>VLOOKUP(F784,Terceros!A:B,2,FALSE)</f>
        <v>0</v>
      </c>
      <c r="AA784" s="242">
        <f>VLOOKUP(H784,CR!A$1:CK$26,89,FALSE)</f>
        <v>0</v>
      </c>
    </row>
    <row r="785" spans="1:27" x14ac:dyDescent="0.25">
      <c r="A785" s="5">
        <f t="shared" si="72"/>
        <v>1900</v>
      </c>
      <c r="B785" s="5">
        <f t="shared" si="73"/>
        <v>1</v>
      </c>
      <c r="C785" s="5" t="str">
        <f>VLOOKUP(B785,Tablas!E$1:F$13,2,FALSE)</f>
        <v>1T</v>
      </c>
      <c r="D785" s="60"/>
      <c r="E785" s="55"/>
      <c r="F785" s="243"/>
      <c r="G785" s="419">
        <f>VLOOKUP(F785,Terceros!A:C,3,FALSE)</f>
        <v>0</v>
      </c>
      <c r="H785" s="243"/>
      <c r="I785" s="56"/>
      <c r="J785" s="286" t="str">
        <f t="shared" si="74"/>
        <v>n</v>
      </c>
      <c r="K785" s="286">
        <f>VLOOKUP(F785,Terceros!A:D,4,FALSE)</f>
        <v>0</v>
      </c>
      <c r="L785" s="61" t="s">
        <v>63</v>
      </c>
      <c r="M785" s="57"/>
      <c r="N785" s="58"/>
      <c r="O785" s="57">
        <f t="shared" si="76"/>
        <v>0</v>
      </c>
      <c r="P785" s="59"/>
      <c r="Q785" s="58"/>
      <c r="R785" s="57">
        <f t="shared" si="77"/>
        <v>0</v>
      </c>
      <c r="S785" s="99">
        <f t="shared" si="75"/>
        <v>0</v>
      </c>
      <c r="T785" s="56"/>
      <c r="U785" s="60"/>
      <c r="V785" s="322"/>
      <c r="W785" s="56"/>
      <c r="X785" s="242">
        <f>VLOOKUP(F785,Terceros!A$2:A$301,1,FALSE)</f>
        <v>0</v>
      </c>
      <c r="Y785" s="238">
        <f>VLOOKUP(H785,CR!A$3:A$27,1,FALSE)</f>
        <v>0</v>
      </c>
      <c r="Z785" s="285">
        <f>VLOOKUP(F785,Terceros!A:B,2,FALSE)</f>
        <v>0</v>
      </c>
      <c r="AA785" s="242">
        <f>VLOOKUP(H785,CR!A$1:CK$26,89,FALSE)</f>
        <v>0</v>
      </c>
    </row>
    <row r="786" spans="1:27" x14ac:dyDescent="0.25">
      <c r="A786" s="5">
        <f t="shared" si="72"/>
        <v>1900</v>
      </c>
      <c r="B786" s="5">
        <f t="shared" si="73"/>
        <v>1</v>
      </c>
      <c r="C786" s="5" t="str">
        <f>VLOOKUP(B786,Tablas!E$1:F$13,2,FALSE)</f>
        <v>1T</v>
      </c>
      <c r="D786" s="60"/>
      <c r="E786" s="55"/>
      <c r="F786" s="243"/>
      <c r="G786" s="419">
        <f>VLOOKUP(F786,Terceros!A:C,3,FALSE)</f>
        <v>0</v>
      </c>
      <c r="H786" s="243"/>
      <c r="I786" s="56"/>
      <c r="J786" s="286" t="str">
        <f t="shared" si="74"/>
        <v>n</v>
      </c>
      <c r="K786" s="286">
        <f>VLOOKUP(F786,Terceros!A:D,4,FALSE)</f>
        <v>0</v>
      </c>
      <c r="L786" s="61" t="s">
        <v>63</v>
      </c>
      <c r="M786" s="57"/>
      <c r="N786" s="58"/>
      <c r="O786" s="57">
        <f t="shared" si="76"/>
        <v>0</v>
      </c>
      <c r="P786" s="59"/>
      <c r="Q786" s="58"/>
      <c r="R786" s="57">
        <f t="shared" si="77"/>
        <v>0</v>
      </c>
      <c r="S786" s="99">
        <f t="shared" si="75"/>
        <v>0</v>
      </c>
      <c r="T786" s="56"/>
      <c r="U786" s="60"/>
      <c r="V786" s="322"/>
      <c r="W786" s="56"/>
      <c r="X786" s="242">
        <f>VLOOKUP(F786,Terceros!A$2:A$301,1,FALSE)</f>
        <v>0</v>
      </c>
      <c r="Y786" s="238">
        <f>VLOOKUP(H786,CR!A$3:A$27,1,FALSE)</f>
        <v>0</v>
      </c>
      <c r="Z786" s="285">
        <f>VLOOKUP(F786,Terceros!A:B,2,FALSE)</f>
        <v>0</v>
      </c>
      <c r="AA786" s="242">
        <f>VLOOKUP(H786,CR!A$1:CK$26,89,FALSE)</f>
        <v>0</v>
      </c>
    </row>
    <row r="787" spans="1:27" x14ac:dyDescent="0.25">
      <c r="A787" s="5">
        <f t="shared" si="72"/>
        <v>1900</v>
      </c>
      <c r="B787" s="5">
        <f t="shared" si="73"/>
        <v>1</v>
      </c>
      <c r="C787" s="5" t="str">
        <f>VLOOKUP(B787,Tablas!E$1:F$13,2,FALSE)</f>
        <v>1T</v>
      </c>
      <c r="D787" s="60"/>
      <c r="E787" s="55"/>
      <c r="F787" s="243"/>
      <c r="G787" s="419">
        <f>VLOOKUP(F787,Terceros!A:C,3,FALSE)</f>
        <v>0</v>
      </c>
      <c r="H787" s="243"/>
      <c r="I787" s="56"/>
      <c r="J787" s="286" t="str">
        <f t="shared" si="74"/>
        <v>n</v>
      </c>
      <c r="K787" s="286">
        <f>VLOOKUP(F787,Terceros!A:D,4,FALSE)</f>
        <v>0</v>
      </c>
      <c r="L787" s="61" t="s">
        <v>63</v>
      </c>
      <c r="M787" s="57"/>
      <c r="N787" s="58"/>
      <c r="O787" s="57">
        <f t="shared" si="76"/>
        <v>0</v>
      </c>
      <c r="P787" s="59"/>
      <c r="Q787" s="58"/>
      <c r="R787" s="57">
        <f t="shared" si="77"/>
        <v>0</v>
      </c>
      <c r="S787" s="99">
        <f t="shared" si="75"/>
        <v>0</v>
      </c>
      <c r="T787" s="56"/>
      <c r="U787" s="60"/>
      <c r="V787" s="322"/>
      <c r="W787" s="56"/>
      <c r="X787" s="242">
        <f>VLOOKUP(F787,Terceros!A$2:A$301,1,FALSE)</f>
        <v>0</v>
      </c>
      <c r="Y787" s="238">
        <f>VLOOKUP(H787,CR!A$3:A$27,1,FALSE)</f>
        <v>0</v>
      </c>
      <c r="Z787" s="285">
        <f>VLOOKUP(F787,Terceros!A:B,2,FALSE)</f>
        <v>0</v>
      </c>
      <c r="AA787" s="242">
        <f>VLOOKUP(H787,CR!A$1:CK$26,89,FALSE)</f>
        <v>0</v>
      </c>
    </row>
    <row r="788" spans="1:27" x14ac:dyDescent="0.25">
      <c r="A788" s="5">
        <f t="shared" si="72"/>
        <v>1900</v>
      </c>
      <c r="B788" s="5">
        <f t="shared" si="73"/>
        <v>1</v>
      </c>
      <c r="C788" s="5" t="str">
        <f>VLOOKUP(B788,Tablas!E$1:F$13,2,FALSE)</f>
        <v>1T</v>
      </c>
      <c r="D788" s="60"/>
      <c r="E788" s="55"/>
      <c r="F788" s="243"/>
      <c r="G788" s="419">
        <f>VLOOKUP(F788,Terceros!A:C,3,FALSE)</f>
        <v>0</v>
      </c>
      <c r="H788" s="243"/>
      <c r="I788" s="56"/>
      <c r="J788" s="286" t="str">
        <f t="shared" si="74"/>
        <v>n</v>
      </c>
      <c r="K788" s="286">
        <f>VLOOKUP(F788,Terceros!A:D,4,FALSE)</f>
        <v>0</v>
      </c>
      <c r="L788" s="61" t="s">
        <v>63</v>
      </c>
      <c r="M788" s="57"/>
      <c r="N788" s="58"/>
      <c r="O788" s="57">
        <f t="shared" si="76"/>
        <v>0</v>
      </c>
      <c r="P788" s="59"/>
      <c r="Q788" s="58"/>
      <c r="R788" s="57">
        <f t="shared" si="77"/>
        <v>0</v>
      </c>
      <c r="S788" s="99">
        <f t="shared" si="75"/>
        <v>0</v>
      </c>
      <c r="T788" s="56"/>
      <c r="U788" s="60"/>
      <c r="V788" s="322"/>
      <c r="W788" s="56"/>
      <c r="X788" s="242">
        <f>VLOOKUP(F788,Terceros!A$2:A$301,1,FALSE)</f>
        <v>0</v>
      </c>
      <c r="Y788" s="238">
        <f>VLOOKUP(H788,CR!A$3:A$27,1,FALSE)</f>
        <v>0</v>
      </c>
      <c r="Z788" s="285">
        <f>VLOOKUP(F788,Terceros!A:B,2,FALSE)</f>
        <v>0</v>
      </c>
      <c r="AA788" s="242">
        <f>VLOOKUP(H788,CR!A$1:CK$26,89,FALSE)</f>
        <v>0</v>
      </c>
    </row>
    <row r="789" spans="1:27" x14ac:dyDescent="0.25">
      <c r="A789" s="5">
        <f t="shared" si="72"/>
        <v>1900</v>
      </c>
      <c r="B789" s="5">
        <f t="shared" si="73"/>
        <v>1</v>
      </c>
      <c r="C789" s="5" t="str">
        <f>VLOOKUP(B789,Tablas!E$1:F$13,2,FALSE)</f>
        <v>1T</v>
      </c>
      <c r="D789" s="60"/>
      <c r="E789" s="55"/>
      <c r="F789" s="243"/>
      <c r="G789" s="419">
        <f>VLOOKUP(F789,Terceros!A:C,3,FALSE)</f>
        <v>0</v>
      </c>
      <c r="H789" s="243"/>
      <c r="I789" s="56"/>
      <c r="J789" s="286" t="str">
        <f t="shared" si="74"/>
        <v>n</v>
      </c>
      <c r="K789" s="286">
        <f>VLOOKUP(F789,Terceros!A:D,4,FALSE)</f>
        <v>0</v>
      </c>
      <c r="L789" s="61" t="s">
        <v>63</v>
      </c>
      <c r="M789" s="57"/>
      <c r="N789" s="58"/>
      <c r="O789" s="57">
        <f t="shared" si="76"/>
        <v>0</v>
      </c>
      <c r="P789" s="59"/>
      <c r="Q789" s="58"/>
      <c r="R789" s="57">
        <f t="shared" si="77"/>
        <v>0</v>
      </c>
      <c r="S789" s="99">
        <f t="shared" si="75"/>
        <v>0</v>
      </c>
      <c r="T789" s="56"/>
      <c r="U789" s="60"/>
      <c r="V789" s="322"/>
      <c r="W789" s="56"/>
      <c r="X789" s="242">
        <f>VLOOKUP(F789,Terceros!A$2:A$301,1,FALSE)</f>
        <v>0</v>
      </c>
      <c r="Y789" s="238">
        <f>VLOOKUP(H789,CR!A$3:A$27,1,FALSE)</f>
        <v>0</v>
      </c>
      <c r="Z789" s="285">
        <f>VLOOKUP(F789,Terceros!A:B,2,FALSE)</f>
        <v>0</v>
      </c>
      <c r="AA789" s="242">
        <f>VLOOKUP(H789,CR!A$1:CK$26,89,FALSE)</f>
        <v>0</v>
      </c>
    </row>
    <row r="790" spans="1:27" x14ac:dyDescent="0.25">
      <c r="A790" s="5">
        <f t="shared" si="72"/>
        <v>1900</v>
      </c>
      <c r="B790" s="5">
        <f t="shared" si="73"/>
        <v>1</v>
      </c>
      <c r="C790" s="5" t="str">
        <f>VLOOKUP(B790,Tablas!E$1:F$13,2,FALSE)</f>
        <v>1T</v>
      </c>
      <c r="D790" s="60"/>
      <c r="E790" s="55"/>
      <c r="F790" s="243"/>
      <c r="G790" s="419">
        <f>VLOOKUP(F790,Terceros!A:C,3,FALSE)</f>
        <v>0</v>
      </c>
      <c r="H790" s="243"/>
      <c r="I790" s="56"/>
      <c r="J790" s="286" t="str">
        <f t="shared" si="74"/>
        <v>n</v>
      </c>
      <c r="K790" s="286">
        <f>VLOOKUP(F790,Terceros!A:D,4,FALSE)</f>
        <v>0</v>
      </c>
      <c r="L790" s="61" t="s">
        <v>63</v>
      </c>
      <c r="M790" s="57"/>
      <c r="N790" s="58"/>
      <c r="O790" s="57">
        <f t="shared" si="76"/>
        <v>0</v>
      </c>
      <c r="P790" s="59"/>
      <c r="Q790" s="58"/>
      <c r="R790" s="57">
        <f t="shared" si="77"/>
        <v>0</v>
      </c>
      <c r="S790" s="99">
        <f t="shared" si="75"/>
        <v>0</v>
      </c>
      <c r="T790" s="56"/>
      <c r="U790" s="60"/>
      <c r="V790" s="322"/>
      <c r="W790" s="56"/>
      <c r="X790" s="242">
        <f>VLOOKUP(F790,Terceros!A$2:A$301,1,FALSE)</f>
        <v>0</v>
      </c>
      <c r="Y790" s="238">
        <f>VLOOKUP(H790,CR!A$3:A$27,1,FALSE)</f>
        <v>0</v>
      </c>
      <c r="Z790" s="285">
        <f>VLOOKUP(F790,Terceros!A:B,2,FALSE)</f>
        <v>0</v>
      </c>
      <c r="AA790" s="242">
        <f>VLOOKUP(H790,CR!A$1:CK$26,89,FALSE)</f>
        <v>0</v>
      </c>
    </row>
    <row r="791" spans="1:27" x14ac:dyDescent="0.25">
      <c r="A791" s="5">
        <f t="shared" si="72"/>
        <v>1900</v>
      </c>
      <c r="B791" s="5">
        <f t="shared" si="73"/>
        <v>1</v>
      </c>
      <c r="C791" s="5" t="str">
        <f>VLOOKUP(B791,Tablas!E$1:F$13,2,FALSE)</f>
        <v>1T</v>
      </c>
      <c r="D791" s="60"/>
      <c r="E791" s="55"/>
      <c r="F791" s="243"/>
      <c r="G791" s="419">
        <f>VLOOKUP(F791,Terceros!A:C,3,FALSE)</f>
        <v>0</v>
      </c>
      <c r="H791" s="243"/>
      <c r="I791" s="56"/>
      <c r="J791" s="286" t="str">
        <f t="shared" si="74"/>
        <v>n</v>
      </c>
      <c r="K791" s="286">
        <f>VLOOKUP(F791,Terceros!A:D,4,FALSE)</f>
        <v>0</v>
      </c>
      <c r="L791" s="61" t="s">
        <v>63</v>
      </c>
      <c r="M791" s="57"/>
      <c r="N791" s="58"/>
      <c r="O791" s="57">
        <f t="shared" si="76"/>
        <v>0</v>
      </c>
      <c r="P791" s="59"/>
      <c r="Q791" s="58"/>
      <c r="R791" s="57">
        <f t="shared" si="77"/>
        <v>0</v>
      </c>
      <c r="S791" s="99">
        <f t="shared" si="75"/>
        <v>0</v>
      </c>
      <c r="T791" s="56"/>
      <c r="U791" s="60"/>
      <c r="V791" s="322"/>
      <c r="W791" s="56"/>
      <c r="X791" s="242">
        <f>VLOOKUP(F791,Terceros!A$2:A$301,1,FALSE)</f>
        <v>0</v>
      </c>
      <c r="Y791" s="238">
        <f>VLOOKUP(H791,CR!A$3:A$27,1,FALSE)</f>
        <v>0</v>
      </c>
      <c r="Z791" s="285">
        <f>VLOOKUP(F791,Terceros!A:B,2,FALSE)</f>
        <v>0</v>
      </c>
      <c r="AA791" s="242">
        <f>VLOOKUP(H791,CR!A$1:CK$26,89,FALSE)</f>
        <v>0</v>
      </c>
    </row>
    <row r="792" spans="1:27" x14ac:dyDescent="0.25">
      <c r="A792" s="5">
        <f t="shared" si="72"/>
        <v>1900</v>
      </c>
      <c r="B792" s="5">
        <f t="shared" si="73"/>
        <v>1</v>
      </c>
      <c r="C792" s="5" t="str">
        <f>VLOOKUP(B792,Tablas!E$1:F$13,2,FALSE)</f>
        <v>1T</v>
      </c>
      <c r="D792" s="60"/>
      <c r="E792" s="55"/>
      <c r="F792" s="243"/>
      <c r="G792" s="419">
        <f>VLOOKUP(F792,Terceros!A:C,3,FALSE)</f>
        <v>0</v>
      </c>
      <c r="H792" s="243"/>
      <c r="I792" s="56"/>
      <c r="J792" s="286" t="str">
        <f t="shared" si="74"/>
        <v>n</v>
      </c>
      <c r="K792" s="286">
        <f>VLOOKUP(F792,Terceros!A:D,4,FALSE)</f>
        <v>0</v>
      </c>
      <c r="L792" s="61" t="s">
        <v>63</v>
      </c>
      <c r="M792" s="57"/>
      <c r="N792" s="58"/>
      <c r="O792" s="57">
        <f t="shared" si="76"/>
        <v>0</v>
      </c>
      <c r="P792" s="59"/>
      <c r="Q792" s="58"/>
      <c r="R792" s="57">
        <f t="shared" si="77"/>
        <v>0</v>
      </c>
      <c r="S792" s="99">
        <f t="shared" si="75"/>
        <v>0</v>
      </c>
      <c r="T792" s="56"/>
      <c r="U792" s="60"/>
      <c r="V792" s="322"/>
      <c r="W792" s="56"/>
      <c r="X792" s="242">
        <f>VLOOKUP(F792,Terceros!A$2:A$301,1,FALSE)</f>
        <v>0</v>
      </c>
      <c r="Y792" s="238">
        <f>VLOOKUP(H792,CR!A$3:A$27,1,FALSE)</f>
        <v>0</v>
      </c>
      <c r="Z792" s="285">
        <f>VLOOKUP(F792,Terceros!A:B,2,FALSE)</f>
        <v>0</v>
      </c>
      <c r="AA792" s="242">
        <f>VLOOKUP(H792,CR!A$1:CK$26,89,FALSE)</f>
        <v>0</v>
      </c>
    </row>
    <row r="793" spans="1:27" x14ac:dyDescent="0.25">
      <c r="A793" s="5">
        <f t="shared" si="72"/>
        <v>1900</v>
      </c>
      <c r="B793" s="5">
        <f t="shared" si="73"/>
        <v>1</v>
      </c>
      <c r="C793" s="5" t="str">
        <f>VLOOKUP(B793,Tablas!E$1:F$13,2,FALSE)</f>
        <v>1T</v>
      </c>
      <c r="D793" s="60"/>
      <c r="E793" s="55"/>
      <c r="F793" s="243"/>
      <c r="G793" s="419">
        <f>VLOOKUP(F793,Terceros!A:C,3,FALSE)</f>
        <v>0</v>
      </c>
      <c r="H793" s="243"/>
      <c r="I793" s="56"/>
      <c r="J793" s="286" t="str">
        <f t="shared" si="74"/>
        <v>n</v>
      </c>
      <c r="K793" s="286">
        <f>VLOOKUP(F793,Terceros!A:D,4,FALSE)</f>
        <v>0</v>
      </c>
      <c r="L793" s="61" t="s">
        <v>63</v>
      </c>
      <c r="M793" s="57"/>
      <c r="N793" s="58"/>
      <c r="O793" s="57">
        <f t="shared" si="76"/>
        <v>0</v>
      </c>
      <c r="P793" s="59"/>
      <c r="Q793" s="58"/>
      <c r="R793" s="57">
        <f t="shared" si="77"/>
        <v>0</v>
      </c>
      <c r="S793" s="99">
        <f t="shared" si="75"/>
        <v>0</v>
      </c>
      <c r="T793" s="56"/>
      <c r="U793" s="60"/>
      <c r="V793" s="322"/>
      <c r="W793" s="56"/>
      <c r="X793" s="242">
        <f>VLOOKUP(F793,Terceros!A$2:A$301,1,FALSE)</f>
        <v>0</v>
      </c>
      <c r="Y793" s="238">
        <f>VLOOKUP(H793,CR!A$3:A$27,1,FALSE)</f>
        <v>0</v>
      </c>
      <c r="Z793" s="285">
        <f>VLOOKUP(F793,Terceros!A:B,2,FALSE)</f>
        <v>0</v>
      </c>
      <c r="AA793" s="242">
        <f>VLOOKUP(H793,CR!A$1:CK$26,89,FALSE)</f>
        <v>0</v>
      </c>
    </row>
    <row r="794" spans="1:27" x14ac:dyDescent="0.25">
      <c r="A794" s="5">
        <f t="shared" ref="A794:A857" si="78">YEAR(D794)</f>
        <v>1900</v>
      </c>
      <c r="B794" s="5">
        <f t="shared" ref="B794:B857" si="79">MONTH(D794)</f>
        <v>1</v>
      </c>
      <c r="C794" s="5" t="str">
        <f>VLOOKUP(B794,Tablas!E$1:F$13,2,FALSE)</f>
        <v>1T</v>
      </c>
      <c r="D794" s="60"/>
      <c r="E794" s="55"/>
      <c r="F794" s="243"/>
      <c r="G794" s="419">
        <f>VLOOKUP(F794,Terceros!A:C,3,FALSE)</f>
        <v>0</v>
      </c>
      <c r="H794" s="243"/>
      <c r="I794" s="56"/>
      <c r="J794" s="286" t="str">
        <f t="shared" ref="J794:J857" si="80">IF(N794=0,"n",IF(Z794="Cliente","r","s"))</f>
        <v>n</v>
      </c>
      <c r="K794" s="286">
        <f>VLOOKUP(F794,Terceros!A:D,4,FALSE)</f>
        <v>0</v>
      </c>
      <c r="L794" s="61" t="s">
        <v>63</v>
      </c>
      <c r="M794" s="57"/>
      <c r="N794" s="58"/>
      <c r="O794" s="57">
        <f t="shared" si="76"/>
        <v>0</v>
      </c>
      <c r="P794" s="59"/>
      <c r="Q794" s="58"/>
      <c r="R794" s="57">
        <f t="shared" si="77"/>
        <v>0</v>
      </c>
      <c r="S794" s="99">
        <f t="shared" ref="S794:S857" si="81">+M794+O794-R794</f>
        <v>0</v>
      </c>
      <c r="T794" s="56"/>
      <c r="U794" s="60"/>
      <c r="V794" s="322"/>
      <c r="W794" s="56"/>
      <c r="X794" s="242">
        <f>VLOOKUP(F794,Terceros!A$2:A$301,1,FALSE)</f>
        <v>0</v>
      </c>
      <c r="Y794" s="238">
        <f>VLOOKUP(H794,CR!A$3:A$27,1,FALSE)</f>
        <v>0</v>
      </c>
      <c r="Z794" s="285">
        <f>VLOOKUP(F794,Terceros!A:B,2,FALSE)</f>
        <v>0</v>
      </c>
      <c r="AA794" s="242">
        <f>VLOOKUP(H794,CR!A$1:CK$26,89,FALSE)</f>
        <v>0</v>
      </c>
    </row>
    <row r="795" spans="1:27" x14ac:dyDescent="0.25">
      <c r="A795" s="5">
        <f t="shared" si="78"/>
        <v>1900</v>
      </c>
      <c r="B795" s="5">
        <f t="shared" si="79"/>
        <v>1</v>
      </c>
      <c r="C795" s="5" t="str">
        <f>VLOOKUP(B795,Tablas!E$1:F$13,2,FALSE)</f>
        <v>1T</v>
      </c>
      <c r="D795" s="60"/>
      <c r="E795" s="55"/>
      <c r="F795" s="243"/>
      <c r="G795" s="419">
        <f>VLOOKUP(F795,Terceros!A:C,3,FALSE)</f>
        <v>0</v>
      </c>
      <c r="H795" s="243"/>
      <c r="I795" s="56"/>
      <c r="J795" s="286" t="str">
        <f t="shared" si="80"/>
        <v>n</v>
      </c>
      <c r="K795" s="286">
        <f>VLOOKUP(F795,Terceros!A:D,4,FALSE)</f>
        <v>0</v>
      </c>
      <c r="L795" s="61" t="s">
        <v>63</v>
      </c>
      <c r="M795" s="57"/>
      <c r="N795" s="58"/>
      <c r="O795" s="57">
        <f t="shared" si="76"/>
        <v>0</v>
      </c>
      <c r="P795" s="59"/>
      <c r="Q795" s="58"/>
      <c r="R795" s="57">
        <f t="shared" si="77"/>
        <v>0</v>
      </c>
      <c r="S795" s="99">
        <f t="shared" si="81"/>
        <v>0</v>
      </c>
      <c r="T795" s="56"/>
      <c r="U795" s="60"/>
      <c r="V795" s="322"/>
      <c r="W795" s="56"/>
      <c r="X795" s="242">
        <f>VLOOKUP(F795,Terceros!A$2:A$301,1,FALSE)</f>
        <v>0</v>
      </c>
      <c r="Y795" s="238">
        <f>VLOOKUP(H795,CR!A$3:A$27,1,FALSE)</f>
        <v>0</v>
      </c>
      <c r="Z795" s="285">
        <f>VLOOKUP(F795,Terceros!A:B,2,FALSE)</f>
        <v>0</v>
      </c>
      <c r="AA795" s="242">
        <f>VLOOKUP(H795,CR!A$1:CK$26,89,FALSE)</f>
        <v>0</v>
      </c>
    </row>
    <row r="796" spans="1:27" x14ac:dyDescent="0.25">
      <c r="A796" s="5">
        <f t="shared" si="78"/>
        <v>1900</v>
      </c>
      <c r="B796" s="5">
        <f t="shared" si="79"/>
        <v>1</v>
      </c>
      <c r="C796" s="5" t="str">
        <f>VLOOKUP(B796,Tablas!E$1:F$13,2,FALSE)</f>
        <v>1T</v>
      </c>
      <c r="D796" s="60"/>
      <c r="E796" s="55"/>
      <c r="F796" s="243"/>
      <c r="G796" s="419">
        <f>VLOOKUP(F796,Terceros!A:C,3,FALSE)</f>
        <v>0</v>
      </c>
      <c r="H796" s="243"/>
      <c r="I796" s="56"/>
      <c r="J796" s="286" t="str">
        <f t="shared" si="80"/>
        <v>n</v>
      </c>
      <c r="K796" s="286">
        <f>VLOOKUP(F796,Terceros!A:D,4,FALSE)</f>
        <v>0</v>
      </c>
      <c r="L796" s="61" t="s">
        <v>63</v>
      </c>
      <c r="M796" s="57"/>
      <c r="N796" s="58"/>
      <c r="O796" s="57">
        <f t="shared" si="76"/>
        <v>0</v>
      </c>
      <c r="P796" s="59"/>
      <c r="Q796" s="58"/>
      <c r="R796" s="57">
        <f t="shared" si="77"/>
        <v>0</v>
      </c>
      <c r="S796" s="99">
        <f t="shared" si="81"/>
        <v>0</v>
      </c>
      <c r="T796" s="56"/>
      <c r="U796" s="60"/>
      <c r="V796" s="322"/>
      <c r="W796" s="56"/>
      <c r="X796" s="242">
        <f>VLOOKUP(F796,Terceros!A$2:A$301,1,FALSE)</f>
        <v>0</v>
      </c>
      <c r="Y796" s="238">
        <f>VLOOKUP(H796,CR!A$3:A$27,1,FALSE)</f>
        <v>0</v>
      </c>
      <c r="Z796" s="285">
        <f>VLOOKUP(F796,Terceros!A:B,2,FALSE)</f>
        <v>0</v>
      </c>
      <c r="AA796" s="242">
        <f>VLOOKUP(H796,CR!A$1:CK$26,89,FALSE)</f>
        <v>0</v>
      </c>
    </row>
    <row r="797" spans="1:27" x14ac:dyDescent="0.25">
      <c r="A797" s="5">
        <f t="shared" si="78"/>
        <v>1900</v>
      </c>
      <c r="B797" s="5">
        <f t="shared" si="79"/>
        <v>1</v>
      </c>
      <c r="C797" s="5" t="str">
        <f>VLOOKUP(B797,Tablas!E$1:F$13,2,FALSE)</f>
        <v>1T</v>
      </c>
      <c r="D797" s="60"/>
      <c r="E797" s="55"/>
      <c r="F797" s="243"/>
      <c r="G797" s="419">
        <f>VLOOKUP(F797,Terceros!A:C,3,FALSE)</f>
        <v>0</v>
      </c>
      <c r="H797" s="243"/>
      <c r="I797" s="56"/>
      <c r="J797" s="286" t="str">
        <f t="shared" si="80"/>
        <v>n</v>
      </c>
      <c r="K797" s="286">
        <f>VLOOKUP(F797,Terceros!A:D,4,FALSE)</f>
        <v>0</v>
      </c>
      <c r="L797" s="61" t="s">
        <v>63</v>
      </c>
      <c r="M797" s="57"/>
      <c r="N797" s="58"/>
      <c r="O797" s="57">
        <f t="shared" si="76"/>
        <v>0</v>
      </c>
      <c r="P797" s="59"/>
      <c r="Q797" s="58"/>
      <c r="R797" s="57">
        <f t="shared" si="77"/>
        <v>0</v>
      </c>
      <c r="S797" s="99">
        <f t="shared" si="81"/>
        <v>0</v>
      </c>
      <c r="T797" s="56"/>
      <c r="U797" s="60"/>
      <c r="V797" s="322"/>
      <c r="W797" s="56"/>
      <c r="X797" s="242">
        <f>VLOOKUP(F797,Terceros!A$2:A$301,1,FALSE)</f>
        <v>0</v>
      </c>
      <c r="Y797" s="238">
        <f>VLOOKUP(H797,CR!A$3:A$27,1,FALSE)</f>
        <v>0</v>
      </c>
      <c r="Z797" s="285">
        <f>VLOOKUP(F797,Terceros!A:B,2,FALSE)</f>
        <v>0</v>
      </c>
      <c r="AA797" s="242">
        <f>VLOOKUP(H797,CR!A$1:CK$26,89,FALSE)</f>
        <v>0</v>
      </c>
    </row>
    <row r="798" spans="1:27" x14ac:dyDescent="0.25">
      <c r="A798" s="5">
        <f t="shared" si="78"/>
        <v>1900</v>
      </c>
      <c r="B798" s="5">
        <f t="shared" si="79"/>
        <v>1</v>
      </c>
      <c r="C798" s="5" t="str">
        <f>VLOOKUP(B798,Tablas!E$1:F$13,2,FALSE)</f>
        <v>1T</v>
      </c>
      <c r="D798" s="60"/>
      <c r="E798" s="55"/>
      <c r="F798" s="243"/>
      <c r="G798" s="419">
        <f>VLOOKUP(F798,Terceros!A:C,3,FALSE)</f>
        <v>0</v>
      </c>
      <c r="H798" s="243"/>
      <c r="I798" s="56"/>
      <c r="J798" s="286" t="str">
        <f t="shared" si="80"/>
        <v>n</v>
      </c>
      <c r="K798" s="286">
        <f>VLOOKUP(F798,Terceros!A:D,4,FALSE)</f>
        <v>0</v>
      </c>
      <c r="L798" s="61" t="s">
        <v>63</v>
      </c>
      <c r="M798" s="57"/>
      <c r="N798" s="58"/>
      <c r="O798" s="57">
        <f t="shared" si="76"/>
        <v>0</v>
      </c>
      <c r="P798" s="59"/>
      <c r="Q798" s="58"/>
      <c r="R798" s="57">
        <f t="shared" si="77"/>
        <v>0</v>
      </c>
      <c r="S798" s="99">
        <f t="shared" si="81"/>
        <v>0</v>
      </c>
      <c r="T798" s="56"/>
      <c r="U798" s="60"/>
      <c r="V798" s="322"/>
      <c r="W798" s="56"/>
      <c r="X798" s="242">
        <f>VLOOKUP(F798,Terceros!A$2:A$301,1,FALSE)</f>
        <v>0</v>
      </c>
      <c r="Y798" s="238">
        <f>VLOOKUP(H798,CR!A$3:A$27,1,FALSE)</f>
        <v>0</v>
      </c>
      <c r="Z798" s="285">
        <f>VLOOKUP(F798,Terceros!A:B,2,FALSE)</f>
        <v>0</v>
      </c>
      <c r="AA798" s="242">
        <f>VLOOKUP(H798,CR!A$1:CK$26,89,FALSE)</f>
        <v>0</v>
      </c>
    </row>
    <row r="799" spans="1:27" x14ac:dyDescent="0.25">
      <c r="A799" s="5">
        <f t="shared" si="78"/>
        <v>1900</v>
      </c>
      <c r="B799" s="5">
        <f t="shared" si="79"/>
        <v>1</v>
      </c>
      <c r="C799" s="5" t="str">
        <f>VLOOKUP(B799,Tablas!E$1:F$13,2,FALSE)</f>
        <v>1T</v>
      </c>
      <c r="D799" s="60"/>
      <c r="E799" s="55"/>
      <c r="F799" s="243"/>
      <c r="G799" s="419">
        <f>VLOOKUP(F799,Terceros!A:C,3,FALSE)</f>
        <v>0</v>
      </c>
      <c r="H799" s="243"/>
      <c r="I799" s="56"/>
      <c r="J799" s="286" t="str">
        <f t="shared" si="80"/>
        <v>n</v>
      </c>
      <c r="K799" s="286">
        <f>VLOOKUP(F799,Terceros!A:D,4,FALSE)</f>
        <v>0</v>
      </c>
      <c r="L799" s="61" t="s">
        <v>63</v>
      </c>
      <c r="M799" s="57"/>
      <c r="N799" s="58"/>
      <c r="O799" s="57">
        <f t="shared" si="76"/>
        <v>0</v>
      </c>
      <c r="P799" s="59"/>
      <c r="Q799" s="58"/>
      <c r="R799" s="57">
        <f t="shared" si="77"/>
        <v>0</v>
      </c>
      <c r="S799" s="99">
        <f t="shared" si="81"/>
        <v>0</v>
      </c>
      <c r="T799" s="56"/>
      <c r="U799" s="60"/>
      <c r="V799" s="322"/>
      <c r="W799" s="56"/>
      <c r="X799" s="242">
        <f>VLOOKUP(F799,Terceros!A$2:A$301,1,FALSE)</f>
        <v>0</v>
      </c>
      <c r="Y799" s="238">
        <f>VLOOKUP(H799,CR!A$3:A$27,1,FALSE)</f>
        <v>0</v>
      </c>
      <c r="Z799" s="285">
        <f>VLOOKUP(F799,Terceros!A:B,2,FALSE)</f>
        <v>0</v>
      </c>
      <c r="AA799" s="242">
        <f>VLOOKUP(H799,CR!A$1:CK$26,89,FALSE)</f>
        <v>0</v>
      </c>
    </row>
    <row r="800" spans="1:27" x14ac:dyDescent="0.25">
      <c r="A800" s="5">
        <f t="shared" si="78"/>
        <v>1900</v>
      </c>
      <c r="B800" s="5">
        <f t="shared" si="79"/>
        <v>1</v>
      </c>
      <c r="C800" s="5" t="str">
        <f>VLOOKUP(B800,Tablas!E$1:F$13,2,FALSE)</f>
        <v>1T</v>
      </c>
      <c r="D800" s="60"/>
      <c r="E800" s="55"/>
      <c r="F800" s="243"/>
      <c r="G800" s="419">
        <f>VLOOKUP(F800,Terceros!A:C,3,FALSE)</f>
        <v>0</v>
      </c>
      <c r="H800" s="243"/>
      <c r="I800" s="56"/>
      <c r="J800" s="286" t="str">
        <f t="shared" si="80"/>
        <v>n</v>
      </c>
      <c r="K800" s="286">
        <f>VLOOKUP(F800,Terceros!A:D,4,FALSE)</f>
        <v>0</v>
      </c>
      <c r="L800" s="61" t="s">
        <v>63</v>
      </c>
      <c r="M800" s="57"/>
      <c r="N800" s="58"/>
      <c r="O800" s="57">
        <f t="shared" si="76"/>
        <v>0</v>
      </c>
      <c r="P800" s="59"/>
      <c r="Q800" s="58"/>
      <c r="R800" s="57">
        <f t="shared" si="77"/>
        <v>0</v>
      </c>
      <c r="S800" s="99">
        <f t="shared" si="81"/>
        <v>0</v>
      </c>
      <c r="T800" s="56"/>
      <c r="U800" s="60"/>
      <c r="V800" s="322"/>
      <c r="W800" s="56"/>
      <c r="X800" s="242">
        <f>VLOOKUP(F800,Terceros!A$2:A$301,1,FALSE)</f>
        <v>0</v>
      </c>
      <c r="Y800" s="238">
        <f>VLOOKUP(H800,CR!A$3:A$27,1,FALSE)</f>
        <v>0</v>
      </c>
      <c r="Z800" s="285">
        <f>VLOOKUP(F800,Terceros!A:B,2,FALSE)</f>
        <v>0</v>
      </c>
      <c r="AA800" s="242">
        <f>VLOOKUP(H800,CR!A$1:CK$26,89,FALSE)</f>
        <v>0</v>
      </c>
    </row>
    <row r="801" spans="1:27" x14ac:dyDescent="0.25">
      <c r="A801" s="5">
        <f t="shared" si="78"/>
        <v>1900</v>
      </c>
      <c r="B801" s="5">
        <f t="shared" si="79"/>
        <v>1</v>
      </c>
      <c r="C801" s="5" t="str">
        <f>VLOOKUP(B801,Tablas!E$1:F$13,2,FALSE)</f>
        <v>1T</v>
      </c>
      <c r="D801" s="60"/>
      <c r="E801" s="55"/>
      <c r="F801" s="243"/>
      <c r="G801" s="419">
        <f>VLOOKUP(F801,Terceros!A:C,3,FALSE)</f>
        <v>0</v>
      </c>
      <c r="H801" s="243"/>
      <c r="I801" s="56"/>
      <c r="J801" s="286" t="str">
        <f t="shared" si="80"/>
        <v>n</v>
      </c>
      <c r="K801" s="286">
        <f>VLOOKUP(F801,Terceros!A:D,4,FALSE)</f>
        <v>0</v>
      </c>
      <c r="L801" s="61" t="s">
        <v>63</v>
      </c>
      <c r="M801" s="57"/>
      <c r="N801" s="58"/>
      <c r="O801" s="57">
        <f t="shared" si="76"/>
        <v>0</v>
      </c>
      <c r="P801" s="59"/>
      <c r="Q801" s="58"/>
      <c r="R801" s="57">
        <f t="shared" si="77"/>
        <v>0</v>
      </c>
      <c r="S801" s="99">
        <f t="shared" si="81"/>
        <v>0</v>
      </c>
      <c r="T801" s="56"/>
      <c r="U801" s="60"/>
      <c r="V801" s="322"/>
      <c r="W801" s="56"/>
      <c r="X801" s="242">
        <f>VLOOKUP(F801,Terceros!A$2:A$301,1,FALSE)</f>
        <v>0</v>
      </c>
      <c r="Y801" s="238">
        <f>VLOOKUP(H801,CR!A$3:A$27,1,FALSE)</f>
        <v>0</v>
      </c>
      <c r="Z801" s="285">
        <f>VLOOKUP(F801,Terceros!A:B,2,FALSE)</f>
        <v>0</v>
      </c>
      <c r="AA801" s="242">
        <f>VLOOKUP(H801,CR!A$1:CK$26,89,FALSE)</f>
        <v>0</v>
      </c>
    </row>
    <row r="802" spans="1:27" x14ac:dyDescent="0.25">
      <c r="A802" s="5">
        <f t="shared" si="78"/>
        <v>1900</v>
      </c>
      <c r="B802" s="5">
        <f t="shared" si="79"/>
        <v>1</v>
      </c>
      <c r="C802" s="5" t="str">
        <f>VLOOKUP(B802,Tablas!E$1:F$13,2,FALSE)</f>
        <v>1T</v>
      </c>
      <c r="D802" s="60"/>
      <c r="E802" s="55"/>
      <c r="F802" s="243"/>
      <c r="G802" s="419">
        <f>VLOOKUP(F802,Terceros!A:C,3,FALSE)</f>
        <v>0</v>
      </c>
      <c r="H802" s="243"/>
      <c r="I802" s="56"/>
      <c r="J802" s="286" t="str">
        <f t="shared" si="80"/>
        <v>n</v>
      </c>
      <c r="K802" s="286">
        <f>VLOOKUP(F802,Terceros!A:D,4,FALSE)</f>
        <v>0</v>
      </c>
      <c r="L802" s="61" t="s">
        <v>63</v>
      </c>
      <c r="M802" s="57"/>
      <c r="N802" s="58"/>
      <c r="O802" s="57">
        <f t="shared" si="76"/>
        <v>0</v>
      </c>
      <c r="P802" s="59"/>
      <c r="Q802" s="58"/>
      <c r="R802" s="57">
        <f t="shared" si="77"/>
        <v>0</v>
      </c>
      <c r="S802" s="99">
        <f t="shared" si="81"/>
        <v>0</v>
      </c>
      <c r="T802" s="56"/>
      <c r="U802" s="60"/>
      <c r="V802" s="322"/>
      <c r="W802" s="56"/>
      <c r="X802" s="242">
        <f>VLOOKUP(F802,Terceros!A$2:A$301,1,FALSE)</f>
        <v>0</v>
      </c>
      <c r="Y802" s="238">
        <f>VLOOKUP(H802,CR!A$3:A$27,1,FALSE)</f>
        <v>0</v>
      </c>
      <c r="Z802" s="285">
        <f>VLOOKUP(F802,Terceros!A:B,2,FALSE)</f>
        <v>0</v>
      </c>
      <c r="AA802" s="242">
        <f>VLOOKUP(H802,CR!A$1:CK$26,89,FALSE)</f>
        <v>0</v>
      </c>
    </row>
    <row r="803" spans="1:27" x14ac:dyDescent="0.25">
      <c r="A803" s="5">
        <f t="shared" si="78"/>
        <v>1900</v>
      </c>
      <c r="B803" s="5">
        <f t="shared" si="79"/>
        <v>1</v>
      </c>
      <c r="C803" s="5" t="str">
        <f>VLOOKUP(B803,Tablas!E$1:F$13,2,FALSE)</f>
        <v>1T</v>
      </c>
      <c r="D803" s="60"/>
      <c r="E803" s="55"/>
      <c r="F803" s="243"/>
      <c r="G803" s="419">
        <f>VLOOKUP(F803,Terceros!A:C,3,FALSE)</f>
        <v>0</v>
      </c>
      <c r="H803" s="243"/>
      <c r="I803" s="56"/>
      <c r="J803" s="286" t="str">
        <f t="shared" si="80"/>
        <v>n</v>
      </c>
      <c r="K803" s="286">
        <f>VLOOKUP(F803,Terceros!A:D,4,FALSE)</f>
        <v>0</v>
      </c>
      <c r="L803" s="61" t="s">
        <v>63</v>
      </c>
      <c r="M803" s="57"/>
      <c r="N803" s="58"/>
      <c r="O803" s="57">
        <f t="shared" si="76"/>
        <v>0</v>
      </c>
      <c r="P803" s="59"/>
      <c r="Q803" s="58"/>
      <c r="R803" s="57">
        <f t="shared" si="77"/>
        <v>0</v>
      </c>
      <c r="S803" s="99">
        <f t="shared" si="81"/>
        <v>0</v>
      </c>
      <c r="T803" s="56"/>
      <c r="U803" s="60"/>
      <c r="V803" s="322"/>
      <c r="W803" s="56"/>
      <c r="X803" s="242">
        <f>VLOOKUP(F803,Terceros!A$2:A$301,1,FALSE)</f>
        <v>0</v>
      </c>
      <c r="Y803" s="238">
        <f>VLOOKUP(H803,CR!A$3:A$27,1,FALSE)</f>
        <v>0</v>
      </c>
      <c r="Z803" s="285">
        <f>VLOOKUP(F803,Terceros!A:B,2,FALSE)</f>
        <v>0</v>
      </c>
      <c r="AA803" s="242">
        <f>VLOOKUP(H803,CR!A$1:CK$26,89,FALSE)</f>
        <v>0</v>
      </c>
    </row>
    <row r="804" spans="1:27" x14ac:dyDescent="0.25">
      <c r="A804" s="5">
        <f t="shared" si="78"/>
        <v>1900</v>
      </c>
      <c r="B804" s="5">
        <f t="shared" si="79"/>
        <v>1</v>
      </c>
      <c r="C804" s="5" t="str">
        <f>VLOOKUP(B804,Tablas!E$1:F$13,2,FALSE)</f>
        <v>1T</v>
      </c>
      <c r="D804" s="60"/>
      <c r="E804" s="55"/>
      <c r="F804" s="243"/>
      <c r="G804" s="419">
        <f>VLOOKUP(F804,Terceros!A:C,3,FALSE)</f>
        <v>0</v>
      </c>
      <c r="H804" s="243"/>
      <c r="I804" s="56"/>
      <c r="J804" s="286" t="str">
        <f t="shared" si="80"/>
        <v>n</v>
      </c>
      <c r="K804" s="286">
        <f>VLOOKUP(F804,Terceros!A:D,4,FALSE)</f>
        <v>0</v>
      </c>
      <c r="L804" s="61" t="s">
        <v>63</v>
      </c>
      <c r="M804" s="57"/>
      <c r="N804" s="58"/>
      <c r="O804" s="57">
        <f t="shared" si="76"/>
        <v>0</v>
      </c>
      <c r="P804" s="59"/>
      <c r="Q804" s="58"/>
      <c r="R804" s="57">
        <f t="shared" si="77"/>
        <v>0</v>
      </c>
      <c r="S804" s="99">
        <f t="shared" si="81"/>
        <v>0</v>
      </c>
      <c r="T804" s="56"/>
      <c r="U804" s="60"/>
      <c r="V804" s="322"/>
      <c r="W804" s="56"/>
      <c r="X804" s="242">
        <f>VLOOKUP(F804,Terceros!A$2:A$301,1,FALSE)</f>
        <v>0</v>
      </c>
      <c r="Y804" s="238">
        <f>VLOOKUP(H804,CR!A$3:A$27,1,FALSE)</f>
        <v>0</v>
      </c>
      <c r="Z804" s="285">
        <f>VLOOKUP(F804,Terceros!A:B,2,FALSE)</f>
        <v>0</v>
      </c>
      <c r="AA804" s="242">
        <f>VLOOKUP(H804,CR!A$1:CK$26,89,FALSE)</f>
        <v>0</v>
      </c>
    </row>
    <row r="805" spans="1:27" x14ac:dyDescent="0.25">
      <c r="A805" s="5">
        <f t="shared" si="78"/>
        <v>1900</v>
      </c>
      <c r="B805" s="5">
        <f t="shared" si="79"/>
        <v>1</v>
      </c>
      <c r="C805" s="5" t="str">
        <f>VLOOKUP(B805,Tablas!E$1:F$13,2,FALSE)</f>
        <v>1T</v>
      </c>
      <c r="D805" s="60"/>
      <c r="E805" s="55"/>
      <c r="F805" s="243"/>
      <c r="G805" s="419">
        <f>VLOOKUP(F805,Terceros!A:C,3,FALSE)</f>
        <v>0</v>
      </c>
      <c r="H805" s="243"/>
      <c r="I805" s="56"/>
      <c r="J805" s="286" t="str">
        <f t="shared" si="80"/>
        <v>n</v>
      </c>
      <c r="K805" s="286">
        <f>VLOOKUP(F805,Terceros!A:D,4,FALSE)</f>
        <v>0</v>
      </c>
      <c r="L805" s="61" t="s">
        <v>63</v>
      </c>
      <c r="M805" s="57"/>
      <c r="N805" s="58"/>
      <c r="O805" s="57">
        <f t="shared" si="76"/>
        <v>0</v>
      </c>
      <c r="P805" s="59"/>
      <c r="Q805" s="58"/>
      <c r="R805" s="57">
        <f t="shared" si="77"/>
        <v>0</v>
      </c>
      <c r="S805" s="99">
        <f t="shared" si="81"/>
        <v>0</v>
      </c>
      <c r="T805" s="56"/>
      <c r="U805" s="60"/>
      <c r="V805" s="322"/>
      <c r="W805" s="56"/>
      <c r="X805" s="242">
        <f>VLOOKUP(F805,Terceros!A$2:A$301,1,FALSE)</f>
        <v>0</v>
      </c>
      <c r="Y805" s="238">
        <f>VLOOKUP(H805,CR!A$3:A$27,1,FALSE)</f>
        <v>0</v>
      </c>
      <c r="Z805" s="285">
        <f>VLOOKUP(F805,Terceros!A:B,2,FALSE)</f>
        <v>0</v>
      </c>
      <c r="AA805" s="242">
        <f>VLOOKUP(H805,CR!A$1:CK$26,89,FALSE)</f>
        <v>0</v>
      </c>
    </row>
    <row r="806" spans="1:27" x14ac:dyDescent="0.25">
      <c r="A806" s="5">
        <f t="shared" si="78"/>
        <v>1900</v>
      </c>
      <c r="B806" s="5">
        <f t="shared" si="79"/>
        <v>1</v>
      </c>
      <c r="C806" s="5" t="str">
        <f>VLOOKUP(B806,Tablas!E$1:F$13,2,FALSE)</f>
        <v>1T</v>
      </c>
      <c r="D806" s="60"/>
      <c r="E806" s="55"/>
      <c r="F806" s="243"/>
      <c r="G806" s="419">
        <f>VLOOKUP(F806,Terceros!A:C,3,FALSE)</f>
        <v>0</v>
      </c>
      <c r="H806" s="243"/>
      <c r="I806" s="56"/>
      <c r="J806" s="286" t="str">
        <f t="shared" si="80"/>
        <v>n</v>
      </c>
      <c r="K806" s="286">
        <f>VLOOKUP(F806,Terceros!A:D,4,FALSE)</f>
        <v>0</v>
      </c>
      <c r="L806" s="61" t="s">
        <v>63</v>
      </c>
      <c r="M806" s="57"/>
      <c r="N806" s="58"/>
      <c r="O806" s="57">
        <f t="shared" si="76"/>
        <v>0</v>
      </c>
      <c r="P806" s="59"/>
      <c r="Q806" s="58"/>
      <c r="R806" s="57">
        <f t="shared" si="77"/>
        <v>0</v>
      </c>
      <c r="S806" s="99">
        <f t="shared" si="81"/>
        <v>0</v>
      </c>
      <c r="T806" s="56"/>
      <c r="U806" s="60"/>
      <c r="V806" s="322"/>
      <c r="W806" s="56"/>
      <c r="X806" s="242">
        <f>VLOOKUP(F806,Terceros!A$2:A$301,1,FALSE)</f>
        <v>0</v>
      </c>
      <c r="Y806" s="238">
        <f>VLOOKUP(H806,CR!A$3:A$27,1,FALSE)</f>
        <v>0</v>
      </c>
      <c r="Z806" s="285">
        <f>VLOOKUP(F806,Terceros!A:B,2,FALSE)</f>
        <v>0</v>
      </c>
      <c r="AA806" s="242">
        <f>VLOOKUP(H806,CR!A$1:CK$26,89,FALSE)</f>
        <v>0</v>
      </c>
    </row>
    <row r="807" spans="1:27" x14ac:dyDescent="0.25">
      <c r="A807" s="5">
        <f t="shared" si="78"/>
        <v>1900</v>
      </c>
      <c r="B807" s="5">
        <f t="shared" si="79"/>
        <v>1</v>
      </c>
      <c r="C807" s="5" t="str">
        <f>VLOOKUP(B807,Tablas!E$1:F$13,2,FALSE)</f>
        <v>1T</v>
      </c>
      <c r="D807" s="60"/>
      <c r="E807" s="55"/>
      <c r="F807" s="243"/>
      <c r="G807" s="419">
        <f>VLOOKUP(F807,Terceros!A:C,3,FALSE)</f>
        <v>0</v>
      </c>
      <c r="H807" s="243"/>
      <c r="I807" s="56"/>
      <c r="J807" s="286" t="str">
        <f t="shared" si="80"/>
        <v>n</v>
      </c>
      <c r="K807" s="286">
        <f>VLOOKUP(F807,Terceros!A:D,4,FALSE)</f>
        <v>0</v>
      </c>
      <c r="L807" s="61" t="s">
        <v>63</v>
      </c>
      <c r="M807" s="57"/>
      <c r="N807" s="58"/>
      <c r="O807" s="57">
        <f t="shared" si="76"/>
        <v>0</v>
      </c>
      <c r="P807" s="59"/>
      <c r="Q807" s="58"/>
      <c r="R807" s="57">
        <f t="shared" si="77"/>
        <v>0</v>
      </c>
      <c r="S807" s="99">
        <f t="shared" si="81"/>
        <v>0</v>
      </c>
      <c r="T807" s="56"/>
      <c r="U807" s="60"/>
      <c r="V807" s="322"/>
      <c r="W807" s="56"/>
      <c r="X807" s="242">
        <f>VLOOKUP(F807,Terceros!A$2:A$301,1,FALSE)</f>
        <v>0</v>
      </c>
      <c r="Y807" s="238">
        <f>VLOOKUP(H807,CR!A$3:A$27,1,FALSE)</f>
        <v>0</v>
      </c>
      <c r="Z807" s="285">
        <f>VLOOKUP(F807,Terceros!A:B,2,FALSE)</f>
        <v>0</v>
      </c>
      <c r="AA807" s="242">
        <f>VLOOKUP(H807,CR!A$1:CK$26,89,FALSE)</f>
        <v>0</v>
      </c>
    </row>
    <row r="808" spans="1:27" x14ac:dyDescent="0.25">
      <c r="A808" s="5">
        <f t="shared" si="78"/>
        <v>1900</v>
      </c>
      <c r="B808" s="5">
        <f t="shared" si="79"/>
        <v>1</v>
      </c>
      <c r="C808" s="5" t="str">
        <f>VLOOKUP(B808,Tablas!E$1:F$13,2,FALSE)</f>
        <v>1T</v>
      </c>
      <c r="D808" s="60"/>
      <c r="E808" s="55"/>
      <c r="F808" s="243"/>
      <c r="G808" s="419">
        <f>VLOOKUP(F808,Terceros!A:C,3,FALSE)</f>
        <v>0</v>
      </c>
      <c r="H808" s="243"/>
      <c r="I808" s="56"/>
      <c r="J808" s="286" t="str">
        <f t="shared" si="80"/>
        <v>n</v>
      </c>
      <c r="K808" s="286">
        <f>VLOOKUP(F808,Terceros!A:D,4,FALSE)</f>
        <v>0</v>
      </c>
      <c r="L808" s="61" t="s">
        <v>63</v>
      </c>
      <c r="M808" s="57"/>
      <c r="N808" s="58"/>
      <c r="O808" s="57">
        <f t="shared" si="76"/>
        <v>0</v>
      </c>
      <c r="P808" s="59"/>
      <c r="Q808" s="58"/>
      <c r="R808" s="57">
        <f t="shared" si="77"/>
        <v>0</v>
      </c>
      <c r="S808" s="99">
        <f t="shared" si="81"/>
        <v>0</v>
      </c>
      <c r="T808" s="56"/>
      <c r="U808" s="60"/>
      <c r="V808" s="322"/>
      <c r="W808" s="56"/>
      <c r="X808" s="242">
        <f>VLOOKUP(F808,Terceros!A$2:A$301,1,FALSE)</f>
        <v>0</v>
      </c>
      <c r="Y808" s="238">
        <f>VLOOKUP(H808,CR!A$3:A$27,1,FALSE)</f>
        <v>0</v>
      </c>
      <c r="Z808" s="285">
        <f>VLOOKUP(F808,Terceros!A:B,2,FALSE)</f>
        <v>0</v>
      </c>
      <c r="AA808" s="242">
        <f>VLOOKUP(H808,CR!A$1:CK$26,89,FALSE)</f>
        <v>0</v>
      </c>
    </row>
    <row r="809" spans="1:27" x14ac:dyDescent="0.25">
      <c r="A809" s="5">
        <f t="shared" si="78"/>
        <v>1900</v>
      </c>
      <c r="B809" s="5">
        <f t="shared" si="79"/>
        <v>1</v>
      </c>
      <c r="C809" s="5" t="str">
        <f>VLOOKUP(B809,Tablas!E$1:F$13,2,FALSE)</f>
        <v>1T</v>
      </c>
      <c r="D809" s="60"/>
      <c r="E809" s="55"/>
      <c r="F809" s="243"/>
      <c r="G809" s="419">
        <f>VLOOKUP(F809,Terceros!A:C,3,FALSE)</f>
        <v>0</v>
      </c>
      <c r="H809" s="243"/>
      <c r="I809" s="56"/>
      <c r="J809" s="286" t="str">
        <f t="shared" si="80"/>
        <v>n</v>
      </c>
      <c r="K809" s="286">
        <f>VLOOKUP(F809,Terceros!A:D,4,FALSE)</f>
        <v>0</v>
      </c>
      <c r="L809" s="61" t="s">
        <v>63</v>
      </c>
      <c r="M809" s="57"/>
      <c r="N809" s="58"/>
      <c r="O809" s="57">
        <f t="shared" si="76"/>
        <v>0</v>
      </c>
      <c r="P809" s="59"/>
      <c r="Q809" s="58"/>
      <c r="R809" s="57">
        <f t="shared" si="77"/>
        <v>0</v>
      </c>
      <c r="S809" s="99">
        <f t="shared" si="81"/>
        <v>0</v>
      </c>
      <c r="T809" s="56"/>
      <c r="U809" s="60"/>
      <c r="V809" s="322"/>
      <c r="W809" s="56"/>
      <c r="X809" s="242">
        <f>VLOOKUP(F809,Terceros!A$2:A$301,1,FALSE)</f>
        <v>0</v>
      </c>
      <c r="Y809" s="238">
        <f>VLOOKUP(H809,CR!A$3:A$27,1,FALSE)</f>
        <v>0</v>
      </c>
      <c r="Z809" s="285">
        <f>VLOOKUP(F809,Terceros!A:B,2,FALSE)</f>
        <v>0</v>
      </c>
      <c r="AA809" s="242">
        <f>VLOOKUP(H809,CR!A$1:CK$26,89,FALSE)</f>
        <v>0</v>
      </c>
    </row>
    <row r="810" spans="1:27" x14ac:dyDescent="0.25">
      <c r="A810" s="5">
        <f t="shared" si="78"/>
        <v>1900</v>
      </c>
      <c r="B810" s="5">
        <f t="shared" si="79"/>
        <v>1</v>
      </c>
      <c r="C810" s="5" t="str">
        <f>VLOOKUP(B810,Tablas!E$1:F$13,2,FALSE)</f>
        <v>1T</v>
      </c>
      <c r="D810" s="60"/>
      <c r="E810" s="55"/>
      <c r="F810" s="243"/>
      <c r="G810" s="419">
        <f>VLOOKUP(F810,Terceros!A:C,3,FALSE)</f>
        <v>0</v>
      </c>
      <c r="H810" s="243"/>
      <c r="I810" s="56"/>
      <c r="J810" s="286" t="str">
        <f t="shared" si="80"/>
        <v>n</v>
      </c>
      <c r="K810" s="286">
        <f>VLOOKUP(F810,Terceros!A:D,4,FALSE)</f>
        <v>0</v>
      </c>
      <c r="L810" s="61" t="s">
        <v>63</v>
      </c>
      <c r="M810" s="57"/>
      <c r="N810" s="58"/>
      <c r="O810" s="57">
        <f t="shared" si="76"/>
        <v>0</v>
      </c>
      <c r="P810" s="59"/>
      <c r="Q810" s="58"/>
      <c r="R810" s="57">
        <f t="shared" si="77"/>
        <v>0</v>
      </c>
      <c r="S810" s="99">
        <f t="shared" si="81"/>
        <v>0</v>
      </c>
      <c r="T810" s="56"/>
      <c r="U810" s="60"/>
      <c r="V810" s="322"/>
      <c r="W810" s="56"/>
      <c r="X810" s="242">
        <f>VLOOKUP(F810,Terceros!A$2:A$301,1,FALSE)</f>
        <v>0</v>
      </c>
      <c r="Y810" s="238">
        <f>VLOOKUP(H810,CR!A$3:A$27,1,FALSE)</f>
        <v>0</v>
      </c>
      <c r="Z810" s="285">
        <f>VLOOKUP(F810,Terceros!A:B,2,FALSE)</f>
        <v>0</v>
      </c>
      <c r="AA810" s="242">
        <f>VLOOKUP(H810,CR!A$1:CK$26,89,FALSE)</f>
        <v>0</v>
      </c>
    </row>
    <row r="811" spans="1:27" x14ac:dyDescent="0.25">
      <c r="A811" s="5">
        <f t="shared" si="78"/>
        <v>1900</v>
      </c>
      <c r="B811" s="5">
        <f t="shared" si="79"/>
        <v>1</v>
      </c>
      <c r="C811" s="5" t="str">
        <f>VLOOKUP(B811,Tablas!E$1:F$13,2,FALSE)</f>
        <v>1T</v>
      </c>
      <c r="D811" s="60"/>
      <c r="E811" s="55"/>
      <c r="F811" s="243"/>
      <c r="G811" s="419">
        <f>VLOOKUP(F811,Terceros!A:C,3,FALSE)</f>
        <v>0</v>
      </c>
      <c r="H811" s="243"/>
      <c r="I811" s="56"/>
      <c r="J811" s="286" t="str">
        <f t="shared" si="80"/>
        <v>n</v>
      </c>
      <c r="K811" s="286">
        <f>VLOOKUP(F811,Terceros!A:D,4,FALSE)</f>
        <v>0</v>
      </c>
      <c r="L811" s="61" t="s">
        <v>63</v>
      </c>
      <c r="M811" s="57"/>
      <c r="N811" s="58"/>
      <c r="O811" s="57">
        <f t="shared" si="76"/>
        <v>0</v>
      </c>
      <c r="P811" s="59"/>
      <c r="Q811" s="58"/>
      <c r="R811" s="57">
        <f t="shared" si="77"/>
        <v>0</v>
      </c>
      <c r="S811" s="99">
        <f t="shared" si="81"/>
        <v>0</v>
      </c>
      <c r="T811" s="56"/>
      <c r="U811" s="60"/>
      <c r="V811" s="322"/>
      <c r="W811" s="56"/>
      <c r="X811" s="242">
        <f>VLOOKUP(F811,Terceros!A$2:A$301,1,FALSE)</f>
        <v>0</v>
      </c>
      <c r="Y811" s="238">
        <f>VLOOKUP(H811,CR!A$3:A$27,1,FALSE)</f>
        <v>0</v>
      </c>
      <c r="Z811" s="285">
        <f>VLOOKUP(F811,Terceros!A:B,2,FALSE)</f>
        <v>0</v>
      </c>
      <c r="AA811" s="242">
        <f>VLOOKUP(H811,CR!A$1:CK$26,89,FALSE)</f>
        <v>0</v>
      </c>
    </row>
    <row r="812" spans="1:27" x14ac:dyDescent="0.25">
      <c r="A812" s="5">
        <f t="shared" si="78"/>
        <v>1900</v>
      </c>
      <c r="B812" s="5">
        <f t="shared" si="79"/>
        <v>1</v>
      </c>
      <c r="C812" s="5" t="str">
        <f>VLOOKUP(B812,Tablas!E$1:F$13,2,FALSE)</f>
        <v>1T</v>
      </c>
      <c r="D812" s="60"/>
      <c r="E812" s="55"/>
      <c r="F812" s="243"/>
      <c r="G812" s="419">
        <f>VLOOKUP(F812,Terceros!A:C,3,FALSE)</f>
        <v>0</v>
      </c>
      <c r="H812" s="243"/>
      <c r="I812" s="56"/>
      <c r="J812" s="286" t="str">
        <f t="shared" si="80"/>
        <v>n</v>
      </c>
      <c r="K812" s="286">
        <f>VLOOKUP(F812,Terceros!A:D,4,FALSE)</f>
        <v>0</v>
      </c>
      <c r="L812" s="61" t="s">
        <v>63</v>
      </c>
      <c r="M812" s="57"/>
      <c r="N812" s="58"/>
      <c r="O812" s="57">
        <f t="shared" si="76"/>
        <v>0</v>
      </c>
      <c r="P812" s="59"/>
      <c r="Q812" s="58"/>
      <c r="R812" s="57">
        <f t="shared" si="77"/>
        <v>0</v>
      </c>
      <c r="S812" s="99">
        <f t="shared" si="81"/>
        <v>0</v>
      </c>
      <c r="T812" s="56"/>
      <c r="U812" s="60"/>
      <c r="V812" s="322"/>
      <c r="W812" s="56"/>
      <c r="X812" s="242">
        <f>VLOOKUP(F812,Terceros!A$2:A$301,1,FALSE)</f>
        <v>0</v>
      </c>
      <c r="Y812" s="238">
        <f>VLOOKUP(H812,CR!A$3:A$27,1,FALSE)</f>
        <v>0</v>
      </c>
      <c r="Z812" s="285">
        <f>VLOOKUP(F812,Terceros!A:B,2,FALSE)</f>
        <v>0</v>
      </c>
      <c r="AA812" s="242">
        <f>VLOOKUP(H812,CR!A$1:CK$26,89,FALSE)</f>
        <v>0</v>
      </c>
    </row>
    <row r="813" spans="1:27" x14ac:dyDescent="0.25">
      <c r="A813" s="5">
        <f t="shared" si="78"/>
        <v>1900</v>
      </c>
      <c r="B813" s="5">
        <f t="shared" si="79"/>
        <v>1</v>
      </c>
      <c r="C813" s="5" t="str">
        <f>VLOOKUP(B813,Tablas!E$1:F$13,2,FALSE)</f>
        <v>1T</v>
      </c>
      <c r="D813" s="60"/>
      <c r="E813" s="55"/>
      <c r="F813" s="243"/>
      <c r="G813" s="419">
        <f>VLOOKUP(F813,Terceros!A:C,3,FALSE)</f>
        <v>0</v>
      </c>
      <c r="H813" s="243"/>
      <c r="I813" s="56"/>
      <c r="J813" s="286" t="str">
        <f t="shared" si="80"/>
        <v>n</v>
      </c>
      <c r="K813" s="286">
        <f>VLOOKUP(F813,Terceros!A:D,4,FALSE)</f>
        <v>0</v>
      </c>
      <c r="L813" s="61" t="s">
        <v>63</v>
      </c>
      <c r="M813" s="57"/>
      <c r="N813" s="58"/>
      <c r="O813" s="57">
        <f t="shared" si="76"/>
        <v>0</v>
      </c>
      <c r="P813" s="59"/>
      <c r="Q813" s="58"/>
      <c r="R813" s="57">
        <f t="shared" si="77"/>
        <v>0</v>
      </c>
      <c r="S813" s="99">
        <f t="shared" si="81"/>
        <v>0</v>
      </c>
      <c r="T813" s="56"/>
      <c r="U813" s="60"/>
      <c r="V813" s="322"/>
      <c r="W813" s="56"/>
      <c r="X813" s="242">
        <f>VLOOKUP(F813,Terceros!A$2:A$301,1,FALSE)</f>
        <v>0</v>
      </c>
      <c r="Y813" s="238">
        <f>VLOOKUP(H813,CR!A$3:A$27,1,FALSE)</f>
        <v>0</v>
      </c>
      <c r="Z813" s="285">
        <f>VLOOKUP(F813,Terceros!A:B,2,FALSE)</f>
        <v>0</v>
      </c>
      <c r="AA813" s="242">
        <f>VLOOKUP(H813,CR!A$1:CK$26,89,FALSE)</f>
        <v>0</v>
      </c>
    </row>
    <row r="814" spans="1:27" x14ac:dyDescent="0.25">
      <c r="A814" s="5">
        <f t="shared" si="78"/>
        <v>1900</v>
      </c>
      <c r="B814" s="5">
        <f t="shared" si="79"/>
        <v>1</v>
      </c>
      <c r="C814" s="5" t="str">
        <f>VLOOKUP(B814,Tablas!E$1:F$13,2,FALSE)</f>
        <v>1T</v>
      </c>
      <c r="D814" s="60"/>
      <c r="E814" s="55"/>
      <c r="F814" s="243"/>
      <c r="G814" s="419">
        <f>VLOOKUP(F814,Terceros!A:C,3,FALSE)</f>
        <v>0</v>
      </c>
      <c r="H814" s="243"/>
      <c r="I814" s="56"/>
      <c r="J814" s="286" t="str">
        <f t="shared" si="80"/>
        <v>n</v>
      </c>
      <c r="K814" s="286">
        <f>VLOOKUP(F814,Terceros!A:D,4,FALSE)</f>
        <v>0</v>
      </c>
      <c r="L814" s="61" t="s">
        <v>63</v>
      </c>
      <c r="M814" s="57"/>
      <c r="N814" s="58"/>
      <c r="O814" s="57">
        <f t="shared" si="76"/>
        <v>0</v>
      </c>
      <c r="P814" s="59"/>
      <c r="Q814" s="58"/>
      <c r="R814" s="57">
        <f t="shared" si="77"/>
        <v>0</v>
      </c>
      <c r="S814" s="99">
        <f t="shared" si="81"/>
        <v>0</v>
      </c>
      <c r="T814" s="56"/>
      <c r="U814" s="60"/>
      <c r="V814" s="322"/>
      <c r="W814" s="56"/>
      <c r="X814" s="242">
        <f>VLOOKUP(F814,Terceros!A$2:A$301,1,FALSE)</f>
        <v>0</v>
      </c>
      <c r="Y814" s="238">
        <f>VLOOKUP(H814,CR!A$3:A$27,1,FALSE)</f>
        <v>0</v>
      </c>
      <c r="Z814" s="285">
        <f>VLOOKUP(F814,Terceros!A:B,2,FALSE)</f>
        <v>0</v>
      </c>
      <c r="AA814" s="242">
        <f>VLOOKUP(H814,CR!A$1:CK$26,89,FALSE)</f>
        <v>0</v>
      </c>
    </row>
    <row r="815" spans="1:27" x14ac:dyDescent="0.25">
      <c r="A815" s="5">
        <f t="shared" si="78"/>
        <v>1900</v>
      </c>
      <c r="B815" s="5">
        <f t="shared" si="79"/>
        <v>1</v>
      </c>
      <c r="C815" s="5" t="str">
        <f>VLOOKUP(B815,Tablas!E$1:F$13,2,FALSE)</f>
        <v>1T</v>
      </c>
      <c r="D815" s="60"/>
      <c r="E815" s="55"/>
      <c r="F815" s="243"/>
      <c r="G815" s="419">
        <f>VLOOKUP(F815,Terceros!A:C,3,FALSE)</f>
        <v>0</v>
      </c>
      <c r="H815" s="243"/>
      <c r="I815" s="56"/>
      <c r="J815" s="286" t="str">
        <f t="shared" si="80"/>
        <v>n</v>
      </c>
      <c r="K815" s="286">
        <f>VLOOKUP(F815,Terceros!A:D,4,FALSE)</f>
        <v>0</v>
      </c>
      <c r="L815" s="61" t="s">
        <v>63</v>
      </c>
      <c r="M815" s="57"/>
      <c r="N815" s="58"/>
      <c r="O815" s="57">
        <f t="shared" si="76"/>
        <v>0</v>
      </c>
      <c r="P815" s="59"/>
      <c r="Q815" s="58"/>
      <c r="R815" s="57">
        <f t="shared" si="77"/>
        <v>0</v>
      </c>
      <c r="S815" s="99">
        <f t="shared" si="81"/>
        <v>0</v>
      </c>
      <c r="T815" s="56"/>
      <c r="U815" s="60"/>
      <c r="V815" s="322"/>
      <c r="W815" s="56"/>
      <c r="X815" s="242">
        <f>VLOOKUP(F815,Terceros!A$2:A$301,1,FALSE)</f>
        <v>0</v>
      </c>
      <c r="Y815" s="238">
        <f>VLOOKUP(H815,CR!A$3:A$27,1,FALSE)</f>
        <v>0</v>
      </c>
      <c r="Z815" s="285">
        <f>VLOOKUP(F815,Terceros!A:B,2,FALSE)</f>
        <v>0</v>
      </c>
      <c r="AA815" s="242">
        <f>VLOOKUP(H815,CR!A$1:CK$26,89,FALSE)</f>
        <v>0</v>
      </c>
    </row>
    <row r="816" spans="1:27" x14ac:dyDescent="0.25">
      <c r="A816" s="5">
        <f t="shared" si="78"/>
        <v>1900</v>
      </c>
      <c r="B816" s="5">
        <f t="shared" si="79"/>
        <v>1</v>
      </c>
      <c r="C816" s="5" t="str">
        <f>VLOOKUP(B816,Tablas!E$1:F$13,2,FALSE)</f>
        <v>1T</v>
      </c>
      <c r="D816" s="60"/>
      <c r="E816" s="55"/>
      <c r="F816" s="243"/>
      <c r="G816" s="419">
        <f>VLOOKUP(F816,Terceros!A:C,3,FALSE)</f>
        <v>0</v>
      </c>
      <c r="H816" s="243"/>
      <c r="I816" s="56"/>
      <c r="J816" s="286" t="str">
        <f t="shared" si="80"/>
        <v>n</v>
      </c>
      <c r="K816" s="286">
        <f>VLOOKUP(F816,Terceros!A:D,4,FALSE)</f>
        <v>0</v>
      </c>
      <c r="L816" s="61" t="s">
        <v>63</v>
      </c>
      <c r="M816" s="57"/>
      <c r="N816" s="58"/>
      <c r="O816" s="57">
        <f t="shared" si="76"/>
        <v>0</v>
      </c>
      <c r="P816" s="59"/>
      <c r="Q816" s="58"/>
      <c r="R816" s="57">
        <f t="shared" si="77"/>
        <v>0</v>
      </c>
      <c r="S816" s="99">
        <f t="shared" si="81"/>
        <v>0</v>
      </c>
      <c r="T816" s="56"/>
      <c r="U816" s="60"/>
      <c r="V816" s="322"/>
      <c r="W816" s="56"/>
      <c r="X816" s="242">
        <f>VLOOKUP(F816,Terceros!A$2:A$301,1,FALSE)</f>
        <v>0</v>
      </c>
      <c r="Y816" s="238">
        <f>VLOOKUP(H816,CR!A$3:A$27,1,FALSE)</f>
        <v>0</v>
      </c>
      <c r="Z816" s="285">
        <f>VLOOKUP(F816,Terceros!A:B,2,FALSE)</f>
        <v>0</v>
      </c>
      <c r="AA816" s="242">
        <f>VLOOKUP(H816,CR!A$1:CK$26,89,FALSE)</f>
        <v>0</v>
      </c>
    </row>
    <row r="817" spans="1:27" x14ac:dyDescent="0.25">
      <c r="A817" s="5">
        <f t="shared" si="78"/>
        <v>1900</v>
      </c>
      <c r="B817" s="5">
        <f t="shared" si="79"/>
        <v>1</v>
      </c>
      <c r="C817" s="5" t="str">
        <f>VLOOKUP(B817,Tablas!E$1:F$13,2,FALSE)</f>
        <v>1T</v>
      </c>
      <c r="D817" s="60"/>
      <c r="E817" s="55"/>
      <c r="F817" s="243"/>
      <c r="G817" s="419">
        <f>VLOOKUP(F817,Terceros!A:C,3,FALSE)</f>
        <v>0</v>
      </c>
      <c r="H817" s="243"/>
      <c r="I817" s="56"/>
      <c r="J817" s="286" t="str">
        <f t="shared" si="80"/>
        <v>n</v>
      </c>
      <c r="K817" s="286">
        <f>VLOOKUP(F817,Terceros!A:D,4,FALSE)</f>
        <v>0</v>
      </c>
      <c r="L817" s="61" t="s">
        <v>63</v>
      </c>
      <c r="M817" s="57"/>
      <c r="N817" s="58"/>
      <c r="O817" s="57">
        <f t="shared" si="76"/>
        <v>0</v>
      </c>
      <c r="P817" s="59"/>
      <c r="Q817" s="58"/>
      <c r="R817" s="57">
        <f t="shared" si="77"/>
        <v>0</v>
      </c>
      <c r="S817" s="99">
        <f t="shared" si="81"/>
        <v>0</v>
      </c>
      <c r="T817" s="56"/>
      <c r="U817" s="60"/>
      <c r="V817" s="322"/>
      <c r="W817" s="56"/>
      <c r="X817" s="242">
        <f>VLOOKUP(F817,Terceros!A$2:A$301,1,FALSE)</f>
        <v>0</v>
      </c>
      <c r="Y817" s="238">
        <f>VLOOKUP(H817,CR!A$3:A$27,1,FALSE)</f>
        <v>0</v>
      </c>
      <c r="Z817" s="285">
        <f>VLOOKUP(F817,Terceros!A:B,2,FALSE)</f>
        <v>0</v>
      </c>
      <c r="AA817" s="242">
        <f>VLOOKUP(H817,CR!A$1:CK$26,89,FALSE)</f>
        <v>0</v>
      </c>
    </row>
    <row r="818" spans="1:27" x14ac:dyDescent="0.25">
      <c r="A818" s="5">
        <f t="shared" si="78"/>
        <v>1900</v>
      </c>
      <c r="B818" s="5">
        <f t="shared" si="79"/>
        <v>1</v>
      </c>
      <c r="C818" s="5" t="str">
        <f>VLOOKUP(B818,Tablas!E$1:F$13,2,FALSE)</f>
        <v>1T</v>
      </c>
      <c r="D818" s="60"/>
      <c r="E818" s="55"/>
      <c r="F818" s="243"/>
      <c r="G818" s="419">
        <f>VLOOKUP(F818,Terceros!A:C,3,FALSE)</f>
        <v>0</v>
      </c>
      <c r="H818" s="243"/>
      <c r="I818" s="56"/>
      <c r="J818" s="286" t="str">
        <f t="shared" si="80"/>
        <v>n</v>
      </c>
      <c r="K818" s="286">
        <f>VLOOKUP(F818,Terceros!A:D,4,FALSE)</f>
        <v>0</v>
      </c>
      <c r="L818" s="61" t="s">
        <v>63</v>
      </c>
      <c r="M818" s="57"/>
      <c r="N818" s="58"/>
      <c r="O818" s="57">
        <f t="shared" si="76"/>
        <v>0</v>
      </c>
      <c r="P818" s="59"/>
      <c r="Q818" s="58"/>
      <c r="R818" s="57">
        <f t="shared" si="77"/>
        <v>0</v>
      </c>
      <c r="S818" s="99">
        <f t="shared" si="81"/>
        <v>0</v>
      </c>
      <c r="T818" s="56"/>
      <c r="U818" s="60"/>
      <c r="V818" s="322"/>
      <c r="W818" s="56"/>
      <c r="X818" s="242">
        <f>VLOOKUP(F818,Terceros!A$2:A$301,1,FALSE)</f>
        <v>0</v>
      </c>
      <c r="Y818" s="238">
        <f>VLOOKUP(H818,CR!A$3:A$27,1,FALSE)</f>
        <v>0</v>
      </c>
      <c r="Z818" s="285">
        <f>VLOOKUP(F818,Terceros!A:B,2,FALSE)</f>
        <v>0</v>
      </c>
      <c r="AA818" s="242">
        <f>VLOOKUP(H818,CR!A$1:CK$26,89,FALSE)</f>
        <v>0</v>
      </c>
    </row>
    <row r="819" spans="1:27" x14ac:dyDescent="0.25">
      <c r="A819" s="5">
        <f t="shared" si="78"/>
        <v>1900</v>
      </c>
      <c r="B819" s="5">
        <f t="shared" si="79"/>
        <v>1</v>
      </c>
      <c r="C819" s="5" t="str">
        <f>VLOOKUP(B819,Tablas!E$1:F$13,2,FALSE)</f>
        <v>1T</v>
      </c>
      <c r="D819" s="60"/>
      <c r="E819" s="55"/>
      <c r="F819" s="243"/>
      <c r="G819" s="419">
        <f>VLOOKUP(F819,Terceros!A:C,3,FALSE)</f>
        <v>0</v>
      </c>
      <c r="H819" s="243"/>
      <c r="I819" s="56"/>
      <c r="J819" s="286" t="str">
        <f t="shared" si="80"/>
        <v>n</v>
      </c>
      <c r="K819" s="286">
        <f>VLOOKUP(F819,Terceros!A:D,4,FALSE)</f>
        <v>0</v>
      </c>
      <c r="L819" s="61" t="s">
        <v>63</v>
      </c>
      <c r="M819" s="57"/>
      <c r="N819" s="58"/>
      <c r="O819" s="57">
        <f t="shared" si="76"/>
        <v>0</v>
      </c>
      <c r="P819" s="59"/>
      <c r="Q819" s="58"/>
      <c r="R819" s="57">
        <f t="shared" si="77"/>
        <v>0</v>
      </c>
      <c r="S819" s="99">
        <f t="shared" si="81"/>
        <v>0</v>
      </c>
      <c r="T819" s="56"/>
      <c r="U819" s="60"/>
      <c r="V819" s="322"/>
      <c r="W819" s="56"/>
      <c r="X819" s="242">
        <f>VLOOKUP(F819,Terceros!A$2:A$301,1,FALSE)</f>
        <v>0</v>
      </c>
      <c r="Y819" s="238">
        <f>VLOOKUP(H819,CR!A$3:A$27,1,FALSE)</f>
        <v>0</v>
      </c>
      <c r="Z819" s="285">
        <f>VLOOKUP(F819,Terceros!A:B,2,FALSE)</f>
        <v>0</v>
      </c>
      <c r="AA819" s="242">
        <f>VLOOKUP(H819,CR!A$1:CK$26,89,FALSE)</f>
        <v>0</v>
      </c>
    </row>
    <row r="820" spans="1:27" x14ac:dyDescent="0.25">
      <c r="A820" s="5">
        <f t="shared" si="78"/>
        <v>1900</v>
      </c>
      <c r="B820" s="5">
        <f t="shared" si="79"/>
        <v>1</v>
      </c>
      <c r="C820" s="5" t="str">
        <f>VLOOKUP(B820,Tablas!E$1:F$13,2,FALSE)</f>
        <v>1T</v>
      </c>
      <c r="D820" s="60"/>
      <c r="E820" s="55"/>
      <c r="F820" s="243"/>
      <c r="G820" s="419">
        <f>VLOOKUP(F820,Terceros!A:C,3,FALSE)</f>
        <v>0</v>
      </c>
      <c r="H820" s="243"/>
      <c r="I820" s="56"/>
      <c r="J820" s="286" t="str">
        <f t="shared" si="80"/>
        <v>n</v>
      </c>
      <c r="K820" s="286">
        <f>VLOOKUP(F820,Terceros!A:D,4,FALSE)</f>
        <v>0</v>
      </c>
      <c r="L820" s="61" t="s">
        <v>63</v>
      </c>
      <c r="M820" s="57"/>
      <c r="N820" s="58"/>
      <c r="O820" s="57">
        <f t="shared" si="76"/>
        <v>0</v>
      </c>
      <c r="P820" s="59"/>
      <c r="Q820" s="58"/>
      <c r="R820" s="57">
        <f t="shared" si="77"/>
        <v>0</v>
      </c>
      <c r="S820" s="99">
        <f t="shared" si="81"/>
        <v>0</v>
      </c>
      <c r="T820" s="56"/>
      <c r="U820" s="60"/>
      <c r="V820" s="322"/>
      <c r="W820" s="56"/>
      <c r="X820" s="242">
        <f>VLOOKUP(F820,Terceros!A$2:A$301,1,FALSE)</f>
        <v>0</v>
      </c>
      <c r="Y820" s="238">
        <f>VLOOKUP(H820,CR!A$3:A$27,1,FALSE)</f>
        <v>0</v>
      </c>
      <c r="Z820" s="285">
        <f>VLOOKUP(F820,Terceros!A:B,2,FALSE)</f>
        <v>0</v>
      </c>
      <c r="AA820" s="242">
        <f>VLOOKUP(H820,CR!A$1:CK$26,89,FALSE)</f>
        <v>0</v>
      </c>
    </row>
    <row r="821" spans="1:27" x14ac:dyDescent="0.25">
      <c r="A821" s="5">
        <f t="shared" si="78"/>
        <v>1900</v>
      </c>
      <c r="B821" s="5">
        <f t="shared" si="79"/>
        <v>1</v>
      </c>
      <c r="C821" s="5" t="str">
        <f>VLOOKUP(B821,Tablas!E$1:F$13,2,FALSE)</f>
        <v>1T</v>
      </c>
      <c r="D821" s="60"/>
      <c r="E821" s="55"/>
      <c r="F821" s="243"/>
      <c r="G821" s="419">
        <f>VLOOKUP(F821,Terceros!A:C,3,FALSE)</f>
        <v>0</v>
      </c>
      <c r="H821" s="243"/>
      <c r="I821" s="56"/>
      <c r="J821" s="286" t="str">
        <f t="shared" si="80"/>
        <v>n</v>
      </c>
      <c r="K821" s="286">
        <f>VLOOKUP(F821,Terceros!A:D,4,FALSE)</f>
        <v>0</v>
      </c>
      <c r="L821" s="61" t="s">
        <v>63</v>
      </c>
      <c r="M821" s="57"/>
      <c r="N821" s="58"/>
      <c r="O821" s="57">
        <f t="shared" si="76"/>
        <v>0</v>
      </c>
      <c r="P821" s="59"/>
      <c r="Q821" s="58"/>
      <c r="R821" s="57">
        <f t="shared" si="77"/>
        <v>0</v>
      </c>
      <c r="S821" s="99">
        <f t="shared" si="81"/>
        <v>0</v>
      </c>
      <c r="T821" s="56"/>
      <c r="U821" s="60"/>
      <c r="V821" s="322"/>
      <c r="W821" s="56"/>
      <c r="X821" s="242">
        <f>VLOOKUP(F821,Terceros!A$2:A$301,1,FALSE)</f>
        <v>0</v>
      </c>
      <c r="Y821" s="238">
        <f>VLOOKUP(H821,CR!A$3:A$27,1,FALSE)</f>
        <v>0</v>
      </c>
      <c r="Z821" s="285">
        <f>VLOOKUP(F821,Terceros!A:B,2,FALSE)</f>
        <v>0</v>
      </c>
      <c r="AA821" s="242">
        <f>VLOOKUP(H821,CR!A$1:CK$26,89,FALSE)</f>
        <v>0</v>
      </c>
    </row>
    <row r="822" spans="1:27" x14ac:dyDescent="0.25">
      <c r="A822" s="5">
        <f t="shared" si="78"/>
        <v>1900</v>
      </c>
      <c r="B822" s="5">
        <f t="shared" si="79"/>
        <v>1</v>
      </c>
      <c r="C822" s="5" t="str">
        <f>VLOOKUP(B822,Tablas!E$1:F$13,2,FALSE)</f>
        <v>1T</v>
      </c>
      <c r="D822" s="60"/>
      <c r="E822" s="55"/>
      <c r="F822" s="243"/>
      <c r="G822" s="419">
        <f>VLOOKUP(F822,Terceros!A:C,3,FALSE)</f>
        <v>0</v>
      </c>
      <c r="H822" s="243"/>
      <c r="I822" s="56"/>
      <c r="J822" s="286" t="str">
        <f t="shared" si="80"/>
        <v>n</v>
      </c>
      <c r="K822" s="286">
        <f>VLOOKUP(F822,Terceros!A:D,4,FALSE)</f>
        <v>0</v>
      </c>
      <c r="L822" s="61" t="s">
        <v>63</v>
      </c>
      <c r="M822" s="57"/>
      <c r="N822" s="58"/>
      <c r="O822" s="57">
        <f t="shared" si="76"/>
        <v>0</v>
      </c>
      <c r="P822" s="59"/>
      <c r="Q822" s="58"/>
      <c r="R822" s="57">
        <f t="shared" si="77"/>
        <v>0</v>
      </c>
      <c r="S822" s="99">
        <f t="shared" si="81"/>
        <v>0</v>
      </c>
      <c r="T822" s="56"/>
      <c r="U822" s="60"/>
      <c r="V822" s="322"/>
      <c r="W822" s="56"/>
      <c r="X822" s="242">
        <f>VLOOKUP(F822,Terceros!A$2:A$301,1,FALSE)</f>
        <v>0</v>
      </c>
      <c r="Y822" s="238">
        <f>VLOOKUP(H822,CR!A$3:A$27,1,FALSE)</f>
        <v>0</v>
      </c>
      <c r="Z822" s="285">
        <f>VLOOKUP(F822,Terceros!A:B,2,FALSE)</f>
        <v>0</v>
      </c>
      <c r="AA822" s="242">
        <f>VLOOKUP(H822,CR!A$1:CK$26,89,FALSE)</f>
        <v>0</v>
      </c>
    </row>
    <row r="823" spans="1:27" x14ac:dyDescent="0.25">
      <c r="A823" s="5">
        <f t="shared" si="78"/>
        <v>1900</v>
      </c>
      <c r="B823" s="5">
        <f t="shared" si="79"/>
        <v>1</v>
      </c>
      <c r="C823" s="5" t="str">
        <f>VLOOKUP(B823,Tablas!E$1:F$13,2,FALSE)</f>
        <v>1T</v>
      </c>
      <c r="D823" s="60"/>
      <c r="E823" s="55"/>
      <c r="F823" s="243"/>
      <c r="G823" s="419">
        <f>VLOOKUP(F823,Terceros!A:C,3,FALSE)</f>
        <v>0</v>
      </c>
      <c r="H823" s="243"/>
      <c r="I823" s="56"/>
      <c r="J823" s="286" t="str">
        <f t="shared" si="80"/>
        <v>n</v>
      </c>
      <c r="K823" s="286">
        <f>VLOOKUP(F823,Terceros!A:D,4,FALSE)</f>
        <v>0</v>
      </c>
      <c r="L823" s="61" t="s">
        <v>63</v>
      </c>
      <c r="M823" s="57"/>
      <c r="N823" s="58"/>
      <c r="O823" s="57">
        <f t="shared" si="76"/>
        <v>0</v>
      </c>
      <c r="P823" s="59"/>
      <c r="Q823" s="58"/>
      <c r="R823" s="57">
        <f t="shared" si="77"/>
        <v>0</v>
      </c>
      <c r="S823" s="99">
        <f t="shared" si="81"/>
        <v>0</v>
      </c>
      <c r="T823" s="56"/>
      <c r="U823" s="60"/>
      <c r="V823" s="322"/>
      <c r="W823" s="56"/>
      <c r="X823" s="242">
        <f>VLOOKUP(F823,Terceros!A$2:A$301,1,FALSE)</f>
        <v>0</v>
      </c>
      <c r="Y823" s="238">
        <f>VLOOKUP(H823,CR!A$3:A$27,1,FALSE)</f>
        <v>0</v>
      </c>
      <c r="Z823" s="285">
        <f>VLOOKUP(F823,Terceros!A:B,2,FALSE)</f>
        <v>0</v>
      </c>
      <c r="AA823" s="242">
        <f>VLOOKUP(H823,CR!A$1:CK$26,89,FALSE)</f>
        <v>0</v>
      </c>
    </row>
    <row r="824" spans="1:27" x14ac:dyDescent="0.25">
      <c r="A824" s="5">
        <f t="shared" si="78"/>
        <v>1900</v>
      </c>
      <c r="B824" s="5">
        <f t="shared" si="79"/>
        <v>1</v>
      </c>
      <c r="C824" s="5" t="str">
        <f>VLOOKUP(B824,Tablas!E$1:F$13,2,FALSE)</f>
        <v>1T</v>
      </c>
      <c r="D824" s="60"/>
      <c r="E824" s="55"/>
      <c r="F824" s="243"/>
      <c r="G824" s="419">
        <f>VLOOKUP(F824,Terceros!A:C,3,FALSE)</f>
        <v>0</v>
      </c>
      <c r="H824" s="243"/>
      <c r="I824" s="56"/>
      <c r="J824" s="286" t="str">
        <f t="shared" si="80"/>
        <v>n</v>
      </c>
      <c r="K824" s="286">
        <f>VLOOKUP(F824,Terceros!A:D,4,FALSE)</f>
        <v>0</v>
      </c>
      <c r="L824" s="61" t="s">
        <v>63</v>
      </c>
      <c r="M824" s="57"/>
      <c r="N824" s="58"/>
      <c r="O824" s="57">
        <f t="shared" si="76"/>
        <v>0</v>
      </c>
      <c r="P824" s="59"/>
      <c r="Q824" s="58"/>
      <c r="R824" s="57">
        <f t="shared" si="77"/>
        <v>0</v>
      </c>
      <c r="S824" s="99">
        <f t="shared" si="81"/>
        <v>0</v>
      </c>
      <c r="T824" s="56"/>
      <c r="U824" s="60"/>
      <c r="V824" s="322"/>
      <c r="W824" s="56"/>
      <c r="X824" s="242">
        <f>VLOOKUP(F824,Terceros!A$2:A$301,1,FALSE)</f>
        <v>0</v>
      </c>
      <c r="Y824" s="238">
        <f>VLOOKUP(H824,CR!A$3:A$27,1,FALSE)</f>
        <v>0</v>
      </c>
      <c r="Z824" s="285">
        <f>VLOOKUP(F824,Terceros!A:B,2,FALSE)</f>
        <v>0</v>
      </c>
      <c r="AA824" s="242">
        <f>VLOOKUP(H824,CR!A$1:CK$26,89,FALSE)</f>
        <v>0</v>
      </c>
    </row>
    <row r="825" spans="1:27" x14ac:dyDescent="0.25">
      <c r="A825" s="5">
        <f t="shared" si="78"/>
        <v>1900</v>
      </c>
      <c r="B825" s="5">
        <f t="shared" si="79"/>
        <v>1</v>
      </c>
      <c r="C825" s="5" t="str">
        <f>VLOOKUP(B825,Tablas!E$1:F$13,2,FALSE)</f>
        <v>1T</v>
      </c>
      <c r="D825" s="60"/>
      <c r="E825" s="55"/>
      <c r="F825" s="243"/>
      <c r="G825" s="419">
        <f>VLOOKUP(F825,Terceros!A:C,3,FALSE)</f>
        <v>0</v>
      </c>
      <c r="H825" s="243"/>
      <c r="I825" s="56"/>
      <c r="J825" s="286" t="str">
        <f t="shared" si="80"/>
        <v>n</v>
      </c>
      <c r="K825" s="286">
        <f>VLOOKUP(F825,Terceros!A:D,4,FALSE)</f>
        <v>0</v>
      </c>
      <c r="L825" s="61" t="s">
        <v>63</v>
      </c>
      <c r="M825" s="57"/>
      <c r="N825" s="58"/>
      <c r="O825" s="57">
        <f t="shared" si="76"/>
        <v>0</v>
      </c>
      <c r="P825" s="59"/>
      <c r="Q825" s="58"/>
      <c r="R825" s="57">
        <f t="shared" si="77"/>
        <v>0</v>
      </c>
      <c r="S825" s="99">
        <f t="shared" si="81"/>
        <v>0</v>
      </c>
      <c r="T825" s="56"/>
      <c r="U825" s="60"/>
      <c r="V825" s="322"/>
      <c r="W825" s="56"/>
      <c r="X825" s="242">
        <f>VLOOKUP(F825,Terceros!A$2:A$301,1,FALSE)</f>
        <v>0</v>
      </c>
      <c r="Y825" s="238">
        <f>VLOOKUP(H825,CR!A$3:A$27,1,FALSE)</f>
        <v>0</v>
      </c>
      <c r="Z825" s="285">
        <f>VLOOKUP(F825,Terceros!A:B,2,FALSE)</f>
        <v>0</v>
      </c>
      <c r="AA825" s="242">
        <f>VLOOKUP(H825,CR!A$1:CK$26,89,FALSE)</f>
        <v>0</v>
      </c>
    </row>
    <row r="826" spans="1:27" x14ac:dyDescent="0.25">
      <c r="A826" s="5">
        <f t="shared" si="78"/>
        <v>1900</v>
      </c>
      <c r="B826" s="5">
        <f t="shared" si="79"/>
        <v>1</v>
      </c>
      <c r="C826" s="5" t="str">
        <f>VLOOKUP(B826,Tablas!E$1:F$13,2,FALSE)</f>
        <v>1T</v>
      </c>
      <c r="D826" s="60"/>
      <c r="E826" s="55"/>
      <c r="F826" s="243"/>
      <c r="G826" s="419">
        <f>VLOOKUP(F826,Terceros!A:C,3,FALSE)</f>
        <v>0</v>
      </c>
      <c r="H826" s="243"/>
      <c r="I826" s="56"/>
      <c r="J826" s="286" t="str">
        <f t="shared" si="80"/>
        <v>n</v>
      </c>
      <c r="K826" s="286">
        <f>VLOOKUP(F826,Terceros!A:D,4,FALSE)</f>
        <v>0</v>
      </c>
      <c r="L826" s="61" t="s">
        <v>63</v>
      </c>
      <c r="M826" s="57"/>
      <c r="N826" s="58"/>
      <c r="O826" s="57">
        <f t="shared" si="76"/>
        <v>0</v>
      </c>
      <c r="P826" s="59"/>
      <c r="Q826" s="58"/>
      <c r="R826" s="57">
        <f t="shared" si="77"/>
        <v>0</v>
      </c>
      <c r="S826" s="99">
        <f t="shared" si="81"/>
        <v>0</v>
      </c>
      <c r="T826" s="56"/>
      <c r="U826" s="60"/>
      <c r="V826" s="322"/>
      <c r="W826" s="56"/>
      <c r="X826" s="242">
        <f>VLOOKUP(F826,Terceros!A$2:A$301,1,FALSE)</f>
        <v>0</v>
      </c>
      <c r="Y826" s="238">
        <f>VLOOKUP(H826,CR!A$3:A$27,1,FALSE)</f>
        <v>0</v>
      </c>
      <c r="Z826" s="285">
        <f>VLOOKUP(F826,Terceros!A:B,2,FALSE)</f>
        <v>0</v>
      </c>
      <c r="AA826" s="242">
        <f>VLOOKUP(H826,CR!A$1:CK$26,89,FALSE)</f>
        <v>0</v>
      </c>
    </row>
    <row r="827" spans="1:27" x14ac:dyDescent="0.25">
      <c r="A827" s="5">
        <f t="shared" si="78"/>
        <v>1900</v>
      </c>
      <c r="B827" s="5">
        <f t="shared" si="79"/>
        <v>1</v>
      </c>
      <c r="C827" s="5" t="str">
        <f>VLOOKUP(B827,Tablas!E$1:F$13,2,FALSE)</f>
        <v>1T</v>
      </c>
      <c r="D827" s="60"/>
      <c r="E827" s="55"/>
      <c r="F827" s="243"/>
      <c r="G827" s="419">
        <f>VLOOKUP(F827,Terceros!A:C,3,FALSE)</f>
        <v>0</v>
      </c>
      <c r="H827" s="243"/>
      <c r="I827" s="56"/>
      <c r="J827" s="286" t="str">
        <f t="shared" si="80"/>
        <v>n</v>
      </c>
      <c r="K827" s="286">
        <f>VLOOKUP(F827,Terceros!A:D,4,FALSE)</f>
        <v>0</v>
      </c>
      <c r="L827" s="61" t="s">
        <v>63</v>
      </c>
      <c r="M827" s="57"/>
      <c r="N827" s="58"/>
      <c r="O827" s="57">
        <f t="shared" si="76"/>
        <v>0</v>
      </c>
      <c r="P827" s="59"/>
      <c r="Q827" s="58"/>
      <c r="R827" s="57">
        <f t="shared" si="77"/>
        <v>0</v>
      </c>
      <c r="S827" s="99">
        <f t="shared" si="81"/>
        <v>0</v>
      </c>
      <c r="T827" s="56"/>
      <c r="U827" s="60"/>
      <c r="V827" s="322"/>
      <c r="W827" s="56"/>
      <c r="X827" s="242">
        <f>VLOOKUP(F827,Terceros!A$2:A$301,1,FALSE)</f>
        <v>0</v>
      </c>
      <c r="Y827" s="238">
        <f>VLOOKUP(H827,CR!A$3:A$27,1,FALSE)</f>
        <v>0</v>
      </c>
      <c r="Z827" s="285">
        <f>VLOOKUP(F827,Terceros!A:B,2,FALSE)</f>
        <v>0</v>
      </c>
      <c r="AA827" s="242">
        <f>VLOOKUP(H827,CR!A$1:CK$26,89,FALSE)</f>
        <v>0</v>
      </c>
    </row>
    <row r="828" spans="1:27" x14ac:dyDescent="0.25">
      <c r="A828" s="5">
        <f t="shared" si="78"/>
        <v>1900</v>
      </c>
      <c r="B828" s="5">
        <f t="shared" si="79"/>
        <v>1</v>
      </c>
      <c r="C828" s="5" t="str">
        <f>VLOOKUP(B828,Tablas!E$1:F$13,2,FALSE)</f>
        <v>1T</v>
      </c>
      <c r="D828" s="60"/>
      <c r="E828" s="55"/>
      <c r="F828" s="243"/>
      <c r="G828" s="419">
        <f>VLOOKUP(F828,Terceros!A:C,3,FALSE)</f>
        <v>0</v>
      </c>
      <c r="H828" s="243"/>
      <c r="I828" s="56"/>
      <c r="J828" s="286" t="str">
        <f t="shared" si="80"/>
        <v>n</v>
      </c>
      <c r="K828" s="286">
        <f>VLOOKUP(F828,Terceros!A:D,4,FALSE)</f>
        <v>0</v>
      </c>
      <c r="L828" s="61" t="s">
        <v>63</v>
      </c>
      <c r="M828" s="57"/>
      <c r="N828" s="58"/>
      <c r="O828" s="57">
        <f t="shared" si="76"/>
        <v>0</v>
      </c>
      <c r="P828" s="59"/>
      <c r="Q828" s="58"/>
      <c r="R828" s="57">
        <f t="shared" si="77"/>
        <v>0</v>
      </c>
      <c r="S828" s="99">
        <f t="shared" si="81"/>
        <v>0</v>
      </c>
      <c r="T828" s="56"/>
      <c r="U828" s="60"/>
      <c r="V828" s="322"/>
      <c r="W828" s="56"/>
      <c r="X828" s="242">
        <f>VLOOKUP(F828,Terceros!A$2:A$301,1,FALSE)</f>
        <v>0</v>
      </c>
      <c r="Y828" s="238">
        <f>VLOOKUP(H828,CR!A$3:A$27,1,FALSE)</f>
        <v>0</v>
      </c>
      <c r="Z828" s="285">
        <f>VLOOKUP(F828,Terceros!A:B,2,FALSE)</f>
        <v>0</v>
      </c>
      <c r="AA828" s="242">
        <f>VLOOKUP(H828,CR!A$1:CK$26,89,FALSE)</f>
        <v>0</v>
      </c>
    </row>
    <row r="829" spans="1:27" x14ac:dyDescent="0.25">
      <c r="A829" s="5">
        <f t="shared" si="78"/>
        <v>1900</v>
      </c>
      <c r="B829" s="5">
        <f t="shared" si="79"/>
        <v>1</v>
      </c>
      <c r="C829" s="5" t="str">
        <f>VLOOKUP(B829,Tablas!E$1:F$13,2,FALSE)</f>
        <v>1T</v>
      </c>
      <c r="D829" s="60"/>
      <c r="E829" s="55"/>
      <c r="F829" s="243"/>
      <c r="G829" s="419">
        <f>VLOOKUP(F829,Terceros!A:C,3,FALSE)</f>
        <v>0</v>
      </c>
      <c r="H829" s="243"/>
      <c r="I829" s="56"/>
      <c r="J829" s="286" t="str">
        <f t="shared" si="80"/>
        <v>n</v>
      </c>
      <c r="K829" s="286">
        <f>VLOOKUP(F829,Terceros!A:D,4,FALSE)</f>
        <v>0</v>
      </c>
      <c r="L829" s="61" t="s">
        <v>63</v>
      </c>
      <c r="M829" s="57"/>
      <c r="N829" s="58"/>
      <c r="O829" s="57">
        <f t="shared" si="76"/>
        <v>0</v>
      </c>
      <c r="P829" s="59"/>
      <c r="Q829" s="58"/>
      <c r="R829" s="57">
        <f t="shared" si="77"/>
        <v>0</v>
      </c>
      <c r="S829" s="99">
        <f t="shared" si="81"/>
        <v>0</v>
      </c>
      <c r="T829" s="56"/>
      <c r="U829" s="60"/>
      <c r="V829" s="322"/>
      <c r="W829" s="56"/>
      <c r="X829" s="242">
        <f>VLOOKUP(F829,Terceros!A$2:A$301,1,FALSE)</f>
        <v>0</v>
      </c>
      <c r="Y829" s="238">
        <f>VLOOKUP(H829,CR!A$3:A$27,1,FALSE)</f>
        <v>0</v>
      </c>
      <c r="Z829" s="285">
        <f>VLOOKUP(F829,Terceros!A:B,2,FALSE)</f>
        <v>0</v>
      </c>
      <c r="AA829" s="242">
        <f>VLOOKUP(H829,CR!A$1:CK$26,89,FALSE)</f>
        <v>0</v>
      </c>
    </row>
    <row r="830" spans="1:27" x14ac:dyDescent="0.25">
      <c r="A830" s="5">
        <f t="shared" si="78"/>
        <v>1900</v>
      </c>
      <c r="B830" s="5">
        <f t="shared" si="79"/>
        <v>1</v>
      </c>
      <c r="C830" s="5" t="str">
        <f>VLOOKUP(B830,Tablas!E$1:F$13,2,FALSE)</f>
        <v>1T</v>
      </c>
      <c r="D830" s="60"/>
      <c r="E830" s="55"/>
      <c r="F830" s="243"/>
      <c r="G830" s="419">
        <f>VLOOKUP(F830,Terceros!A:C,3,FALSE)</f>
        <v>0</v>
      </c>
      <c r="H830" s="243"/>
      <c r="I830" s="56"/>
      <c r="J830" s="286" t="str">
        <f t="shared" si="80"/>
        <v>n</v>
      </c>
      <c r="K830" s="286">
        <f>VLOOKUP(F830,Terceros!A:D,4,FALSE)</f>
        <v>0</v>
      </c>
      <c r="L830" s="61" t="s">
        <v>63</v>
      </c>
      <c r="M830" s="57"/>
      <c r="N830" s="58"/>
      <c r="O830" s="57">
        <f t="shared" si="76"/>
        <v>0</v>
      </c>
      <c r="P830" s="59"/>
      <c r="Q830" s="58"/>
      <c r="R830" s="57">
        <f t="shared" si="77"/>
        <v>0</v>
      </c>
      <c r="S830" s="99">
        <f t="shared" si="81"/>
        <v>0</v>
      </c>
      <c r="T830" s="56"/>
      <c r="U830" s="60"/>
      <c r="V830" s="322"/>
      <c r="W830" s="56"/>
      <c r="X830" s="242">
        <f>VLOOKUP(F830,Terceros!A$2:A$301,1,FALSE)</f>
        <v>0</v>
      </c>
      <c r="Y830" s="238">
        <f>VLOOKUP(H830,CR!A$3:A$27,1,FALSE)</f>
        <v>0</v>
      </c>
      <c r="Z830" s="285">
        <f>VLOOKUP(F830,Terceros!A:B,2,FALSE)</f>
        <v>0</v>
      </c>
      <c r="AA830" s="242">
        <f>VLOOKUP(H830,CR!A$1:CK$26,89,FALSE)</f>
        <v>0</v>
      </c>
    </row>
    <row r="831" spans="1:27" x14ac:dyDescent="0.25">
      <c r="A831" s="5">
        <f t="shared" si="78"/>
        <v>1900</v>
      </c>
      <c r="B831" s="5">
        <f t="shared" si="79"/>
        <v>1</v>
      </c>
      <c r="C831" s="5" t="str">
        <f>VLOOKUP(B831,Tablas!E$1:F$13,2,FALSE)</f>
        <v>1T</v>
      </c>
      <c r="D831" s="60"/>
      <c r="E831" s="55"/>
      <c r="F831" s="243"/>
      <c r="G831" s="419">
        <f>VLOOKUP(F831,Terceros!A:C,3,FALSE)</f>
        <v>0</v>
      </c>
      <c r="H831" s="243"/>
      <c r="I831" s="56"/>
      <c r="J831" s="286" t="str">
        <f t="shared" si="80"/>
        <v>n</v>
      </c>
      <c r="K831" s="286">
        <f>VLOOKUP(F831,Terceros!A:D,4,FALSE)</f>
        <v>0</v>
      </c>
      <c r="L831" s="61" t="s">
        <v>63</v>
      </c>
      <c r="M831" s="57"/>
      <c r="N831" s="58"/>
      <c r="O831" s="57">
        <f t="shared" si="76"/>
        <v>0</v>
      </c>
      <c r="P831" s="59"/>
      <c r="Q831" s="58"/>
      <c r="R831" s="57">
        <f t="shared" si="77"/>
        <v>0</v>
      </c>
      <c r="S831" s="99">
        <f t="shared" si="81"/>
        <v>0</v>
      </c>
      <c r="T831" s="56"/>
      <c r="U831" s="60"/>
      <c r="V831" s="322"/>
      <c r="W831" s="56"/>
      <c r="X831" s="242">
        <f>VLOOKUP(F831,Terceros!A$2:A$301,1,FALSE)</f>
        <v>0</v>
      </c>
      <c r="Y831" s="238">
        <f>VLOOKUP(H831,CR!A$3:A$27,1,FALSE)</f>
        <v>0</v>
      </c>
      <c r="Z831" s="285">
        <f>VLOOKUP(F831,Terceros!A:B,2,FALSE)</f>
        <v>0</v>
      </c>
      <c r="AA831" s="242">
        <f>VLOOKUP(H831,CR!A$1:CK$26,89,FALSE)</f>
        <v>0</v>
      </c>
    </row>
    <row r="832" spans="1:27" x14ac:dyDescent="0.25">
      <c r="A832" s="5">
        <f t="shared" si="78"/>
        <v>1900</v>
      </c>
      <c r="B832" s="5">
        <f t="shared" si="79"/>
        <v>1</v>
      </c>
      <c r="C832" s="5" t="str">
        <f>VLOOKUP(B832,Tablas!E$1:F$13,2,FALSE)</f>
        <v>1T</v>
      </c>
      <c r="D832" s="60"/>
      <c r="E832" s="55"/>
      <c r="F832" s="243"/>
      <c r="G832" s="419">
        <f>VLOOKUP(F832,Terceros!A:C,3,FALSE)</f>
        <v>0</v>
      </c>
      <c r="H832" s="243"/>
      <c r="I832" s="56"/>
      <c r="J832" s="286" t="str">
        <f t="shared" si="80"/>
        <v>n</v>
      </c>
      <c r="K832" s="286">
        <f>VLOOKUP(F832,Terceros!A:D,4,FALSE)</f>
        <v>0</v>
      </c>
      <c r="L832" s="61" t="s">
        <v>63</v>
      </c>
      <c r="M832" s="57"/>
      <c r="N832" s="58"/>
      <c r="O832" s="57">
        <f t="shared" si="76"/>
        <v>0</v>
      </c>
      <c r="P832" s="59"/>
      <c r="Q832" s="58"/>
      <c r="R832" s="57">
        <f t="shared" si="77"/>
        <v>0</v>
      </c>
      <c r="S832" s="99">
        <f t="shared" si="81"/>
        <v>0</v>
      </c>
      <c r="T832" s="56"/>
      <c r="U832" s="60"/>
      <c r="V832" s="322"/>
      <c r="W832" s="56"/>
      <c r="X832" s="242">
        <f>VLOOKUP(F832,Terceros!A$2:A$301,1,FALSE)</f>
        <v>0</v>
      </c>
      <c r="Y832" s="238">
        <f>VLOOKUP(H832,CR!A$3:A$27,1,FALSE)</f>
        <v>0</v>
      </c>
      <c r="Z832" s="285">
        <f>VLOOKUP(F832,Terceros!A:B,2,FALSE)</f>
        <v>0</v>
      </c>
      <c r="AA832" s="242">
        <f>VLOOKUP(H832,CR!A$1:CK$26,89,FALSE)</f>
        <v>0</v>
      </c>
    </row>
    <row r="833" spans="1:27" x14ac:dyDescent="0.25">
      <c r="A833" s="5">
        <f t="shared" si="78"/>
        <v>1900</v>
      </c>
      <c r="B833" s="5">
        <f t="shared" si="79"/>
        <v>1</v>
      </c>
      <c r="C833" s="5" t="str">
        <f>VLOOKUP(B833,Tablas!E$1:F$13,2,FALSE)</f>
        <v>1T</v>
      </c>
      <c r="D833" s="60"/>
      <c r="E833" s="55"/>
      <c r="F833" s="243"/>
      <c r="G833" s="419">
        <f>VLOOKUP(F833,Terceros!A:C,3,FALSE)</f>
        <v>0</v>
      </c>
      <c r="H833" s="243"/>
      <c r="I833" s="56"/>
      <c r="J833" s="286" t="str">
        <f t="shared" si="80"/>
        <v>n</v>
      </c>
      <c r="K833" s="286">
        <f>VLOOKUP(F833,Terceros!A:D,4,FALSE)</f>
        <v>0</v>
      </c>
      <c r="L833" s="61" t="s">
        <v>63</v>
      </c>
      <c r="M833" s="57"/>
      <c r="N833" s="58"/>
      <c r="O833" s="57">
        <f t="shared" si="76"/>
        <v>0</v>
      </c>
      <c r="P833" s="59"/>
      <c r="Q833" s="58"/>
      <c r="R833" s="57">
        <f t="shared" si="77"/>
        <v>0</v>
      </c>
      <c r="S833" s="99">
        <f t="shared" si="81"/>
        <v>0</v>
      </c>
      <c r="T833" s="56"/>
      <c r="U833" s="60"/>
      <c r="V833" s="322"/>
      <c r="W833" s="56"/>
      <c r="X833" s="242">
        <f>VLOOKUP(F833,Terceros!A$2:A$301,1,FALSE)</f>
        <v>0</v>
      </c>
      <c r="Y833" s="238">
        <f>VLOOKUP(H833,CR!A$3:A$27,1,FALSE)</f>
        <v>0</v>
      </c>
      <c r="Z833" s="285">
        <f>VLOOKUP(F833,Terceros!A:B,2,FALSE)</f>
        <v>0</v>
      </c>
      <c r="AA833" s="242">
        <f>VLOOKUP(H833,CR!A$1:CK$26,89,FALSE)</f>
        <v>0</v>
      </c>
    </row>
    <row r="834" spans="1:27" x14ac:dyDescent="0.25">
      <c r="A834" s="5">
        <f t="shared" si="78"/>
        <v>1900</v>
      </c>
      <c r="B834" s="5">
        <f t="shared" si="79"/>
        <v>1</v>
      </c>
      <c r="C834" s="5" t="str">
        <f>VLOOKUP(B834,Tablas!E$1:F$13,2,FALSE)</f>
        <v>1T</v>
      </c>
      <c r="D834" s="60"/>
      <c r="E834" s="55"/>
      <c r="F834" s="243"/>
      <c r="G834" s="419">
        <f>VLOOKUP(F834,Terceros!A:C,3,FALSE)</f>
        <v>0</v>
      </c>
      <c r="H834" s="243"/>
      <c r="I834" s="56"/>
      <c r="J834" s="286" t="str">
        <f t="shared" si="80"/>
        <v>n</v>
      </c>
      <c r="K834" s="286">
        <f>VLOOKUP(F834,Terceros!A:D,4,FALSE)</f>
        <v>0</v>
      </c>
      <c r="L834" s="61" t="s">
        <v>63</v>
      </c>
      <c r="M834" s="57"/>
      <c r="N834" s="58"/>
      <c r="O834" s="57">
        <f t="shared" si="76"/>
        <v>0</v>
      </c>
      <c r="P834" s="59"/>
      <c r="Q834" s="58"/>
      <c r="R834" s="57">
        <f t="shared" si="77"/>
        <v>0</v>
      </c>
      <c r="S834" s="99">
        <f t="shared" si="81"/>
        <v>0</v>
      </c>
      <c r="T834" s="56"/>
      <c r="U834" s="60"/>
      <c r="V834" s="322"/>
      <c r="W834" s="56"/>
      <c r="X834" s="242">
        <f>VLOOKUP(F834,Terceros!A$2:A$301,1,FALSE)</f>
        <v>0</v>
      </c>
      <c r="Y834" s="238">
        <f>VLOOKUP(H834,CR!A$3:A$27,1,FALSE)</f>
        <v>0</v>
      </c>
      <c r="Z834" s="285">
        <f>VLOOKUP(F834,Terceros!A:B,2,FALSE)</f>
        <v>0</v>
      </c>
      <c r="AA834" s="242">
        <f>VLOOKUP(H834,CR!A$1:CK$26,89,FALSE)</f>
        <v>0</v>
      </c>
    </row>
    <row r="835" spans="1:27" x14ac:dyDescent="0.25">
      <c r="A835" s="5">
        <f t="shared" si="78"/>
        <v>1900</v>
      </c>
      <c r="B835" s="5">
        <f t="shared" si="79"/>
        <v>1</v>
      </c>
      <c r="C835" s="5" t="str">
        <f>VLOOKUP(B835,Tablas!E$1:F$13,2,FALSE)</f>
        <v>1T</v>
      </c>
      <c r="D835" s="60"/>
      <c r="E835" s="55"/>
      <c r="F835" s="243"/>
      <c r="G835" s="419">
        <f>VLOOKUP(F835,Terceros!A:C,3,FALSE)</f>
        <v>0</v>
      </c>
      <c r="H835" s="243"/>
      <c r="I835" s="56"/>
      <c r="J835" s="286" t="str">
        <f t="shared" si="80"/>
        <v>n</v>
      </c>
      <c r="K835" s="286">
        <f>VLOOKUP(F835,Terceros!A:D,4,FALSE)</f>
        <v>0</v>
      </c>
      <c r="L835" s="61" t="s">
        <v>63</v>
      </c>
      <c r="M835" s="57"/>
      <c r="N835" s="58"/>
      <c r="O835" s="57">
        <f t="shared" ref="O835:O898" si="82">ROUND(M835*N835,2)</f>
        <v>0</v>
      </c>
      <c r="P835" s="59"/>
      <c r="Q835" s="58"/>
      <c r="R835" s="57">
        <f t="shared" ref="R835:R898" si="83">ROUND(Q835*M835,2)</f>
        <v>0</v>
      </c>
      <c r="S835" s="99">
        <f t="shared" si="81"/>
        <v>0</v>
      </c>
      <c r="T835" s="56"/>
      <c r="U835" s="60"/>
      <c r="V835" s="322"/>
      <c r="W835" s="56"/>
      <c r="X835" s="242">
        <f>VLOOKUP(F835,Terceros!A$2:A$301,1,FALSE)</f>
        <v>0</v>
      </c>
      <c r="Y835" s="238">
        <f>VLOOKUP(H835,CR!A$3:A$27,1,FALSE)</f>
        <v>0</v>
      </c>
      <c r="Z835" s="285">
        <f>VLOOKUP(F835,Terceros!A:B,2,FALSE)</f>
        <v>0</v>
      </c>
      <c r="AA835" s="242">
        <f>VLOOKUP(H835,CR!A$1:CK$26,89,FALSE)</f>
        <v>0</v>
      </c>
    </row>
    <row r="836" spans="1:27" x14ac:dyDescent="0.25">
      <c r="A836" s="5">
        <f t="shared" si="78"/>
        <v>1900</v>
      </c>
      <c r="B836" s="5">
        <f t="shared" si="79"/>
        <v>1</v>
      </c>
      <c r="C836" s="5" t="str">
        <f>VLOOKUP(B836,Tablas!E$1:F$13,2,FALSE)</f>
        <v>1T</v>
      </c>
      <c r="D836" s="60"/>
      <c r="E836" s="55"/>
      <c r="F836" s="243"/>
      <c r="G836" s="419">
        <f>VLOOKUP(F836,Terceros!A:C,3,FALSE)</f>
        <v>0</v>
      </c>
      <c r="H836" s="243"/>
      <c r="I836" s="56"/>
      <c r="J836" s="286" t="str">
        <f t="shared" si="80"/>
        <v>n</v>
      </c>
      <c r="K836" s="286">
        <f>VLOOKUP(F836,Terceros!A:D,4,FALSE)</f>
        <v>0</v>
      </c>
      <c r="L836" s="61" t="s">
        <v>63</v>
      </c>
      <c r="M836" s="57"/>
      <c r="N836" s="58"/>
      <c r="O836" s="57">
        <f t="shared" si="82"/>
        <v>0</v>
      </c>
      <c r="P836" s="59"/>
      <c r="Q836" s="58"/>
      <c r="R836" s="57">
        <f t="shared" si="83"/>
        <v>0</v>
      </c>
      <c r="S836" s="99">
        <f t="shared" si="81"/>
        <v>0</v>
      </c>
      <c r="T836" s="56"/>
      <c r="U836" s="60"/>
      <c r="V836" s="322"/>
      <c r="W836" s="56"/>
      <c r="X836" s="242">
        <f>VLOOKUP(F836,Terceros!A$2:A$301,1,FALSE)</f>
        <v>0</v>
      </c>
      <c r="Y836" s="238">
        <f>VLOOKUP(H836,CR!A$3:A$27,1,FALSE)</f>
        <v>0</v>
      </c>
      <c r="Z836" s="285">
        <f>VLOOKUP(F836,Terceros!A:B,2,FALSE)</f>
        <v>0</v>
      </c>
      <c r="AA836" s="242">
        <f>VLOOKUP(H836,CR!A$1:CK$26,89,FALSE)</f>
        <v>0</v>
      </c>
    </row>
    <row r="837" spans="1:27" x14ac:dyDescent="0.25">
      <c r="A837" s="5">
        <f t="shared" si="78"/>
        <v>1900</v>
      </c>
      <c r="B837" s="5">
        <f t="shared" si="79"/>
        <v>1</v>
      </c>
      <c r="C837" s="5" t="str">
        <f>VLOOKUP(B837,Tablas!E$1:F$13,2,FALSE)</f>
        <v>1T</v>
      </c>
      <c r="D837" s="60"/>
      <c r="E837" s="55"/>
      <c r="F837" s="243"/>
      <c r="G837" s="419">
        <f>VLOOKUP(F837,Terceros!A:C,3,FALSE)</f>
        <v>0</v>
      </c>
      <c r="H837" s="243"/>
      <c r="I837" s="56"/>
      <c r="J837" s="286" t="str">
        <f t="shared" si="80"/>
        <v>n</v>
      </c>
      <c r="K837" s="286">
        <f>VLOOKUP(F837,Terceros!A:D,4,FALSE)</f>
        <v>0</v>
      </c>
      <c r="L837" s="61" t="s">
        <v>63</v>
      </c>
      <c r="M837" s="57"/>
      <c r="N837" s="58"/>
      <c r="O837" s="57">
        <f t="shared" si="82"/>
        <v>0</v>
      </c>
      <c r="P837" s="59"/>
      <c r="Q837" s="58"/>
      <c r="R837" s="57">
        <f t="shared" si="83"/>
        <v>0</v>
      </c>
      <c r="S837" s="99">
        <f t="shared" si="81"/>
        <v>0</v>
      </c>
      <c r="T837" s="56"/>
      <c r="U837" s="60"/>
      <c r="V837" s="322"/>
      <c r="W837" s="56"/>
      <c r="X837" s="242">
        <f>VLOOKUP(F837,Terceros!A$2:A$301,1,FALSE)</f>
        <v>0</v>
      </c>
      <c r="Y837" s="238">
        <f>VLOOKUP(H837,CR!A$3:A$27,1,FALSE)</f>
        <v>0</v>
      </c>
      <c r="Z837" s="285">
        <f>VLOOKUP(F837,Terceros!A:B,2,FALSE)</f>
        <v>0</v>
      </c>
      <c r="AA837" s="242">
        <f>VLOOKUP(H837,CR!A$1:CK$26,89,FALSE)</f>
        <v>0</v>
      </c>
    </row>
    <row r="838" spans="1:27" x14ac:dyDescent="0.25">
      <c r="A838" s="5">
        <f t="shared" si="78"/>
        <v>1900</v>
      </c>
      <c r="B838" s="5">
        <f t="shared" si="79"/>
        <v>1</v>
      </c>
      <c r="C838" s="5" t="str">
        <f>VLOOKUP(B838,Tablas!E$1:F$13,2,FALSE)</f>
        <v>1T</v>
      </c>
      <c r="D838" s="60"/>
      <c r="E838" s="55"/>
      <c r="F838" s="243"/>
      <c r="G838" s="419">
        <f>VLOOKUP(F838,Terceros!A:C,3,FALSE)</f>
        <v>0</v>
      </c>
      <c r="H838" s="243"/>
      <c r="I838" s="56"/>
      <c r="J838" s="286" t="str">
        <f t="shared" si="80"/>
        <v>n</v>
      </c>
      <c r="K838" s="286">
        <f>VLOOKUP(F838,Terceros!A:D,4,FALSE)</f>
        <v>0</v>
      </c>
      <c r="L838" s="61" t="s">
        <v>63</v>
      </c>
      <c r="M838" s="57"/>
      <c r="N838" s="58"/>
      <c r="O838" s="57">
        <f t="shared" si="82"/>
        <v>0</v>
      </c>
      <c r="P838" s="59"/>
      <c r="Q838" s="58"/>
      <c r="R838" s="57">
        <f t="shared" si="83"/>
        <v>0</v>
      </c>
      <c r="S838" s="99">
        <f t="shared" si="81"/>
        <v>0</v>
      </c>
      <c r="T838" s="56"/>
      <c r="U838" s="60"/>
      <c r="V838" s="322"/>
      <c r="W838" s="56"/>
      <c r="X838" s="242">
        <f>VLOOKUP(F838,Terceros!A$2:A$301,1,FALSE)</f>
        <v>0</v>
      </c>
      <c r="Y838" s="238">
        <f>VLOOKUP(H838,CR!A$3:A$27,1,FALSE)</f>
        <v>0</v>
      </c>
      <c r="Z838" s="285">
        <f>VLOOKUP(F838,Terceros!A:B,2,FALSE)</f>
        <v>0</v>
      </c>
      <c r="AA838" s="242">
        <f>VLOOKUP(H838,CR!A$1:CK$26,89,FALSE)</f>
        <v>0</v>
      </c>
    </row>
    <row r="839" spans="1:27" x14ac:dyDescent="0.25">
      <c r="A839" s="5">
        <f t="shared" si="78"/>
        <v>1900</v>
      </c>
      <c r="B839" s="5">
        <f t="shared" si="79"/>
        <v>1</v>
      </c>
      <c r="C839" s="5" t="str">
        <f>VLOOKUP(B839,Tablas!E$1:F$13,2,FALSE)</f>
        <v>1T</v>
      </c>
      <c r="D839" s="60"/>
      <c r="E839" s="55"/>
      <c r="F839" s="243"/>
      <c r="G839" s="419">
        <f>VLOOKUP(F839,Terceros!A:C,3,FALSE)</f>
        <v>0</v>
      </c>
      <c r="H839" s="243"/>
      <c r="I839" s="56"/>
      <c r="J839" s="286" t="str">
        <f t="shared" si="80"/>
        <v>n</v>
      </c>
      <c r="K839" s="286">
        <f>VLOOKUP(F839,Terceros!A:D,4,FALSE)</f>
        <v>0</v>
      </c>
      <c r="L839" s="61" t="s">
        <v>63</v>
      </c>
      <c r="M839" s="57"/>
      <c r="N839" s="58"/>
      <c r="O839" s="57">
        <f t="shared" si="82"/>
        <v>0</v>
      </c>
      <c r="P839" s="59"/>
      <c r="Q839" s="58"/>
      <c r="R839" s="57">
        <f t="shared" si="83"/>
        <v>0</v>
      </c>
      <c r="S839" s="99">
        <f t="shared" si="81"/>
        <v>0</v>
      </c>
      <c r="T839" s="56"/>
      <c r="U839" s="60"/>
      <c r="V839" s="322"/>
      <c r="W839" s="56"/>
      <c r="X839" s="242">
        <f>VLOOKUP(F839,Terceros!A$2:A$301,1,FALSE)</f>
        <v>0</v>
      </c>
      <c r="Y839" s="238">
        <f>VLOOKUP(H839,CR!A$3:A$27,1,FALSE)</f>
        <v>0</v>
      </c>
      <c r="Z839" s="285">
        <f>VLOOKUP(F839,Terceros!A:B,2,FALSE)</f>
        <v>0</v>
      </c>
      <c r="AA839" s="242">
        <f>VLOOKUP(H839,CR!A$1:CK$26,89,FALSE)</f>
        <v>0</v>
      </c>
    </row>
    <row r="840" spans="1:27" x14ac:dyDescent="0.25">
      <c r="A840" s="5">
        <f t="shared" si="78"/>
        <v>1900</v>
      </c>
      <c r="B840" s="5">
        <f t="shared" si="79"/>
        <v>1</v>
      </c>
      <c r="C840" s="5" t="str">
        <f>VLOOKUP(B840,Tablas!E$1:F$13,2,FALSE)</f>
        <v>1T</v>
      </c>
      <c r="D840" s="60"/>
      <c r="E840" s="55"/>
      <c r="F840" s="243"/>
      <c r="G840" s="419">
        <f>VLOOKUP(F840,Terceros!A:C,3,FALSE)</f>
        <v>0</v>
      </c>
      <c r="H840" s="243"/>
      <c r="I840" s="56"/>
      <c r="J840" s="286" t="str">
        <f t="shared" si="80"/>
        <v>n</v>
      </c>
      <c r="K840" s="286">
        <f>VLOOKUP(F840,Terceros!A:D,4,FALSE)</f>
        <v>0</v>
      </c>
      <c r="L840" s="61" t="s">
        <v>63</v>
      </c>
      <c r="M840" s="57"/>
      <c r="N840" s="58"/>
      <c r="O840" s="57">
        <f t="shared" si="82"/>
        <v>0</v>
      </c>
      <c r="P840" s="59"/>
      <c r="Q840" s="58"/>
      <c r="R840" s="57">
        <f t="shared" si="83"/>
        <v>0</v>
      </c>
      <c r="S840" s="99">
        <f t="shared" si="81"/>
        <v>0</v>
      </c>
      <c r="T840" s="56"/>
      <c r="U840" s="60"/>
      <c r="V840" s="322"/>
      <c r="W840" s="56"/>
      <c r="X840" s="242">
        <f>VLOOKUP(F840,Terceros!A$2:A$301,1,FALSE)</f>
        <v>0</v>
      </c>
      <c r="Y840" s="238">
        <f>VLOOKUP(H840,CR!A$3:A$27,1,FALSE)</f>
        <v>0</v>
      </c>
      <c r="Z840" s="285">
        <f>VLOOKUP(F840,Terceros!A:B,2,FALSE)</f>
        <v>0</v>
      </c>
      <c r="AA840" s="242">
        <f>VLOOKUP(H840,CR!A$1:CK$26,89,FALSE)</f>
        <v>0</v>
      </c>
    </row>
    <row r="841" spans="1:27" x14ac:dyDescent="0.25">
      <c r="A841" s="5">
        <f t="shared" si="78"/>
        <v>1900</v>
      </c>
      <c r="B841" s="5">
        <f t="shared" si="79"/>
        <v>1</v>
      </c>
      <c r="C841" s="5" t="str">
        <f>VLOOKUP(B841,Tablas!E$1:F$13,2,FALSE)</f>
        <v>1T</v>
      </c>
      <c r="D841" s="60"/>
      <c r="E841" s="55"/>
      <c r="F841" s="243"/>
      <c r="G841" s="419">
        <f>VLOOKUP(F841,Terceros!A:C,3,FALSE)</f>
        <v>0</v>
      </c>
      <c r="H841" s="243"/>
      <c r="I841" s="56"/>
      <c r="J841" s="286" t="str">
        <f t="shared" si="80"/>
        <v>n</v>
      </c>
      <c r="K841" s="286">
        <f>VLOOKUP(F841,Terceros!A:D,4,FALSE)</f>
        <v>0</v>
      </c>
      <c r="L841" s="61" t="s">
        <v>63</v>
      </c>
      <c r="M841" s="57"/>
      <c r="N841" s="58"/>
      <c r="O841" s="57">
        <f t="shared" si="82"/>
        <v>0</v>
      </c>
      <c r="P841" s="59"/>
      <c r="Q841" s="58"/>
      <c r="R841" s="57">
        <f t="shared" si="83"/>
        <v>0</v>
      </c>
      <c r="S841" s="99">
        <f t="shared" si="81"/>
        <v>0</v>
      </c>
      <c r="T841" s="56"/>
      <c r="U841" s="60"/>
      <c r="V841" s="322"/>
      <c r="W841" s="56"/>
      <c r="X841" s="242">
        <f>VLOOKUP(F841,Terceros!A$2:A$301,1,FALSE)</f>
        <v>0</v>
      </c>
      <c r="Y841" s="238">
        <f>VLOOKUP(H841,CR!A$3:A$27,1,FALSE)</f>
        <v>0</v>
      </c>
      <c r="Z841" s="285">
        <f>VLOOKUP(F841,Terceros!A:B,2,FALSE)</f>
        <v>0</v>
      </c>
      <c r="AA841" s="242">
        <f>VLOOKUP(H841,CR!A$1:CK$26,89,FALSE)</f>
        <v>0</v>
      </c>
    </row>
    <row r="842" spans="1:27" x14ac:dyDescent="0.25">
      <c r="A842" s="5">
        <f t="shared" si="78"/>
        <v>1900</v>
      </c>
      <c r="B842" s="5">
        <f t="shared" si="79"/>
        <v>1</v>
      </c>
      <c r="C842" s="5" t="str">
        <f>VLOOKUP(B842,Tablas!E$1:F$13,2,FALSE)</f>
        <v>1T</v>
      </c>
      <c r="D842" s="60"/>
      <c r="E842" s="55"/>
      <c r="F842" s="243"/>
      <c r="G842" s="419">
        <f>VLOOKUP(F842,Terceros!A:C,3,FALSE)</f>
        <v>0</v>
      </c>
      <c r="H842" s="243"/>
      <c r="I842" s="56"/>
      <c r="J842" s="286" t="str">
        <f t="shared" si="80"/>
        <v>n</v>
      </c>
      <c r="K842" s="286">
        <f>VLOOKUP(F842,Terceros!A:D,4,FALSE)</f>
        <v>0</v>
      </c>
      <c r="L842" s="61" t="s">
        <v>63</v>
      </c>
      <c r="M842" s="57"/>
      <c r="N842" s="58"/>
      <c r="O842" s="57">
        <f t="shared" si="82"/>
        <v>0</v>
      </c>
      <c r="P842" s="59"/>
      <c r="Q842" s="58"/>
      <c r="R842" s="57">
        <f t="shared" si="83"/>
        <v>0</v>
      </c>
      <c r="S842" s="99">
        <f t="shared" si="81"/>
        <v>0</v>
      </c>
      <c r="T842" s="56"/>
      <c r="U842" s="60"/>
      <c r="V842" s="322"/>
      <c r="W842" s="56"/>
      <c r="X842" s="242">
        <f>VLOOKUP(F842,Terceros!A$2:A$301,1,FALSE)</f>
        <v>0</v>
      </c>
      <c r="Y842" s="238">
        <f>VLOOKUP(H842,CR!A$3:A$27,1,FALSE)</f>
        <v>0</v>
      </c>
      <c r="Z842" s="285">
        <f>VLOOKUP(F842,Terceros!A:B,2,FALSE)</f>
        <v>0</v>
      </c>
      <c r="AA842" s="242">
        <f>VLOOKUP(H842,CR!A$1:CK$26,89,FALSE)</f>
        <v>0</v>
      </c>
    </row>
    <row r="843" spans="1:27" x14ac:dyDescent="0.25">
      <c r="A843" s="5">
        <f t="shared" si="78"/>
        <v>1900</v>
      </c>
      <c r="B843" s="5">
        <f t="shared" si="79"/>
        <v>1</v>
      </c>
      <c r="C843" s="5" t="str">
        <f>VLOOKUP(B843,Tablas!E$1:F$13,2,FALSE)</f>
        <v>1T</v>
      </c>
      <c r="D843" s="60"/>
      <c r="E843" s="55"/>
      <c r="F843" s="243"/>
      <c r="G843" s="419">
        <f>VLOOKUP(F843,Terceros!A:C,3,FALSE)</f>
        <v>0</v>
      </c>
      <c r="H843" s="243"/>
      <c r="I843" s="56"/>
      <c r="J843" s="286" t="str">
        <f t="shared" si="80"/>
        <v>n</v>
      </c>
      <c r="K843" s="286">
        <f>VLOOKUP(F843,Terceros!A:D,4,FALSE)</f>
        <v>0</v>
      </c>
      <c r="L843" s="61" t="s">
        <v>63</v>
      </c>
      <c r="M843" s="57"/>
      <c r="N843" s="58"/>
      <c r="O843" s="57">
        <f t="shared" si="82"/>
        <v>0</v>
      </c>
      <c r="P843" s="59"/>
      <c r="Q843" s="58"/>
      <c r="R843" s="57">
        <f t="shared" si="83"/>
        <v>0</v>
      </c>
      <c r="S843" s="99">
        <f t="shared" si="81"/>
        <v>0</v>
      </c>
      <c r="T843" s="56"/>
      <c r="U843" s="60"/>
      <c r="V843" s="322"/>
      <c r="W843" s="56"/>
      <c r="X843" s="242">
        <f>VLOOKUP(F843,Terceros!A$2:A$301,1,FALSE)</f>
        <v>0</v>
      </c>
      <c r="Y843" s="238">
        <f>VLOOKUP(H843,CR!A$3:A$27,1,FALSE)</f>
        <v>0</v>
      </c>
      <c r="Z843" s="285">
        <f>VLOOKUP(F843,Terceros!A:B,2,FALSE)</f>
        <v>0</v>
      </c>
      <c r="AA843" s="242">
        <f>VLOOKUP(H843,CR!A$1:CK$26,89,FALSE)</f>
        <v>0</v>
      </c>
    </row>
    <row r="844" spans="1:27" x14ac:dyDescent="0.25">
      <c r="A844" s="5">
        <f t="shared" si="78"/>
        <v>1900</v>
      </c>
      <c r="B844" s="5">
        <f t="shared" si="79"/>
        <v>1</v>
      </c>
      <c r="C844" s="5" t="str">
        <f>VLOOKUP(B844,Tablas!E$1:F$13,2,FALSE)</f>
        <v>1T</v>
      </c>
      <c r="D844" s="60"/>
      <c r="E844" s="55"/>
      <c r="F844" s="243"/>
      <c r="G844" s="419">
        <f>VLOOKUP(F844,Terceros!A:C,3,FALSE)</f>
        <v>0</v>
      </c>
      <c r="H844" s="243"/>
      <c r="I844" s="56"/>
      <c r="J844" s="286" t="str">
        <f t="shared" si="80"/>
        <v>n</v>
      </c>
      <c r="K844" s="286">
        <f>VLOOKUP(F844,Terceros!A:D,4,FALSE)</f>
        <v>0</v>
      </c>
      <c r="L844" s="61" t="s">
        <v>63</v>
      </c>
      <c r="M844" s="57"/>
      <c r="N844" s="58"/>
      <c r="O844" s="57">
        <f t="shared" si="82"/>
        <v>0</v>
      </c>
      <c r="P844" s="59"/>
      <c r="Q844" s="58"/>
      <c r="R844" s="57">
        <f t="shared" si="83"/>
        <v>0</v>
      </c>
      <c r="S844" s="99">
        <f t="shared" si="81"/>
        <v>0</v>
      </c>
      <c r="T844" s="56"/>
      <c r="U844" s="60"/>
      <c r="V844" s="322"/>
      <c r="W844" s="56"/>
      <c r="X844" s="242">
        <f>VLOOKUP(F844,Terceros!A$2:A$301,1,FALSE)</f>
        <v>0</v>
      </c>
      <c r="Y844" s="238">
        <f>VLOOKUP(H844,CR!A$3:A$27,1,FALSE)</f>
        <v>0</v>
      </c>
      <c r="Z844" s="285">
        <f>VLOOKUP(F844,Terceros!A:B,2,FALSE)</f>
        <v>0</v>
      </c>
      <c r="AA844" s="242">
        <f>VLOOKUP(H844,CR!A$1:CK$26,89,FALSE)</f>
        <v>0</v>
      </c>
    </row>
    <row r="845" spans="1:27" x14ac:dyDescent="0.25">
      <c r="A845" s="5">
        <f t="shared" si="78"/>
        <v>1900</v>
      </c>
      <c r="B845" s="5">
        <f t="shared" si="79"/>
        <v>1</v>
      </c>
      <c r="C845" s="5" t="str">
        <f>VLOOKUP(B845,Tablas!E$1:F$13,2,FALSE)</f>
        <v>1T</v>
      </c>
      <c r="D845" s="60"/>
      <c r="E845" s="55"/>
      <c r="F845" s="243"/>
      <c r="G845" s="419">
        <f>VLOOKUP(F845,Terceros!A:C,3,FALSE)</f>
        <v>0</v>
      </c>
      <c r="H845" s="243"/>
      <c r="I845" s="56"/>
      <c r="J845" s="286" t="str">
        <f t="shared" si="80"/>
        <v>n</v>
      </c>
      <c r="K845" s="286">
        <f>VLOOKUP(F845,Terceros!A:D,4,FALSE)</f>
        <v>0</v>
      </c>
      <c r="L845" s="61" t="s">
        <v>63</v>
      </c>
      <c r="M845" s="57"/>
      <c r="N845" s="58"/>
      <c r="O845" s="57">
        <f t="shared" si="82"/>
        <v>0</v>
      </c>
      <c r="P845" s="59"/>
      <c r="Q845" s="58"/>
      <c r="R845" s="57">
        <f t="shared" si="83"/>
        <v>0</v>
      </c>
      <c r="S845" s="99">
        <f t="shared" si="81"/>
        <v>0</v>
      </c>
      <c r="T845" s="56"/>
      <c r="U845" s="60"/>
      <c r="V845" s="322"/>
      <c r="W845" s="56"/>
      <c r="X845" s="242">
        <f>VLOOKUP(F845,Terceros!A$2:A$301,1,FALSE)</f>
        <v>0</v>
      </c>
      <c r="Y845" s="238">
        <f>VLOOKUP(H845,CR!A$3:A$27,1,FALSE)</f>
        <v>0</v>
      </c>
      <c r="Z845" s="285">
        <f>VLOOKUP(F845,Terceros!A:B,2,FALSE)</f>
        <v>0</v>
      </c>
      <c r="AA845" s="242">
        <f>VLOOKUP(H845,CR!A$1:CK$26,89,FALSE)</f>
        <v>0</v>
      </c>
    </row>
    <row r="846" spans="1:27" x14ac:dyDescent="0.25">
      <c r="A846" s="5">
        <f t="shared" si="78"/>
        <v>1900</v>
      </c>
      <c r="B846" s="5">
        <f t="shared" si="79"/>
        <v>1</v>
      </c>
      <c r="C846" s="5" t="str">
        <f>VLOOKUP(B846,Tablas!E$1:F$13,2,FALSE)</f>
        <v>1T</v>
      </c>
      <c r="D846" s="60"/>
      <c r="E846" s="55"/>
      <c r="F846" s="243"/>
      <c r="G846" s="419">
        <f>VLOOKUP(F846,Terceros!A:C,3,FALSE)</f>
        <v>0</v>
      </c>
      <c r="H846" s="243"/>
      <c r="I846" s="56"/>
      <c r="J846" s="286" t="str">
        <f t="shared" si="80"/>
        <v>n</v>
      </c>
      <c r="K846" s="286">
        <f>VLOOKUP(F846,Terceros!A:D,4,FALSE)</f>
        <v>0</v>
      </c>
      <c r="L846" s="61" t="s">
        <v>63</v>
      </c>
      <c r="M846" s="57"/>
      <c r="N846" s="58"/>
      <c r="O846" s="57">
        <f t="shared" si="82"/>
        <v>0</v>
      </c>
      <c r="P846" s="59"/>
      <c r="Q846" s="58"/>
      <c r="R846" s="57">
        <f t="shared" si="83"/>
        <v>0</v>
      </c>
      <c r="S846" s="99">
        <f t="shared" si="81"/>
        <v>0</v>
      </c>
      <c r="T846" s="56"/>
      <c r="U846" s="60"/>
      <c r="V846" s="322"/>
      <c r="W846" s="56"/>
      <c r="X846" s="242">
        <f>VLOOKUP(F846,Terceros!A$2:A$301,1,FALSE)</f>
        <v>0</v>
      </c>
      <c r="Y846" s="238">
        <f>VLOOKUP(H846,CR!A$3:A$27,1,FALSE)</f>
        <v>0</v>
      </c>
      <c r="Z846" s="285">
        <f>VLOOKUP(F846,Terceros!A:B,2,FALSE)</f>
        <v>0</v>
      </c>
      <c r="AA846" s="242">
        <f>VLOOKUP(H846,CR!A$1:CK$26,89,FALSE)</f>
        <v>0</v>
      </c>
    </row>
    <row r="847" spans="1:27" x14ac:dyDescent="0.25">
      <c r="A847" s="5">
        <f t="shared" si="78"/>
        <v>1900</v>
      </c>
      <c r="B847" s="5">
        <f t="shared" si="79"/>
        <v>1</v>
      </c>
      <c r="C847" s="5" t="str">
        <f>VLOOKUP(B847,Tablas!E$1:F$13,2,FALSE)</f>
        <v>1T</v>
      </c>
      <c r="D847" s="60"/>
      <c r="E847" s="55"/>
      <c r="F847" s="243"/>
      <c r="G847" s="419">
        <f>VLOOKUP(F847,Terceros!A:C,3,FALSE)</f>
        <v>0</v>
      </c>
      <c r="H847" s="243"/>
      <c r="I847" s="56"/>
      <c r="J847" s="286" t="str">
        <f t="shared" si="80"/>
        <v>n</v>
      </c>
      <c r="K847" s="286">
        <f>VLOOKUP(F847,Terceros!A:D,4,FALSE)</f>
        <v>0</v>
      </c>
      <c r="L847" s="61" t="s">
        <v>63</v>
      </c>
      <c r="M847" s="57"/>
      <c r="N847" s="58"/>
      <c r="O847" s="57">
        <f t="shared" si="82"/>
        <v>0</v>
      </c>
      <c r="P847" s="59"/>
      <c r="Q847" s="58"/>
      <c r="R847" s="57">
        <f t="shared" si="83"/>
        <v>0</v>
      </c>
      <c r="S847" s="99">
        <f t="shared" si="81"/>
        <v>0</v>
      </c>
      <c r="T847" s="56"/>
      <c r="U847" s="60"/>
      <c r="V847" s="322"/>
      <c r="W847" s="56"/>
      <c r="X847" s="242">
        <f>VLOOKUP(F847,Terceros!A$2:A$301,1,FALSE)</f>
        <v>0</v>
      </c>
      <c r="Y847" s="238">
        <f>VLOOKUP(H847,CR!A$3:A$27,1,FALSE)</f>
        <v>0</v>
      </c>
      <c r="Z847" s="285">
        <f>VLOOKUP(F847,Terceros!A:B,2,FALSE)</f>
        <v>0</v>
      </c>
      <c r="AA847" s="242">
        <f>VLOOKUP(H847,CR!A$1:CK$26,89,FALSE)</f>
        <v>0</v>
      </c>
    </row>
    <row r="848" spans="1:27" x14ac:dyDescent="0.25">
      <c r="A848" s="5">
        <f t="shared" si="78"/>
        <v>1900</v>
      </c>
      <c r="B848" s="5">
        <f t="shared" si="79"/>
        <v>1</v>
      </c>
      <c r="C848" s="5" t="str">
        <f>VLOOKUP(B848,Tablas!E$1:F$13,2,FALSE)</f>
        <v>1T</v>
      </c>
      <c r="D848" s="60"/>
      <c r="E848" s="55"/>
      <c r="F848" s="243"/>
      <c r="G848" s="419">
        <f>VLOOKUP(F848,Terceros!A:C,3,FALSE)</f>
        <v>0</v>
      </c>
      <c r="H848" s="243"/>
      <c r="I848" s="56"/>
      <c r="J848" s="286" t="str">
        <f t="shared" si="80"/>
        <v>n</v>
      </c>
      <c r="K848" s="286">
        <f>VLOOKUP(F848,Terceros!A:D,4,FALSE)</f>
        <v>0</v>
      </c>
      <c r="L848" s="61" t="s">
        <v>63</v>
      </c>
      <c r="M848" s="57"/>
      <c r="N848" s="58"/>
      <c r="O848" s="57">
        <f t="shared" si="82"/>
        <v>0</v>
      </c>
      <c r="P848" s="59"/>
      <c r="Q848" s="58"/>
      <c r="R848" s="57">
        <f t="shared" si="83"/>
        <v>0</v>
      </c>
      <c r="S848" s="99">
        <f t="shared" si="81"/>
        <v>0</v>
      </c>
      <c r="T848" s="56"/>
      <c r="U848" s="60"/>
      <c r="V848" s="322"/>
      <c r="W848" s="56"/>
      <c r="X848" s="242">
        <f>VLOOKUP(F848,Terceros!A$2:A$301,1,FALSE)</f>
        <v>0</v>
      </c>
      <c r="Y848" s="238">
        <f>VLOOKUP(H848,CR!A$3:A$27,1,FALSE)</f>
        <v>0</v>
      </c>
      <c r="Z848" s="285">
        <f>VLOOKUP(F848,Terceros!A:B,2,FALSE)</f>
        <v>0</v>
      </c>
      <c r="AA848" s="242">
        <f>VLOOKUP(H848,CR!A$1:CK$26,89,FALSE)</f>
        <v>0</v>
      </c>
    </row>
    <row r="849" spans="1:27" x14ac:dyDescent="0.25">
      <c r="A849" s="5">
        <f t="shared" si="78"/>
        <v>1900</v>
      </c>
      <c r="B849" s="5">
        <f t="shared" si="79"/>
        <v>1</v>
      </c>
      <c r="C849" s="5" t="str">
        <f>VLOOKUP(B849,Tablas!E$1:F$13,2,FALSE)</f>
        <v>1T</v>
      </c>
      <c r="D849" s="60"/>
      <c r="E849" s="55"/>
      <c r="F849" s="243"/>
      <c r="G849" s="419">
        <f>VLOOKUP(F849,Terceros!A:C,3,FALSE)</f>
        <v>0</v>
      </c>
      <c r="H849" s="243"/>
      <c r="I849" s="56"/>
      <c r="J849" s="286" t="str">
        <f t="shared" si="80"/>
        <v>n</v>
      </c>
      <c r="K849" s="286">
        <f>VLOOKUP(F849,Terceros!A:D,4,FALSE)</f>
        <v>0</v>
      </c>
      <c r="L849" s="61" t="s">
        <v>63</v>
      </c>
      <c r="M849" s="57"/>
      <c r="N849" s="58"/>
      <c r="O849" s="57">
        <f t="shared" si="82"/>
        <v>0</v>
      </c>
      <c r="P849" s="59"/>
      <c r="Q849" s="58"/>
      <c r="R849" s="57">
        <f t="shared" si="83"/>
        <v>0</v>
      </c>
      <c r="S849" s="99">
        <f t="shared" si="81"/>
        <v>0</v>
      </c>
      <c r="T849" s="56"/>
      <c r="U849" s="60"/>
      <c r="V849" s="322"/>
      <c r="W849" s="56"/>
      <c r="X849" s="242">
        <f>VLOOKUP(F849,Terceros!A$2:A$301,1,FALSE)</f>
        <v>0</v>
      </c>
      <c r="Y849" s="238">
        <f>VLOOKUP(H849,CR!A$3:A$27,1,FALSE)</f>
        <v>0</v>
      </c>
      <c r="Z849" s="285">
        <f>VLOOKUP(F849,Terceros!A:B,2,FALSE)</f>
        <v>0</v>
      </c>
      <c r="AA849" s="242">
        <f>VLOOKUP(H849,CR!A$1:CK$26,89,FALSE)</f>
        <v>0</v>
      </c>
    </row>
    <row r="850" spans="1:27" x14ac:dyDescent="0.25">
      <c r="A850" s="5">
        <f t="shared" si="78"/>
        <v>1900</v>
      </c>
      <c r="B850" s="5">
        <f t="shared" si="79"/>
        <v>1</v>
      </c>
      <c r="C850" s="5" t="str">
        <f>VLOOKUP(B850,Tablas!E$1:F$13,2,FALSE)</f>
        <v>1T</v>
      </c>
      <c r="D850" s="60"/>
      <c r="E850" s="55"/>
      <c r="F850" s="243"/>
      <c r="G850" s="419">
        <f>VLOOKUP(F850,Terceros!A:C,3,FALSE)</f>
        <v>0</v>
      </c>
      <c r="H850" s="243"/>
      <c r="I850" s="56"/>
      <c r="J850" s="286" t="str">
        <f t="shared" si="80"/>
        <v>n</v>
      </c>
      <c r="K850" s="286">
        <f>VLOOKUP(F850,Terceros!A:D,4,FALSE)</f>
        <v>0</v>
      </c>
      <c r="L850" s="61" t="s">
        <v>63</v>
      </c>
      <c r="M850" s="57"/>
      <c r="N850" s="58"/>
      <c r="O850" s="57">
        <f t="shared" si="82"/>
        <v>0</v>
      </c>
      <c r="P850" s="59"/>
      <c r="Q850" s="58"/>
      <c r="R850" s="57">
        <f t="shared" si="83"/>
        <v>0</v>
      </c>
      <c r="S850" s="99">
        <f t="shared" si="81"/>
        <v>0</v>
      </c>
      <c r="T850" s="56"/>
      <c r="U850" s="60"/>
      <c r="V850" s="322"/>
      <c r="W850" s="56"/>
      <c r="X850" s="242">
        <f>VLOOKUP(F850,Terceros!A$2:A$301,1,FALSE)</f>
        <v>0</v>
      </c>
      <c r="Y850" s="238">
        <f>VLOOKUP(H850,CR!A$3:A$27,1,FALSE)</f>
        <v>0</v>
      </c>
      <c r="Z850" s="285">
        <f>VLOOKUP(F850,Terceros!A:B,2,FALSE)</f>
        <v>0</v>
      </c>
      <c r="AA850" s="242">
        <f>VLOOKUP(H850,CR!A$1:CK$26,89,FALSE)</f>
        <v>0</v>
      </c>
    </row>
    <row r="851" spans="1:27" x14ac:dyDescent="0.25">
      <c r="A851" s="5">
        <f t="shared" si="78"/>
        <v>1900</v>
      </c>
      <c r="B851" s="5">
        <f t="shared" si="79"/>
        <v>1</v>
      </c>
      <c r="C851" s="5" t="str">
        <f>VLOOKUP(B851,Tablas!E$1:F$13,2,FALSE)</f>
        <v>1T</v>
      </c>
      <c r="D851" s="60"/>
      <c r="E851" s="55"/>
      <c r="F851" s="243"/>
      <c r="G851" s="419">
        <f>VLOOKUP(F851,Terceros!A:C,3,FALSE)</f>
        <v>0</v>
      </c>
      <c r="H851" s="243"/>
      <c r="I851" s="56"/>
      <c r="J851" s="286" t="str">
        <f t="shared" si="80"/>
        <v>n</v>
      </c>
      <c r="K851" s="286">
        <f>VLOOKUP(F851,Terceros!A:D,4,FALSE)</f>
        <v>0</v>
      </c>
      <c r="L851" s="61" t="s">
        <v>63</v>
      </c>
      <c r="M851" s="57"/>
      <c r="N851" s="58"/>
      <c r="O851" s="57">
        <f t="shared" si="82"/>
        <v>0</v>
      </c>
      <c r="P851" s="59"/>
      <c r="Q851" s="58"/>
      <c r="R851" s="57">
        <f t="shared" si="83"/>
        <v>0</v>
      </c>
      <c r="S851" s="99">
        <f t="shared" si="81"/>
        <v>0</v>
      </c>
      <c r="T851" s="56"/>
      <c r="U851" s="60"/>
      <c r="V851" s="322"/>
      <c r="W851" s="56"/>
      <c r="X851" s="242">
        <f>VLOOKUP(F851,Terceros!A$2:A$301,1,FALSE)</f>
        <v>0</v>
      </c>
      <c r="Y851" s="238">
        <f>VLOOKUP(H851,CR!A$3:A$27,1,FALSE)</f>
        <v>0</v>
      </c>
      <c r="Z851" s="285">
        <f>VLOOKUP(F851,Terceros!A:B,2,FALSE)</f>
        <v>0</v>
      </c>
      <c r="AA851" s="242">
        <f>VLOOKUP(H851,CR!A$1:CK$26,89,FALSE)</f>
        <v>0</v>
      </c>
    </row>
    <row r="852" spans="1:27" x14ac:dyDescent="0.25">
      <c r="A852" s="5">
        <f t="shared" si="78"/>
        <v>1900</v>
      </c>
      <c r="B852" s="5">
        <f t="shared" si="79"/>
        <v>1</v>
      </c>
      <c r="C852" s="5" t="str">
        <f>VLOOKUP(B852,Tablas!E$1:F$13,2,FALSE)</f>
        <v>1T</v>
      </c>
      <c r="D852" s="60"/>
      <c r="E852" s="55"/>
      <c r="F852" s="243"/>
      <c r="G852" s="419">
        <f>VLOOKUP(F852,Terceros!A:C,3,FALSE)</f>
        <v>0</v>
      </c>
      <c r="H852" s="243"/>
      <c r="I852" s="56"/>
      <c r="J852" s="286" t="str">
        <f t="shared" si="80"/>
        <v>n</v>
      </c>
      <c r="K852" s="286">
        <f>VLOOKUP(F852,Terceros!A:D,4,FALSE)</f>
        <v>0</v>
      </c>
      <c r="L852" s="61" t="s">
        <v>63</v>
      </c>
      <c r="M852" s="57"/>
      <c r="N852" s="58"/>
      <c r="O852" s="57">
        <f t="shared" si="82"/>
        <v>0</v>
      </c>
      <c r="P852" s="59"/>
      <c r="Q852" s="58"/>
      <c r="R852" s="57">
        <f t="shared" si="83"/>
        <v>0</v>
      </c>
      <c r="S852" s="99">
        <f t="shared" si="81"/>
        <v>0</v>
      </c>
      <c r="T852" s="56"/>
      <c r="U852" s="60"/>
      <c r="V852" s="322"/>
      <c r="W852" s="56"/>
      <c r="X852" s="242">
        <f>VLOOKUP(F852,Terceros!A$2:A$301,1,FALSE)</f>
        <v>0</v>
      </c>
      <c r="Y852" s="238">
        <f>VLOOKUP(H852,CR!A$3:A$27,1,FALSE)</f>
        <v>0</v>
      </c>
      <c r="Z852" s="285">
        <f>VLOOKUP(F852,Terceros!A:B,2,FALSE)</f>
        <v>0</v>
      </c>
      <c r="AA852" s="242">
        <f>VLOOKUP(H852,CR!A$1:CK$26,89,FALSE)</f>
        <v>0</v>
      </c>
    </row>
    <row r="853" spans="1:27" x14ac:dyDescent="0.25">
      <c r="A853" s="5">
        <f t="shared" si="78"/>
        <v>1900</v>
      </c>
      <c r="B853" s="5">
        <f t="shared" si="79"/>
        <v>1</v>
      </c>
      <c r="C853" s="5" t="str">
        <f>VLOOKUP(B853,Tablas!E$1:F$13,2,FALSE)</f>
        <v>1T</v>
      </c>
      <c r="D853" s="60"/>
      <c r="E853" s="55"/>
      <c r="F853" s="243"/>
      <c r="G853" s="419">
        <f>VLOOKUP(F853,Terceros!A:C,3,FALSE)</f>
        <v>0</v>
      </c>
      <c r="H853" s="243"/>
      <c r="I853" s="56"/>
      <c r="J853" s="286" t="str">
        <f t="shared" si="80"/>
        <v>n</v>
      </c>
      <c r="K853" s="286">
        <f>VLOOKUP(F853,Terceros!A:D,4,FALSE)</f>
        <v>0</v>
      </c>
      <c r="L853" s="61" t="s">
        <v>63</v>
      </c>
      <c r="M853" s="57"/>
      <c r="N853" s="58"/>
      <c r="O853" s="57">
        <f t="shared" si="82"/>
        <v>0</v>
      </c>
      <c r="P853" s="59"/>
      <c r="Q853" s="58"/>
      <c r="R853" s="57">
        <f t="shared" si="83"/>
        <v>0</v>
      </c>
      <c r="S853" s="99">
        <f t="shared" si="81"/>
        <v>0</v>
      </c>
      <c r="T853" s="56"/>
      <c r="U853" s="60"/>
      <c r="V853" s="322"/>
      <c r="W853" s="56"/>
      <c r="X853" s="242">
        <f>VLOOKUP(F853,Terceros!A$2:A$301,1,FALSE)</f>
        <v>0</v>
      </c>
      <c r="Y853" s="238">
        <f>VLOOKUP(H853,CR!A$3:A$27,1,FALSE)</f>
        <v>0</v>
      </c>
      <c r="Z853" s="285">
        <f>VLOOKUP(F853,Terceros!A:B,2,FALSE)</f>
        <v>0</v>
      </c>
      <c r="AA853" s="242">
        <f>VLOOKUP(H853,CR!A$1:CK$26,89,FALSE)</f>
        <v>0</v>
      </c>
    </row>
    <row r="854" spans="1:27" x14ac:dyDescent="0.25">
      <c r="A854" s="5">
        <f t="shared" si="78"/>
        <v>1900</v>
      </c>
      <c r="B854" s="5">
        <f t="shared" si="79"/>
        <v>1</v>
      </c>
      <c r="C854" s="5" t="str">
        <f>VLOOKUP(B854,Tablas!E$1:F$13,2,FALSE)</f>
        <v>1T</v>
      </c>
      <c r="D854" s="60"/>
      <c r="E854" s="55"/>
      <c r="F854" s="243"/>
      <c r="G854" s="419">
        <f>VLOOKUP(F854,Terceros!A:C,3,FALSE)</f>
        <v>0</v>
      </c>
      <c r="H854" s="243"/>
      <c r="I854" s="56"/>
      <c r="J854" s="286" t="str">
        <f t="shared" si="80"/>
        <v>n</v>
      </c>
      <c r="K854" s="286">
        <f>VLOOKUP(F854,Terceros!A:D,4,FALSE)</f>
        <v>0</v>
      </c>
      <c r="L854" s="61" t="s">
        <v>63</v>
      </c>
      <c r="M854" s="57"/>
      <c r="N854" s="58"/>
      <c r="O854" s="57">
        <f t="shared" si="82"/>
        <v>0</v>
      </c>
      <c r="P854" s="59"/>
      <c r="Q854" s="58"/>
      <c r="R854" s="57">
        <f t="shared" si="83"/>
        <v>0</v>
      </c>
      <c r="S854" s="99">
        <f t="shared" si="81"/>
        <v>0</v>
      </c>
      <c r="T854" s="56"/>
      <c r="U854" s="60"/>
      <c r="V854" s="322"/>
      <c r="W854" s="56"/>
      <c r="X854" s="242">
        <f>VLOOKUP(F854,Terceros!A$2:A$301,1,FALSE)</f>
        <v>0</v>
      </c>
      <c r="Y854" s="238">
        <f>VLOOKUP(H854,CR!A$3:A$27,1,FALSE)</f>
        <v>0</v>
      </c>
      <c r="Z854" s="285">
        <f>VLOOKUP(F854,Terceros!A:B,2,FALSE)</f>
        <v>0</v>
      </c>
      <c r="AA854" s="242">
        <f>VLOOKUP(H854,CR!A$1:CK$26,89,FALSE)</f>
        <v>0</v>
      </c>
    </row>
    <row r="855" spans="1:27" x14ac:dyDescent="0.25">
      <c r="A855" s="5">
        <f t="shared" si="78"/>
        <v>1900</v>
      </c>
      <c r="B855" s="5">
        <f t="shared" si="79"/>
        <v>1</v>
      </c>
      <c r="C855" s="5" t="str">
        <f>VLOOKUP(B855,Tablas!E$1:F$13,2,FALSE)</f>
        <v>1T</v>
      </c>
      <c r="D855" s="60"/>
      <c r="E855" s="55"/>
      <c r="F855" s="243"/>
      <c r="G855" s="419">
        <f>VLOOKUP(F855,Terceros!A:C,3,FALSE)</f>
        <v>0</v>
      </c>
      <c r="H855" s="243"/>
      <c r="I855" s="56"/>
      <c r="J855" s="286" t="str">
        <f t="shared" si="80"/>
        <v>n</v>
      </c>
      <c r="K855" s="286">
        <f>VLOOKUP(F855,Terceros!A:D,4,FALSE)</f>
        <v>0</v>
      </c>
      <c r="L855" s="61" t="s">
        <v>63</v>
      </c>
      <c r="M855" s="57"/>
      <c r="N855" s="58"/>
      <c r="O855" s="57">
        <f t="shared" si="82"/>
        <v>0</v>
      </c>
      <c r="P855" s="59"/>
      <c r="Q855" s="58"/>
      <c r="R855" s="57">
        <f t="shared" si="83"/>
        <v>0</v>
      </c>
      <c r="S855" s="99">
        <f t="shared" si="81"/>
        <v>0</v>
      </c>
      <c r="T855" s="56"/>
      <c r="U855" s="60"/>
      <c r="V855" s="322"/>
      <c r="W855" s="56"/>
      <c r="X855" s="242">
        <f>VLOOKUP(F855,Terceros!A$2:A$301,1,FALSE)</f>
        <v>0</v>
      </c>
      <c r="Y855" s="238">
        <f>VLOOKUP(H855,CR!A$3:A$27,1,FALSE)</f>
        <v>0</v>
      </c>
      <c r="Z855" s="285">
        <f>VLOOKUP(F855,Terceros!A:B,2,FALSE)</f>
        <v>0</v>
      </c>
      <c r="AA855" s="242">
        <f>VLOOKUP(H855,CR!A$1:CK$26,89,FALSE)</f>
        <v>0</v>
      </c>
    </row>
    <row r="856" spans="1:27" x14ac:dyDescent="0.25">
      <c r="A856" s="5">
        <f t="shared" si="78"/>
        <v>1900</v>
      </c>
      <c r="B856" s="5">
        <f t="shared" si="79"/>
        <v>1</v>
      </c>
      <c r="C856" s="5" t="str">
        <f>VLOOKUP(B856,Tablas!E$1:F$13,2,FALSE)</f>
        <v>1T</v>
      </c>
      <c r="D856" s="60"/>
      <c r="E856" s="55"/>
      <c r="F856" s="243"/>
      <c r="G856" s="419">
        <f>VLOOKUP(F856,Terceros!A:C,3,FALSE)</f>
        <v>0</v>
      </c>
      <c r="H856" s="243"/>
      <c r="I856" s="56"/>
      <c r="J856" s="286" t="str">
        <f t="shared" si="80"/>
        <v>n</v>
      </c>
      <c r="K856" s="286">
        <f>VLOOKUP(F856,Terceros!A:D,4,FALSE)</f>
        <v>0</v>
      </c>
      <c r="L856" s="61" t="s">
        <v>63</v>
      </c>
      <c r="M856" s="57"/>
      <c r="N856" s="58"/>
      <c r="O856" s="57">
        <f t="shared" si="82"/>
        <v>0</v>
      </c>
      <c r="P856" s="59"/>
      <c r="Q856" s="58"/>
      <c r="R856" s="57">
        <f t="shared" si="83"/>
        <v>0</v>
      </c>
      <c r="S856" s="99">
        <f t="shared" si="81"/>
        <v>0</v>
      </c>
      <c r="T856" s="56"/>
      <c r="U856" s="60"/>
      <c r="V856" s="322"/>
      <c r="W856" s="56"/>
      <c r="X856" s="242">
        <f>VLOOKUP(F856,Terceros!A$2:A$301,1,FALSE)</f>
        <v>0</v>
      </c>
      <c r="Y856" s="238">
        <f>VLOOKUP(H856,CR!A$3:A$27,1,FALSE)</f>
        <v>0</v>
      </c>
      <c r="Z856" s="285">
        <f>VLOOKUP(F856,Terceros!A:B,2,FALSE)</f>
        <v>0</v>
      </c>
      <c r="AA856" s="242">
        <f>VLOOKUP(H856,CR!A$1:CK$26,89,FALSE)</f>
        <v>0</v>
      </c>
    </row>
    <row r="857" spans="1:27" x14ac:dyDescent="0.25">
      <c r="A857" s="5">
        <f t="shared" si="78"/>
        <v>1900</v>
      </c>
      <c r="B857" s="5">
        <f t="shared" si="79"/>
        <v>1</v>
      </c>
      <c r="C857" s="5" t="str">
        <f>VLOOKUP(B857,Tablas!E$1:F$13,2,FALSE)</f>
        <v>1T</v>
      </c>
      <c r="D857" s="60"/>
      <c r="E857" s="55"/>
      <c r="F857" s="243"/>
      <c r="G857" s="419">
        <f>VLOOKUP(F857,Terceros!A:C,3,FALSE)</f>
        <v>0</v>
      </c>
      <c r="H857" s="243"/>
      <c r="I857" s="56"/>
      <c r="J857" s="286" t="str">
        <f t="shared" si="80"/>
        <v>n</v>
      </c>
      <c r="K857" s="286">
        <f>VLOOKUP(F857,Terceros!A:D,4,FALSE)</f>
        <v>0</v>
      </c>
      <c r="L857" s="61" t="s">
        <v>63</v>
      </c>
      <c r="M857" s="57"/>
      <c r="N857" s="58"/>
      <c r="O857" s="57">
        <f t="shared" si="82"/>
        <v>0</v>
      </c>
      <c r="P857" s="59"/>
      <c r="Q857" s="58"/>
      <c r="R857" s="57">
        <f t="shared" si="83"/>
        <v>0</v>
      </c>
      <c r="S857" s="99">
        <f t="shared" si="81"/>
        <v>0</v>
      </c>
      <c r="T857" s="56"/>
      <c r="U857" s="60"/>
      <c r="V857" s="322"/>
      <c r="W857" s="56"/>
      <c r="X857" s="242">
        <f>VLOOKUP(F857,Terceros!A$2:A$301,1,FALSE)</f>
        <v>0</v>
      </c>
      <c r="Y857" s="238">
        <f>VLOOKUP(H857,CR!A$3:A$27,1,FALSE)</f>
        <v>0</v>
      </c>
      <c r="Z857" s="285">
        <f>VLOOKUP(F857,Terceros!A:B,2,FALSE)</f>
        <v>0</v>
      </c>
      <c r="AA857" s="242">
        <f>VLOOKUP(H857,CR!A$1:CK$26,89,FALSE)</f>
        <v>0</v>
      </c>
    </row>
    <row r="858" spans="1:27" x14ac:dyDescent="0.25">
      <c r="A858" s="5">
        <f t="shared" ref="A858:A921" si="84">YEAR(D858)</f>
        <v>1900</v>
      </c>
      <c r="B858" s="5">
        <f t="shared" ref="B858:B921" si="85">MONTH(D858)</f>
        <v>1</v>
      </c>
      <c r="C858" s="5" t="str">
        <f>VLOOKUP(B858,Tablas!E$1:F$13,2,FALSE)</f>
        <v>1T</v>
      </c>
      <c r="D858" s="60"/>
      <c r="E858" s="55"/>
      <c r="F858" s="243"/>
      <c r="G858" s="419">
        <f>VLOOKUP(F858,Terceros!A:C,3,FALSE)</f>
        <v>0</v>
      </c>
      <c r="H858" s="243"/>
      <c r="I858" s="56"/>
      <c r="J858" s="286" t="str">
        <f t="shared" ref="J858:J921" si="86">IF(N858=0,"n",IF(Z858="Cliente","r","s"))</f>
        <v>n</v>
      </c>
      <c r="K858" s="286">
        <f>VLOOKUP(F858,Terceros!A:D,4,FALSE)</f>
        <v>0</v>
      </c>
      <c r="L858" s="61" t="s">
        <v>63</v>
      </c>
      <c r="M858" s="57"/>
      <c r="N858" s="58"/>
      <c r="O858" s="57">
        <f t="shared" si="82"/>
        <v>0</v>
      </c>
      <c r="P858" s="59"/>
      <c r="Q858" s="58"/>
      <c r="R858" s="57">
        <f t="shared" si="83"/>
        <v>0</v>
      </c>
      <c r="S858" s="99">
        <f t="shared" ref="S858:S921" si="87">+M858+O858-R858</f>
        <v>0</v>
      </c>
      <c r="T858" s="56"/>
      <c r="U858" s="60"/>
      <c r="V858" s="322"/>
      <c r="W858" s="56"/>
      <c r="X858" s="242">
        <f>VLOOKUP(F858,Terceros!A$2:A$301,1,FALSE)</f>
        <v>0</v>
      </c>
      <c r="Y858" s="238">
        <f>VLOOKUP(H858,CR!A$3:A$27,1,FALSE)</f>
        <v>0</v>
      </c>
      <c r="Z858" s="285">
        <f>VLOOKUP(F858,Terceros!A:B,2,FALSE)</f>
        <v>0</v>
      </c>
      <c r="AA858" s="242">
        <f>VLOOKUP(H858,CR!A$1:CK$26,89,FALSE)</f>
        <v>0</v>
      </c>
    </row>
    <row r="859" spans="1:27" x14ac:dyDescent="0.25">
      <c r="A859" s="5">
        <f t="shared" si="84"/>
        <v>1900</v>
      </c>
      <c r="B859" s="5">
        <f t="shared" si="85"/>
        <v>1</v>
      </c>
      <c r="C859" s="5" t="str">
        <f>VLOOKUP(B859,Tablas!E$1:F$13,2,FALSE)</f>
        <v>1T</v>
      </c>
      <c r="D859" s="60"/>
      <c r="E859" s="55"/>
      <c r="F859" s="243"/>
      <c r="G859" s="419">
        <f>VLOOKUP(F859,Terceros!A:C,3,FALSE)</f>
        <v>0</v>
      </c>
      <c r="H859" s="243"/>
      <c r="I859" s="56"/>
      <c r="J859" s="286" t="str">
        <f t="shared" si="86"/>
        <v>n</v>
      </c>
      <c r="K859" s="286">
        <f>VLOOKUP(F859,Terceros!A:D,4,FALSE)</f>
        <v>0</v>
      </c>
      <c r="L859" s="61" t="s">
        <v>63</v>
      </c>
      <c r="M859" s="57"/>
      <c r="N859" s="58"/>
      <c r="O859" s="57">
        <f t="shared" si="82"/>
        <v>0</v>
      </c>
      <c r="P859" s="59"/>
      <c r="Q859" s="58"/>
      <c r="R859" s="57">
        <f t="shared" si="83"/>
        <v>0</v>
      </c>
      <c r="S859" s="99">
        <f t="shared" si="87"/>
        <v>0</v>
      </c>
      <c r="T859" s="56"/>
      <c r="U859" s="60"/>
      <c r="V859" s="322"/>
      <c r="W859" s="56"/>
      <c r="X859" s="242">
        <f>VLOOKUP(F859,Terceros!A$2:A$301,1,FALSE)</f>
        <v>0</v>
      </c>
      <c r="Y859" s="238">
        <f>VLOOKUP(H859,CR!A$3:A$27,1,FALSE)</f>
        <v>0</v>
      </c>
      <c r="Z859" s="285">
        <f>VLOOKUP(F859,Terceros!A:B,2,FALSE)</f>
        <v>0</v>
      </c>
      <c r="AA859" s="242">
        <f>VLOOKUP(H859,CR!A$1:CK$26,89,FALSE)</f>
        <v>0</v>
      </c>
    </row>
    <row r="860" spans="1:27" x14ac:dyDescent="0.25">
      <c r="A860" s="5">
        <f t="shared" si="84"/>
        <v>1900</v>
      </c>
      <c r="B860" s="5">
        <f t="shared" si="85"/>
        <v>1</v>
      </c>
      <c r="C860" s="5" t="str">
        <f>VLOOKUP(B860,Tablas!E$1:F$13,2,FALSE)</f>
        <v>1T</v>
      </c>
      <c r="D860" s="60"/>
      <c r="E860" s="55"/>
      <c r="F860" s="243"/>
      <c r="G860" s="419">
        <f>VLOOKUP(F860,Terceros!A:C,3,FALSE)</f>
        <v>0</v>
      </c>
      <c r="H860" s="243"/>
      <c r="I860" s="56"/>
      <c r="J860" s="286" t="str">
        <f t="shared" si="86"/>
        <v>n</v>
      </c>
      <c r="K860" s="286">
        <f>VLOOKUP(F860,Terceros!A:D,4,FALSE)</f>
        <v>0</v>
      </c>
      <c r="L860" s="61" t="s">
        <v>63</v>
      </c>
      <c r="M860" s="57"/>
      <c r="N860" s="58"/>
      <c r="O860" s="57">
        <f t="shared" si="82"/>
        <v>0</v>
      </c>
      <c r="P860" s="59"/>
      <c r="Q860" s="58"/>
      <c r="R860" s="57">
        <f t="shared" si="83"/>
        <v>0</v>
      </c>
      <c r="S860" s="99">
        <f t="shared" si="87"/>
        <v>0</v>
      </c>
      <c r="T860" s="56"/>
      <c r="U860" s="60"/>
      <c r="V860" s="322"/>
      <c r="W860" s="56"/>
      <c r="X860" s="242">
        <f>VLOOKUP(F860,Terceros!A$2:A$301,1,FALSE)</f>
        <v>0</v>
      </c>
      <c r="Y860" s="238">
        <f>VLOOKUP(H860,CR!A$3:A$27,1,FALSE)</f>
        <v>0</v>
      </c>
      <c r="Z860" s="285">
        <f>VLOOKUP(F860,Terceros!A:B,2,FALSE)</f>
        <v>0</v>
      </c>
      <c r="AA860" s="242">
        <f>VLOOKUP(H860,CR!A$1:CK$26,89,FALSE)</f>
        <v>0</v>
      </c>
    </row>
    <row r="861" spans="1:27" x14ac:dyDescent="0.25">
      <c r="A861" s="5">
        <f t="shared" si="84"/>
        <v>1900</v>
      </c>
      <c r="B861" s="5">
        <f t="shared" si="85"/>
        <v>1</v>
      </c>
      <c r="C861" s="5" t="str">
        <f>VLOOKUP(B861,Tablas!E$1:F$13,2,FALSE)</f>
        <v>1T</v>
      </c>
      <c r="D861" s="60"/>
      <c r="E861" s="55"/>
      <c r="F861" s="243"/>
      <c r="G861" s="419">
        <f>VLOOKUP(F861,Terceros!A:C,3,FALSE)</f>
        <v>0</v>
      </c>
      <c r="H861" s="243"/>
      <c r="I861" s="56"/>
      <c r="J861" s="286" t="str">
        <f t="shared" si="86"/>
        <v>n</v>
      </c>
      <c r="K861" s="286">
        <f>VLOOKUP(F861,Terceros!A:D,4,FALSE)</f>
        <v>0</v>
      </c>
      <c r="L861" s="61" t="s">
        <v>63</v>
      </c>
      <c r="M861" s="57"/>
      <c r="N861" s="58"/>
      <c r="O861" s="57">
        <f t="shared" si="82"/>
        <v>0</v>
      </c>
      <c r="P861" s="59"/>
      <c r="Q861" s="58"/>
      <c r="R861" s="57">
        <f t="shared" si="83"/>
        <v>0</v>
      </c>
      <c r="S861" s="99">
        <f t="shared" si="87"/>
        <v>0</v>
      </c>
      <c r="T861" s="56"/>
      <c r="U861" s="60"/>
      <c r="V861" s="322"/>
      <c r="W861" s="56"/>
      <c r="X861" s="242">
        <f>VLOOKUP(F861,Terceros!A$2:A$301,1,FALSE)</f>
        <v>0</v>
      </c>
      <c r="Y861" s="238">
        <f>VLOOKUP(H861,CR!A$3:A$27,1,FALSE)</f>
        <v>0</v>
      </c>
      <c r="Z861" s="285">
        <f>VLOOKUP(F861,Terceros!A:B,2,FALSE)</f>
        <v>0</v>
      </c>
      <c r="AA861" s="242">
        <f>VLOOKUP(H861,CR!A$1:CK$26,89,FALSE)</f>
        <v>0</v>
      </c>
    </row>
    <row r="862" spans="1:27" x14ac:dyDescent="0.25">
      <c r="A862" s="5">
        <f t="shared" si="84"/>
        <v>1900</v>
      </c>
      <c r="B862" s="5">
        <f t="shared" si="85"/>
        <v>1</v>
      </c>
      <c r="C862" s="5" t="str">
        <f>VLOOKUP(B862,Tablas!E$1:F$13,2,FALSE)</f>
        <v>1T</v>
      </c>
      <c r="D862" s="60"/>
      <c r="E862" s="55"/>
      <c r="F862" s="243"/>
      <c r="G862" s="419">
        <f>VLOOKUP(F862,Terceros!A:C,3,FALSE)</f>
        <v>0</v>
      </c>
      <c r="H862" s="243"/>
      <c r="I862" s="56"/>
      <c r="J862" s="286" t="str">
        <f t="shared" si="86"/>
        <v>n</v>
      </c>
      <c r="K862" s="286">
        <f>VLOOKUP(F862,Terceros!A:D,4,FALSE)</f>
        <v>0</v>
      </c>
      <c r="L862" s="61" t="s">
        <v>63</v>
      </c>
      <c r="M862" s="57"/>
      <c r="N862" s="58"/>
      <c r="O862" s="57">
        <f t="shared" si="82"/>
        <v>0</v>
      </c>
      <c r="P862" s="59"/>
      <c r="Q862" s="58"/>
      <c r="R862" s="57">
        <f t="shared" si="83"/>
        <v>0</v>
      </c>
      <c r="S862" s="99">
        <f t="shared" si="87"/>
        <v>0</v>
      </c>
      <c r="T862" s="56"/>
      <c r="U862" s="60"/>
      <c r="V862" s="322"/>
      <c r="W862" s="56"/>
      <c r="X862" s="242">
        <f>VLOOKUP(F862,Terceros!A$2:A$301,1,FALSE)</f>
        <v>0</v>
      </c>
      <c r="Y862" s="238">
        <f>VLOOKUP(H862,CR!A$3:A$27,1,FALSE)</f>
        <v>0</v>
      </c>
      <c r="Z862" s="285">
        <f>VLOOKUP(F862,Terceros!A:B,2,FALSE)</f>
        <v>0</v>
      </c>
      <c r="AA862" s="242">
        <f>VLOOKUP(H862,CR!A$1:CK$26,89,FALSE)</f>
        <v>0</v>
      </c>
    </row>
    <row r="863" spans="1:27" x14ac:dyDescent="0.25">
      <c r="A863" s="5">
        <f t="shared" si="84"/>
        <v>1900</v>
      </c>
      <c r="B863" s="5">
        <f t="shared" si="85"/>
        <v>1</v>
      </c>
      <c r="C863" s="5" t="str">
        <f>VLOOKUP(B863,Tablas!E$1:F$13,2,FALSE)</f>
        <v>1T</v>
      </c>
      <c r="D863" s="60"/>
      <c r="E863" s="55"/>
      <c r="F863" s="243"/>
      <c r="G863" s="419">
        <f>VLOOKUP(F863,Terceros!A:C,3,FALSE)</f>
        <v>0</v>
      </c>
      <c r="H863" s="243"/>
      <c r="I863" s="56"/>
      <c r="J863" s="286" t="str">
        <f t="shared" si="86"/>
        <v>n</v>
      </c>
      <c r="K863" s="286">
        <f>VLOOKUP(F863,Terceros!A:D,4,FALSE)</f>
        <v>0</v>
      </c>
      <c r="L863" s="61" t="s">
        <v>63</v>
      </c>
      <c r="M863" s="57"/>
      <c r="N863" s="58"/>
      <c r="O863" s="57">
        <f t="shared" si="82"/>
        <v>0</v>
      </c>
      <c r="P863" s="59"/>
      <c r="Q863" s="58"/>
      <c r="R863" s="57">
        <f t="shared" si="83"/>
        <v>0</v>
      </c>
      <c r="S863" s="99">
        <f t="shared" si="87"/>
        <v>0</v>
      </c>
      <c r="T863" s="56"/>
      <c r="U863" s="60"/>
      <c r="V863" s="322"/>
      <c r="W863" s="56"/>
      <c r="X863" s="242">
        <f>VLOOKUP(F863,Terceros!A$2:A$301,1,FALSE)</f>
        <v>0</v>
      </c>
      <c r="Y863" s="238">
        <f>VLOOKUP(H863,CR!A$3:A$27,1,FALSE)</f>
        <v>0</v>
      </c>
      <c r="Z863" s="285">
        <f>VLOOKUP(F863,Terceros!A:B,2,FALSE)</f>
        <v>0</v>
      </c>
      <c r="AA863" s="242">
        <f>VLOOKUP(H863,CR!A$1:CK$26,89,FALSE)</f>
        <v>0</v>
      </c>
    </row>
    <row r="864" spans="1:27" x14ac:dyDescent="0.25">
      <c r="A864" s="5">
        <f t="shared" si="84"/>
        <v>1900</v>
      </c>
      <c r="B864" s="5">
        <f t="shared" si="85"/>
        <v>1</v>
      </c>
      <c r="C864" s="5" t="str">
        <f>VLOOKUP(B864,Tablas!E$1:F$13,2,FALSE)</f>
        <v>1T</v>
      </c>
      <c r="D864" s="60"/>
      <c r="E864" s="55"/>
      <c r="F864" s="243"/>
      <c r="G864" s="419">
        <f>VLOOKUP(F864,Terceros!A:C,3,FALSE)</f>
        <v>0</v>
      </c>
      <c r="H864" s="243"/>
      <c r="I864" s="56"/>
      <c r="J864" s="286" t="str">
        <f t="shared" si="86"/>
        <v>n</v>
      </c>
      <c r="K864" s="286">
        <f>VLOOKUP(F864,Terceros!A:D,4,FALSE)</f>
        <v>0</v>
      </c>
      <c r="L864" s="61" t="s">
        <v>63</v>
      </c>
      <c r="M864" s="57"/>
      <c r="N864" s="58"/>
      <c r="O864" s="57">
        <f t="shared" si="82"/>
        <v>0</v>
      </c>
      <c r="P864" s="59"/>
      <c r="Q864" s="58"/>
      <c r="R864" s="57">
        <f t="shared" si="83"/>
        <v>0</v>
      </c>
      <c r="S864" s="99">
        <f t="shared" si="87"/>
        <v>0</v>
      </c>
      <c r="T864" s="56"/>
      <c r="U864" s="60"/>
      <c r="V864" s="322"/>
      <c r="W864" s="56"/>
      <c r="X864" s="242">
        <f>VLOOKUP(F864,Terceros!A$2:A$301,1,FALSE)</f>
        <v>0</v>
      </c>
      <c r="Y864" s="238">
        <f>VLOOKUP(H864,CR!A$3:A$27,1,FALSE)</f>
        <v>0</v>
      </c>
      <c r="Z864" s="285">
        <f>VLOOKUP(F864,Terceros!A:B,2,FALSE)</f>
        <v>0</v>
      </c>
      <c r="AA864" s="242">
        <f>VLOOKUP(H864,CR!A$1:CK$26,89,FALSE)</f>
        <v>0</v>
      </c>
    </row>
    <row r="865" spans="1:27" x14ac:dyDescent="0.25">
      <c r="A865" s="5">
        <f t="shared" si="84"/>
        <v>1900</v>
      </c>
      <c r="B865" s="5">
        <f t="shared" si="85"/>
        <v>1</v>
      </c>
      <c r="C865" s="5" t="str">
        <f>VLOOKUP(B865,Tablas!E$1:F$13,2,FALSE)</f>
        <v>1T</v>
      </c>
      <c r="D865" s="60"/>
      <c r="E865" s="55"/>
      <c r="F865" s="243"/>
      <c r="G865" s="419">
        <f>VLOOKUP(F865,Terceros!A:C,3,FALSE)</f>
        <v>0</v>
      </c>
      <c r="H865" s="243"/>
      <c r="I865" s="56"/>
      <c r="J865" s="286" t="str">
        <f t="shared" si="86"/>
        <v>n</v>
      </c>
      <c r="K865" s="286">
        <f>VLOOKUP(F865,Terceros!A:D,4,FALSE)</f>
        <v>0</v>
      </c>
      <c r="L865" s="61" t="s">
        <v>63</v>
      </c>
      <c r="M865" s="57"/>
      <c r="N865" s="58"/>
      <c r="O865" s="57">
        <f t="shared" si="82"/>
        <v>0</v>
      </c>
      <c r="P865" s="59"/>
      <c r="Q865" s="58"/>
      <c r="R865" s="57">
        <f t="shared" si="83"/>
        <v>0</v>
      </c>
      <c r="S865" s="99">
        <f t="shared" si="87"/>
        <v>0</v>
      </c>
      <c r="T865" s="56"/>
      <c r="U865" s="60"/>
      <c r="V865" s="322"/>
      <c r="W865" s="56"/>
      <c r="X865" s="242">
        <f>VLOOKUP(F865,Terceros!A$2:A$301,1,FALSE)</f>
        <v>0</v>
      </c>
      <c r="Y865" s="238">
        <f>VLOOKUP(H865,CR!A$3:A$27,1,FALSE)</f>
        <v>0</v>
      </c>
      <c r="Z865" s="285">
        <f>VLOOKUP(F865,Terceros!A:B,2,FALSE)</f>
        <v>0</v>
      </c>
      <c r="AA865" s="242">
        <f>VLOOKUP(H865,CR!A$1:CK$26,89,FALSE)</f>
        <v>0</v>
      </c>
    </row>
    <row r="866" spans="1:27" x14ac:dyDescent="0.25">
      <c r="A866" s="5">
        <f t="shared" si="84"/>
        <v>1900</v>
      </c>
      <c r="B866" s="5">
        <f t="shared" si="85"/>
        <v>1</v>
      </c>
      <c r="C866" s="5" t="str">
        <f>VLOOKUP(B866,Tablas!E$1:F$13,2,FALSE)</f>
        <v>1T</v>
      </c>
      <c r="D866" s="60"/>
      <c r="E866" s="55"/>
      <c r="F866" s="243"/>
      <c r="G866" s="419">
        <f>VLOOKUP(F866,Terceros!A:C,3,FALSE)</f>
        <v>0</v>
      </c>
      <c r="H866" s="243"/>
      <c r="I866" s="56"/>
      <c r="J866" s="286" t="str">
        <f t="shared" si="86"/>
        <v>n</v>
      </c>
      <c r="K866" s="286">
        <f>VLOOKUP(F866,Terceros!A:D,4,FALSE)</f>
        <v>0</v>
      </c>
      <c r="L866" s="61" t="s">
        <v>63</v>
      </c>
      <c r="M866" s="57"/>
      <c r="N866" s="58"/>
      <c r="O866" s="57">
        <f t="shared" si="82"/>
        <v>0</v>
      </c>
      <c r="P866" s="59"/>
      <c r="Q866" s="58"/>
      <c r="R866" s="57">
        <f t="shared" si="83"/>
        <v>0</v>
      </c>
      <c r="S866" s="99">
        <f t="shared" si="87"/>
        <v>0</v>
      </c>
      <c r="T866" s="56"/>
      <c r="U866" s="60"/>
      <c r="V866" s="322"/>
      <c r="W866" s="56"/>
      <c r="X866" s="242">
        <f>VLOOKUP(F866,Terceros!A$2:A$301,1,FALSE)</f>
        <v>0</v>
      </c>
      <c r="Y866" s="238">
        <f>VLOOKUP(H866,CR!A$3:A$27,1,FALSE)</f>
        <v>0</v>
      </c>
      <c r="Z866" s="285">
        <f>VLOOKUP(F866,Terceros!A:B,2,FALSE)</f>
        <v>0</v>
      </c>
      <c r="AA866" s="242">
        <f>VLOOKUP(H866,CR!A$1:CK$26,89,FALSE)</f>
        <v>0</v>
      </c>
    </row>
    <row r="867" spans="1:27" x14ac:dyDescent="0.25">
      <c r="A867" s="5">
        <f t="shared" si="84"/>
        <v>1900</v>
      </c>
      <c r="B867" s="5">
        <f t="shared" si="85"/>
        <v>1</v>
      </c>
      <c r="C867" s="5" t="str">
        <f>VLOOKUP(B867,Tablas!E$1:F$13,2,FALSE)</f>
        <v>1T</v>
      </c>
      <c r="D867" s="60"/>
      <c r="E867" s="55"/>
      <c r="F867" s="243"/>
      <c r="G867" s="419">
        <f>VLOOKUP(F867,Terceros!A:C,3,FALSE)</f>
        <v>0</v>
      </c>
      <c r="H867" s="243"/>
      <c r="I867" s="56"/>
      <c r="J867" s="286" t="str">
        <f t="shared" si="86"/>
        <v>n</v>
      </c>
      <c r="K867" s="286">
        <f>VLOOKUP(F867,Terceros!A:D,4,FALSE)</f>
        <v>0</v>
      </c>
      <c r="L867" s="61" t="s">
        <v>63</v>
      </c>
      <c r="M867" s="57"/>
      <c r="N867" s="58"/>
      <c r="O867" s="57">
        <f t="shared" si="82"/>
        <v>0</v>
      </c>
      <c r="P867" s="59"/>
      <c r="Q867" s="58"/>
      <c r="R867" s="57">
        <f t="shared" si="83"/>
        <v>0</v>
      </c>
      <c r="S867" s="99">
        <f t="shared" si="87"/>
        <v>0</v>
      </c>
      <c r="T867" s="56"/>
      <c r="U867" s="60"/>
      <c r="V867" s="322"/>
      <c r="W867" s="56"/>
      <c r="X867" s="242">
        <f>VLOOKUP(F867,Terceros!A$2:A$301,1,FALSE)</f>
        <v>0</v>
      </c>
      <c r="Y867" s="238">
        <f>VLOOKUP(H867,CR!A$3:A$27,1,FALSE)</f>
        <v>0</v>
      </c>
      <c r="Z867" s="285">
        <f>VLOOKUP(F867,Terceros!A:B,2,FALSE)</f>
        <v>0</v>
      </c>
      <c r="AA867" s="242">
        <f>VLOOKUP(H867,CR!A$1:CK$26,89,FALSE)</f>
        <v>0</v>
      </c>
    </row>
    <row r="868" spans="1:27" x14ac:dyDescent="0.25">
      <c r="A868" s="5">
        <f t="shared" si="84"/>
        <v>1900</v>
      </c>
      <c r="B868" s="5">
        <f t="shared" si="85"/>
        <v>1</v>
      </c>
      <c r="C868" s="5" t="str">
        <f>VLOOKUP(B868,Tablas!E$1:F$13,2,FALSE)</f>
        <v>1T</v>
      </c>
      <c r="D868" s="60"/>
      <c r="E868" s="55"/>
      <c r="F868" s="243"/>
      <c r="G868" s="419">
        <f>VLOOKUP(F868,Terceros!A:C,3,FALSE)</f>
        <v>0</v>
      </c>
      <c r="H868" s="243"/>
      <c r="I868" s="56"/>
      <c r="J868" s="286" t="str">
        <f t="shared" si="86"/>
        <v>n</v>
      </c>
      <c r="K868" s="286">
        <f>VLOOKUP(F868,Terceros!A:D,4,FALSE)</f>
        <v>0</v>
      </c>
      <c r="L868" s="61" t="s">
        <v>63</v>
      </c>
      <c r="M868" s="57"/>
      <c r="N868" s="58"/>
      <c r="O868" s="57">
        <f t="shared" si="82"/>
        <v>0</v>
      </c>
      <c r="P868" s="59"/>
      <c r="Q868" s="58"/>
      <c r="R868" s="57">
        <f t="shared" si="83"/>
        <v>0</v>
      </c>
      <c r="S868" s="99">
        <f t="shared" si="87"/>
        <v>0</v>
      </c>
      <c r="T868" s="56"/>
      <c r="U868" s="60"/>
      <c r="V868" s="322"/>
      <c r="W868" s="56"/>
      <c r="X868" s="242">
        <f>VLOOKUP(F868,Terceros!A$2:A$301,1,FALSE)</f>
        <v>0</v>
      </c>
      <c r="Y868" s="238">
        <f>VLOOKUP(H868,CR!A$3:A$27,1,FALSE)</f>
        <v>0</v>
      </c>
      <c r="Z868" s="285">
        <f>VLOOKUP(F868,Terceros!A:B,2,FALSE)</f>
        <v>0</v>
      </c>
      <c r="AA868" s="242">
        <f>VLOOKUP(H868,CR!A$1:CK$26,89,FALSE)</f>
        <v>0</v>
      </c>
    </row>
    <row r="869" spans="1:27" x14ac:dyDescent="0.25">
      <c r="A869" s="5">
        <f t="shared" si="84"/>
        <v>1900</v>
      </c>
      <c r="B869" s="5">
        <f t="shared" si="85"/>
        <v>1</v>
      </c>
      <c r="C869" s="5" t="str">
        <f>VLOOKUP(B869,Tablas!E$1:F$13,2,FALSE)</f>
        <v>1T</v>
      </c>
      <c r="D869" s="60"/>
      <c r="E869" s="55"/>
      <c r="F869" s="243"/>
      <c r="G869" s="419">
        <f>VLOOKUP(F869,Terceros!A:C,3,FALSE)</f>
        <v>0</v>
      </c>
      <c r="H869" s="243"/>
      <c r="I869" s="56"/>
      <c r="J869" s="286" t="str">
        <f t="shared" si="86"/>
        <v>n</v>
      </c>
      <c r="K869" s="286">
        <f>VLOOKUP(F869,Terceros!A:D,4,FALSE)</f>
        <v>0</v>
      </c>
      <c r="L869" s="61" t="s">
        <v>63</v>
      </c>
      <c r="M869" s="57"/>
      <c r="N869" s="58"/>
      <c r="O869" s="57">
        <f t="shared" si="82"/>
        <v>0</v>
      </c>
      <c r="P869" s="59"/>
      <c r="Q869" s="58"/>
      <c r="R869" s="57">
        <f t="shared" si="83"/>
        <v>0</v>
      </c>
      <c r="S869" s="99">
        <f t="shared" si="87"/>
        <v>0</v>
      </c>
      <c r="T869" s="56"/>
      <c r="U869" s="60"/>
      <c r="V869" s="322"/>
      <c r="W869" s="56"/>
      <c r="X869" s="242">
        <f>VLOOKUP(F869,Terceros!A$2:A$301,1,FALSE)</f>
        <v>0</v>
      </c>
      <c r="Y869" s="238">
        <f>VLOOKUP(H869,CR!A$3:A$27,1,FALSE)</f>
        <v>0</v>
      </c>
      <c r="Z869" s="285">
        <f>VLOOKUP(F869,Terceros!A:B,2,FALSE)</f>
        <v>0</v>
      </c>
      <c r="AA869" s="242">
        <f>VLOOKUP(H869,CR!A$1:CK$26,89,FALSE)</f>
        <v>0</v>
      </c>
    </row>
    <row r="870" spans="1:27" x14ac:dyDescent="0.25">
      <c r="A870" s="5">
        <f t="shared" si="84"/>
        <v>1900</v>
      </c>
      <c r="B870" s="5">
        <f t="shared" si="85"/>
        <v>1</v>
      </c>
      <c r="C870" s="5" t="str">
        <f>VLOOKUP(B870,Tablas!E$1:F$13,2,FALSE)</f>
        <v>1T</v>
      </c>
      <c r="D870" s="60"/>
      <c r="E870" s="55"/>
      <c r="F870" s="243"/>
      <c r="G870" s="419">
        <f>VLOOKUP(F870,Terceros!A:C,3,FALSE)</f>
        <v>0</v>
      </c>
      <c r="H870" s="243"/>
      <c r="I870" s="56"/>
      <c r="J870" s="286" t="str">
        <f t="shared" si="86"/>
        <v>n</v>
      </c>
      <c r="K870" s="286">
        <f>VLOOKUP(F870,Terceros!A:D,4,FALSE)</f>
        <v>0</v>
      </c>
      <c r="L870" s="61" t="s">
        <v>63</v>
      </c>
      <c r="M870" s="57"/>
      <c r="N870" s="58"/>
      <c r="O870" s="57">
        <f t="shared" si="82"/>
        <v>0</v>
      </c>
      <c r="P870" s="59"/>
      <c r="Q870" s="58"/>
      <c r="R870" s="57">
        <f t="shared" si="83"/>
        <v>0</v>
      </c>
      <c r="S870" s="99">
        <f t="shared" si="87"/>
        <v>0</v>
      </c>
      <c r="T870" s="56"/>
      <c r="U870" s="60"/>
      <c r="V870" s="322"/>
      <c r="W870" s="56"/>
      <c r="X870" s="242">
        <f>VLOOKUP(F870,Terceros!A$2:A$301,1,FALSE)</f>
        <v>0</v>
      </c>
      <c r="Y870" s="238">
        <f>VLOOKUP(H870,CR!A$3:A$27,1,FALSE)</f>
        <v>0</v>
      </c>
      <c r="Z870" s="285">
        <f>VLOOKUP(F870,Terceros!A:B,2,FALSE)</f>
        <v>0</v>
      </c>
      <c r="AA870" s="242">
        <f>VLOOKUP(H870,CR!A$1:CK$26,89,FALSE)</f>
        <v>0</v>
      </c>
    </row>
    <row r="871" spans="1:27" x14ac:dyDescent="0.25">
      <c r="A871" s="5">
        <f t="shared" si="84"/>
        <v>1900</v>
      </c>
      <c r="B871" s="5">
        <f t="shared" si="85"/>
        <v>1</v>
      </c>
      <c r="C871" s="5" t="str">
        <f>VLOOKUP(B871,Tablas!E$1:F$13,2,FALSE)</f>
        <v>1T</v>
      </c>
      <c r="D871" s="60"/>
      <c r="E871" s="55"/>
      <c r="F871" s="243"/>
      <c r="G871" s="419">
        <f>VLOOKUP(F871,Terceros!A:C,3,FALSE)</f>
        <v>0</v>
      </c>
      <c r="H871" s="243"/>
      <c r="I871" s="56"/>
      <c r="J871" s="286" t="str">
        <f t="shared" si="86"/>
        <v>n</v>
      </c>
      <c r="K871" s="286">
        <f>VLOOKUP(F871,Terceros!A:D,4,FALSE)</f>
        <v>0</v>
      </c>
      <c r="L871" s="61" t="s">
        <v>63</v>
      </c>
      <c r="M871" s="57"/>
      <c r="N871" s="58"/>
      <c r="O871" s="57">
        <f t="shared" si="82"/>
        <v>0</v>
      </c>
      <c r="P871" s="59"/>
      <c r="Q871" s="58"/>
      <c r="R871" s="57">
        <f t="shared" si="83"/>
        <v>0</v>
      </c>
      <c r="S871" s="99">
        <f t="shared" si="87"/>
        <v>0</v>
      </c>
      <c r="T871" s="56"/>
      <c r="U871" s="60"/>
      <c r="V871" s="322"/>
      <c r="W871" s="56"/>
      <c r="X871" s="242">
        <f>VLOOKUP(F871,Terceros!A$2:A$301,1,FALSE)</f>
        <v>0</v>
      </c>
      <c r="Y871" s="238">
        <f>VLOOKUP(H871,CR!A$3:A$27,1,FALSE)</f>
        <v>0</v>
      </c>
      <c r="Z871" s="285">
        <f>VLOOKUP(F871,Terceros!A:B,2,FALSE)</f>
        <v>0</v>
      </c>
      <c r="AA871" s="242">
        <f>VLOOKUP(H871,CR!A$1:CK$26,89,FALSE)</f>
        <v>0</v>
      </c>
    </row>
    <row r="872" spans="1:27" x14ac:dyDescent="0.25">
      <c r="A872" s="5">
        <f t="shared" si="84"/>
        <v>1900</v>
      </c>
      <c r="B872" s="5">
        <f t="shared" si="85"/>
        <v>1</v>
      </c>
      <c r="C872" s="5" t="str">
        <f>VLOOKUP(B872,Tablas!E$1:F$13,2,FALSE)</f>
        <v>1T</v>
      </c>
      <c r="D872" s="60"/>
      <c r="E872" s="55"/>
      <c r="F872" s="243"/>
      <c r="G872" s="419">
        <f>VLOOKUP(F872,Terceros!A:C,3,FALSE)</f>
        <v>0</v>
      </c>
      <c r="H872" s="243"/>
      <c r="I872" s="56"/>
      <c r="J872" s="286" t="str">
        <f t="shared" si="86"/>
        <v>n</v>
      </c>
      <c r="K872" s="286">
        <f>VLOOKUP(F872,Terceros!A:D,4,FALSE)</f>
        <v>0</v>
      </c>
      <c r="L872" s="61" t="s">
        <v>63</v>
      </c>
      <c r="M872" s="57"/>
      <c r="N872" s="58"/>
      <c r="O872" s="57">
        <f t="shared" si="82"/>
        <v>0</v>
      </c>
      <c r="P872" s="59"/>
      <c r="Q872" s="58"/>
      <c r="R872" s="57">
        <f t="shared" si="83"/>
        <v>0</v>
      </c>
      <c r="S872" s="99">
        <f t="shared" si="87"/>
        <v>0</v>
      </c>
      <c r="T872" s="56"/>
      <c r="U872" s="60"/>
      <c r="V872" s="322"/>
      <c r="W872" s="56"/>
      <c r="X872" s="242">
        <f>VLOOKUP(F872,Terceros!A$2:A$301,1,FALSE)</f>
        <v>0</v>
      </c>
      <c r="Y872" s="238">
        <f>VLOOKUP(H872,CR!A$3:A$27,1,FALSE)</f>
        <v>0</v>
      </c>
      <c r="Z872" s="285">
        <f>VLOOKUP(F872,Terceros!A:B,2,FALSE)</f>
        <v>0</v>
      </c>
      <c r="AA872" s="242">
        <f>VLOOKUP(H872,CR!A$1:CK$26,89,FALSE)</f>
        <v>0</v>
      </c>
    </row>
    <row r="873" spans="1:27" x14ac:dyDescent="0.25">
      <c r="A873" s="5">
        <f t="shared" si="84"/>
        <v>1900</v>
      </c>
      <c r="B873" s="5">
        <f t="shared" si="85"/>
        <v>1</v>
      </c>
      <c r="C873" s="5" t="str">
        <f>VLOOKUP(B873,Tablas!E$1:F$13,2,FALSE)</f>
        <v>1T</v>
      </c>
      <c r="D873" s="60"/>
      <c r="E873" s="55"/>
      <c r="F873" s="243"/>
      <c r="G873" s="419">
        <f>VLOOKUP(F873,Terceros!A:C,3,FALSE)</f>
        <v>0</v>
      </c>
      <c r="H873" s="243"/>
      <c r="I873" s="56"/>
      <c r="J873" s="286" t="str">
        <f t="shared" si="86"/>
        <v>n</v>
      </c>
      <c r="K873" s="286">
        <f>VLOOKUP(F873,Terceros!A:D,4,FALSE)</f>
        <v>0</v>
      </c>
      <c r="L873" s="61" t="s">
        <v>63</v>
      </c>
      <c r="M873" s="57"/>
      <c r="N873" s="58"/>
      <c r="O873" s="57">
        <f t="shared" si="82"/>
        <v>0</v>
      </c>
      <c r="P873" s="59"/>
      <c r="Q873" s="58"/>
      <c r="R873" s="57">
        <f t="shared" si="83"/>
        <v>0</v>
      </c>
      <c r="S873" s="99">
        <f t="shared" si="87"/>
        <v>0</v>
      </c>
      <c r="T873" s="56"/>
      <c r="U873" s="60"/>
      <c r="V873" s="322"/>
      <c r="W873" s="56"/>
      <c r="X873" s="242">
        <f>VLOOKUP(F873,Terceros!A$2:A$301,1,FALSE)</f>
        <v>0</v>
      </c>
      <c r="Y873" s="238">
        <f>VLOOKUP(H873,CR!A$3:A$27,1,FALSE)</f>
        <v>0</v>
      </c>
      <c r="Z873" s="285">
        <f>VLOOKUP(F873,Terceros!A:B,2,FALSE)</f>
        <v>0</v>
      </c>
      <c r="AA873" s="242">
        <f>VLOOKUP(H873,CR!A$1:CK$26,89,FALSE)</f>
        <v>0</v>
      </c>
    </row>
    <row r="874" spans="1:27" x14ac:dyDescent="0.25">
      <c r="A874" s="5">
        <f t="shared" si="84"/>
        <v>1900</v>
      </c>
      <c r="B874" s="5">
        <f t="shared" si="85"/>
        <v>1</v>
      </c>
      <c r="C874" s="5" t="str">
        <f>VLOOKUP(B874,Tablas!E$1:F$13,2,FALSE)</f>
        <v>1T</v>
      </c>
      <c r="D874" s="60"/>
      <c r="E874" s="55"/>
      <c r="F874" s="243"/>
      <c r="G874" s="419">
        <f>VLOOKUP(F874,Terceros!A:C,3,FALSE)</f>
        <v>0</v>
      </c>
      <c r="H874" s="243"/>
      <c r="I874" s="56"/>
      <c r="J874" s="286" t="str">
        <f t="shared" si="86"/>
        <v>n</v>
      </c>
      <c r="K874" s="286">
        <f>VLOOKUP(F874,Terceros!A:D,4,FALSE)</f>
        <v>0</v>
      </c>
      <c r="L874" s="61" t="s">
        <v>63</v>
      </c>
      <c r="M874" s="57"/>
      <c r="N874" s="58"/>
      <c r="O874" s="57">
        <f t="shared" si="82"/>
        <v>0</v>
      </c>
      <c r="P874" s="59"/>
      <c r="Q874" s="58"/>
      <c r="R874" s="57">
        <f t="shared" si="83"/>
        <v>0</v>
      </c>
      <c r="S874" s="99">
        <f t="shared" si="87"/>
        <v>0</v>
      </c>
      <c r="T874" s="56"/>
      <c r="U874" s="60"/>
      <c r="V874" s="322"/>
      <c r="W874" s="56"/>
      <c r="X874" s="242">
        <f>VLOOKUP(F874,Terceros!A$2:A$301,1,FALSE)</f>
        <v>0</v>
      </c>
      <c r="Y874" s="238">
        <f>VLOOKUP(H874,CR!A$3:A$27,1,FALSE)</f>
        <v>0</v>
      </c>
      <c r="Z874" s="285">
        <f>VLOOKUP(F874,Terceros!A:B,2,FALSE)</f>
        <v>0</v>
      </c>
      <c r="AA874" s="242">
        <f>VLOOKUP(H874,CR!A$1:CK$26,89,FALSE)</f>
        <v>0</v>
      </c>
    </row>
    <row r="875" spans="1:27" x14ac:dyDescent="0.25">
      <c r="A875" s="5">
        <f t="shared" si="84"/>
        <v>1900</v>
      </c>
      <c r="B875" s="5">
        <f t="shared" si="85"/>
        <v>1</v>
      </c>
      <c r="C875" s="5" t="str">
        <f>VLOOKUP(B875,Tablas!E$1:F$13,2,FALSE)</f>
        <v>1T</v>
      </c>
      <c r="D875" s="60"/>
      <c r="E875" s="55"/>
      <c r="F875" s="243"/>
      <c r="G875" s="419">
        <f>VLOOKUP(F875,Terceros!A:C,3,FALSE)</f>
        <v>0</v>
      </c>
      <c r="H875" s="243"/>
      <c r="I875" s="56"/>
      <c r="J875" s="286" t="str">
        <f t="shared" si="86"/>
        <v>n</v>
      </c>
      <c r="K875" s="286">
        <f>VLOOKUP(F875,Terceros!A:D,4,FALSE)</f>
        <v>0</v>
      </c>
      <c r="L875" s="61" t="s">
        <v>63</v>
      </c>
      <c r="M875" s="57"/>
      <c r="N875" s="58"/>
      <c r="O875" s="57">
        <f t="shared" si="82"/>
        <v>0</v>
      </c>
      <c r="P875" s="59"/>
      <c r="Q875" s="58"/>
      <c r="R875" s="57">
        <f t="shared" si="83"/>
        <v>0</v>
      </c>
      <c r="S875" s="99">
        <f t="shared" si="87"/>
        <v>0</v>
      </c>
      <c r="T875" s="56"/>
      <c r="U875" s="60"/>
      <c r="V875" s="322"/>
      <c r="W875" s="56"/>
      <c r="X875" s="242">
        <f>VLOOKUP(F875,Terceros!A$2:A$301,1,FALSE)</f>
        <v>0</v>
      </c>
      <c r="Y875" s="238">
        <f>VLOOKUP(H875,CR!A$3:A$27,1,FALSE)</f>
        <v>0</v>
      </c>
      <c r="Z875" s="285">
        <f>VLOOKUP(F875,Terceros!A:B,2,FALSE)</f>
        <v>0</v>
      </c>
      <c r="AA875" s="242">
        <f>VLOOKUP(H875,CR!A$1:CK$26,89,FALSE)</f>
        <v>0</v>
      </c>
    </row>
    <row r="876" spans="1:27" x14ac:dyDescent="0.25">
      <c r="A876" s="5">
        <f t="shared" si="84"/>
        <v>1900</v>
      </c>
      <c r="B876" s="5">
        <f t="shared" si="85"/>
        <v>1</v>
      </c>
      <c r="C876" s="5" t="str">
        <f>VLOOKUP(B876,Tablas!E$1:F$13,2,FALSE)</f>
        <v>1T</v>
      </c>
      <c r="D876" s="60"/>
      <c r="E876" s="55"/>
      <c r="F876" s="243"/>
      <c r="G876" s="419">
        <f>VLOOKUP(F876,Terceros!A:C,3,FALSE)</f>
        <v>0</v>
      </c>
      <c r="H876" s="243"/>
      <c r="I876" s="56"/>
      <c r="J876" s="286" t="str">
        <f t="shared" si="86"/>
        <v>n</v>
      </c>
      <c r="K876" s="286">
        <f>VLOOKUP(F876,Terceros!A:D,4,FALSE)</f>
        <v>0</v>
      </c>
      <c r="L876" s="61" t="s">
        <v>63</v>
      </c>
      <c r="M876" s="57"/>
      <c r="N876" s="58"/>
      <c r="O876" s="57">
        <f t="shared" si="82"/>
        <v>0</v>
      </c>
      <c r="P876" s="59"/>
      <c r="Q876" s="58"/>
      <c r="R876" s="57">
        <f t="shared" si="83"/>
        <v>0</v>
      </c>
      <c r="S876" s="99">
        <f t="shared" si="87"/>
        <v>0</v>
      </c>
      <c r="T876" s="56"/>
      <c r="U876" s="60"/>
      <c r="V876" s="322"/>
      <c r="W876" s="56"/>
      <c r="X876" s="242">
        <f>VLOOKUP(F876,Terceros!A$2:A$301,1,FALSE)</f>
        <v>0</v>
      </c>
      <c r="Y876" s="238">
        <f>VLOOKUP(H876,CR!A$3:A$27,1,FALSE)</f>
        <v>0</v>
      </c>
      <c r="Z876" s="285">
        <f>VLOOKUP(F876,Terceros!A:B,2,FALSE)</f>
        <v>0</v>
      </c>
      <c r="AA876" s="242">
        <f>VLOOKUP(H876,CR!A$1:CK$26,89,FALSE)</f>
        <v>0</v>
      </c>
    </row>
    <row r="877" spans="1:27" x14ac:dyDescent="0.25">
      <c r="A877" s="5">
        <f t="shared" si="84"/>
        <v>1900</v>
      </c>
      <c r="B877" s="5">
        <f t="shared" si="85"/>
        <v>1</v>
      </c>
      <c r="C877" s="5" t="str">
        <f>VLOOKUP(B877,Tablas!E$1:F$13,2,FALSE)</f>
        <v>1T</v>
      </c>
      <c r="D877" s="60"/>
      <c r="E877" s="55"/>
      <c r="F877" s="243"/>
      <c r="G877" s="419">
        <f>VLOOKUP(F877,Terceros!A:C,3,FALSE)</f>
        <v>0</v>
      </c>
      <c r="H877" s="243"/>
      <c r="I877" s="56"/>
      <c r="J877" s="286" t="str">
        <f t="shared" si="86"/>
        <v>n</v>
      </c>
      <c r="K877" s="286">
        <f>VLOOKUP(F877,Terceros!A:D,4,FALSE)</f>
        <v>0</v>
      </c>
      <c r="L877" s="61" t="s">
        <v>63</v>
      </c>
      <c r="M877" s="57"/>
      <c r="N877" s="58"/>
      <c r="O877" s="57">
        <f t="shared" si="82"/>
        <v>0</v>
      </c>
      <c r="P877" s="59"/>
      <c r="Q877" s="58"/>
      <c r="R877" s="57">
        <f t="shared" si="83"/>
        <v>0</v>
      </c>
      <c r="S877" s="99">
        <f t="shared" si="87"/>
        <v>0</v>
      </c>
      <c r="T877" s="56"/>
      <c r="U877" s="60"/>
      <c r="V877" s="322"/>
      <c r="W877" s="56"/>
      <c r="X877" s="242">
        <f>VLOOKUP(F877,Terceros!A$2:A$301,1,FALSE)</f>
        <v>0</v>
      </c>
      <c r="Y877" s="238">
        <f>VLOOKUP(H877,CR!A$3:A$27,1,FALSE)</f>
        <v>0</v>
      </c>
      <c r="Z877" s="285">
        <f>VLOOKUP(F877,Terceros!A:B,2,FALSE)</f>
        <v>0</v>
      </c>
      <c r="AA877" s="242">
        <f>VLOOKUP(H877,CR!A$1:CK$26,89,FALSE)</f>
        <v>0</v>
      </c>
    </row>
    <row r="878" spans="1:27" x14ac:dyDescent="0.25">
      <c r="A878" s="5">
        <f t="shared" si="84"/>
        <v>1900</v>
      </c>
      <c r="B878" s="5">
        <f t="shared" si="85"/>
        <v>1</v>
      </c>
      <c r="C878" s="5" t="str">
        <f>VLOOKUP(B878,Tablas!E$1:F$13,2,FALSE)</f>
        <v>1T</v>
      </c>
      <c r="D878" s="60"/>
      <c r="E878" s="55"/>
      <c r="F878" s="243"/>
      <c r="G878" s="419">
        <f>VLOOKUP(F878,Terceros!A:C,3,FALSE)</f>
        <v>0</v>
      </c>
      <c r="H878" s="243"/>
      <c r="I878" s="56"/>
      <c r="J878" s="286" t="str">
        <f t="shared" si="86"/>
        <v>n</v>
      </c>
      <c r="K878" s="286">
        <f>VLOOKUP(F878,Terceros!A:D,4,FALSE)</f>
        <v>0</v>
      </c>
      <c r="L878" s="61" t="s">
        <v>63</v>
      </c>
      <c r="M878" s="57"/>
      <c r="N878" s="58"/>
      <c r="O878" s="57">
        <f t="shared" si="82"/>
        <v>0</v>
      </c>
      <c r="P878" s="59"/>
      <c r="Q878" s="58"/>
      <c r="R878" s="57">
        <f t="shared" si="83"/>
        <v>0</v>
      </c>
      <c r="S878" s="99">
        <f t="shared" si="87"/>
        <v>0</v>
      </c>
      <c r="T878" s="56"/>
      <c r="U878" s="60"/>
      <c r="V878" s="322"/>
      <c r="W878" s="56"/>
      <c r="X878" s="242">
        <f>VLOOKUP(F878,Terceros!A$2:A$301,1,FALSE)</f>
        <v>0</v>
      </c>
      <c r="Y878" s="238">
        <f>VLOOKUP(H878,CR!A$3:A$27,1,FALSE)</f>
        <v>0</v>
      </c>
      <c r="Z878" s="285">
        <f>VLOOKUP(F878,Terceros!A:B,2,FALSE)</f>
        <v>0</v>
      </c>
      <c r="AA878" s="242">
        <f>VLOOKUP(H878,CR!A$1:CK$26,89,FALSE)</f>
        <v>0</v>
      </c>
    </row>
    <row r="879" spans="1:27" x14ac:dyDescent="0.25">
      <c r="A879" s="5">
        <f t="shared" si="84"/>
        <v>1900</v>
      </c>
      <c r="B879" s="5">
        <f t="shared" si="85"/>
        <v>1</v>
      </c>
      <c r="C879" s="5" t="str">
        <f>VLOOKUP(B879,Tablas!E$1:F$13,2,FALSE)</f>
        <v>1T</v>
      </c>
      <c r="D879" s="60"/>
      <c r="E879" s="55"/>
      <c r="F879" s="243"/>
      <c r="G879" s="419">
        <f>VLOOKUP(F879,Terceros!A:C,3,FALSE)</f>
        <v>0</v>
      </c>
      <c r="H879" s="243"/>
      <c r="I879" s="56"/>
      <c r="J879" s="286" t="str">
        <f t="shared" si="86"/>
        <v>n</v>
      </c>
      <c r="K879" s="286">
        <f>VLOOKUP(F879,Terceros!A:D,4,FALSE)</f>
        <v>0</v>
      </c>
      <c r="L879" s="61" t="s">
        <v>63</v>
      </c>
      <c r="M879" s="57"/>
      <c r="N879" s="58"/>
      <c r="O879" s="57">
        <f t="shared" si="82"/>
        <v>0</v>
      </c>
      <c r="P879" s="59"/>
      <c r="Q879" s="58"/>
      <c r="R879" s="57">
        <f t="shared" si="83"/>
        <v>0</v>
      </c>
      <c r="S879" s="99">
        <f t="shared" si="87"/>
        <v>0</v>
      </c>
      <c r="T879" s="56"/>
      <c r="U879" s="60"/>
      <c r="V879" s="322"/>
      <c r="W879" s="56"/>
      <c r="X879" s="242">
        <f>VLOOKUP(F879,Terceros!A$2:A$301,1,FALSE)</f>
        <v>0</v>
      </c>
      <c r="Y879" s="238">
        <f>VLOOKUP(H879,CR!A$3:A$27,1,FALSE)</f>
        <v>0</v>
      </c>
      <c r="Z879" s="285">
        <f>VLOOKUP(F879,Terceros!A:B,2,FALSE)</f>
        <v>0</v>
      </c>
      <c r="AA879" s="242">
        <f>VLOOKUP(H879,CR!A$1:CK$26,89,FALSE)</f>
        <v>0</v>
      </c>
    </row>
    <row r="880" spans="1:27" x14ac:dyDescent="0.25">
      <c r="A880" s="5">
        <f t="shared" si="84"/>
        <v>1900</v>
      </c>
      <c r="B880" s="5">
        <f t="shared" si="85"/>
        <v>1</v>
      </c>
      <c r="C880" s="5" t="str">
        <f>VLOOKUP(B880,Tablas!E$1:F$13,2,FALSE)</f>
        <v>1T</v>
      </c>
      <c r="D880" s="60"/>
      <c r="E880" s="55"/>
      <c r="F880" s="243"/>
      <c r="G880" s="419">
        <f>VLOOKUP(F880,Terceros!A:C,3,FALSE)</f>
        <v>0</v>
      </c>
      <c r="H880" s="243"/>
      <c r="I880" s="56"/>
      <c r="J880" s="286" t="str">
        <f t="shared" si="86"/>
        <v>n</v>
      </c>
      <c r="K880" s="286">
        <f>VLOOKUP(F880,Terceros!A:D,4,FALSE)</f>
        <v>0</v>
      </c>
      <c r="L880" s="61" t="s">
        <v>63</v>
      </c>
      <c r="M880" s="57"/>
      <c r="N880" s="58"/>
      <c r="O880" s="57">
        <f t="shared" si="82"/>
        <v>0</v>
      </c>
      <c r="P880" s="59"/>
      <c r="Q880" s="58"/>
      <c r="R880" s="57">
        <f t="shared" si="83"/>
        <v>0</v>
      </c>
      <c r="S880" s="99">
        <f t="shared" si="87"/>
        <v>0</v>
      </c>
      <c r="T880" s="56"/>
      <c r="U880" s="60"/>
      <c r="V880" s="322"/>
      <c r="W880" s="56"/>
      <c r="X880" s="242">
        <f>VLOOKUP(F880,Terceros!A$2:A$301,1,FALSE)</f>
        <v>0</v>
      </c>
      <c r="Y880" s="238">
        <f>VLOOKUP(H880,CR!A$3:A$27,1,FALSE)</f>
        <v>0</v>
      </c>
      <c r="Z880" s="285">
        <f>VLOOKUP(F880,Terceros!A:B,2,FALSE)</f>
        <v>0</v>
      </c>
      <c r="AA880" s="242">
        <f>VLOOKUP(H880,CR!A$1:CK$26,89,FALSE)</f>
        <v>0</v>
      </c>
    </row>
    <row r="881" spans="1:27" x14ac:dyDescent="0.25">
      <c r="A881" s="5">
        <f t="shared" si="84"/>
        <v>1900</v>
      </c>
      <c r="B881" s="5">
        <f t="shared" si="85"/>
        <v>1</v>
      </c>
      <c r="C881" s="5" t="str">
        <f>VLOOKUP(B881,Tablas!E$1:F$13,2,FALSE)</f>
        <v>1T</v>
      </c>
      <c r="D881" s="60"/>
      <c r="E881" s="55"/>
      <c r="F881" s="243"/>
      <c r="G881" s="419">
        <f>VLOOKUP(F881,Terceros!A:C,3,FALSE)</f>
        <v>0</v>
      </c>
      <c r="H881" s="243"/>
      <c r="I881" s="56"/>
      <c r="J881" s="286" t="str">
        <f t="shared" si="86"/>
        <v>n</v>
      </c>
      <c r="K881" s="286">
        <f>VLOOKUP(F881,Terceros!A:D,4,FALSE)</f>
        <v>0</v>
      </c>
      <c r="L881" s="61" t="s">
        <v>63</v>
      </c>
      <c r="M881" s="57"/>
      <c r="N881" s="58"/>
      <c r="O881" s="57">
        <f t="shared" si="82"/>
        <v>0</v>
      </c>
      <c r="P881" s="59"/>
      <c r="Q881" s="58"/>
      <c r="R881" s="57">
        <f t="shared" si="83"/>
        <v>0</v>
      </c>
      <c r="S881" s="99">
        <f t="shared" si="87"/>
        <v>0</v>
      </c>
      <c r="T881" s="56"/>
      <c r="U881" s="60"/>
      <c r="V881" s="322"/>
      <c r="W881" s="56"/>
      <c r="X881" s="242">
        <f>VLOOKUP(F881,Terceros!A$2:A$301,1,FALSE)</f>
        <v>0</v>
      </c>
      <c r="Y881" s="238">
        <f>VLOOKUP(H881,CR!A$3:A$27,1,FALSE)</f>
        <v>0</v>
      </c>
      <c r="Z881" s="285">
        <f>VLOOKUP(F881,Terceros!A:B,2,FALSE)</f>
        <v>0</v>
      </c>
      <c r="AA881" s="242">
        <f>VLOOKUP(H881,CR!A$1:CK$26,89,FALSE)</f>
        <v>0</v>
      </c>
    </row>
    <row r="882" spans="1:27" x14ac:dyDescent="0.25">
      <c r="A882" s="5">
        <f t="shared" si="84"/>
        <v>1900</v>
      </c>
      <c r="B882" s="5">
        <f t="shared" si="85"/>
        <v>1</v>
      </c>
      <c r="C882" s="5" t="str">
        <f>VLOOKUP(B882,Tablas!E$1:F$13,2,FALSE)</f>
        <v>1T</v>
      </c>
      <c r="D882" s="60"/>
      <c r="E882" s="55"/>
      <c r="F882" s="243"/>
      <c r="G882" s="419">
        <f>VLOOKUP(F882,Terceros!A:C,3,FALSE)</f>
        <v>0</v>
      </c>
      <c r="H882" s="243"/>
      <c r="I882" s="56"/>
      <c r="J882" s="286" t="str">
        <f t="shared" si="86"/>
        <v>n</v>
      </c>
      <c r="K882" s="286">
        <f>VLOOKUP(F882,Terceros!A:D,4,FALSE)</f>
        <v>0</v>
      </c>
      <c r="L882" s="61" t="s">
        <v>63</v>
      </c>
      <c r="M882" s="57"/>
      <c r="N882" s="58"/>
      <c r="O882" s="57">
        <f t="shared" si="82"/>
        <v>0</v>
      </c>
      <c r="P882" s="59"/>
      <c r="Q882" s="58"/>
      <c r="R882" s="57">
        <f t="shared" si="83"/>
        <v>0</v>
      </c>
      <c r="S882" s="99">
        <f t="shared" si="87"/>
        <v>0</v>
      </c>
      <c r="T882" s="56"/>
      <c r="U882" s="60"/>
      <c r="V882" s="322"/>
      <c r="W882" s="56"/>
      <c r="X882" s="242">
        <f>VLOOKUP(F882,Terceros!A$2:A$301,1,FALSE)</f>
        <v>0</v>
      </c>
      <c r="Y882" s="238">
        <f>VLOOKUP(H882,CR!A$3:A$27,1,FALSE)</f>
        <v>0</v>
      </c>
      <c r="Z882" s="285">
        <f>VLOOKUP(F882,Terceros!A:B,2,FALSE)</f>
        <v>0</v>
      </c>
      <c r="AA882" s="242">
        <f>VLOOKUP(H882,CR!A$1:CK$26,89,FALSE)</f>
        <v>0</v>
      </c>
    </row>
    <row r="883" spans="1:27" x14ac:dyDescent="0.25">
      <c r="A883" s="5">
        <f t="shared" si="84"/>
        <v>1900</v>
      </c>
      <c r="B883" s="5">
        <f t="shared" si="85"/>
        <v>1</v>
      </c>
      <c r="C883" s="5" t="str">
        <f>VLOOKUP(B883,Tablas!E$1:F$13,2,FALSE)</f>
        <v>1T</v>
      </c>
      <c r="D883" s="60"/>
      <c r="E883" s="55"/>
      <c r="F883" s="243"/>
      <c r="G883" s="419">
        <f>VLOOKUP(F883,Terceros!A:C,3,FALSE)</f>
        <v>0</v>
      </c>
      <c r="H883" s="243"/>
      <c r="I883" s="56"/>
      <c r="J883" s="286" t="str">
        <f t="shared" si="86"/>
        <v>n</v>
      </c>
      <c r="K883" s="286">
        <f>VLOOKUP(F883,Terceros!A:D,4,FALSE)</f>
        <v>0</v>
      </c>
      <c r="L883" s="61" t="s">
        <v>63</v>
      </c>
      <c r="M883" s="57"/>
      <c r="N883" s="58"/>
      <c r="O883" s="57">
        <f t="shared" si="82"/>
        <v>0</v>
      </c>
      <c r="P883" s="59"/>
      <c r="Q883" s="58"/>
      <c r="R883" s="57">
        <f t="shared" si="83"/>
        <v>0</v>
      </c>
      <c r="S883" s="99">
        <f t="shared" si="87"/>
        <v>0</v>
      </c>
      <c r="T883" s="56"/>
      <c r="U883" s="60"/>
      <c r="V883" s="322"/>
      <c r="W883" s="56"/>
      <c r="X883" s="242">
        <f>VLOOKUP(F883,Terceros!A$2:A$301,1,FALSE)</f>
        <v>0</v>
      </c>
      <c r="Y883" s="238">
        <f>VLOOKUP(H883,CR!A$3:A$27,1,FALSE)</f>
        <v>0</v>
      </c>
      <c r="Z883" s="285">
        <f>VLOOKUP(F883,Terceros!A:B,2,FALSE)</f>
        <v>0</v>
      </c>
      <c r="AA883" s="242">
        <f>VLOOKUP(H883,CR!A$1:CK$26,89,FALSE)</f>
        <v>0</v>
      </c>
    </row>
    <row r="884" spans="1:27" x14ac:dyDescent="0.25">
      <c r="A884" s="5">
        <f t="shared" si="84"/>
        <v>1900</v>
      </c>
      <c r="B884" s="5">
        <f t="shared" si="85"/>
        <v>1</v>
      </c>
      <c r="C884" s="5" t="str">
        <f>VLOOKUP(B884,Tablas!E$1:F$13,2,FALSE)</f>
        <v>1T</v>
      </c>
      <c r="D884" s="60"/>
      <c r="E884" s="55"/>
      <c r="F884" s="243"/>
      <c r="G884" s="419">
        <f>VLOOKUP(F884,Terceros!A:C,3,FALSE)</f>
        <v>0</v>
      </c>
      <c r="H884" s="243"/>
      <c r="I884" s="56"/>
      <c r="J884" s="286" t="str">
        <f t="shared" si="86"/>
        <v>n</v>
      </c>
      <c r="K884" s="286">
        <f>VLOOKUP(F884,Terceros!A:D,4,FALSE)</f>
        <v>0</v>
      </c>
      <c r="L884" s="61" t="s">
        <v>63</v>
      </c>
      <c r="M884" s="57"/>
      <c r="N884" s="58"/>
      <c r="O884" s="57">
        <f t="shared" si="82"/>
        <v>0</v>
      </c>
      <c r="P884" s="59"/>
      <c r="Q884" s="58"/>
      <c r="R884" s="57">
        <f t="shared" si="83"/>
        <v>0</v>
      </c>
      <c r="S884" s="99">
        <f t="shared" si="87"/>
        <v>0</v>
      </c>
      <c r="T884" s="56"/>
      <c r="U884" s="60"/>
      <c r="V884" s="322"/>
      <c r="W884" s="56"/>
      <c r="X884" s="242">
        <f>VLOOKUP(F884,Terceros!A$2:A$301,1,FALSE)</f>
        <v>0</v>
      </c>
      <c r="Y884" s="238">
        <f>VLOOKUP(H884,CR!A$3:A$27,1,FALSE)</f>
        <v>0</v>
      </c>
      <c r="Z884" s="285">
        <f>VLOOKUP(F884,Terceros!A:B,2,FALSE)</f>
        <v>0</v>
      </c>
      <c r="AA884" s="242">
        <f>VLOOKUP(H884,CR!A$1:CK$26,89,FALSE)</f>
        <v>0</v>
      </c>
    </row>
    <row r="885" spans="1:27" x14ac:dyDescent="0.25">
      <c r="A885" s="5">
        <f t="shared" si="84"/>
        <v>1900</v>
      </c>
      <c r="B885" s="5">
        <f t="shared" si="85"/>
        <v>1</v>
      </c>
      <c r="C885" s="5" t="str">
        <f>VLOOKUP(B885,Tablas!E$1:F$13,2,FALSE)</f>
        <v>1T</v>
      </c>
      <c r="D885" s="60"/>
      <c r="E885" s="55"/>
      <c r="F885" s="243"/>
      <c r="G885" s="419">
        <f>VLOOKUP(F885,Terceros!A:C,3,FALSE)</f>
        <v>0</v>
      </c>
      <c r="H885" s="243"/>
      <c r="I885" s="56"/>
      <c r="J885" s="286" t="str">
        <f t="shared" si="86"/>
        <v>n</v>
      </c>
      <c r="K885" s="286">
        <f>VLOOKUP(F885,Terceros!A:D,4,FALSE)</f>
        <v>0</v>
      </c>
      <c r="L885" s="61" t="s">
        <v>63</v>
      </c>
      <c r="M885" s="57"/>
      <c r="N885" s="58"/>
      <c r="O885" s="57">
        <f t="shared" si="82"/>
        <v>0</v>
      </c>
      <c r="P885" s="59"/>
      <c r="Q885" s="58"/>
      <c r="R885" s="57">
        <f t="shared" si="83"/>
        <v>0</v>
      </c>
      <c r="S885" s="99">
        <f t="shared" si="87"/>
        <v>0</v>
      </c>
      <c r="T885" s="56"/>
      <c r="U885" s="60"/>
      <c r="V885" s="322"/>
      <c r="W885" s="56"/>
      <c r="X885" s="242">
        <f>VLOOKUP(F885,Terceros!A$2:A$301,1,FALSE)</f>
        <v>0</v>
      </c>
      <c r="Y885" s="238">
        <f>VLOOKUP(H885,CR!A$3:A$27,1,FALSE)</f>
        <v>0</v>
      </c>
      <c r="Z885" s="285">
        <f>VLOOKUP(F885,Terceros!A:B,2,FALSE)</f>
        <v>0</v>
      </c>
      <c r="AA885" s="242">
        <f>VLOOKUP(H885,CR!A$1:CK$26,89,FALSE)</f>
        <v>0</v>
      </c>
    </row>
    <row r="886" spans="1:27" x14ac:dyDescent="0.25">
      <c r="A886" s="5">
        <f t="shared" si="84"/>
        <v>1900</v>
      </c>
      <c r="B886" s="5">
        <f t="shared" si="85"/>
        <v>1</v>
      </c>
      <c r="C886" s="5" t="str">
        <f>VLOOKUP(B886,Tablas!E$1:F$13,2,FALSE)</f>
        <v>1T</v>
      </c>
      <c r="D886" s="60"/>
      <c r="E886" s="55"/>
      <c r="F886" s="243"/>
      <c r="G886" s="419">
        <f>VLOOKUP(F886,Terceros!A:C,3,FALSE)</f>
        <v>0</v>
      </c>
      <c r="H886" s="243"/>
      <c r="I886" s="56"/>
      <c r="J886" s="286" t="str">
        <f t="shared" si="86"/>
        <v>n</v>
      </c>
      <c r="K886" s="286">
        <f>VLOOKUP(F886,Terceros!A:D,4,FALSE)</f>
        <v>0</v>
      </c>
      <c r="L886" s="61" t="s">
        <v>63</v>
      </c>
      <c r="M886" s="57"/>
      <c r="N886" s="58"/>
      <c r="O886" s="57">
        <f t="shared" si="82"/>
        <v>0</v>
      </c>
      <c r="P886" s="59"/>
      <c r="Q886" s="58"/>
      <c r="R886" s="57">
        <f t="shared" si="83"/>
        <v>0</v>
      </c>
      <c r="S886" s="99">
        <f t="shared" si="87"/>
        <v>0</v>
      </c>
      <c r="T886" s="56"/>
      <c r="U886" s="60"/>
      <c r="V886" s="322"/>
      <c r="W886" s="56"/>
      <c r="X886" s="242">
        <f>VLOOKUP(F886,Terceros!A$2:A$301,1,FALSE)</f>
        <v>0</v>
      </c>
      <c r="Y886" s="238">
        <f>VLOOKUP(H886,CR!A$3:A$27,1,FALSE)</f>
        <v>0</v>
      </c>
      <c r="Z886" s="285">
        <f>VLOOKUP(F886,Terceros!A:B,2,FALSE)</f>
        <v>0</v>
      </c>
      <c r="AA886" s="242">
        <f>VLOOKUP(H886,CR!A$1:CK$26,89,FALSE)</f>
        <v>0</v>
      </c>
    </row>
    <row r="887" spans="1:27" x14ac:dyDescent="0.25">
      <c r="A887" s="5">
        <f t="shared" si="84"/>
        <v>1900</v>
      </c>
      <c r="B887" s="5">
        <f t="shared" si="85"/>
        <v>1</v>
      </c>
      <c r="C887" s="5" t="str">
        <f>VLOOKUP(B887,Tablas!E$1:F$13,2,FALSE)</f>
        <v>1T</v>
      </c>
      <c r="D887" s="60"/>
      <c r="E887" s="55"/>
      <c r="F887" s="243"/>
      <c r="G887" s="419">
        <f>VLOOKUP(F887,Terceros!A:C,3,FALSE)</f>
        <v>0</v>
      </c>
      <c r="H887" s="243"/>
      <c r="I887" s="56"/>
      <c r="J887" s="286" t="str">
        <f t="shared" si="86"/>
        <v>n</v>
      </c>
      <c r="K887" s="286">
        <f>VLOOKUP(F887,Terceros!A:D,4,FALSE)</f>
        <v>0</v>
      </c>
      <c r="L887" s="61" t="s">
        <v>63</v>
      </c>
      <c r="M887" s="57"/>
      <c r="N887" s="58"/>
      <c r="O887" s="57">
        <f t="shared" si="82"/>
        <v>0</v>
      </c>
      <c r="P887" s="59"/>
      <c r="Q887" s="58"/>
      <c r="R887" s="57">
        <f t="shared" si="83"/>
        <v>0</v>
      </c>
      <c r="S887" s="99">
        <f t="shared" si="87"/>
        <v>0</v>
      </c>
      <c r="T887" s="56"/>
      <c r="U887" s="60"/>
      <c r="V887" s="322"/>
      <c r="W887" s="56"/>
      <c r="X887" s="242">
        <f>VLOOKUP(F887,Terceros!A$2:A$301,1,FALSE)</f>
        <v>0</v>
      </c>
      <c r="Y887" s="238">
        <f>VLOOKUP(H887,CR!A$3:A$27,1,FALSE)</f>
        <v>0</v>
      </c>
      <c r="Z887" s="285">
        <f>VLOOKUP(F887,Terceros!A:B,2,FALSE)</f>
        <v>0</v>
      </c>
      <c r="AA887" s="242">
        <f>VLOOKUP(H887,CR!A$1:CK$26,89,FALSE)</f>
        <v>0</v>
      </c>
    </row>
    <row r="888" spans="1:27" x14ac:dyDescent="0.25">
      <c r="A888" s="5">
        <f t="shared" si="84"/>
        <v>1900</v>
      </c>
      <c r="B888" s="5">
        <f t="shared" si="85"/>
        <v>1</v>
      </c>
      <c r="C888" s="5" t="str">
        <f>VLOOKUP(B888,Tablas!E$1:F$13,2,FALSE)</f>
        <v>1T</v>
      </c>
      <c r="D888" s="60"/>
      <c r="E888" s="55"/>
      <c r="F888" s="243"/>
      <c r="G888" s="419">
        <f>VLOOKUP(F888,Terceros!A:C,3,FALSE)</f>
        <v>0</v>
      </c>
      <c r="H888" s="243"/>
      <c r="I888" s="56"/>
      <c r="J888" s="286" t="str">
        <f t="shared" si="86"/>
        <v>n</v>
      </c>
      <c r="K888" s="286">
        <f>VLOOKUP(F888,Terceros!A:D,4,FALSE)</f>
        <v>0</v>
      </c>
      <c r="L888" s="61" t="s">
        <v>63</v>
      </c>
      <c r="M888" s="57"/>
      <c r="N888" s="58"/>
      <c r="O888" s="57">
        <f t="shared" si="82"/>
        <v>0</v>
      </c>
      <c r="P888" s="59"/>
      <c r="Q888" s="58"/>
      <c r="R888" s="57">
        <f t="shared" si="83"/>
        <v>0</v>
      </c>
      <c r="S888" s="99">
        <f t="shared" si="87"/>
        <v>0</v>
      </c>
      <c r="T888" s="56"/>
      <c r="U888" s="60"/>
      <c r="V888" s="322"/>
      <c r="W888" s="56"/>
      <c r="X888" s="242">
        <f>VLOOKUP(F888,Terceros!A$2:A$301,1,FALSE)</f>
        <v>0</v>
      </c>
      <c r="Y888" s="238">
        <f>VLOOKUP(H888,CR!A$3:A$27,1,FALSE)</f>
        <v>0</v>
      </c>
      <c r="Z888" s="285">
        <f>VLOOKUP(F888,Terceros!A:B,2,FALSE)</f>
        <v>0</v>
      </c>
      <c r="AA888" s="242">
        <f>VLOOKUP(H888,CR!A$1:CK$26,89,FALSE)</f>
        <v>0</v>
      </c>
    </row>
    <row r="889" spans="1:27" x14ac:dyDescent="0.25">
      <c r="A889" s="5">
        <f t="shared" si="84"/>
        <v>1900</v>
      </c>
      <c r="B889" s="5">
        <f t="shared" si="85"/>
        <v>1</v>
      </c>
      <c r="C889" s="5" t="str">
        <f>VLOOKUP(B889,Tablas!E$1:F$13,2,FALSE)</f>
        <v>1T</v>
      </c>
      <c r="D889" s="60"/>
      <c r="E889" s="55"/>
      <c r="F889" s="243"/>
      <c r="G889" s="419">
        <f>VLOOKUP(F889,Terceros!A:C,3,FALSE)</f>
        <v>0</v>
      </c>
      <c r="H889" s="243"/>
      <c r="I889" s="56"/>
      <c r="J889" s="286" t="str">
        <f t="shared" si="86"/>
        <v>n</v>
      </c>
      <c r="K889" s="286">
        <f>VLOOKUP(F889,Terceros!A:D,4,FALSE)</f>
        <v>0</v>
      </c>
      <c r="L889" s="61" t="s">
        <v>63</v>
      </c>
      <c r="M889" s="57"/>
      <c r="N889" s="58"/>
      <c r="O889" s="57">
        <f t="shared" si="82"/>
        <v>0</v>
      </c>
      <c r="P889" s="59"/>
      <c r="Q889" s="58"/>
      <c r="R889" s="57">
        <f t="shared" si="83"/>
        <v>0</v>
      </c>
      <c r="S889" s="99">
        <f t="shared" si="87"/>
        <v>0</v>
      </c>
      <c r="T889" s="56"/>
      <c r="U889" s="60"/>
      <c r="V889" s="322"/>
      <c r="W889" s="56"/>
      <c r="X889" s="242">
        <f>VLOOKUP(F889,Terceros!A$2:A$301,1,FALSE)</f>
        <v>0</v>
      </c>
      <c r="Y889" s="238">
        <f>VLOOKUP(H889,CR!A$3:A$27,1,FALSE)</f>
        <v>0</v>
      </c>
      <c r="Z889" s="285">
        <f>VLOOKUP(F889,Terceros!A:B,2,FALSE)</f>
        <v>0</v>
      </c>
      <c r="AA889" s="242">
        <f>VLOOKUP(H889,CR!A$1:CK$26,89,FALSE)</f>
        <v>0</v>
      </c>
    </row>
    <row r="890" spans="1:27" x14ac:dyDescent="0.25">
      <c r="A890" s="5">
        <f t="shared" si="84"/>
        <v>1900</v>
      </c>
      <c r="B890" s="5">
        <f t="shared" si="85"/>
        <v>1</v>
      </c>
      <c r="C890" s="5" t="str">
        <f>VLOOKUP(B890,Tablas!E$1:F$13,2,FALSE)</f>
        <v>1T</v>
      </c>
      <c r="D890" s="60"/>
      <c r="E890" s="55"/>
      <c r="F890" s="243"/>
      <c r="G890" s="419">
        <f>VLOOKUP(F890,Terceros!A:C,3,FALSE)</f>
        <v>0</v>
      </c>
      <c r="H890" s="243"/>
      <c r="I890" s="56"/>
      <c r="J890" s="286" t="str">
        <f t="shared" si="86"/>
        <v>n</v>
      </c>
      <c r="K890" s="286">
        <f>VLOOKUP(F890,Terceros!A:D,4,FALSE)</f>
        <v>0</v>
      </c>
      <c r="L890" s="61" t="s">
        <v>63</v>
      </c>
      <c r="M890" s="57"/>
      <c r="N890" s="58"/>
      <c r="O890" s="57">
        <f t="shared" si="82"/>
        <v>0</v>
      </c>
      <c r="P890" s="59"/>
      <c r="Q890" s="58"/>
      <c r="R890" s="57">
        <f t="shared" si="83"/>
        <v>0</v>
      </c>
      <c r="S890" s="99">
        <f t="shared" si="87"/>
        <v>0</v>
      </c>
      <c r="T890" s="56"/>
      <c r="U890" s="60"/>
      <c r="V890" s="322"/>
      <c r="W890" s="56"/>
      <c r="X890" s="242">
        <f>VLOOKUP(F890,Terceros!A$2:A$301,1,FALSE)</f>
        <v>0</v>
      </c>
      <c r="Y890" s="238">
        <f>VLOOKUP(H890,CR!A$3:A$27,1,FALSE)</f>
        <v>0</v>
      </c>
      <c r="Z890" s="285">
        <f>VLOOKUP(F890,Terceros!A:B,2,FALSE)</f>
        <v>0</v>
      </c>
      <c r="AA890" s="242">
        <f>VLOOKUP(H890,CR!A$1:CK$26,89,FALSE)</f>
        <v>0</v>
      </c>
    </row>
    <row r="891" spans="1:27" x14ac:dyDescent="0.25">
      <c r="A891" s="5">
        <f t="shared" si="84"/>
        <v>1900</v>
      </c>
      <c r="B891" s="5">
        <f t="shared" si="85"/>
        <v>1</v>
      </c>
      <c r="C891" s="5" t="str">
        <f>VLOOKUP(B891,Tablas!E$1:F$13,2,FALSE)</f>
        <v>1T</v>
      </c>
      <c r="D891" s="60"/>
      <c r="E891" s="55"/>
      <c r="F891" s="243"/>
      <c r="G891" s="419">
        <f>VLOOKUP(F891,Terceros!A:C,3,FALSE)</f>
        <v>0</v>
      </c>
      <c r="H891" s="243"/>
      <c r="I891" s="56"/>
      <c r="J891" s="286" t="str">
        <f t="shared" si="86"/>
        <v>n</v>
      </c>
      <c r="K891" s="286">
        <f>VLOOKUP(F891,Terceros!A:D,4,FALSE)</f>
        <v>0</v>
      </c>
      <c r="L891" s="61" t="s">
        <v>63</v>
      </c>
      <c r="M891" s="57"/>
      <c r="N891" s="58"/>
      <c r="O891" s="57">
        <f t="shared" si="82"/>
        <v>0</v>
      </c>
      <c r="P891" s="59"/>
      <c r="Q891" s="58"/>
      <c r="R891" s="57">
        <f t="shared" si="83"/>
        <v>0</v>
      </c>
      <c r="S891" s="99">
        <f t="shared" si="87"/>
        <v>0</v>
      </c>
      <c r="T891" s="56"/>
      <c r="U891" s="60"/>
      <c r="V891" s="322"/>
      <c r="W891" s="56"/>
      <c r="X891" s="242">
        <f>VLOOKUP(F891,Terceros!A$2:A$301,1,FALSE)</f>
        <v>0</v>
      </c>
      <c r="Y891" s="238">
        <f>VLOOKUP(H891,CR!A$3:A$27,1,FALSE)</f>
        <v>0</v>
      </c>
      <c r="Z891" s="285">
        <f>VLOOKUP(F891,Terceros!A:B,2,FALSE)</f>
        <v>0</v>
      </c>
      <c r="AA891" s="242">
        <f>VLOOKUP(H891,CR!A$1:CK$26,89,FALSE)</f>
        <v>0</v>
      </c>
    </row>
    <row r="892" spans="1:27" x14ac:dyDescent="0.25">
      <c r="A892" s="5">
        <f t="shared" si="84"/>
        <v>1900</v>
      </c>
      <c r="B892" s="5">
        <f t="shared" si="85"/>
        <v>1</v>
      </c>
      <c r="C892" s="5" t="str">
        <f>VLOOKUP(B892,Tablas!E$1:F$13,2,FALSE)</f>
        <v>1T</v>
      </c>
      <c r="D892" s="60"/>
      <c r="E892" s="55"/>
      <c r="F892" s="243"/>
      <c r="G892" s="419">
        <f>VLOOKUP(F892,Terceros!A:C,3,FALSE)</f>
        <v>0</v>
      </c>
      <c r="H892" s="243"/>
      <c r="I892" s="56"/>
      <c r="J892" s="286" t="str">
        <f t="shared" si="86"/>
        <v>n</v>
      </c>
      <c r="K892" s="286">
        <f>VLOOKUP(F892,Terceros!A:D,4,FALSE)</f>
        <v>0</v>
      </c>
      <c r="L892" s="61" t="s">
        <v>63</v>
      </c>
      <c r="M892" s="57"/>
      <c r="N892" s="58"/>
      <c r="O892" s="57">
        <f t="shared" si="82"/>
        <v>0</v>
      </c>
      <c r="P892" s="59"/>
      <c r="Q892" s="58"/>
      <c r="R892" s="57">
        <f t="shared" si="83"/>
        <v>0</v>
      </c>
      <c r="S892" s="99">
        <f t="shared" si="87"/>
        <v>0</v>
      </c>
      <c r="T892" s="56"/>
      <c r="U892" s="60"/>
      <c r="V892" s="322"/>
      <c r="W892" s="56"/>
      <c r="X892" s="242">
        <f>VLOOKUP(F892,Terceros!A$2:A$301,1,FALSE)</f>
        <v>0</v>
      </c>
      <c r="Y892" s="238">
        <f>VLOOKUP(H892,CR!A$3:A$27,1,FALSE)</f>
        <v>0</v>
      </c>
      <c r="Z892" s="285">
        <f>VLOOKUP(F892,Terceros!A:B,2,FALSE)</f>
        <v>0</v>
      </c>
      <c r="AA892" s="242">
        <f>VLOOKUP(H892,CR!A$1:CK$26,89,FALSE)</f>
        <v>0</v>
      </c>
    </row>
    <row r="893" spans="1:27" x14ac:dyDescent="0.25">
      <c r="A893" s="5">
        <f t="shared" si="84"/>
        <v>1900</v>
      </c>
      <c r="B893" s="5">
        <f t="shared" si="85"/>
        <v>1</v>
      </c>
      <c r="C893" s="5" t="str">
        <f>VLOOKUP(B893,Tablas!E$1:F$13,2,FALSE)</f>
        <v>1T</v>
      </c>
      <c r="D893" s="60"/>
      <c r="E893" s="55"/>
      <c r="F893" s="243"/>
      <c r="G893" s="419">
        <f>VLOOKUP(F893,Terceros!A:C,3,FALSE)</f>
        <v>0</v>
      </c>
      <c r="H893" s="243"/>
      <c r="I893" s="56"/>
      <c r="J893" s="286" t="str">
        <f t="shared" si="86"/>
        <v>n</v>
      </c>
      <c r="K893" s="286">
        <f>VLOOKUP(F893,Terceros!A:D,4,FALSE)</f>
        <v>0</v>
      </c>
      <c r="L893" s="61" t="s">
        <v>63</v>
      </c>
      <c r="M893" s="57"/>
      <c r="N893" s="58"/>
      <c r="O893" s="57">
        <f t="shared" si="82"/>
        <v>0</v>
      </c>
      <c r="P893" s="59"/>
      <c r="Q893" s="58"/>
      <c r="R893" s="57">
        <f t="shared" si="83"/>
        <v>0</v>
      </c>
      <c r="S893" s="99">
        <f t="shared" si="87"/>
        <v>0</v>
      </c>
      <c r="T893" s="56"/>
      <c r="U893" s="60"/>
      <c r="V893" s="322"/>
      <c r="W893" s="56"/>
      <c r="X893" s="242">
        <f>VLOOKUP(F893,Terceros!A$2:A$301,1,FALSE)</f>
        <v>0</v>
      </c>
      <c r="Y893" s="238">
        <f>VLOOKUP(H893,CR!A$3:A$27,1,FALSE)</f>
        <v>0</v>
      </c>
      <c r="Z893" s="285">
        <f>VLOOKUP(F893,Terceros!A:B,2,FALSE)</f>
        <v>0</v>
      </c>
      <c r="AA893" s="242">
        <f>VLOOKUP(H893,CR!A$1:CK$26,89,FALSE)</f>
        <v>0</v>
      </c>
    </row>
    <row r="894" spans="1:27" x14ac:dyDescent="0.25">
      <c r="A894" s="5">
        <f t="shared" si="84"/>
        <v>1900</v>
      </c>
      <c r="B894" s="5">
        <f t="shared" si="85"/>
        <v>1</v>
      </c>
      <c r="C894" s="5" t="str">
        <f>VLOOKUP(B894,Tablas!E$1:F$13,2,FALSE)</f>
        <v>1T</v>
      </c>
      <c r="D894" s="60"/>
      <c r="E894" s="55"/>
      <c r="F894" s="243"/>
      <c r="G894" s="419">
        <f>VLOOKUP(F894,Terceros!A:C,3,FALSE)</f>
        <v>0</v>
      </c>
      <c r="H894" s="243"/>
      <c r="I894" s="56"/>
      <c r="J894" s="286" t="str">
        <f t="shared" si="86"/>
        <v>n</v>
      </c>
      <c r="K894" s="286">
        <f>VLOOKUP(F894,Terceros!A:D,4,FALSE)</f>
        <v>0</v>
      </c>
      <c r="L894" s="61" t="s">
        <v>63</v>
      </c>
      <c r="M894" s="57"/>
      <c r="N894" s="58"/>
      <c r="O894" s="57">
        <f t="shared" si="82"/>
        <v>0</v>
      </c>
      <c r="P894" s="59"/>
      <c r="Q894" s="58"/>
      <c r="R894" s="57">
        <f t="shared" si="83"/>
        <v>0</v>
      </c>
      <c r="S894" s="99">
        <f t="shared" si="87"/>
        <v>0</v>
      </c>
      <c r="T894" s="56"/>
      <c r="U894" s="60"/>
      <c r="V894" s="322"/>
      <c r="W894" s="56"/>
      <c r="X894" s="242">
        <f>VLOOKUP(F894,Terceros!A$2:A$301,1,FALSE)</f>
        <v>0</v>
      </c>
      <c r="Y894" s="238">
        <f>VLOOKUP(H894,CR!A$3:A$27,1,FALSE)</f>
        <v>0</v>
      </c>
      <c r="Z894" s="285">
        <f>VLOOKUP(F894,Terceros!A:B,2,FALSE)</f>
        <v>0</v>
      </c>
      <c r="AA894" s="242">
        <f>VLOOKUP(H894,CR!A$1:CK$26,89,FALSE)</f>
        <v>0</v>
      </c>
    </row>
    <row r="895" spans="1:27" x14ac:dyDescent="0.25">
      <c r="A895" s="5">
        <f t="shared" si="84"/>
        <v>1900</v>
      </c>
      <c r="B895" s="5">
        <f t="shared" si="85"/>
        <v>1</v>
      </c>
      <c r="C895" s="5" t="str">
        <f>VLOOKUP(B895,Tablas!E$1:F$13,2,FALSE)</f>
        <v>1T</v>
      </c>
      <c r="D895" s="60"/>
      <c r="E895" s="55"/>
      <c r="F895" s="243"/>
      <c r="G895" s="419">
        <f>VLOOKUP(F895,Terceros!A:C,3,FALSE)</f>
        <v>0</v>
      </c>
      <c r="H895" s="243"/>
      <c r="I895" s="56"/>
      <c r="J895" s="286" t="str">
        <f t="shared" si="86"/>
        <v>n</v>
      </c>
      <c r="K895" s="286">
        <f>VLOOKUP(F895,Terceros!A:D,4,FALSE)</f>
        <v>0</v>
      </c>
      <c r="L895" s="61" t="s">
        <v>63</v>
      </c>
      <c r="M895" s="57"/>
      <c r="N895" s="58"/>
      <c r="O895" s="57">
        <f t="shared" si="82"/>
        <v>0</v>
      </c>
      <c r="P895" s="59"/>
      <c r="Q895" s="58"/>
      <c r="R895" s="57">
        <f t="shared" si="83"/>
        <v>0</v>
      </c>
      <c r="S895" s="99">
        <f t="shared" si="87"/>
        <v>0</v>
      </c>
      <c r="T895" s="56"/>
      <c r="U895" s="60"/>
      <c r="V895" s="322"/>
      <c r="W895" s="56"/>
      <c r="X895" s="242">
        <f>VLOOKUP(F895,Terceros!A$2:A$301,1,FALSE)</f>
        <v>0</v>
      </c>
      <c r="Y895" s="238">
        <f>VLOOKUP(H895,CR!A$3:A$27,1,FALSE)</f>
        <v>0</v>
      </c>
      <c r="Z895" s="285">
        <f>VLOOKUP(F895,Terceros!A:B,2,FALSE)</f>
        <v>0</v>
      </c>
      <c r="AA895" s="242">
        <f>VLOOKUP(H895,CR!A$1:CK$26,89,FALSE)</f>
        <v>0</v>
      </c>
    </row>
    <row r="896" spans="1:27" x14ac:dyDescent="0.25">
      <c r="A896" s="5">
        <f t="shared" si="84"/>
        <v>1900</v>
      </c>
      <c r="B896" s="5">
        <f t="shared" si="85"/>
        <v>1</v>
      </c>
      <c r="C896" s="5" t="str">
        <f>VLOOKUP(B896,Tablas!E$1:F$13,2,FALSE)</f>
        <v>1T</v>
      </c>
      <c r="D896" s="60"/>
      <c r="E896" s="55"/>
      <c r="F896" s="243"/>
      <c r="G896" s="419">
        <f>VLOOKUP(F896,Terceros!A:C,3,FALSE)</f>
        <v>0</v>
      </c>
      <c r="H896" s="243"/>
      <c r="I896" s="56"/>
      <c r="J896" s="286" t="str">
        <f t="shared" si="86"/>
        <v>n</v>
      </c>
      <c r="K896" s="286">
        <f>VLOOKUP(F896,Terceros!A:D,4,FALSE)</f>
        <v>0</v>
      </c>
      <c r="L896" s="61" t="s">
        <v>63</v>
      </c>
      <c r="M896" s="57"/>
      <c r="N896" s="58"/>
      <c r="O896" s="57">
        <f t="shared" si="82"/>
        <v>0</v>
      </c>
      <c r="P896" s="59"/>
      <c r="Q896" s="58"/>
      <c r="R896" s="57">
        <f t="shared" si="83"/>
        <v>0</v>
      </c>
      <c r="S896" s="99">
        <f t="shared" si="87"/>
        <v>0</v>
      </c>
      <c r="T896" s="56"/>
      <c r="U896" s="60"/>
      <c r="V896" s="322"/>
      <c r="W896" s="56"/>
      <c r="X896" s="242">
        <f>VLOOKUP(F896,Terceros!A$2:A$301,1,FALSE)</f>
        <v>0</v>
      </c>
      <c r="Y896" s="238">
        <f>VLOOKUP(H896,CR!A$3:A$27,1,FALSE)</f>
        <v>0</v>
      </c>
      <c r="Z896" s="285">
        <f>VLOOKUP(F896,Terceros!A:B,2,FALSE)</f>
        <v>0</v>
      </c>
      <c r="AA896" s="242">
        <f>VLOOKUP(H896,CR!A$1:CK$26,89,FALSE)</f>
        <v>0</v>
      </c>
    </row>
    <row r="897" spans="1:27" x14ac:dyDescent="0.25">
      <c r="A897" s="5">
        <f t="shared" si="84"/>
        <v>1900</v>
      </c>
      <c r="B897" s="5">
        <f t="shared" si="85"/>
        <v>1</v>
      </c>
      <c r="C897" s="5" t="str">
        <f>VLOOKUP(B897,Tablas!E$1:F$13,2,FALSE)</f>
        <v>1T</v>
      </c>
      <c r="D897" s="60"/>
      <c r="E897" s="55"/>
      <c r="F897" s="243"/>
      <c r="G897" s="419">
        <f>VLOOKUP(F897,Terceros!A:C,3,FALSE)</f>
        <v>0</v>
      </c>
      <c r="H897" s="243"/>
      <c r="I897" s="56"/>
      <c r="J897" s="286" t="str">
        <f t="shared" si="86"/>
        <v>n</v>
      </c>
      <c r="K897" s="286">
        <f>VLOOKUP(F897,Terceros!A:D,4,FALSE)</f>
        <v>0</v>
      </c>
      <c r="L897" s="61" t="s">
        <v>63</v>
      </c>
      <c r="M897" s="57"/>
      <c r="N897" s="58"/>
      <c r="O897" s="57">
        <f t="shared" si="82"/>
        <v>0</v>
      </c>
      <c r="P897" s="59"/>
      <c r="Q897" s="58"/>
      <c r="R897" s="57">
        <f t="shared" si="83"/>
        <v>0</v>
      </c>
      <c r="S897" s="99">
        <f t="shared" si="87"/>
        <v>0</v>
      </c>
      <c r="T897" s="56"/>
      <c r="U897" s="60"/>
      <c r="V897" s="322"/>
      <c r="W897" s="56"/>
      <c r="X897" s="242">
        <f>VLOOKUP(F897,Terceros!A$2:A$301,1,FALSE)</f>
        <v>0</v>
      </c>
      <c r="Y897" s="238">
        <f>VLOOKUP(H897,CR!A$3:A$27,1,FALSE)</f>
        <v>0</v>
      </c>
      <c r="Z897" s="285">
        <f>VLOOKUP(F897,Terceros!A:B,2,FALSE)</f>
        <v>0</v>
      </c>
      <c r="AA897" s="242">
        <f>VLOOKUP(H897,CR!A$1:CK$26,89,FALSE)</f>
        <v>0</v>
      </c>
    </row>
    <row r="898" spans="1:27" x14ac:dyDescent="0.25">
      <c r="A898" s="5">
        <f t="shared" si="84"/>
        <v>1900</v>
      </c>
      <c r="B898" s="5">
        <f t="shared" si="85"/>
        <v>1</v>
      </c>
      <c r="C898" s="5" t="str">
        <f>VLOOKUP(B898,Tablas!E$1:F$13,2,FALSE)</f>
        <v>1T</v>
      </c>
      <c r="D898" s="60"/>
      <c r="E898" s="55"/>
      <c r="F898" s="243"/>
      <c r="G898" s="419">
        <f>VLOOKUP(F898,Terceros!A:C,3,FALSE)</f>
        <v>0</v>
      </c>
      <c r="H898" s="243"/>
      <c r="I898" s="56"/>
      <c r="J898" s="286" t="str">
        <f t="shared" si="86"/>
        <v>n</v>
      </c>
      <c r="K898" s="286">
        <f>VLOOKUP(F898,Terceros!A:D,4,FALSE)</f>
        <v>0</v>
      </c>
      <c r="L898" s="61" t="s">
        <v>63</v>
      </c>
      <c r="M898" s="57"/>
      <c r="N898" s="58"/>
      <c r="O898" s="57">
        <f t="shared" si="82"/>
        <v>0</v>
      </c>
      <c r="P898" s="59"/>
      <c r="Q898" s="58"/>
      <c r="R898" s="57">
        <f t="shared" si="83"/>
        <v>0</v>
      </c>
      <c r="S898" s="99">
        <f t="shared" si="87"/>
        <v>0</v>
      </c>
      <c r="T898" s="56"/>
      <c r="U898" s="60"/>
      <c r="V898" s="322"/>
      <c r="W898" s="56"/>
      <c r="X898" s="242">
        <f>VLOOKUP(F898,Terceros!A$2:A$301,1,FALSE)</f>
        <v>0</v>
      </c>
      <c r="Y898" s="238">
        <f>VLOOKUP(H898,CR!A$3:A$27,1,FALSE)</f>
        <v>0</v>
      </c>
      <c r="Z898" s="285">
        <f>VLOOKUP(F898,Terceros!A:B,2,FALSE)</f>
        <v>0</v>
      </c>
      <c r="AA898" s="242">
        <f>VLOOKUP(H898,CR!A$1:CK$26,89,FALSE)</f>
        <v>0</v>
      </c>
    </row>
    <row r="899" spans="1:27" x14ac:dyDescent="0.25">
      <c r="A899" s="5">
        <f t="shared" si="84"/>
        <v>1900</v>
      </c>
      <c r="B899" s="5">
        <f t="shared" si="85"/>
        <v>1</v>
      </c>
      <c r="C899" s="5" t="str">
        <f>VLOOKUP(B899,Tablas!E$1:F$13,2,FALSE)</f>
        <v>1T</v>
      </c>
      <c r="D899" s="60"/>
      <c r="E899" s="55"/>
      <c r="F899" s="243"/>
      <c r="G899" s="419">
        <f>VLOOKUP(F899,Terceros!A:C,3,FALSE)</f>
        <v>0</v>
      </c>
      <c r="H899" s="243"/>
      <c r="I899" s="56"/>
      <c r="J899" s="286" t="str">
        <f t="shared" si="86"/>
        <v>n</v>
      </c>
      <c r="K899" s="286">
        <f>VLOOKUP(F899,Terceros!A:D,4,FALSE)</f>
        <v>0</v>
      </c>
      <c r="L899" s="61" t="s">
        <v>63</v>
      </c>
      <c r="M899" s="57"/>
      <c r="N899" s="58"/>
      <c r="O899" s="57">
        <f t="shared" ref="O899:O962" si="88">ROUND(M899*N899,2)</f>
        <v>0</v>
      </c>
      <c r="P899" s="59"/>
      <c r="Q899" s="58"/>
      <c r="R899" s="57">
        <f t="shared" ref="R899:R962" si="89">ROUND(Q899*M899,2)</f>
        <v>0</v>
      </c>
      <c r="S899" s="99">
        <f t="shared" si="87"/>
        <v>0</v>
      </c>
      <c r="T899" s="56"/>
      <c r="U899" s="60"/>
      <c r="V899" s="322"/>
      <c r="W899" s="56"/>
      <c r="X899" s="242">
        <f>VLOOKUP(F899,Terceros!A$2:A$301,1,FALSE)</f>
        <v>0</v>
      </c>
      <c r="Y899" s="238">
        <f>VLOOKUP(H899,CR!A$3:A$27,1,FALSE)</f>
        <v>0</v>
      </c>
      <c r="Z899" s="285">
        <f>VLOOKUP(F899,Terceros!A:B,2,FALSE)</f>
        <v>0</v>
      </c>
      <c r="AA899" s="242">
        <f>VLOOKUP(H899,CR!A$1:CK$26,89,FALSE)</f>
        <v>0</v>
      </c>
    </row>
    <row r="900" spans="1:27" x14ac:dyDescent="0.25">
      <c r="A900" s="5">
        <f t="shared" si="84"/>
        <v>1900</v>
      </c>
      <c r="B900" s="5">
        <f t="shared" si="85"/>
        <v>1</v>
      </c>
      <c r="C900" s="5" t="str">
        <f>VLOOKUP(B900,Tablas!E$1:F$13,2,FALSE)</f>
        <v>1T</v>
      </c>
      <c r="D900" s="60"/>
      <c r="E900" s="55"/>
      <c r="F900" s="243"/>
      <c r="G900" s="419">
        <f>VLOOKUP(F900,Terceros!A:C,3,FALSE)</f>
        <v>0</v>
      </c>
      <c r="H900" s="243"/>
      <c r="I900" s="56"/>
      <c r="J900" s="286" t="str">
        <f t="shared" si="86"/>
        <v>n</v>
      </c>
      <c r="K900" s="286">
        <f>VLOOKUP(F900,Terceros!A:D,4,FALSE)</f>
        <v>0</v>
      </c>
      <c r="L900" s="61" t="s">
        <v>63</v>
      </c>
      <c r="M900" s="57"/>
      <c r="N900" s="58"/>
      <c r="O900" s="57">
        <f t="shared" si="88"/>
        <v>0</v>
      </c>
      <c r="P900" s="59"/>
      <c r="Q900" s="58"/>
      <c r="R900" s="57">
        <f t="shared" si="89"/>
        <v>0</v>
      </c>
      <c r="S900" s="99">
        <f t="shared" si="87"/>
        <v>0</v>
      </c>
      <c r="T900" s="56"/>
      <c r="U900" s="60"/>
      <c r="V900" s="322"/>
      <c r="W900" s="56"/>
      <c r="X900" s="242">
        <f>VLOOKUP(F900,Terceros!A$2:A$301,1,FALSE)</f>
        <v>0</v>
      </c>
      <c r="Y900" s="238">
        <f>VLOOKUP(H900,CR!A$3:A$27,1,FALSE)</f>
        <v>0</v>
      </c>
      <c r="Z900" s="285">
        <f>VLOOKUP(F900,Terceros!A:B,2,FALSE)</f>
        <v>0</v>
      </c>
      <c r="AA900" s="242">
        <f>VLOOKUP(H900,CR!A$1:CK$26,89,FALSE)</f>
        <v>0</v>
      </c>
    </row>
    <row r="901" spans="1:27" x14ac:dyDescent="0.25">
      <c r="A901" s="5">
        <f t="shared" si="84"/>
        <v>1900</v>
      </c>
      <c r="B901" s="5">
        <f t="shared" si="85"/>
        <v>1</v>
      </c>
      <c r="C901" s="5" t="str">
        <f>VLOOKUP(B901,Tablas!E$1:F$13,2,FALSE)</f>
        <v>1T</v>
      </c>
      <c r="D901" s="60"/>
      <c r="E901" s="55"/>
      <c r="F901" s="243"/>
      <c r="G901" s="419">
        <f>VLOOKUP(F901,Terceros!A:C,3,FALSE)</f>
        <v>0</v>
      </c>
      <c r="H901" s="243"/>
      <c r="I901" s="56"/>
      <c r="J901" s="286" t="str">
        <f t="shared" si="86"/>
        <v>n</v>
      </c>
      <c r="K901" s="286">
        <f>VLOOKUP(F901,Terceros!A:D,4,FALSE)</f>
        <v>0</v>
      </c>
      <c r="L901" s="61" t="s">
        <v>63</v>
      </c>
      <c r="M901" s="57"/>
      <c r="N901" s="58"/>
      <c r="O901" s="57">
        <f t="shared" si="88"/>
        <v>0</v>
      </c>
      <c r="P901" s="59"/>
      <c r="Q901" s="58"/>
      <c r="R901" s="57">
        <f t="shared" si="89"/>
        <v>0</v>
      </c>
      <c r="S901" s="99">
        <f t="shared" si="87"/>
        <v>0</v>
      </c>
      <c r="T901" s="56"/>
      <c r="U901" s="60"/>
      <c r="V901" s="322"/>
      <c r="W901" s="56"/>
      <c r="X901" s="242">
        <f>VLOOKUP(F901,Terceros!A$2:A$301,1,FALSE)</f>
        <v>0</v>
      </c>
      <c r="Y901" s="238">
        <f>VLOOKUP(H901,CR!A$3:A$27,1,FALSE)</f>
        <v>0</v>
      </c>
      <c r="Z901" s="285">
        <f>VLOOKUP(F901,Terceros!A:B,2,FALSE)</f>
        <v>0</v>
      </c>
      <c r="AA901" s="242">
        <f>VLOOKUP(H901,CR!A$1:CK$26,89,FALSE)</f>
        <v>0</v>
      </c>
    </row>
    <row r="902" spans="1:27" x14ac:dyDescent="0.25">
      <c r="A902" s="5">
        <f t="shared" si="84"/>
        <v>1900</v>
      </c>
      <c r="B902" s="5">
        <f t="shared" si="85"/>
        <v>1</v>
      </c>
      <c r="C902" s="5" t="str">
        <f>VLOOKUP(B902,Tablas!E$1:F$13,2,FALSE)</f>
        <v>1T</v>
      </c>
      <c r="D902" s="60"/>
      <c r="E902" s="55"/>
      <c r="F902" s="243"/>
      <c r="G902" s="419">
        <f>VLOOKUP(F902,Terceros!A:C,3,FALSE)</f>
        <v>0</v>
      </c>
      <c r="H902" s="243"/>
      <c r="I902" s="56"/>
      <c r="J902" s="286" t="str">
        <f t="shared" si="86"/>
        <v>n</v>
      </c>
      <c r="K902" s="286">
        <f>VLOOKUP(F902,Terceros!A:D,4,FALSE)</f>
        <v>0</v>
      </c>
      <c r="L902" s="61" t="s">
        <v>63</v>
      </c>
      <c r="M902" s="57"/>
      <c r="N902" s="58"/>
      <c r="O902" s="57">
        <f t="shared" si="88"/>
        <v>0</v>
      </c>
      <c r="P902" s="59"/>
      <c r="Q902" s="58"/>
      <c r="R902" s="57">
        <f t="shared" si="89"/>
        <v>0</v>
      </c>
      <c r="S902" s="99">
        <f t="shared" si="87"/>
        <v>0</v>
      </c>
      <c r="T902" s="56"/>
      <c r="U902" s="60"/>
      <c r="V902" s="322"/>
      <c r="W902" s="56"/>
      <c r="X902" s="242">
        <f>VLOOKUP(F902,Terceros!A$2:A$301,1,FALSE)</f>
        <v>0</v>
      </c>
      <c r="Y902" s="238">
        <f>VLOOKUP(H902,CR!A$3:A$27,1,FALSE)</f>
        <v>0</v>
      </c>
      <c r="Z902" s="285">
        <f>VLOOKUP(F902,Terceros!A:B,2,FALSE)</f>
        <v>0</v>
      </c>
      <c r="AA902" s="242">
        <f>VLOOKUP(H902,CR!A$1:CK$26,89,FALSE)</f>
        <v>0</v>
      </c>
    </row>
    <row r="903" spans="1:27" x14ac:dyDescent="0.25">
      <c r="A903" s="5">
        <f t="shared" si="84"/>
        <v>1900</v>
      </c>
      <c r="B903" s="5">
        <f t="shared" si="85"/>
        <v>1</v>
      </c>
      <c r="C903" s="5" t="str">
        <f>VLOOKUP(B903,Tablas!E$1:F$13,2,FALSE)</f>
        <v>1T</v>
      </c>
      <c r="D903" s="60"/>
      <c r="E903" s="55"/>
      <c r="F903" s="243"/>
      <c r="G903" s="419">
        <f>VLOOKUP(F903,Terceros!A:C,3,FALSE)</f>
        <v>0</v>
      </c>
      <c r="H903" s="243"/>
      <c r="I903" s="56"/>
      <c r="J903" s="286" t="str">
        <f t="shared" si="86"/>
        <v>n</v>
      </c>
      <c r="K903" s="286">
        <f>VLOOKUP(F903,Terceros!A:D,4,FALSE)</f>
        <v>0</v>
      </c>
      <c r="L903" s="61" t="s">
        <v>63</v>
      </c>
      <c r="M903" s="57"/>
      <c r="N903" s="58"/>
      <c r="O903" s="57">
        <f t="shared" si="88"/>
        <v>0</v>
      </c>
      <c r="P903" s="59"/>
      <c r="Q903" s="58"/>
      <c r="R903" s="57">
        <f t="shared" si="89"/>
        <v>0</v>
      </c>
      <c r="S903" s="99">
        <f t="shared" si="87"/>
        <v>0</v>
      </c>
      <c r="T903" s="56"/>
      <c r="U903" s="60"/>
      <c r="V903" s="322"/>
      <c r="W903" s="56"/>
      <c r="X903" s="242">
        <f>VLOOKUP(F903,Terceros!A$2:A$301,1,FALSE)</f>
        <v>0</v>
      </c>
      <c r="Y903" s="238">
        <f>VLOOKUP(H903,CR!A$3:A$27,1,FALSE)</f>
        <v>0</v>
      </c>
      <c r="Z903" s="285">
        <f>VLOOKUP(F903,Terceros!A:B,2,FALSE)</f>
        <v>0</v>
      </c>
      <c r="AA903" s="242">
        <f>VLOOKUP(H903,CR!A$1:CK$26,89,FALSE)</f>
        <v>0</v>
      </c>
    </row>
    <row r="904" spans="1:27" x14ac:dyDescent="0.25">
      <c r="A904" s="5">
        <f t="shared" si="84"/>
        <v>1900</v>
      </c>
      <c r="B904" s="5">
        <f t="shared" si="85"/>
        <v>1</v>
      </c>
      <c r="C904" s="5" t="str">
        <f>VLOOKUP(B904,Tablas!E$1:F$13,2,FALSE)</f>
        <v>1T</v>
      </c>
      <c r="D904" s="60"/>
      <c r="E904" s="55"/>
      <c r="F904" s="243"/>
      <c r="G904" s="419">
        <f>VLOOKUP(F904,Terceros!A:C,3,FALSE)</f>
        <v>0</v>
      </c>
      <c r="H904" s="243"/>
      <c r="I904" s="56"/>
      <c r="J904" s="286" t="str">
        <f t="shared" si="86"/>
        <v>n</v>
      </c>
      <c r="K904" s="286">
        <f>VLOOKUP(F904,Terceros!A:D,4,FALSE)</f>
        <v>0</v>
      </c>
      <c r="L904" s="61" t="s">
        <v>63</v>
      </c>
      <c r="M904" s="57"/>
      <c r="N904" s="58"/>
      <c r="O904" s="57">
        <f t="shared" si="88"/>
        <v>0</v>
      </c>
      <c r="P904" s="59"/>
      <c r="Q904" s="58"/>
      <c r="R904" s="57">
        <f t="shared" si="89"/>
        <v>0</v>
      </c>
      <c r="S904" s="99">
        <f t="shared" si="87"/>
        <v>0</v>
      </c>
      <c r="T904" s="56"/>
      <c r="U904" s="60"/>
      <c r="V904" s="322"/>
      <c r="W904" s="56"/>
      <c r="X904" s="242">
        <f>VLOOKUP(F904,Terceros!A$2:A$301,1,FALSE)</f>
        <v>0</v>
      </c>
      <c r="Y904" s="238">
        <f>VLOOKUP(H904,CR!A$3:A$27,1,FALSE)</f>
        <v>0</v>
      </c>
      <c r="Z904" s="285">
        <f>VLOOKUP(F904,Terceros!A:B,2,FALSE)</f>
        <v>0</v>
      </c>
      <c r="AA904" s="242">
        <f>VLOOKUP(H904,CR!A$1:CK$26,89,FALSE)</f>
        <v>0</v>
      </c>
    </row>
    <row r="905" spans="1:27" x14ac:dyDescent="0.25">
      <c r="A905" s="5">
        <f t="shared" si="84"/>
        <v>1900</v>
      </c>
      <c r="B905" s="5">
        <f t="shared" si="85"/>
        <v>1</v>
      </c>
      <c r="C905" s="5" t="str">
        <f>VLOOKUP(B905,Tablas!E$1:F$13,2,FALSE)</f>
        <v>1T</v>
      </c>
      <c r="D905" s="60"/>
      <c r="E905" s="55"/>
      <c r="F905" s="243"/>
      <c r="G905" s="419">
        <f>VLOOKUP(F905,Terceros!A:C,3,FALSE)</f>
        <v>0</v>
      </c>
      <c r="H905" s="243"/>
      <c r="I905" s="56"/>
      <c r="J905" s="286" t="str">
        <f t="shared" si="86"/>
        <v>n</v>
      </c>
      <c r="K905" s="286">
        <f>VLOOKUP(F905,Terceros!A:D,4,FALSE)</f>
        <v>0</v>
      </c>
      <c r="L905" s="61" t="s">
        <v>63</v>
      </c>
      <c r="M905" s="57"/>
      <c r="N905" s="58"/>
      <c r="O905" s="57">
        <f t="shared" si="88"/>
        <v>0</v>
      </c>
      <c r="P905" s="59"/>
      <c r="Q905" s="58"/>
      <c r="R905" s="57">
        <f t="shared" si="89"/>
        <v>0</v>
      </c>
      <c r="S905" s="99">
        <f t="shared" si="87"/>
        <v>0</v>
      </c>
      <c r="T905" s="56"/>
      <c r="U905" s="60"/>
      <c r="V905" s="322"/>
      <c r="W905" s="56"/>
      <c r="X905" s="242">
        <f>VLOOKUP(F905,Terceros!A$2:A$301,1,FALSE)</f>
        <v>0</v>
      </c>
      <c r="Y905" s="238">
        <f>VLOOKUP(H905,CR!A$3:A$27,1,FALSE)</f>
        <v>0</v>
      </c>
      <c r="Z905" s="285">
        <f>VLOOKUP(F905,Terceros!A:B,2,FALSE)</f>
        <v>0</v>
      </c>
      <c r="AA905" s="242">
        <f>VLOOKUP(H905,CR!A$1:CK$26,89,FALSE)</f>
        <v>0</v>
      </c>
    </row>
    <row r="906" spans="1:27" x14ac:dyDescent="0.25">
      <c r="A906" s="5">
        <f t="shared" si="84"/>
        <v>1900</v>
      </c>
      <c r="B906" s="5">
        <f t="shared" si="85"/>
        <v>1</v>
      </c>
      <c r="C906" s="5" t="str">
        <f>VLOOKUP(B906,Tablas!E$1:F$13,2,FALSE)</f>
        <v>1T</v>
      </c>
      <c r="D906" s="60"/>
      <c r="E906" s="55"/>
      <c r="F906" s="243"/>
      <c r="G906" s="419">
        <f>VLOOKUP(F906,Terceros!A:C,3,FALSE)</f>
        <v>0</v>
      </c>
      <c r="H906" s="243"/>
      <c r="I906" s="56"/>
      <c r="J906" s="286" t="str">
        <f t="shared" si="86"/>
        <v>n</v>
      </c>
      <c r="K906" s="286">
        <f>VLOOKUP(F906,Terceros!A:D,4,FALSE)</f>
        <v>0</v>
      </c>
      <c r="L906" s="61" t="s">
        <v>63</v>
      </c>
      <c r="M906" s="57"/>
      <c r="N906" s="58"/>
      <c r="O906" s="57">
        <f t="shared" si="88"/>
        <v>0</v>
      </c>
      <c r="P906" s="59"/>
      <c r="Q906" s="58"/>
      <c r="R906" s="57">
        <f t="shared" si="89"/>
        <v>0</v>
      </c>
      <c r="S906" s="99">
        <f t="shared" si="87"/>
        <v>0</v>
      </c>
      <c r="T906" s="56"/>
      <c r="U906" s="60"/>
      <c r="V906" s="322"/>
      <c r="W906" s="56"/>
      <c r="X906" s="242">
        <f>VLOOKUP(F906,Terceros!A$2:A$301,1,FALSE)</f>
        <v>0</v>
      </c>
      <c r="Y906" s="238">
        <f>VLOOKUP(H906,CR!A$3:A$27,1,FALSE)</f>
        <v>0</v>
      </c>
      <c r="Z906" s="285">
        <f>VLOOKUP(F906,Terceros!A:B,2,FALSE)</f>
        <v>0</v>
      </c>
      <c r="AA906" s="242">
        <f>VLOOKUP(H906,CR!A$1:CK$26,89,FALSE)</f>
        <v>0</v>
      </c>
    </row>
    <row r="907" spans="1:27" x14ac:dyDescent="0.25">
      <c r="A907" s="5">
        <f t="shared" si="84"/>
        <v>1900</v>
      </c>
      <c r="B907" s="5">
        <f t="shared" si="85"/>
        <v>1</v>
      </c>
      <c r="C907" s="5" t="str">
        <f>VLOOKUP(B907,Tablas!E$1:F$13,2,FALSE)</f>
        <v>1T</v>
      </c>
      <c r="D907" s="60"/>
      <c r="E907" s="55"/>
      <c r="F907" s="243"/>
      <c r="G907" s="419">
        <f>VLOOKUP(F907,Terceros!A:C,3,FALSE)</f>
        <v>0</v>
      </c>
      <c r="H907" s="243"/>
      <c r="I907" s="56"/>
      <c r="J907" s="286" t="str">
        <f t="shared" si="86"/>
        <v>n</v>
      </c>
      <c r="K907" s="286">
        <f>VLOOKUP(F907,Terceros!A:D,4,FALSE)</f>
        <v>0</v>
      </c>
      <c r="L907" s="61" t="s">
        <v>63</v>
      </c>
      <c r="M907" s="57"/>
      <c r="N907" s="58"/>
      <c r="O907" s="57">
        <f t="shared" si="88"/>
        <v>0</v>
      </c>
      <c r="P907" s="59"/>
      <c r="Q907" s="58"/>
      <c r="R907" s="57">
        <f t="shared" si="89"/>
        <v>0</v>
      </c>
      <c r="S907" s="99">
        <f t="shared" si="87"/>
        <v>0</v>
      </c>
      <c r="T907" s="56"/>
      <c r="U907" s="60"/>
      <c r="V907" s="322"/>
      <c r="W907" s="56"/>
      <c r="X907" s="242">
        <f>VLOOKUP(F907,Terceros!A$2:A$301,1,FALSE)</f>
        <v>0</v>
      </c>
      <c r="Y907" s="238">
        <f>VLOOKUP(H907,CR!A$3:A$27,1,FALSE)</f>
        <v>0</v>
      </c>
      <c r="Z907" s="285">
        <f>VLOOKUP(F907,Terceros!A:B,2,FALSE)</f>
        <v>0</v>
      </c>
      <c r="AA907" s="242">
        <f>VLOOKUP(H907,CR!A$1:CK$26,89,FALSE)</f>
        <v>0</v>
      </c>
    </row>
    <row r="908" spans="1:27" x14ac:dyDescent="0.25">
      <c r="A908" s="5">
        <f t="shared" si="84"/>
        <v>1900</v>
      </c>
      <c r="B908" s="5">
        <f t="shared" si="85"/>
        <v>1</v>
      </c>
      <c r="C908" s="5" t="str">
        <f>VLOOKUP(B908,Tablas!E$1:F$13,2,FALSE)</f>
        <v>1T</v>
      </c>
      <c r="D908" s="60"/>
      <c r="E908" s="55"/>
      <c r="F908" s="243"/>
      <c r="G908" s="419">
        <f>VLOOKUP(F908,Terceros!A:C,3,FALSE)</f>
        <v>0</v>
      </c>
      <c r="H908" s="243"/>
      <c r="I908" s="56"/>
      <c r="J908" s="286" t="str">
        <f t="shared" si="86"/>
        <v>n</v>
      </c>
      <c r="K908" s="286">
        <f>VLOOKUP(F908,Terceros!A:D,4,FALSE)</f>
        <v>0</v>
      </c>
      <c r="L908" s="61" t="s">
        <v>63</v>
      </c>
      <c r="M908" s="57"/>
      <c r="N908" s="58"/>
      <c r="O908" s="57">
        <f t="shared" si="88"/>
        <v>0</v>
      </c>
      <c r="P908" s="59"/>
      <c r="Q908" s="58"/>
      <c r="R908" s="57">
        <f t="shared" si="89"/>
        <v>0</v>
      </c>
      <c r="S908" s="99">
        <f t="shared" si="87"/>
        <v>0</v>
      </c>
      <c r="T908" s="56"/>
      <c r="U908" s="60"/>
      <c r="V908" s="322"/>
      <c r="W908" s="56"/>
      <c r="X908" s="242">
        <f>VLOOKUP(F908,Terceros!A$2:A$301,1,FALSE)</f>
        <v>0</v>
      </c>
      <c r="Y908" s="238">
        <f>VLOOKUP(H908,CR!A$3:A$27,1,FALSE)</f>
        <v>0</v>
      </c>
      <c r="Z908" s="285">
        <f>VLOOKUP(F908,Terceros!A:B,2,FALSE)</f>
        <v>0</v>
      </c>
      <c r="AA908" s="242">
        <f>VLOOKUP(H908,CR!A$1:CK$26,89,FALSE)</f>
        <v>0</v>
      </c>
    </row>
    <row r="909" spans="1:27" x14ac:dyDescent="0.25">
      <c r="A909" s="5">
        <f t="shared" si="84"/>
        <v>1900</v>
      </c>
      <c r="B909" s="5">
        <f t="shared" si="85"/>
        <v>1</v>
      </c>
      <c r="C909" s="5" t="str">
        <f>VLOOKUP(B909,Tablas!E$1:F$13,2,FALSE)</f>
        <v>1T</v>
      </c>
      <c r="D909" s="60"/>
      <c r="E909" s="55"/>
      <c r="F909" s="243"/>
      <c r="G909" s="419">
        <f>VLOOKUP(F909,Terceros!A:C,3,FALSE)</f>
        <v>0</v>
      </c>
      <c r="H909" s="243"/>
      <c r="I909" s="56"/>
      <c r="J909" s="286" t="str">
        <f t="shared" si="86"/>
        <v>n</v>
      </c>
      <c r="K909" s="286">
        <f>VLOOKUP(F909,Terceros!A:D,4,FALSE)</f>
        <v>0</v>
      </c>
      <c r="L909" s="61" t="s">
        <v>63</v>
      </c>
      <c r="M909" s="57"/>
      <c r="N909" s="58"/>
      <c r="O909" s="57">
        <f t="shared" si="88"/>
        <v>0</v>
      </c>
      <c r="P909" s="59"/>
      <c r="Q909" s="58"/>
      <c r="R909" s="57">
        <f t="shared" si="89"/>
        <v>0</v>
      </c>
      <c r="S909" s="99">
        <f t="shared" si="87"/>
        <v>0</v>
      </c>
      <c r="T909" s="56"/>
      <c r="U909" s="60"/>
      <c r="V909" s="322"/>
      <c r="W909" s="56"/>
      <c r="X909" s="242">
        <f>VLOOKUP(F909,Terceros!A$2:A$301,1,FALSE)</f>
        <v>0</v>
      </c>
      <c r="Y909" s="238">
        <f>VLOOKUP(H909,CR!A$3:A$27,1,FALSE)</f>
        <v>0</v>
      </c>
      <c r="Z909" s="285">
        <f>VLOOKUP(F909,Terceros!A:B,2,FALSE)</f>
        <v>0</v>
      </c>
      <c r="AA909" s="242">
        <f>VLOOKUP(H909,CR!A$1:CK$26,89,FALSE)</f>
        <v>0</v>
      </c>
    </row>
    <row r="910" spans="1:27" x14ac:dyDescent="0.25">
      <c r="A910" s="5">
        <f t="shared" si="84"/>
        <v>1900</v>
      </c>
      <c r="B910" s="5">
        <f t="shared" si="85"/>
        <v>1</v>
      </c>
      <c r="C910" s="5" t="str">
        <f>VLOOKUP(B910,Tablas!E$1:F$13,2,FALSE)</f>
        <v>1T</v>
      </c>
      <c r="D910" s="60"/>
      <c r="E910" s="55"/>
      <c r="F910" s="243"/>
      <c r="G910" s="419">
        <f>VLOOKUP(F910,Terceros!A:C,3,FALSE)</f>
        <v>0</v>
      </c>
      <c r="H910" s="243"/>
      <c r="I910" s="56"/>
      <c r="J910" s="286" t="str">
        <f t="shared" si="86"/>
        <v>n</v>
      </c>
      <c r="K910" s="286">
        <f>VLOOKUP(F910,Terceros!A:D,4,FALSE)</f>
        <v>0</v>
      </c>
      <c r="L910" s="61" t="s">
        <v>63</v>
      </c>
      <c r="M910" s="57"/>
      <c r="N910" s="58"/>
      <c r="O910" s="57">
        <f t="shared" si="88"/>
        <v>0</v>
      </c>
      <c r="P910" s="59"/>
      <c r="Q910" s="58"/>
      <c r="R910" s="57">
        <f t="shared" si="89"/>
        <v>0</v>
      </c>
      <c r="S910" s="99">
        <f t="shared" si="87"/>
        <v>0</v>
      </c>
      <c r="T910" s="56"/>
      <c r="U910" s="60"/>
      <c r="V910" s="322"/>
      <c r="W910" s="56"/>
      <c r="X910" s="242">
        <f>VLOOKUP(F910,Terceros!A$2:A$301,1,FALSE)</f>
        <v>0</v>
      </c>
      <c r="Y910" s="238">
        <f>VLOOKUP(H910,CR!A$3:A$27,1,FALSE)</f>
        <v>0</v>
      </c>
      <c r="Z910" s="285">
        <f>VLOOKUP(F910,Terceros!A:B,2,FALSE)</f>
        <v>0</v>
      </c>
      <c r="AA910" s="242">
        <f>VLOOKUP(H910,CR!A$1:CK$26,89,FALSE)</f>
        <v>0</v>
      </c>
    </row>
    <row r="911" spans="1:27" x14ac:dyDescent="0.25">
      <c r="A911" s="5">
        <f t="shared" si="84"/>
        <v>1900</v>
      </c>
      <c r="B911" s="5">
        <f t="shared" si="85"/>
        <v>1</v>
      </c>
      <c r="C911" s="5" t="str">
        <f>VLOOKUP(B911,Tablas!E$1:F$13,2,FALSE)</f>
        <v>1T</v>
      </c>
      <c r="D911" s="60"/>
      <c r="E911" s="55"/>
      <c r="F911" s="243"/>
      <c r="G911" s="419">
        <f>VLOOKUP(F911,Terceros!A:C,3,FALSE)</f>
        <v>0</v>
      </c>
      <c r="H911" s="243"/>
      <c r="I911" s="56"/>
      <c r="J911" s="286" t="str">
        <f t="shared" si="86"/>
        <v>n</v>
      </c>
      <c r="K911" s="286">
        <f>VLOOKUP(F911,Terceros!A:D,4,FALSE)</f>
        <v>0</v>
      </c>
      <c r="L911" s="61" t="s">
        <v>63</v>
      </c>
      <c r="M911" s="57"/>
      <c r="N911" s="58"/>
      <c r="O911" s="57">
        <f t="shared" si="88"/>
        <v>0</v>
      </c>
      <c r="P911" s="59"/>
      <c r="Q911" s="58"/>
      <c r="R911" s="57">
        <f t="shared" si="89"/>
        <v>0</v>
      </c>
      <c r="S911" s="99">
        <f t="shared" si="87"/>
        <v>0</v>
      </c>
      <c r="T911" s="56"/>
      <c r="U911" s="60"/>
      <c r="V911" s="322"/>
      <c r="W911" s="56"/>
      <c r="X911" s="242">
        <f>VLOOKUP(F911,Terceros!A$2:A$301,1,FALSE)</f>
        <v>0</v>
      </c>
      <c r="Y911" s="238">
        <f>VLOOKUP(H911,CR!A$3:A$27,1,FALSE)</f>
        <v>0</v>
      </c>
      <c r="Z911" s="285">
        <f>VLOOKUP(F911,Terceros!A:B,2,FALSE)</f>
        <v>0</v>
      </c>
      <c r="AA911" s="242">
        <f>VLOOKUP(H911,CR!A$1:CK$26,89,FALSE)</f>
        <v>0</v>
      </c>
    </row>
    <row r="912" spans="1:27" x14ac:dyDescent="0.25">
      <c r="A912" s="5">
        <f t="shared" si="84"/>
        <v>1900</v>
      </c>
      <c r="B912" s="5">
        <f t="shared" si="85"/>
        <v>1</v>
      </c>
      <c r="C912" s="5" t="str">
        <f>VLOOKUP(B912,Tablas!E$1:F$13,2,FALSE)</f>
        <v>1T</v>
      </c>
      <c r="D912" s="60"/>
      <c r="E912" s="55"/>
      <c r="F912" s="243"/>
      <c r="G912" s="419">
        <f>VLOOKUP(F912,Terceros!A:C,3,FALSE)</f>
        <v>0</v>
      </c>
      <c r="H912" s="243"/>
      <c r="I912" s="56"/>
      <c r="J912" s="286" t="str">
        <f t="shared" si="86"/>
        <v>n</v>
      </c>
      <c r="K912" s="286">
        <f>VLOOKUP(F912,Terceros!A:D,4,FALSE)</f>
        <v>0</v>
      </c>
      <c r="L912" s="61" t="s">
        <v>63</v>
      </c>
      <c r="M912" s="57"/>
      <c r="N912" s="58"/>
      <c r="O912" s="57">
        <f t="shared" si="88"/>
        <v>0</v>
      </c>
      <c r="P912" s="59"/>
      <c r="Q912" s="58"/>
      <c r="R912" s="57">
        <f t="shared" si="89"/>
        <v>0</v>
      </c>
      <c r="S912" s="99">
        <f t="shared" si="87"/>
        <v>0</v>
      </c>
      <c r="T912" s="56"/>
      <c r="U912" s="60"/>
      <c r="V912" s="322"/>
      <c r="W912" s="56"/>
      <c r="X912" s="242">
        <f>VLOOKUP(F912,Terceros!A$2:A$301,1,FALSE)</f>
        <v>0</v>
      </c>
      <c r="Y912" s="238">
        <f>VLOOKUP(H912,CR!A$3:A$27,1,FALSE)</f>
        <v>0</v>
      </c>
      <c r="Z912" s="285">
        <f>VLOOKUP(F912,Terceros!A:B,2,FALSE)</f>
        <v>0</v>
      </c>
      <c r="AA912" s="242">
        <f>VLOOKUP(H912,CR!A$1:CK$26,89,FALSE)</f>
        <v>0</v>
      </c>
    </row>
    <row r="913" spans="1:27" x14ac:dyDescent="0.25">
      <c r="A913" s="5">
        <f t="shared" si="84"/>
        <v>1900</v>
      </c>
      <c r="B913" s="5">
        <f t="shared" si="85"/>
        <v>1</v>
      </c>
      <c r="C913" s="5" t="str">
        <f>VLOOKUP(B913,Tablas!E$1:F$13,2,FALSE)</f>
        <v>1T</v>
      </c>
      <c r="D913" s="60"/>
      <c r="E913" s="55"/>
      <c r="F913" s="243"/>
      <c r="G913" s="419">
        <f>VLOOKUP(F913,Terceros!A:C,3,FALSE)</f>
        <v>0</v>
      </c>
      <c r="H913" s="243"/>
      <c r="I913" s="56"/>
      <c r="J913" s="286" t="str">
        <f t="shared" si="86"/>
        <v>n</v>
      </c>
      <c r="K913" s="286">
        <f>VLOOKUP(F913,Terceros!A:D,4,FALSE)</f>
        <v>0</v>
      </c>
      <c r="L913" s="61" t="s">
        <v>63</v>
      </c>
      <c r="M913" s="57"/>
      <c r="N913" s="58"/>
      <c r="O913" s="57">
        <f t="shared" si="88"/>
        <v>0</v>
      </c>
      <c r="P913" s="59"/>
      <c r="Q913" s="58"/>
      <c r="R913" s="57">
        <f t="shared" si="89"/>
        <v>0</v>
      </c>
      <c r="S913" s="99">
        <f t="shared" si="87"/>
        <v>0</v>
      </c>
      <c r="T913" s="56"/>
      <c r="U913" s="60"/>
      <c r="V913" s="322"/>
      <c r="W913" s="56"/>
      <c r="X913" s="242">
        <f>VLOOKUP(F913,Terceros!A$2:A$301,1,FALSE)</f>
        <v>0</v>
      </c>
      <c r="Y913" s="238">
        <f>VLOOKUP(H913,CR!A$3:A$27,1,FALSE)</f>
        <v>0</v>
      </c>
      <c r="Z913" s="285">
        <f>VLOOKUP(F913,Terceros!A:B,2,FALSE)</f>
        <v>0</v>
      </c>
      <c r="AA913" s="242">
        <f>VLOOKUP(H913,CR!A$1:CK$26,89,FALSE)</f>
        <v>0</v>
      </c>
    </row>
    <row r="914" spans="1:27" x14ac:dyDescent="0.25">
      <c r="A914" s="5">
        <f t="shared" si="84"/>
        <v>1900</v>
      </c>
      <c r="B914" s="5">
        <f t="shared" si="85"/>
        <v>1</v>
      </c>
      <c r="C914" s="5" t="str">
        <f>VLOOKUP(B914,Tablas!E$1:F$13,2,FALSE)</f>
        <v>1T</v>
      </c>
      <c r="D914" s="60"/>
      <c r="E914" s="55"/>
      <c r="F914" s="243"/>
      <c r="G914" s="419">
        <f>VLOOKUP(F914,Terceros!A:C,3,FALSE)</f>
        <v>0</v>
      </c>
      <c r="H914" s="243"/>
      <c r="I914" s="56"/>
      <c r="J914" s="286" t="str">
        <f t="shared" si="86"/>
        <v>n</v>
      </c>
      <c r="K914" s="286">
        <f>VLOOKUP(F914,Terceros!A:D,4,FALSE)</f>
        <v>0</v>
      </c>
      <c r="L914" s="61" t="s">
        <v>63</v>
      </c>
      <c r="M914" s="57"/>
      <c r="N914" s="58"/>
      <c r="O914" s="57">
        <f t="shared" si="88"/>
        <v>0</v>
      </c>
      <c r="P914" s="59"/>
      <c r="Q914" s="58"/>
      <c r="R914" s="57">
        <f t="shared" si="89"/>
        <v>0</v>
      </c>
      <c r="S914" s="99">
        <f t="shared" si="87"/>
        <v>0</v>
      </c>
      <c r="T914" s="56"/>
      <c r="U914" s="60"/>
      <c r="V914" s="322"/>
      <c r="W914" s="56"/>
      <c r="X914" s="242">
        <f>VLOOKUP(F914,Terceros!A$2:A$301,1,FALSE)</f>
        <v>0</v>
      </c>
      <c r="Y914" s="238">
        <f>VLOOKUP(H914,CR!A$3:A$27,1,FALSE)</f>
        <v>0</v>
      </c>
      <c r="Z914" s="285">
        <f>VLOOKUP(F914,Terceros!A:B,2,FALSE)</f>
        <v>0</v>
      </c>
      <c r="AA914" s="242">
        <f>VLOOKUP(H914,CR!A$1:CK$26,89,FALSE)</f>
        <v>0</v>
      </c>
    </row>
    <row r="915" spans="1:27" x14ac:dyDescent="0.25">
      <c r="A915" s="5">
        <f t="shared" si="84"/>
        <v>1900</v>
      </c>
      <c r="B915" s="5">
        <f t="shared" si="85"/>
        <v>1</v>
      </c>
      <c r="C915" s="5" t="str">
        <f>VLOOKUP(B915,Tablas!E$1:F$13,2,FALSE)</f>
        <v>1T</v>
      </c>
      <c r="D915" s="60"/>
      <c r="E915" s="55"/>
      <c r="F915" s="243"/>
      <c r="G915" s="419">
        <f>VLOOKUP(F915,Terceros!A:C,3,FALSE)</f>
        <v>0</v>
      </c>
      <c r="H915" s="243"/>
      <c r="I915" s="56"/>
      <c r="J915" s="286" t="str">
        <f t="shared" si="86"/>
        <v>n</v>
      </c>
      <c r="K915" s="286">
        <f>VLOOKUP(F915,Terceros!A:D,4,FALSE)</f>
        <v>0</v>
      </c>
      <c r="L915" s="61" t="s">
        <v>63</v>
      </c>
      <c r="M915" s="57"/>
      <c r="N915" s="58"/>
      <c r="O915" s="57">
        <f t="shared" si="88"/>
        <v>0</v>
      </c>
      <c r="P915" s="59"/>
      <c r="Q915" s="58"/>
      <c r="R915" s="57">
        <f t="shared" si="89"/>
        <v>0</v>
      </c>
      <c r="S915" s="99">
        <f t="shared" si="87"/>
        <v>0</v>
      </c>
      <c r="T915" s="56"/>
      <c r="U915" s="60"/>
      <c r="V915" s="322"/>
      <c r="W915" s="56"/>
      <c r="X915" s="242">
        <f>VLOOKUP(F915,Terceros!A$2:A$301,1,FALSE)</f>
        <v>0</v>
      </c>
      <c r="Y915" s="238">
        <f>VLOOKUP(H915,CR!A$3:A$27,1,FALSE)</f>
        <v>0</v>
      </c>
      <c r="Z915" s="285">
        <f>VLOOKUP(F915,Terceros!A:B,2,FALSE)</f>
        <v>0</v>
      </c>
      <c r="AA915" s="242">
        <f>VLOOKUP(H915,CR!A$1:CK$26,89,FALSE)</f>
        <v>0</v>
      </c>
    </row>
    <row r="916" spans="1:27" x14ac:dyDescent="0.25">
      <c r="A916" s="5">
        <f t="shared" si="84"/>
        <v>1900</v>
      </c>
      <c r="B916" s="5">
        <f t="shared" si="85"/>
        <v>1</v>
      </c>
      <c r="C916" s="5" t="str">
        <f>VLOOKUP(B916,Tablas!E$1:F$13,2,FALSE)</f>
        <v>1T</v>
      </c>
      <c r="D916" s="60"/>
      <c r="E916" s="55"/>
      <c r="F916" s="243"/>
      <c r="G916" s="419">
        <f>VLOOKUP(F916,Terceros!A:C,3,FALSE)</f>
        <v>0</v>
      </c>
      <c r="H916" s="243"/>
      <c r="I916" s="56"/>
      <c r="J916" s="286" t="str">
        <f t="shared" si="86"/>
        <v>n</v>
      </c>
      <c r="K916" s="286">
        <f>VLOOKUP(F916,Terceros!A:D,4,FALSE)</f>
        <v>0</v>
      </c>
      <c r="L916" s="61" t="s">
        <v>63</v>
      </c>
      <c r="M916" s="57"/>
      <c r="N916" s="58"/>
      <c r="O916" s="57">
        <f t="shared" si="88"/>
        <v>0</v>
      </c>
      <c r="P916" s="59"/>
      <c r="Q916" s="58"/>
      <c r="R916" s="57">
        <f t="shared" si="89"/>
        <v>0</v>
      </c>
      <c r="S916" s="99">
        <f t="shared" si="87"/>
        <v>0</v>
      </c>
      <c r="T916" s="56"/>
      <c r="U916" s="60"/>
      <c r="V916" s="322"/>
      <c r="W916" s="56"/>
      <c r="X916" s="242">
        <f>VLOOKUP(F916,Terceros!A$2:A$301,1,FALSE)</f>
        <v>0</v>
      </c>
      <c r="Y916" s="238">
        <f>VLOOKUP(H916,CR!A$3:A$27,1,FALSE)</f>
        <v>0</v>
      </c>
      <c r="Z916" s="285">
        <f>VLOOKUP(F916,Terceros!A:B,2,FALSE)</f>
        <v>0</v>
      </c>
      <c r="AA916" s="242">
        <f>VLOOKUP(H916,CR!A$1:CK$26,89,FALSE)</f>
        <v>0</v>
      </c>
    </row>
    <row r="917" spans="1:27" x14ac:dyDescent="0.25">
      <c r="A917" s="5">
        <f t="shared" si="84"/>
        <v>1900</v>
      </c>
      <c r="B917" s="5">
        <f t="shared" si="85"/>
        <v>1</v>
      </c>
      <c r="C917" s="5" t="str">
        <f>VLOOKUP(B917,Tablas!E$1:F$13,2,FALSE)</f>
        <v>1T</v>
      </c>
      <c r="D917" s="60"/>
      <c r="E917" s="55"/>
      <c r="F917" s="243"/>
      <c r="G917" s="419">
        <f>VLOOKUP(F917,Terceros!A:C,3,FALSE)</f>
        <v>0</v>
      </c>
      <c r="H917" s="243"/>
      <c r="I917" s="56"/>
      <c r="J917" s="286" t="str">
        <f t="shared" si="86"/>
        <v>n</v>
      </c>
      <c r="K917" s="286">
        <f>VLOOKUP(F917,Terceros!A:D,4,FALSE)</f>
        <v>0</v>
      </c>
      <c r="L917" s="61" t="s">
        <v>63</v>
      </c>
      <c r="M917" s="57"/>
      <c r="N917" s="58"/>
      <c r="O917" s="57">
        <f t="shared" si="88"/>
        <v>0</v>
      </c>
      <c r="P917" s="59"/>
      <c r="Q917" s="58"/>
      <c r="R917" s="57">
        <f t="shared" si="89"/>
        <v>0</v>
      </c>
      <c r="S917" s="99">
        <f t="shared" si="87"/>
        <v>0</v>
      </c>
      <c r="T917" s="56"/>
      <c r="U917" s="60"/>
      <c r="V917" s="322"/>
      <c r="W917" s="56"/>
      <c r="X917" s="242">
        <f>VLOOKUP(F917,Terceros!A$2:A$301,1,FALSE)</f>
        <v>0</v>
      </c>
      <c r="Y917" s="238">
        <f>VLOOKUP(H917,CR!A$3:A$27,1,FALSE)</f>
        <v>0</v>
      </c>
      <c r="Z917" s="285">
        <f>VLOOKUP(F917,Terceros!A:B,2,FALSE)</f>
        <v>0</v>
      </c>
      <c r="AA917" s="242">
        <f>VLOOKUP(H917,CR!A$1:CK$26,89,FALSE)</f>
        <v>0</v>
      </c>
    </row>
    <row r="918" spans="1:27" x14ac:dyDescent="0.25">
      <c r="A918" s="5">
        <f t="shared" si="84"/>
        <v>1900</v>
      </c>
      <c r="B918" s="5">
        <f t="shared" si="85"/>
        <v>1</v>
      </c>
      <c r="C918" s="5" t="str">
        <f>VLOOKUP(B918,Tablas!E$1:F$13,2,FALSE)</f>
        <v>1T</v>
      </c>
      <c r="D918" s="60"/>
      <c r="E918" s="55"/>
      <c r="F918" s="243"/>
      <c r="G918" s="419">
        <f>VLOOKUP(F918,Terceros!A:C,3,FALSE)</f>
        <v>0</v>
      </c>
      <c r="H918" s="243"/>
      <c r="I918" s="56"/>
      <c r="J918" s="286" t="str">
        <f t="shared" si="86"/>
        <v>n</v>
      </c>
      <c r="K918" s="286">
        <f>VLOOKUP(F918,Terceros!A:D,4,FALSE)</f>
        <v>0</v>
      </c>
      <c r="L918" s="61" t="s">
        <v>63</v>
      </c>
      <c r="M918" s="57"/>
      <c r="N918" s="58"/>
      <c r="O918" s="57">
        <f t="shared" si="88"/>
        <v>0</v>
      </c>
      <c r="P918" s="59"/>
      <c r="Q918" s="58"/>
      <c r="R918" s="57">
        <f t="shared" si="89"/>
        <v>0</v>
      </c>
      <c r="S918" s="99">
        <f t="shared" si="87"/>
        <v>0</v>
      </c>
      <c r="T918" s="56"/>
      <c r="U918" s="60"/>
      <c r="V918" s="322"/>
      <c r="W918" s="56"/>
      <c r="X918" s="242">
        <f>VLOOKUP(F918,Terceros!A$2:A$301,1,FALSE)</f>
        <v>0</v>
      </c>
      <c r="Y918" s="238">
        <f>VLOOKUP(H918,CR!A$3:A$27,1,FALSE)</f>
        <v>0</v>
      </c>
      <c r="Z918" s="285">
        <f>VLOOKUP(F918,Terceros!A:B,2,FALSE)</f>
        <v>0</v>
      </c>
      <c r="AA918" s="242">
        <f>VLOOKUP(H918,CR!A$1:CK$26,89,FALSE)</f>
        <v>0</v>
      </c>
    </row>
    <row r="919" spans="1:27" x14ac:dyDescent="0.25">
      <c r="A919" s="5">
        <f t="shared" si="84"/>
        <v>1900</v>
      </c>
      <c r="B919" s="5">
        <f t="shared" si="85"/>
        <v>1</v>
      </c>
      <c r="C919" s="5" t="str">
        <f>VLOOKUP(B919,Tablas!E$1:F$13,2,FALSE)</f>
        <v>1T</v>
      </c>
      <c r="D919" s="60"/>
      <c r="E919" s="55"/>
      <c r="F919" s="243"/>
      <c r="G919" s="419">
        <f>VLOOKUP(F919,Terceros!A:C,3,FALSE)</f>
        <v>0</v>
      </c>
      <c r="H919" s="243"/>
      <c r="I919" s="56"/>
      <c r="J919" s="286" t="str">
        <f t="shared" si="86"/>
        <v>n</v>
      </c>
      <c r="K919" s="286">
        <f>VLOOKUP(F919,Terceros!A:D,4,FALSE)</f>
        <v>0</v>
      </c>
      <c r="L919" s="61" t="s">
        <v>63</v>
      </c>
      <c r="M919" s="57"/>
      <c r="N919" s="58"/>
      <c r="O919" s="57">
        <f t="shared" si="88"/>
        <v>0</v>
      </c>
      <c r="P919" s="59"/>
      <c r="Q919" s="58"/>
      <c r="R919" s="57">
        <f t="shared" si="89"/>
        <v>0</v>
      </c>
      <c r="S919" s="99">
        <f t="shared" si="87"/>
        <v>0</v>
      </c>
      <c r="T919" s="56"/>
      <c r="U919" s="60"/>
      <c r="V919" s="322"/>
      <c r="W919" s="56"/>
      <c r="X919" s="242">
        <f>VLOOKUP(F919,Terceros!A$2:A$301,1,FALSE)</f>
        <v>0</v>
      </c>
      <c r="Y919" s="238">
        <f>VLOOKUP(H919,CR!A$3:A$27,1,FALSE)</f>
        <v>0</v>
      </c>
      <c r="Z919" s="285">
        <f>VLOOKUP(F919,Terceros!A:B,2,FALSE)</f>
        <v>0</v>
      </c>
      <c r="AA919" s="242">
        <f>VLOOKUP(H919,CR!A$1:CK$26,89,FALSE)</f>
        <v>0</v>
      </c>
    </row>
    <row r="920" spans="1:27" x14ac:dyDescent="0.25">
      <c r="A920" s="5">
        <f t="shared" si="84"/>
        <v>1900</v>
      </c>
      <c r="B920" s="5">
        <f t="shared" si="85"/>
        <v>1</v>
      </c>
      <c r="C920" s="5" t="str">
        <f>VLOOKUP(B920,Tablas!E$1:F$13,2,FALSE)</f>
        <v>1T</v>
      </c>
      <c r="D920" s="60"/>
      <c r="E920" s="55"/>
      <c r="F920" s="243"/>
      <c r="G920" s="419">
        <f>VLOOKUP(F920,Terceros!A:C,3,FALSE)</f>
        <v>0</v>
      </c>
      <c r="H920" s="243"/>
      <c r="I920" s="56"/>
      <c r="J920" s="286" t="str">
        <f t="shared" si="86"/>
        <v>n</v>
      </c>
      <c r="K920" s="286">
        <f>VLOOKUP(F920,Terceros!A:D,4,FALSE)</f>
        <v>0</v>
      </c>
      <c r="L920" s="61" t="s">
        <v>63</v>
      </c>
      <c r="M920" s="57"/>
      <c r="N920" s="58"/>
      <c r="O920" s="57">
        <f t="shared" si="88"/>
        <v>0</v>
      </c>
      <c r="P920" s="59"/>
      <c r="Q920" s="58"/>
      <c r="R920" s="57">
        <f t="shared" si="89"/>
        <v>0</v>
      </c>
      <c r="S920" s="99">
        <f t="shared" si="87"/>
        <v>0</v>
      </c>
      <c r="T920" s="56"/>
      <c r="U920" s="60"/>
      <c r="V920" s="322"/>
      <c r="W920" s="56"/>
      <c r="X920" s="242">
        <f>VLOOKUP(F920,Terceros!A$2:A$301,1,FALSE)</f>
        <v>0</v>
      </c>
      <c r="Y920" s="238">
        <f>VLOOKUP(H920,CR!A$3:A$27,1,FALSE)</f>
        <v>0</v>
      </c>
      <c r="Z920" s="285">
        <f>VLOOKUP(F920,Terceros!A:B,2,FALSE)</f>
        <v>0</v>
      </c>
      <c r="AA920" s="242">
        <f>VLOOKUP(H920,CR!A$1:CK$26,89,FALSE)</f>
        <v>0</v>
      </c>
    </row>
    <row r="921" spans="1:27" x14ac:dyDescent="0.25">
      <c r="A921" s="5">
        <f t="shared" si="84"/>
        <v>1900</v>
      </c>
      <c r="B921" s="5">
        <f t="shared" si="85"/>
        <v>1</v>
      </c>
      <c r="C921" s="5" t="str">
        <f>VLOOKUP(B921,Tablas!E$1:F$13,2,FALSE)</f>
        <v>1T</v>
      </c>
      <c r="D921" s="60"/>
      <c r="E921" s="55"/>
      <c r="F921" s="243"/>
      <c r="G921" s="419">
        <f>VLOOKUP(F921,Terceros!A:C,3,FALSE)</f>
        <v>0</v>
      </c>
      <c r="H921" s="243"/>
      <c r="I921" s="56"/>
      <c r="J921" s="286" t="str">
        <f t="shared" si="86"/>
        <v>n</v>
      </c>
      <c r="K921" s="286">
        <f>VLOOKUP(F921,Terceros!A:D,4,FALSE)</f>
        <v>0</v>
      </c>
      <c r="L921" s="61" t="s">
        <v>63</v>
      </c>
      <c r="M921" s="57"/>
      <c r="N921" s="58"/>
      <c r="O921" s="57">
        <f t="shared" si="88"/>
        <v>0</v>
      </c>
      <c r="P921" s="59"/>
      <c r="Q921" s="58"/>
      <c r="R921" s="57">
        <f t="shared" si="89"/>
        <v>0</v>
      </c>
      <c r="S921" s="99">
        <f t="shared" si="87"/>
        <v>0</v>
      </c>
      <c r="T921" s="56"/>
      <c r="U921" s="60"/>
      <c r="V921" s="322"/>
      <c r="W921" s="56"/>
      <c r="X921" s="242">
        <f>VLOOKUP(F921,Terceros!A$2:A$301,1,FALSE)</f>
        <v>0</v>
      </c>
      <c r="Y921" s="238">
        <f>VLOOKUP(H921,CR!A$3:A$27,1,FALSE)</f>
        <v>0</v>
      </c>
      <c r="Z921" s="285">
        <f>VLOOKUP(F921,Terceros!A:B,2,FALSE)</f>
        <v>0</v>
      </c>
      <c r="AA921" s="242">
        <f>VLOOKUP(H921,CR!A$1:CK$26,89,FALSE)</f>
        <v>0</v>
      </c>
    </row>
    <row r="922" spans="1:27" x14ac:dyDescent="0.25">
      <c r="A922" s="5">
        <f t="shared" ref="A922:A985" si="90">YEAR(D922)</f>
        <v>1900</v>
      </c>
      <c r="B922" s="5">
        <f t="shared" ref="B922:B985" si="91">MONTH(D922)</f>
        <v>1</v>
      </c>
      <c r="C922" s="5" t="str">
        <f>VLOOKUP(B922,Tablas!E$1:F$13,2,FALSE)</f>
        <v>1T</v>
      </c>
      <c r="D922" s="60"/>
      <c r="E922" s="55"/>
      <c r="F922" s="243"/>
      <c r="G922" s="419">
        <f>VLOOKUP(F922,Terceros!A:C,3,FALSE)</f>
        <v>0</v>
      </c>
      <c r="H922" s="243"/>
      <c r="I922" s="56"/>
      <c r="J922" s="286" t="str">
        <f t="shared" ref="J922:J985" si="92">IF(N922=0,"n",IF(Z922="Cliente","r","s"))</f>
        <v>n</v>
      </c>
      <c r="K922" s="286">
        <f>VLOOKUP(F922,Terceros!A:D,4,FALSE)</f>
        <v>0</v>
      </c>
      <c r="L922" s="61" t="s">
        <v>63</v>
      </c>
      <c r="M922" s="57"/>
      <c r="N922" s="58"/>
      <c r="O922" s="57">
        <f t="shared" si="88"/>
        <v>0</v>
      </c>
      <c r="P922" s="59"/>
      <c r="Q922" s="58"/>
      <c r="R922" s="57">
        <f t="shared" si="89"/>
        <v>0</v>
      </c>
      <c r="S922" s="99">
        <f t="shared" ref="S922:S985" si="93">+M922+O922-R922</f>
        <v>0</v>
      </c>
      <c r="T922" s="56"/>
      <c r="U922" s="60"/>
      <c r="V922" s="322"/>
      <c r="W922" s="56"/>
      <c r="X922" s="242">
        <f>VLOOKUP(F922,Terceros!A$2:A$301,1,FALSE)</f>
        <v>0</v>
      </c>
      <c r="Y922" s="238">
        <f>VLOOKUP(H922,CR!A$3:A$27,1,FALSE)</f>
        <v>0</v>
      </c>
      <c r="Z922" s="285">
        <f>VLOOKUP(F922,Terceros!A:B,2,FALSE)</f>
        <v>0</v>
      </c>
      <c r="AA922" s="242">
        <f>VLOOKUP(H922,CR!A$1:CK$26,89,FALSE)</f>
        <v>0</v>
      </c>
    </row>
    <row r="923" spans="1:27" x14ac:dyDescent="0.25">
      <c r="A923" s="5">
        <f t="shared" si="90"/>
        <v>1900</v>
      </c>
      <c r="B923" s="5">
        <f t="shared" si="91"/>
        <v>1</v>
      </c>
      <c r="C923" s="5" t="str">
        <f>VLOOKUP(B923,Tablas!E$1:F$13,2,FALSE)</f>
        <v>1T</v>
      </c>
      <c r="D923" s="60"/>
      <c r="E923" s="55"/>
      <c r="F923" s="243"/>
      <c r="G923" s="419">
        <f>VLOOKUP(F923,Terceros!A:C,3,FALSE)</f>
        <v>0</v>
      </c>
      <c r="H923" s="243"/>
      <c r="I923" s="56"/>
      <c r="J923" s="286" t="str">
        <f t="shared" si="92"/>
        <v>n</v>
      </c>
      <c r="K923" s="286">
        <f>VLOOKUP(F923,Terceros!A:D,4,FALSE)</f>
        <v>0</v>
      </c>
      <c r="L923" s="61" t="s">
        <v>63</v>
      </c>
      <c r="M923" s="57"/>
      <c r="N923" s="58"/>
      <c r="O923" s="57">
        <f t="shared" si="88"/>
        <v>0</v>
      </c>
      <c r="P923" s="59"/>
      <c r="Q923" s="58"/>
      <c r="R923" s="57">
        <f t="shared" si="89"/>
        <v>0</v>
      </c>
      <c r="S923" s="99">
        <f t="shared" si="93"/>
        <v>0</v>
      </c>
      <c r="T923" s="56"/>
      <c r="U923" s="60"/>
      <c r="V923" s="322"/>
      <c r="W923" s="56"/>
      <c r="X923" s="242">
        <f>VLOOKUP(F923,Terceros!A$2:A$301,1,FALSE)</f>
        <v>0</v>
      </c>
      <c r="Y923" s="238">
        <f>VLOOKUP(H923,CR!A$3:A$27,1,FALSE)</f>
        <v>0</v>
      </c>
      <c r="Z923" s="285">
        <f>VLOOKUP(F923,Terceros!A:B,2,FALSE)</f>
        <v>0</v>
      </c>
      <c r="AA923" s="242">
        <f>VLOOKUP(H923,CR!A$1:CK$26,89,FALSE)</f>
        <v>0</v>
      </c>
    </row>
    <row r="924" spans="1:27" x14ac:dyDescent="0.25">
      <c r="A924" s="5">
        <f t="shared" si="90"/>
        <v>1900</v>
      </c>
      <c r="B924" s="5">
        <f t="shared" si="91"/>
        <v>1</v>
      </c>
      <c r="C924" s="5" t="str">
        <f>VLOOKUP(B924,Tablas!E$1:F$13,2,FALSE)</f>
        <v>1T</v>
      </c>
      <c r="D924" s="60"/>
      <c r="E924" s="55"/>
      <c r="F924" s="243"/>
      <c r="G924" s="419">
        <f>VLOOKUP(F924,Terceros!A:C,3,FALSE)</f>
        <v>0</v>
      </c>
      <c r="H924" s="243"/>
      <c r="I924" s="56"/>
      <c r="J924" s="286" t="str">
        <f t="shared" si="92"/>
        <v>n</v>
      </c>
      <c r="K924" s="286">
        <f>VLOOKUP(F924,Terceros!A:D,4,FALSE)</f>
        <v>0</v>
      </c>
      <c r="L924" s="61" t="s">
        <v>63</v>
      </c>
      <c r="M924" s="57"/>
      <c r="N924" s="58"/>
      <c r="O924" s="57">
        <f t="shared" si="88"/>
        <v>0</v>
      </c>
      <c r="P924" s="59"/>
      <c r="Q924" s="58"/>
      <c r="R924" s="57">
        <f t="shared" si="89"/>
        <v>0</v>
      </c>
      <c r="S924" s="99">
        <f t="shared" si="93"/>
        <v>0</v>
      </c>
      <c r="T924" s="56"/>
      <c r="U924" s="60"/>
      <c r="V924" s="322"/>
      <c r="W924" s="56"/>
      <c r="X924" s="242">
        <f>VLOOKUP(F924,Terceros!A$2:A$301,1,FALSE)</f>
        <v>0</v>
      </c>
      <c r="Y924" s="238">
        <f>VLOOKUP(H924,CR!A$3:A$27,1,FALSE)</f>
        <v>0</v>
      </c>
      <c r="Z924" s="285">
        <f>VLOOKUP(F924,Terceros!A:B,2,FALSE)</f>
        <v>0</v>
      </c>
      <c r="AA924" s="242">
        <f>VLOOKUP(H924,CR!A$1:CK$26,89,FALSE)</f>
        <v>0</v>
      </c>
    </row>
    <row r="925" spans="1:27" x14ac:dyDescent="0.25">
      <c r="A925" s="5">
        <f t="shared" si="90"/>
        <v>1900</v>
      </c>
      <c r="B925" s="5">
        <f t="shared" si="91"/>
        <v>1</v>
      </c>
      <c r="C925" s="5" t="str">
        <f>VLOOKUP(B925,Tablas!E$1:F$13,2,FALSE)</f>
        <v>1T</v>
      </c>
      <c r="D925" s="60"/>
      <c r="E925" s="55"/>
      <c r="F925" s="243"/>
      <c r="G925" s="419">
        <f>VLOOKUP(F925,Terceros!A:C,3,FALSE)</f>
        <v>0</v>
      </c>
      <c r="H925" s="243"/>
      <c r="I925" s="56"/>
      <c r="J925" s="286" t="str">
        <f t="shared" si="92"/>
        <v>n</v>
      </c>
      <c r="K925" s="286">
        <f>VLOOKUP(F925,Terceros!A:D,4,FALSE)</f>
        <v>0</v>
      </c>
      <c r="L925" s="61" t="s">
        <v>63</v>
      </c>
      <c r="M925" s="57"/>
      <c r="N925" s="58"/>
      <c r="O925" s="57">
        <f t="shared" si="88"/>
        <v>0</v>
      </c>
      <c r="P925" s="59"/>
      <c r="Q925" s="58"/>
      <c r="R925" s="57">
        <f t="shared" si="89"/>
        <v>0</v>
      </c>
      <c r="S925" s="99">
        <f t="shared" si="93"/>
        <v>0</v>
      </c>
      <c r="T925" s="56"/>
      <c r="U925" s="60"/>
      <c r="V925" s="322"/>
      <c r="W925" s="56"/>
      <c r="X925" s="242">
        <f>VLOOKUP(F925,Terceros!A$2:A$301,1,FALSE)</f>
        <v>0</v>
      </c>
      <c r="Y925" s="238">
        <f>VLOOKUP(H925,CR!A$3:A$27,1,FALSE)</f>
        <v>0</v>
      </c>
      <c r="Z925" s="285">
        <f>VLOOKUP(F925,Terceros!A:B,2,FALSE)</f>
        <v>0</v>
      </c>
      <c r="AA925" s="242">
        <f>VLOOKUP(H925,CR!A$1:CK$26,89,FALSE)</f>
        <v>0</v>
      </c>
    </row>
    <row r="926" spans="1:27" x14ac:dyDescent="0.25">
      <c r="A926" s="5">
        <f t="shared" si="90"/>
        <v>1900</v>
      </c>
      <c r="B926" s="5">
        <f t="shared" si="91"/>
        <v>1</v>
      </c>
      <c r="C926" s="5" t="str">
        <f>VLOOKUP(B926,Tablas!E$1:F$13,2,FALSE)</f>
        <v>1T</v>
      </c>
      <c r="D926" s="60"/>
      <c r="E926" s="55"/>
      <c r="F926" s="243"/>
      <c r="G926" s="419">
        <f>VLOOKUP(F926,Terceros!A:C,3,FALSE)</f>
        <v>0</v>
      </c>
      <c r="H926" s="243"/>
      <c r="I926" s="56"/>
      <c r="J926" s="286" t="str">
        <f t="shared" si="92"/>
        <v>n</v>
      </c>
      <c r="K926" s="286">
        <f>VLOOKUP(F926,Terceros!A:D,4,FALSE)</f>
        <v>0</v>
      </c>
      <c r="L926" s="61" t="s">
        <v>63</v>
      </c>
      <c r="M926" s="57"/>
      <c r="N926" s="58"/>
      <c r="O926" s="57">
        <f t="shared" si="88"/>
        <v>0</v>
      </c>
      <c r="P926" s="59"/>
      <c r="Q926" s="58"/>
      <c r="R926" s="57">
        <f t="shared" si="89"/>
        <v>0</v>
      </c>
      <c r="S926" s="99">
        <f t="shared" si="93"/>
        <v>0</v>
      </c>
      <c r="T926" s="56"/>
      <c r="U926" s="60"/>
      <c r="V926" s="322"/>
      <c r="W926" s="56"/>
      <c r="X926" s="242">
        <f>VLOOKUP(F926,Terceros!A$2:A$301,1,FALSE)</f>
        <v>0</v>
      </c>
      <c r="Y926" s="238">
        <f>VLOOKUP(H926,CR!A$3:A$27,1,FALSE)</f>
        <v>0</v>
      </c>
      <c r="Z926" s="285">
        <f>VLOOKUP(F926,Terceros!A:B,2,FALSE)</f>
        <v>0</v>
      </c>
      <c r="AA926" s="242">
        <f>VLOOKUP(H926,CR!A$1:CK$26,89,FALSE)</f>
        <v>0</v>
      </c>
    </row>
    <row r="927" spans="1:27" x14ac:dyDescent="0.25">
      <c r="A927" s="5">
        <f t="shared" si="90"/>
        <v>1900</v>
      </c>
      <c r="B927" s="5">
        <f t="shared" si="91"/>
        <v>1</v>
      </c>
      <c r="C927" s="5" t="str">
        <f>VLOOKUP(B927,Tablas!E$1:F$13,2,FALSE)</f>
        <v>1T</v>
      </c>
      <c r="D927" s="60"/>
      <c r="E927" s="55"/>
      <c r="F927" s="243"/>
      <c r="G927" s="419">
        <f>VLOOKUP(F927,Terceros!A:C,3,FALSE)</f>
        <v>0</v>
      </c>
      <c r="H927" s="243"/>
      <c r="I927" s="56"/>
      <c r="J927" s="286" t="str">
        <f t="shared" si="92"/>
        <v>n</v>
      </c>
      <c r="K927" s="286">
        <f>VLOOKUP(F927,Terceros!A:D,4,FALSE)</f>
        <v>0</v>
      </c>
      <c r="L927" s="61" t="s">
        <v>63</v>
      </c>
      <c r="M927" s="57"/>
      <c r="N927" s="58"/>
      <c r="O927" s="57">
        <f t="shared" si="88"/>
        <v>0</v>
      </c>
      <c r="P927" s="59"/>
      <c r="Q927" s="58"/>
      <c r="R927" s="57">
        <f t="shared" si="89"/>
        <v>0</v>
      </c>
      <c r="S927" s="99">
        <f t="shared" si="93"/>
        <v>0</v>
      </c>
      <c r="T927" s="56"/>
      <c r="U927" s="60"/>
      <c r="V927" s="322"/>
      <c r="W927" s="56"/>
      <c r="X927" s="242">
        <f>VLOOKUP(F927,Terceros!A$2:A$301,1,FALSE)</f>
        <v>0</v>
      </c>
      <c r="Y927" s="238">
        <f>VLOOKUP(H927,CR!A$3:A$27,1,FALSE)</f>
        <v>0</v>
      </c>
      <c r="Z927" s="285">
        <f>VLOOKUP(F927,Terceros!A:B,2,FALSE)</f>
        <v>0</v>
      </c>
      <c r="AA927" s="242">
        <f>VLOOKUP(H927,CR!A$1:CK$26,89,FALSE)</f>
        <v>0</v>
      </c>
    </row>
    <row r="928" spans="1:27" x14ac:dyDescent="0.25">
      <c r="A928" s="5">
        <f t="shared" si="90"/>
        <v>1900</v>
      </c>
      <c r="B928" s="5">
        <f t="shared" si="91"/>
        <v>1</v>
      </c>
      <c r="C928" s="5" t="str">
        <f>VLOOKUP(B928,Tablas!E$1:F$13,2,FALSE)</f>
        <v>1T</v>
      </c>
      <c r="D928" s="60"/>
      <c r="E928" s="55"/>
      <c r="F928" s="243"/>
      <c r="G928" s="419">
        <f>VLOOKUP(F928,Terceros!A:C,3,FALSE)</f>
        <v>0</v>
      </c>
      <c r="H928" s="243"/>
      <c r="I928" s="56"/>
      <c r="J928" s="286" t="str">
        <f t="shared" si="92"/>
        <v>n</v>
      </c>
      <c r="K928" s="286">
        <f>VLOOKUP(F928,Terceros!A:D,4,FALSE)</f>
        <v>0</v>
      </c>
      <c r="L928" s="61" t="s">
        <v>63</v>
      </c>
      <c r="M928" s="57"/>
      <c r="N928" s="58"/>
      <c r="O928" s="57">
        <f t="shared" si="88"/>
        <v>0</v>
      </c>
      <c r="P928" s="59"/>
      <c r="Q928" s="58"/>
      <c r="R928" s="57">
        <f t="shared" si="89"/>
        <v>0</v>
      </c>
      <c r="S928" s="99">
        <f t="shared" si="93"/>
        <v>0</v>
      </c>
      <c r="T928" s="56"/>
      <c r="U928" s="60"/>
      <c r="V928" s="322"/>
      <c r="W928" s="56"/>
      <c r="X928" s="242">
        <f>VLOOKUP(F928,Terceros!A$2:A$301,1,FALSE)</f>
        <v>0</v>
      </c>
      <c r="Y928" s="238">
        <f>VLOOKUP(H928,CR!A$3:A$27,1,FALSE)</f>
        <v>0</v>
      </c>
      <c r="Z928" s="285">
        <f>VLOOKUP(F928,Terceros!A:B,2,FALSE)</f>
        <v>0</v>
      </c>
      <c r="AA928" s="242">
        <f>VLOOKUP(H928,CR!A$1:CK$26,89,FALSE)</f>
        <v>0</v>
      </c>
    </row>
    <row r="929" spans="1:27" x14ac:dyDescent="0.25">
      <c r="A929" s="5">
        <f t="shared" si="90"/>
        <v>1900</v>
      </c>
      <c r="B929" s="5">
        <f t="shared" si="91"/>
        <v>1</v>
      </c>
      <c r="C929" s="5" t="str">
        <f>VLOOKUP(B929,Tablas!E$1:F$13,2,FALSE)</f>
        <v>1T</v>
      </c>
      <c r="D929" s="60"/>
      <c r="E929" s="55"/>
      <c r="F929" s="243"/>
      <c r="G929" s="419">
        <f>VLOOKUP(F929,Terceros!A:C,3,FALSE)</f>
        <v>0</v>
      </c>
      <c r="H929" s="243"/>
      <c r="I929" s="56"/>
      <c r="J929" s="286" t="str">
        <f t="shared" si="92"/>
        <v>n</v>
      </c>
      <c r="K929" s="286">
        <f>VLOOKUP(F929,Terceros!A:D,4,FALSE)</f>
        <v>0</v>
      </c>
      <c r="L929" s="61" t="s">
        <v>63</v>
      </c>
      <c r="M929" s="57"/>
      <c r="N929" s="58"/>
      <c r="O929" s="57">
        <f t="shared" si="88"/>
        <v>0</v>
      </c>
      <c r="P929" s="59"/>
      <c r="Q929" s="58"/>
      <c r="R929" s="57">
        <f t="shared" si="89"/>
        <v>0</v>
      </c>
      <c r="S929" s="99">
        <f t="shared" si="93"/>
        <v>0</v>
      </c>
      <c r="T929" s="56"/>
      <c r="U929" s="60"/>
      <c r="V929" s="322"/>
      <c r="W929" s="56"/>
      <c r="X929" s="242">
        <f>VLOOKUP(F929,Terceros!A$2:A$301,1,FALSE)</f>
        <v>0</v>
      </c>
      <c r="Y929" s="238">
        <f>VLOOKUP(H929,CR!A$3:A$27,1,FALSE)</f>
        <v>0</v>
      </c>
      <c r="Z929" s="285">
        <f>VLOOKUP(F929,Terceros!A:B,2,FALSE)</f>
        <v>0</v>
      </c>
      <c r="AA929" s="242">
        <f>VLOOKUP(H929,CR!A$1:CK$26,89,FALSE)</f>
        <v>0</v>
      </c>
    </row>
    <row r="930" spans="1:27" x14ac:dyDescent="0.25">
      <c r="A930" s="5">
        <f t="shared" si="90"/>
        <v>1900</v>
      </c>
      <c r="B930" s="5">
        <f t="shared" si="91"/>
        <v>1</v>
      </c>
      <c r="C930" s="5" t="str">
        <f>VLOOKUP(B930,Tablas!E$1:F$13,2,FALSE)</f>
        <v>1T</v>
      </c>
      <c r="D930" s="60"/>
      <c r="E930" s="55"/>
      <c r="F930" s="243"/>
      <c r="G930" s="419">
        <f>VLOOKUP(F930,Terceros!A:C,3,FALSE)</f>
        <v>0</v>
      </c>
      <c r="H930" s="243"/>
      <c r="I930" s="56"/>
      <c r="J930" s="286" t="str">
        <f t="shared" si="92"/>
        <v>n</v>
      </c>
      <c r="K930" s="286">
        <f>VLOOKUP(F930,Terceros!A:D,4,FALSE)</f>
        <v>0</v>
      </c>
      <c r="L930" s="61" t="s">
        <v>63</v>
      </c>
      <c r="M930" s="57"/>
      <c r="N930" s="58"/>
      <c r="O930" s="57">
        <f t="shared" si="88"/>
        <v>0</v>
      </c>
      <c r="P930" s="59"/>
      <c r="Q930" s="58"/>
      <c r="R930" s="57">
        <f t="shared" si="89"/>
        <v>0</v>
      </c>
      <c r="S930" s="99">
        <f t="shared" si="93"/>
        <v>0</v>
      </c>
      <c r="T930" s="56"/>
      <c r="U930" s="60"/>
      <c r="V930" s="322"/>
      <c r="W930" s="56"/>
      <c r="X930" s="242">
        <f>VLOOKUP(F930,Terceros!A$2:A$301,1,FALSE)</f>
        <v>0</v>
      </c>
      <c r="Y930" s="238">
        <f>VLOOKUP(H930,CR!A$3:A$27,1,FALSE)</f>
        <v>0</v>
      </c>
      <c r="Z930" s="285">
        <f>VLOOKUP(F930,Terceros!A:B,2,FALSE)</f>
        <v>0</v>
      </c>
      <c r="AA930" s="242">
        <f>VLOOKUP(H930,CR!A$1:CK$26,89,FALSE)</f>
        <v>0</v>
      </c>
    </row>
    <row r="931" spans="1:27" x14ac:dyDescent="0.25">
      <c r="A931" s="5">
        <f t="shared" si="90"/>
        <v>1900</v>
      </c>
      <c r="B931" s="5">
        <f t="shared" si="91"/>
        <v>1</v>
      </c>
      <c r="C931" s="5" t="str">
        <f>VLOOKUP(B931,Tablas!E$1:F$13,2,FALSE)</f>
        <v>1T</v>
      </c>
      <c r="D931" s="60"/>
      <c r="E931" s="55"/>
      <c r="F931" s="243"/>
      <c r="G931" s="419">
        <f>VLOOKUP(F931,Terceros!A:C,3,FALSE)</f>
        <v>0</v>
      </c>
      <c r="H931" s="243"/>
      <c r="I931" s="56"/>
      <c r="J931" s="286" t="str">
        <f t="shared" si="92"/>
        <v>n</v>
      </c>
      <c r="K931" s="286">
        <f>VLOOKUP(F931,Terceros!A:D,4,FALSE)</f>
        <v>0</v>
      </c>
      <c r="L931" s="61" t="s">
        <v>63</v>
      </c>
      <c r="M931" s="57"/>
      <c r="N931" s="58"/>
      <c r="O931" s="57">
        <f t="shared" si="88"/>
        <v>0</v>
      </c>
      <c r="P931" s="59"/>
      <c r="Q931" s="58"/>
      <c r="R931" s="57">
        <f t="shared" si="89"/>
        <v>0</v>
      </c>
      <c r="S931" s="99">
        <f t="shared" si="93"/>
        <v>0</v>
      </c>
      <c r="T931" s="56"/>
      <c r="U931" s="60"/>
      <c r="V931" s="322"/>
      <c r="W931" s="56"/>
      <c r="X931" s="242">
        <f>VLOOKUP(F931,Terceros!A$2:A$301,1,FALSE)</f>
        <v>0</v>
      </c>
      <c r="Y931" s="238">
        <f>VLOOKUP(H931,CR!A$3:A$27,1,FALSE)</f>
        <v>0</v>
      </c>
      <c r="Z931" s="285">
        <f>VLOOKUP(F931,Terceros!A:B,2,FALSE)</f>
        <v>0</v>
      </c>
      <c r="AA931" s="242">
        <f>VLOOKUP(H931,CR!A$1:CK$26,89,FALSE)</f>
        <v>0</v>
      </c>
    </row>
    <row r="932" spans="1:27" x14ac:dyDescent="0.25">
      <c r="A932" s="5">
        <f t="shared" si="90"/>
        <v>1900</v>
      </c>
      <c r="B932" s="5">
        <f t="shared" si="91"/>
        <v>1</v>
      </c>
      <c r="C932" s="5" t="str">
        <f>VLOOKUP(B932,Tablas!E$1:F$13,2,FALSE)</f>
        <v>1T</v>
      </c>
      <c r="D932" s="60"/>
      <c r="E932" s="55"/>
      <c r="F932" s="243"/>
      <c r="G932" s="419">
        <f>VLOOKUP(F932,Terceros!A:C,3,FALSE)</f>
        <v>0</v>
      </c>
      <c r="H932" s="243"/>
      <c r="I932" s="56"/>
      <c r="J932" s="286" t="str">
        <f t="shared" si="92"/>
        <v>n</v>
      </c>
      <c r="K932" s="286">
        <f>VLOOKUP(F932,Terceros!A:D,4,FALSE)</f>
        <v>0</v>
      </c>
      <c r="L932" s="61" t="s">
        <v>63</v>
      </c>
      <c r="M932" s="57"/>
      <c r="N932" s="58"/>
      <c r="O932" s="57">
        <f t="shared" si="88"/>
        <v>0</v>
      </c>
      <c r="P932" s="59"/>
      <c r="Q932" s="58"/>
      <c r="R932" s="57">
        <f t="shared" si="89"/>
        <v>0</v>
      </c>
      <c r="S932" s="99">
        <f t="shared" si="93"/>
        <v>0</v>
      </c>
      <c r="T932" s="56"/>
      <c r="U932" s="60"/>
      <c r="V932" s="322"/>
      <c r="W932" s="56"/>
      <c r="X932" s="242">
        <f>VLOOKUP(F932,Terceros!A$2:A$301,1,FALSE)</f>
        <v>0</v>
      </c>
      <c r="Y932" s="238">
        <f>VLOOKUP(H932,CR!A$3:A$27,1,FALSE)</f>
        <v>0</v>
      </c>
      <c r="Z932" s="285">
        <f>VLOOKUP(F932,Terceros!A:B,2,FALSE)</f>
        <v>0</v>
      </c>
      <c r="AA932" s="242">
        <f>VLOOKUP(H932,CR!A$1:CK$26,89,FALSE)</f>
        <v>0</v>
      </c>
    </row>
    <row r="933" spans="1:27" x14ac:dyDescent="0.25">
      <c r="A933" s="5">
        <f t="shared" si="90"/>
        <v>1900</v>
      </c>
      <c r="B933" s="5">
        <f t="shared" si="91"/>
        <v>1</v>
      </c>
      <c r="C933" s="5" t="str">
        <f>VLOOKUP(B933,Tablas!E$1:F$13,2,FALSE)</f>
        <v>1T</v>
      </c>
      <c r="D933" s="60"/>
      <c r="E933" s="55"/>
      <c r="F933" s="243"/>
      <c r="G933" s="419">
        <f>VLOOKUP(F933,Terceros!A:C,3,FALSE)</f>
        <v>0</v>
      </c>
      <c r="H933" s="243"/>
      <c r="I933" s="56"/>
      <c r="J933" s="286" t="str">
        <f t="shared" si="92"/>
        <v>n</v>
      </c>
      <c r="K933" s="286">
        <f>VLOOKUP(F933,Terceros!A:D,4,FALSE)</f>
        <v>0</v>
      </c>
      <c r="L933" s="61" t="s">
        <v>63</v>
      </c>
      <c r="M933" s="57"/>
      <c r="N933" s="58"/>
      <c r="O933" s="57">
        <f t="shared" si="88"/>
        <v>0</v>
      </c>
      <c r="P933" s="59"/>
      <c r="Q933" s="58"/>
      <c r="R933" s="57">
        <f t="shared" si="89"/>
        <v>0</v>
      </c>
      <c r="S933" s="99">
        <f t="shared" si="93"/>
        <v>0</v>
      </c>
      <c r="T933" s="56"/>
      <c r="U933" s="60"/>
      <c r="V933" s="322"/>
      <c r="W933" s="56"/>
      <c r="X933" s="242">
        <f>VLOOKUP(F933,Terceros!A$2:A$301,1,FALSE)</f>
        <v>0</v>
      </c>
      <c r="Y933" s="238">
        <f>VLOOKUP(H933,CR!A$3:A$27,1,FALSE)</f>
        <v>0</v>
      </c>
      <c r="Z933" s="285">
        <f>VLOOKUP(F933,Terceros!A:B,2,FALSE)</f>
        <v>0</v>
      </c>
      <c r="AA933" s="242">
        <f>VLOOKUP(H933,CR!A$1:CK$26,89,FALSE)</f>
        <v>0</v>
      </c>
    </row>
    <row r="934" spans="1:27" x14ac:dyDescent="0.25">
      <c r="A934" s="5">
        <f t="shared" si="90"/>
        <v>1900</v>
      </c>
      <c r="B934" s="5">
        <f t="shared" si="91"/>
        <v>1</v>
      </c>
      <c r="C934" s="5" t="str">
        <f>VLOOKUP(B934,Tablas!E$1:F$13,2,FALSE)</f>
        <v>1T</v>
      </c>
      <c r="D934" s="60"/>
      <c r="E934" s="55"/>
      <c r="F934" s="243"/>
      <c r="G934" s="419">
        <f>VLOOKUP(F934,Terceros!A:C,3,FALSE)</f>
        <v>0</v>
      </c>
      <c r="H934" s="243"/>
      <c r="I934" s="56"/>
      <c r="J934" s="286" t="str">
        <f t="shared" si="92"/>
        <v>n</v>
      </c>
      <c r="K934" s="286">
        <f>VLOOKUP(F934,Terceros!A:D,4,FALSE)</f>
        <v>0</v>
      </c>
      <c r="L934" s="61" t="s">
        <v>63</v>
      </c>
      <c r="M934" s="57"/>
      <c r="N934" s="58"/>
      <c r="O934" s="57">
        <f t="shared" si="88"/>
        <v>0</v>
      </c>
      <c r="P934" s="59"/>
      <c r="Q934" s="58"/>
      <c r="R934" s="57">
        <f t="shared" si="89"/>
        <v>0</v>
      </c>
      <c r="S934" s="99">
        <f t="shared" si="93"/>
        <v>0</v>
      </c>
      <c r="T934" s="56"/>
      <c r="U934" s="60"/>
      <c r="V934" s="322"/>
      <c r="W934" s="56"/>
      <c r="X934" s="242">
        <f>VLOOKUP(F934,Terceros!A$2:A$301,1,FALSE)</f>
        <v>0</v>
      </c>
      <c r="Y934" s="238">
        <f>VLOOKUP(H934,CR!A$3:A$27,1,FALSE)</f>
        <v>0</v>
      </c>
      <c r="Z934" s="285">
        <f>VLOOKUP(F934,Terceros!A:B,2,FALSE)</f>
        <v>0</v>
      </c>
      <c r="AA934" s="242">
        <f>VLOOKUP(H934,CR!A$1:CK$26,89,FALSE)</f>
        <v>0</v>
      </c>
    </row>
    <row r="935" spans="1:27" x14ac:dyDescent="0.25">
      <c r="A935" s="5">
        <f t="shared" si="90"/>
        <v>1900</v>
      </c>
      <c r="B935" s="5">
        <f t="shared" si="91"/>
        <v>1</v>
      </c>
      <c r="C935" s="5" t="str">
        <f>VLOOKUP(B935,Tablas!E$1:F$13,2,FALSE)</f>
        <v>1T</v>
      </c>
      <c r="D935" s="60"/>
      <c r="E935" s="55"/>
      <c r="F935" s="243"/>
      <c r="G935" s="419">
        <f>VLOOKUP(F935,Terceros!A:C,3,FALSE)</f>
        <v>0</v>
      </c>
      <c r="H935" s="243"/>
      <c r="I935" s="56"/>
      <c r="J935" s="286" t="str">
        <f t="shared" si="92"/>
        <v>n</v>
      </c>
      <c r="K935" s="286">
        <f>VLOOKUP(F935,Terceros!A:D,4,FALSE)</f>
        <v>0</v>
      </c>
      <c r="L935" s="61" t="s">
        <v>63</v>
      </c>
      <c r="M935" s="57"/>
      <c r="N935" s="58"/>
      <c r="O935" s="57">
        <f t="shared" si="88"/>
        <v>0</v>
      </c>
      <c r="P935" s="59"/>
      <c r="Q935" s="58"/>
      <c r="R935" s="57">
        <f t="shared" si="89"/>
        <v>0</v>
      </c>
      <c r="S935" s="99">
        <f t="shared" si="93"/>
        <v>0</v>
      </c>
      <c r="T935" s="56"/>
      <c r="U935" s="60"/>
      <c r="V935" s="322"/>
      <c r="W935" s="56"/>
      <c r="X935" s="242">
        <f>VLOOKUP(F935,Terceros!A$2:A$301,1,FALSE)</f>
        <v>0</v>
      </c>
      <c r="Y935" s="238">
        <f>VLOOKUP(H935,CR!A$3:A$27,1,FALSE)</f>
        <v>0</v>
      </c>
      <c r="Z935" s="285">
        <f>VLOOKUP(F935,Terceros!A:B,2,FALSE)</f>
        <v>0</v>
      </c>
      <c r="AA935" s="242">
        <f>VLOOKUP(H935,CR!A$1:CK$26,89,FALSE)</f>
        <v>0</v>
      </c>
    </row>
    <row r="936" spans="1:27" x14ac:dyDescent="0.25">
      <c r="A936" s="5">
        <f t="shared" si="90"/>
        <v>1900</v>
      </c>
      <c r="B936" s="5">
        <f t="shared" si="91"/>
        <v>1</v>
      </c>
      <c r="C936" s="5" t="str">
        <f>VLOOKUP(B936,Tablas!E$1:F$13,2,FALSE)</f>
        <v>1T</v>
      </c>
      <c r="D936" s="60"/>
      <c r="E936" s="55"/>
      <c r="F936" s="243"/>
      <c r="G936" s="419">
        <f>VLOOKUP(F936,Terceros!A:C,3,FALSE)</f>
        <v>0</v>
      </c>
      <c r="H936" s="243"/>
      <c r="I936" s="56"/>
      <c r="J936" s="286" t="str">
        <f t="shared" si="92"/>
        <v>n</v>
      </c>
      <c r="K936" s="286">
        <f>VLOOKUP(F936,Terceros!A:D,4,FALSE)</f>
        <v>0</v>
      </c>
      <c r="L936" s="61" t="s">
        <v>63</v>
      </c>
      <c r="M936" s="57"/>
      <c r="N936" s="58"/>
      <c r="O936" s="57">
        <f t="shared" si="88"/>
        <v>0</v>
      </c>
      <c r="P936" s="59"/>
      <c r="Q936" s="58"/>
      <c r="R936" s="57">
        <f t="shared" si="89"/>
        <v>0</v>
      </c>
      <c r="S936" s="99">
        <f t="shared" si="93"/>
        <v>0</v>
      </c>
      <c r="T936" s="56"/>
      <c r="U936" s="60"/>
      <c r="V936" s="322"/>
      <c r="W936" s="56"/>
      <c r="X936" s="242">
        <f>VLOOKUP(F936,Terceros!A$2:A$301,1,FALSE)</f>
        <v>0</v>
      </c>
      <c r="Y936" s="238">
        <f>VLOOKUP(H936,CR!A$3:A$27,1,FALSE)</f>
        <v>0</v>
      </c>
      <c r="Z936" s="285">
        <f>VLOOKUP(F936,Terceros!A:B,2,FALSE)</f>
        <v>0</v>
      </c>
      <c r="AA936" s="242">
        <f>VLOOKUP(H936,CR!A$1:CK$26,89,FALSE)</f>
        <v>0</v>
      </c>
    </row>
    <row r="937" spans="1:27" x14ac:dyDescent="0.25">
      <c r="A937" s="5">
        <f t="shared" si="90"/>
        <v>1900</v>
      </c>
      <c r="B937" s="5">
        <f t="shared" si="91"/>
        <v>1</v>
      </c>
      <c r="C937" s="5" t="str">
        <f>VLOOKUP(B937,Tablas!E$1:F$13,2,FALSE)</f>
        <v>1T</v>
      </c>
      <c r="D937" s="60"/>
      <c r="E937" s="55"/>
      <c r="F937" s="243"/>
      <c r="G937" s="419">
        <f>VLOOKUP(F937,Terceros!A:C,3,FALSE)</f>
        <v>0</v>
      </c>
      <c r="H937" s="243"/>
      <c r="I937" s="56"/>
      <c r="J937" s="286" t="str">
        <f t="shared" si="92"/>
        <v>n</v>
      </c>
      <c r="K937" s="286">
        <f>VLOOKUP(F937,Terceros!A:D,4,FALSE)</f>
        <v>0</v>
      </c>
      <c r="L937" s="61" t="s">
        <v>63</v>
      </c>
      <c r="M937" s="57"/>
      <c r="N937" s="58"/>
      <c r="O937" s="57">
        <f t="shared" si="88"/>
        <v>0</v>
      </c>
      <c r="P937" s="59"/>
      <c r="Q937" s="58"/>
      <c r="R937" s="57">
        <f t="shared" si="89"/>
        <v>0</v>
      </c>
      <c r="S937" s="99">
        <f t="shared" si="93"/>
        <v>0</v>
      </c>
      <c r="T937" s="56"/>
      <c r="U937" s="60"/>
      <c r="V937" s="322"/>
      <c r="W937" s="56"/>
      <c r="X937" s="242">
        <f>VLOOKUP(F937,Terceros!A$2:A$301,1,FALSE)</f>
        <v>0</v>
      </c>
      <c r="Y937" s="238">
        <f>VLOOKUP(H937,CR!A$3:A$27,1,FALSE)</f>
        <v>0</v>
      </c>
      <c r="Z937" s="285">
        <f>VLOOKUP(F937,Terceros!A:B,2,FALSE)</f>
        <v>0</v>
      </c>
      <c r="AA937" s="242">
        <f>VLOOKUP(H937,CR!A$1:CK$26,89,FALSE)</f>
        <v>0</v>
      </c>
    </row>
    <row r="938" spans="1:27" x14ac:dyDescent="0.25">
      <c r="A938" s="5">
        <f t="shared" si="90"/>
        <v>1900</v>
      </c>
      <c r="B938" s="5">
        <f t="shared" si="91"/>
        <v>1</v>
      </c>
      <c r="C938" s="5" t="str">
        <f>VLOOKUP(B938,Tablas!E$1:F$13,2,FALSE)</f>
        <v>1T</v>
      </c>
      <c r="D938" s="60"/>
      <c r="E938" s="55"/>
      <c r="F938" s="243"/>
      <c r="G938" s="419">
        <f>VLOOKUP(F938,Terceros!A:C,3,FALSE)</f>
        <v>0</v>
      </c>
      <c r="H938" s="243"/>
      <c r="I938" s="56"/>
      <c r="J938" s="286" t="str">
        <f t="shared" si="92"/>
        <v>n</v>
      </c>
      <c r="K938" s="286">
        <f>VLOOKUP(F938,Terceros!A:D,4,FALSE)</f>
        <v>0</v>
      </c>
      <c r="L938" s="61" t="s">
        <v>63</v>
      </c>
      <c r="M938" s="57"/>
      <c r="N938" s="58"/>
      <c r="O938" s="57">
        <f t="shared" si="88"/>
        <v>0</v>
      </c>
      <c r="P938" s="59"/>
      <c r="Q938" s="58"/>
      <c r="R938" s="57">
        <f t="shared" si="89"/>
        <v>0</v>
      </c>
      <c r="S938" s="99">
        <f t="shared" si="93"/>
        <v>0</v>
      </c>
      <c r="T938" s="56"/>
      <c r="U938" s="60"/>
      <c r="V938" s="322"/>
      <c r="W938" s="56"/>
      <c r="X938" s="242">
        <f>VLOOKUP(F938,Terceros!A$2:A$301,1,FALSE)</f>
        <v>0</v>
      </c>
      <c r="Y938" s="238">
        <f>VLOOKUP(H938,CR!A$3:A$27,1,FALSE)</f>
        <v>0</v>
      </c>
      <c r="Z938" s="285">
        <f>VLOOKUP(F938,Terceros!A:B,2,FALSE)</f>
        <v>0</v>
      </c>
      <c r="AA938" s="242">
        <f>VLOOKUP(H938,CR!A$1:CK$26,89,FALSE)</f>
        <v>0</v>
      </c>
    </row>
    <row r="939" spans="1:27" x14ac:dyDescent="0.25">
      <c r="A939" s="5">
        <f t="shared" si="90"/>
        <v>1900</v>
      </c>
      <c r="B939" s="5">
        <f t="shared" si="91"/>
        <v>1</v>
      </c>
      <c r="C939" s="5" t="str">
        <f>VLOOKUP(B939,Tablas!E$1:F$13,2,FALSE)</f>
        <v>1T</v>
      </c>
      <c r="D939" s="60"/>
      <c r="E939" s="55"/>
      <c r="F939" s="243"/>
      <c r="G939" s="419">
        <f>VLOOKUP(F939,Terceros!A:C,3,FALSE)</f>
        <v>0</v>
      </c>
      <c r="H939" s="243"/>
      <c r="I939" s="56"/>
      <c r="J939" s="286" t="str">
        <f t="shared" si="92"/>
        <v>n</v>
      </c>
      <c r="K939" s="286">
        <f>VLOOKUP(F939,Terceros!A:D,4,FALSE)</f>
        <v>0</v>
      </c>
      <c r="L939" s="61" t="s">
        <v>63</v>
      </c>
      <c r="M939" s="57"/>
      <c r="N939" s="58"/>
      <c r="O939" s="57">
        <f t="shared" si="88"/>
        <v>0</v>
      </c>
      <c r="P939" s="59"/>
      <c r="Q939" s="58"/>
      <c r="R939" s="57">
        <f t="shared" si="89"/>
        <v>0</v>
      </c>
      <c r="S939" s="99">
        <f t="shared" si="93"/>
        <v>0</v>
      </c>
      <c r="T939" s="56"/>
      <c r="U939" s="60"/>
      <c r="V939" s="322"/>
      <c r="W939" s="56"/>
      <c r="X939" s="242">
        <f>VLOOKUP(F939,Terceros!A$2:A$301,1,FALSE)</f>
        <v>0</v>
      </c>
      <c r="Y939" s="238">
        <f>VLOOKUP(H939,CR!A$3:A$27,1,FALSE)</f>
        <v>0</v>
      </c>
      <c r="Z939" s="285">
        <f>VLOOKUP(F939,Terceros!A:B,2,FALSE)</f>
        <v>0</v>
      </c>
      <c r="AA939" s="242">
        <f>VLOOKUP(H939,CR!A$1:CK$26,89,FALSE)</f>
        <v>0</v>
      </c>
    </row>
    <row r="940" spans="1:27" x14ac:dyDescent="0.25">
      <c r="A940" s="5">
        <f t="shared" si="90"/>
        <v>1900</v>
      </c>
      <c r="B940" s="5">
        <f t="shared" si="91"/>
        <v>1</v>
      </c>
      <c r="C940" s="5" t="str">
        <f>VLOOKUP(B940,Tablas!E$1:F$13,2,FALSE)</f>
        <v>1T</v>
      </c>
      <c r="D940" s="60"/>
      <c r="E940" s="55"/>
      <c r="F940" s="243"/>
      <c r="G940" s="419">
        <f>VLOOKUP(F940,Terceros!A:C,3,FALSE)</f>
        <v>0</v>
      </c>
      <c r="H940" s="243"/>
      <c r="I940" s="56"/>
      <c r="J940" s="286" t="str">
        <f t="shared" si="92"/>
        <v>n</v>
      </c>
      <c r="K940" s="286">
        <f>VLOOKUP(F940,Terceros!A:D,4,FALSE)</f>
        <v>0</v>
      </c>
      <c r="L940" s="61" t="s">
        <v>63</v>
      </c>
      <c r="M940" s="57"/>
      <c r="N940" s="58"/>
      <c r="O940" s="57">
        <f t="shared" si="88"/>
        <v>0</v>
      </c>
      <c r="P940" s="59"/>
      <c r="Q940" s="58"/>
      <c r="R940" s="57">
        <f t="shared" si="89"/>
        <v>0</v>
      </c>
      <c r="S940" s="99">
        <f t="shared" si="93"/>
        <v>0</v>
      </c>
      <c r="T940" s="56"/>
      <c r="U940" s="60"/>
      <c r="V940" s="322"/>
      <c r="W940" s="56"/>
      <c r="X940" s="242">
        <f>VLOOKUP(F940,Terceros!A$2:A$301,1,FALSE)</f>
        <v>0</v>
      </c>
      <c r="Y940" s="238">
        <f>VLOOKUP(H940,CR!A$3:A$27,1,FALSE)</f>
        <v>0</v>
      </c>
      <c r="Z940" s="285">
        <f>VLOOKUP(F940,Terceros!A:B,2,FALSE)</f>
        <v>0</v>
      </c>
      <c r="AA940" s="242">
        <f>VLOOKUP(H940,CR!A$1:CK$26,89,FALSE)</f>
        <v>0</v>
      </c>
    </row>
    <row r="941" spans="1:27" x14ac:dyDescent="0.25">
      <c r="A941" s="5">
        <f t="shared" si="90"/>
        <v>1900</v>
      </c>
      <c r="B941" s="5">
        <f t="shared" si="91"/>
        <v>1</v>
      </c>
      <c r="C941" s="5" t="str">
        <f>VLOOKUP(B941,Tablas!E$1:F$13,2,FALSE)</f>
        <v>1T</v>
      </c>
      <c r="D941" s="60"/>
      <c r="E941" s="55"/>
      <c r="F941" s="243"/>
      <c r="G941" s="419">
        <f>VLOOKUP(F941,Terceros!A:C,3,FALSE)</f>
        <v>0</v>
      </c>
      <c r="H941" s="243"/>
      <c r="I941" s="56"/>
      <c r="J941" s="286" t="str">
        <f t="shared" si="92"/>
        <v>n</v>
      </c>
      <c r="K941" s="286">
        <f>VLOOKUP(F941,Terceros!A:D,4,FALSE)</f>
        <v>0</v>
      </c>
      <c r="L941" s="61" t="s">
        <v>63</v>
      </c>
      <c r="M941" s="57"/>
      <c r="N941" s="58"/>
      <c r="O941" s="57">
        <f t="shared" si="88"/>
        <v>0</v>
      </c>
      <c r="P941" s="59"/>
      <c r="Q941" s="58"/>
      <c r="R941" s="57">
        <f t="shared" si="89"/>
        <v>0</v>
      </c>
      <c r="S941" s="99">
        <f t="shared" si="93"/>
        <v>0</v>
      </c>
      <c r="T941" s="56"/>
      <c r="U941" s="60"/>
      <c r="V941" s="322"/>
      <c r="W941" s="56"/>
      <c r="X941" s="242">
        <f>VLOOKUP(F941,Terceros!A$2:A$301,1,FALSE)</f>
        <v>0</v>
      </c>
      <c r="Y941" s="238">
        <f>VLOOKUP(H941,CR!A$3:A$27,1,FALSE)</f>
        <v>0</v>
      </c>
      <c r="Z941" s="285">
        <f>VLOOKUP(F941,Terceros!A:B,2,FALSE)</f>
        <v>0</v>
      </c>
      <c r="AA941" s="242">
        <f>VLOOKUP(H941,CR!A$1:CK$26,89,FALSE)</f>
        <v>0</v>
      </c>
    </row>
    <row r="942" spans="1:27" x14ac:dyDescent="0.25">
      <c r="A942" s="5">
        <f t="shared" si="90"/>
        <v>1900</v>
      </c>
      <c r="B942" s="5">
        <f t="shared" si="91"/>
        <v>1</v>
      </c>
      <c r="C942" s="5" t="str">
        <f>VLOOKUP(B942,Tablas!E$1:F$13,2,FALSE)</f>
        <v>1T</v>
      </c>
      <c r="D942" s="60"/>
      <c r="E942" s="55"/>
      <c r="F942" s="243"/>
      <c r="G942" s="419">
        <f>VLOOKUP(F942,Terceros!A:C,3,FALSE)</f>
        <v>0</v>
      </c>
      <c r="H942" s="243"/>
      <c r="I942" s="56"/>
      <c r="J942" s="286" t="str">
        <f t="shared" si="92"/>
        <v>n</v>
      </c>
      <c r="K942" s="286">
        <f>VLOOKUP(F942,Terceros!A:D,4,FALSE)</f>
        <v>0</v>
      </c>
      <c r="L942" s="61" t="s">
        <v>63</v>
      </c>
      <c r="M942" s="57"/>
      <c r="N942" s="58"/>
      <c r="O942" s="57">
        <f t="shared" si="88"/>
        <v>0</v>
      </c>
      <c r="P942" s="59"/>
      <c r="Q942" s="58"/>
      <c r="R942" s="57">
        <f t="shared" si="89"/>
        <v>0</v>
      </c>
      <c r="S942" s="99">
        <f t="shared" si="93"/>
        <v>0</v>
      </c>
      <c r="T942" s="56"/>
      <c r="U942" s="60"/>
      <c r="V942" s="322"/>
      <c r="W942" s="56"/>
      <c r="X942" s="242">
        <f>VLOOKUP(F942,Terceros!A$2:A$301,1,FALSE)</f>
        <v>0</v>
      </c>
      <c r="Y942" s="238">
        <f>VLOOKUP(H942,CR!A$3:A$27,1,FALSE)</f>
        <v>0</v>
      </c>
      <c r="Z942" s="285">
        <f>VLOOKUP(F942,Terceros!A:B,2,FALSE)</f>
        <v>0</v>
      </c>
      <c r="AA942" s="242">
        <f>VLOOKUP(H942,CR!A$1:CK$26,89,FALSE)</f>
        <v>0</v>
      </c>
    </row>
    <row r="943" spans="1:27" x14ac:dyDescent="0.25">
      <c r="A943" s="5">
        <f t="shared" si="90"/>
        <v>1900</v>
      </c>
      <c r="B943" s="5">
        <f t="shared" si="91"/>
        <v>1</v>
      </c>
      <c r="C943" s="5" t="str">
        <f>VLOOKUP(B943,Tablas!E$1:F$13,2,FALSE)</f>
        <v>1T</v>
      </c>
      <c r="D943" s="60"/>
      <c r="E943" s="55"/>
      <c r="F943" s="243"/>
      <c r="G943" s="419">
        <f>VLOOKUP(F943,Terceros!A:C,3,FALSE)</f>
        <v>0</v>
      </c>
      <c r="H943" s="243"/>
      <c r="I943" s="56"/>
      <c r="J943" s="286" t="str">
        <f t="shared" si="92"/>
        <v>n</v>
      </c>
      <c r="K943" s="286">
        <f>VLOOKUP(F943,Terceros!A:D,4,FALSE)</f>
        <v>0</v>
      </c>
      <c r="L943" s="61" t="s">
        <v>63</v>
      </c>
      <c r="M943" s="57"/>
      <c r="N943" s="58"/>
      <c r="O943" s="57">
        <f t="shared" si="88"/>
        <v>0</v>
      </c>
      <c r="P943" s="59"/>
      <c r="Q943" s="58"/>
      <c r="R943" s="57">
        <f t="shared" si="89"/>
        <v>0</v>
      </c>
      <c r="S943" s="99">
        <f t="shared" si="93"/>
        <v>0</v>
      </c>
      <c r="T943" s="56"/>
      <c r="U943" s="60"/>
      <c r="V943" s="322"/>
      <c r="W943" s="56"/>
      <c r="X943" s="242">
        <f>VLOOKUP(F943,Terceros!A$2:A$301,1,FALSE)</f>
        <v>0</v>
      </c>
      <c r="Y943" s="238">
        <f>VLOOKUP(H943,CR!A$3:A$27,1,FALSE)</f>
        <v>0</v>
      </c>
      <c r="Z943" s="285">
        <f>VLOOKUP(F943,Terceros!A:B,2,FALSE)</f>
        <v>0</v>
      </c>
      <c r="AA943" s="242">
        <f>VLOOKUP(H943,CR!A$1:CK$26,89,FALSE)</f>
        <v>0</v>
      </c>
    </row>
    <row r="944" spans="1:27" x14ac:dyDescent="0.25">
      <c r="A944" s="5">
        <f t="shared" si="90"/>
        <v>1900</v>
      </c>
      <c r="B944" s="5">
        <f t="shared" si="91"/>
        <v>1</v>
      </c>
      <c r="C944" s="5" t="str">
        <f>VLOOKUP(B944,Tablas!E$1:F$13,2,FALSE)</f>
        <v>1T</v>
      </c>
      <c r="D944" s="60"/>
      <c r="E944" s="55"/>
      <c r="F944" s="243"/>
      <c r="G944" s="419">
        <f>VLOOKUP(F944,Terceros!A:C,3,FALSE)</f>
        <v>0</v>
      </c>
      <c r="H944" s="243"/>
      <c r="I944" s="56"/>
      <c r="J944" s="286" t="str">
        <f t="shared" si="92"/>
        <v>n</v>
      </c>
      <c r="K944" s="286">
        <f>VLOOKUP(F944,Terceros!A:D,4,FALSE)</f>
        <v>0</v>
      </c>
      <c r="L944" s="61" t="s">
        <v>63</v>
      </c>
      <c r="M944" s="57"/>
      <c r="N944" s="58"/>
      <c r="O944" s="57">
        <f t="shared" si="88"/>
        <v>0</v>
      </c>
      <c r="P944" s="59"/>
      <c r="Q944" s="58"/>
      <c r="R944" s="57">
        <f t="shared" si="89"/>
        <v>0</v>
      </c>
      <c r="S944" s="99">
        <f t="shared" si="93"/>
        <v>0</v>
      </c>
      <c r="T944" s="56"/>
      <c r="U944" s="60"/>
      <c r="V944" s="322"/>
      <c r="W944" s="56"/>
      <c r="X944" s="242">
        <f>VLOOKUP(F944,Terceros!A$2:A$301,1,FALSE)</f>
        <v>0</v>
      </c>
      <c r="Y944" s="238">
        <f>VLOOKUP(H944,CR!A$3:A$27,1,FALSE)</f>
        <v>0</v>
      </c>
      <c r="Z944" s="285">
        <f>VLOOKUP(F944,Terceros!A:B,2,FALSE)</f>
        <v>0</v>
      </c>
      <c r="AA944" s="242">
        <f>VLOOKUP(H944,CR!A$1:CK$26,89,FALSE)</f>
        <v>0</v>
      </c>
    </row>
    <row r="945" spans="1:27" x14ac:dyDescent="0.25">
      <c r="A945" s="5">
        <f t="shared" si="90"/>
        <v>1900</v>
      </c>
      <c r="B945" s="5">
        <f t="shared" si="91"/>
        <v>1</v>
      </c>
      <c r="C945" s="5" t="str">
        <f>VLOOKUP(B945,Tablas!E$1:F$13,2,FALSE)</f>
        <v>1T</v>
      </c>
      <c r="D945" s="60"/>
      <c r="E945" s="55"/>
      <c r="F945" s="243"/>
      <c r="G945" s="419">
        <f>VLOOKUP(F945,Terceros!A:C,3,FALSE)</f>
        <v>0</v>
      </c>
      <c r="H945" s="243"/>
      <c r="I945" s="56"/>
      <c r="J945" s="286" t="str">
        <f t="shared" si="92"/>
        <v>n</v>
      </c>
      <c r="K945" s="286">
        <f>VLOOKUP(F945,Terceros!A:D,4,FALSE)</f>
        <v>0</v>
      </c>
      <c r="L945" s="61" t="s">
        <v>63</v>
      </c>
      <c r="M945" s="57"/>
      <c r="N945" s="58"/>
      <c r="O945" s="57">
        <f t="shared" si="88"/>
        <v>0</v>
      </c>
      <c r="P945" s="59"/>
      <c r="Q945" s="58"/>
      <c r="R945" s="57">
        <f t="shared" si="89"/>
        <v>0</v>
      </c>
      <c r="S945" s="99">
        <f t="shared" si="93"/>
        <v>0</v>
      </c>
      <c r="T945" s="56"/>
      <c r="U945" s="60"/>
      <c r="V945" s="322"/>
      <c r="W945" s="56"/>
      <c r="X945" s="242">
        <f>VLOOKUP(F945,Terceros!A$2:A$301,1,FALSE)</f>
        <v>0</v>
      </c>
      <c r="Y945" s="238">
        <f>VLOOKUP(H945,CR!A$3:A$27,1,FALSE)</f>
        <v>0</v>
      </c>
      <c r="Z945" s="285">
        <f>VLOOKUP(F945,Terceros!A:B,2,FALSE)</f>
        <v>0</v>
      </c>
      <c r="AA945" s="242">
        <f>VLOOKUP(H945,CR!A$1:CK$26,89,FALSE)</f>
        <v>0</v>
      </c>
    </row>
    <row r="946" spans="1:27" x14ac:dyDescent="0.25">
      <c r="A946" s="5">
        <f t="shared" si="90"/>
        <v>1900</v>
      </c>
      <c r="B946" s="5">
        <f t="shared" si="91"/>
        <v>1</v>
      </c>
      <c r="C946" s="5" t="str">
        <f>VLOOKUP(B946,Tablas!E$1:F$13,2,FALSE)</f>
        <v>1T</v>
      </c>
      <c r="D946" s="60"/>
      <c r="E946" s="55"/>
      <c r="F946" s="243"/>
      <c r="G946" s="419">
        <f>VLOOKUP(F946,Terceros!A:C,3,FALSE)</f>
        <v>0</v>
      </c>
      <c r="H946" s="243"/>
      <c r="I946" s="56"/>
      <c r="J946" s="286" t="str">
        <f t="shared" si="92"/>
        <v>n</v>
      </c>
      <c r="K946" s="286">
        <f>VLOOKUP(F946,Terceros!A:D,4,FALSE)</f>
        <v>0</v>
      </c>
      <c r="L946" s="61" t="s">
        <v>63</v>
      </c>
      <c r="M946" s="57"/>
      <c r="N946" s="58"/>
      <c r="O946" s="57">
        <f t="shared" si="88"/>
        <v>0</v>
      </c>
      <c r="P946" s="59"/>
      <c r="Q946" s="58"/>
      <c r="R946" s="57">
        <f t="shared" si="89"/>
        <v>0</v>
      </c>
      <c r="S946" s="99">
        <f t="shared" si="93"/>
        <v>0</v>
      </c>
      <c r="T946" s="56"/>
      <c r="U946" s="60"/>
      <c r="V946" s="322"/>
      <c r="W946" s="56"/>
      <c r="X946" s="242">
        <f>VLOOKUP(F946,Terceros!A$2:A$301,1,FALSE)</f>
        <v>0</v>
      </c>
      <c r="Y946" s="238">
        <f>VLOOKUP(H946,CR!A$3:A$27,1,FALSE)</f>
        <v>0</v>
      </c>
      <c r="Z946" s="285">
        <f>VLOOKUP(F946,Terceros!A:B,2,FALSE)</f>
        <v>0</v>
      </c>
      <c r="AA946" s="242">
        <f>VLOOKUP(H946,CR!A$1:CK$26,89,FALSE)</f>
        <v>0</v>
      </c>
    </row>
    <row r="947" spans="1:27" x14ac:dyDescent="0.25">
      <c r="A947" s="5">
        <f t="shared" si="90"/>
        <v>1900</v>
      </c>
      <c r="B947" s="5">
        <f t="shared" si="91"/>
        <v>1</v>
      </c>
      <c r="C947" s="5" t="str">
        <f>VLOOKUP(B947,Tablas!E$1:F$13,2,FALSE)</f>
        <v>1T</v>
      </c>
      <c r="D947" s="60"/>
      <c r="E947" s="55"/>
      <c r="F947" s="243"/>
      <c r="G947" s="419">
        <f>VLOOKUP(F947,Terceros!A:C,3,FALSE)</f>
        <v>0</v>
      </c>
      <c r="H947" s="243"/>
      <c r="I947" s="56"/>
      <c r="J947" s="286" t="str">
        <f t="shared" si="92"/>
        <v>n</v>
      </c>
      <c r="K947" s="286">
        <f>VLOOKUP(F947,Terceros!A:D,4,FALSE)</f>
        <v>0</v>
      </c>
      <c r="L947" s="61" t="s">
        <v>63</v>
      </c>
      <c r="M947" s="57"/>
      <c r="N947" s="58"/>
      <c r="O947" s="57">
        <f t="shared" si="88"/>
        <v>0</v>
      </c>
      <c r="P947" s="59"/>
      <c r="Q947" s="58"/>
      <c r="R947" s="57">
        <f t="shared" si="89"/>
        <v>0</v>
      </c>
      <c r="S947" s="99">
        <f t="shared" si="93"/>
        <v>0</v>
      </c>
      <c r="T947" s="56"/>
      <c r="U947" s="60"/>
      <c r="V947" s="322"/>
      <c r="W947" s="56"/>
      <c r="X947" s="242">
        <f>VLOOKUP(F947,Terceros!A$2:A$301,1,FALSE)</f>
        <v>0</v>
      </c>
      <c r="Y947" s="238">
        <f>VLOOKUP(H947,CR!A$3:A$27,1,FALSE)</f>
        <v>0</v>
      </c>
      <c r="Z947" s="285">
        <f>VLOOKUP(F947,Terceros!A:B,2,FALSE)</f>
        <v>0</v>
      </c>
      <c r="AA947" s="242">
        <f>VLOOKUP(H947,CR!A$1:CK$26,89,FALSE)</f>
        <v>0</v>
      </c>
    </row>
    <row r="948" spans="1:27" x14ac:dyDescent="0.25">
      <c r="A948" s="5">
        <f t="shared" si="90"/>
        <v>1900</v>
      </c>
      <c r="B948" s="5">
        <f t="shared" si="91"/>
        <v>1</v>
      </c>
      <c r="C948" s="5" t="str">
        <f>VLOOKUP(B948,Tablas!E$1:F$13,2,FALSE)</f>
        <v>1T</v>
      </c>
      <c r="D948" s="60"/>
      <c r="E948" s="55"/>
      <c r="F948" s="243"/>
      <c r="G948" s="419">
        <f>VLOOKUP(F948,Terceros!A:C,3,FALSE)</f>
        <v>0</v>
      </c>
      <c r="H948" s="243"/>
      <c r="I948" s="56"/>
      <c r="J948" s="286" t="str">
        <f t="shared" si="92"/>
        <v>n</v>
      </c>
      <c r="K948" s="286">
        <f>VLOOKUP(F948,Terceros!A:D,4,FALSE)</f>
        <v>0</v>
      </c>
      <c r="L948" s="61" t="s">
        <v>63</v>
      </c>
      <c r="M948" s="57"/>
      <c r="N948" s="58"/>
      <c r="O948" s="57">
        <f t="shared" si="88"/>
        <v>0</v>
      </c>
      <c r="P948" s="59"/>
      <c r="Q948" s="58"/>
      <c r="R948" s="57">
        <f t="shared" si="89"/>
        <v>0</v>
      </c>
      <c r="S948" s="99">
        <f t="shared" si="93"/>
        <v>0</v>
      </c>
      <c r="T948" s="56"/>
      <c r="U948" s="60"/>
      <c r="V948" s="322"/>
      <c r="W948" s="56"/>
      <c r="X948" s="242">
        <f>VLOOKUP(F948,Terceros!A$2:A$301,1,FALSE)</f>
        <v>0</v>
      </c>
      <c r="Y948" s="238">
        <f>VLOOKUP(H948,CR!A$3:A$27,1,FALSE)</f>
        <v>0</v>
      </c>
      <c r="Z948" s="285">
        <f>VLOOKUP(F948,Terceros!A:B,2,FALSE)</f>
        <v>0</v>
      </c>
      <c r="AA948" s="242">
        <f>VLOOKUP(H948,CR!A$1:CK$26,89,FALSE)</f>
        <v>0</v>
      </c>
    </row>
    <row r="949" spans="1:27" x14ac:dyDescent="0.25">
      <c r="A949" s="5">
        <f t="shared" si="90"/>
        <v>1900</v>
      </c>
      <c r="B949" s="5">
        <f t="shared" si="91"/>
        <v>1</v>
      </c>
      <c r="C949" s="5" t="str">
        <f>VLOOKUP(B949,Tablas!E$1:F$13,2,FALSE)</f>
        <v>1T</v>
      </c>
      <c r="D949" s="60"/>
      <c r="E949" s="55"/>
      <c r="F949" s="243"/>
      <c r="G949" s="419">
        <f>VLOOKUP(F949,Terceros!A:C,3,FALSE)</f>
        <v>0</v>
      </c>
      <c r="H949" s="243"/>
      <c r="I949" s="56"/>
      <c r="J949" s="286" t="str">
        <f t="shared" si="92"/>
        <v>n</v>
      </c>
      <c r="K949" s="286">
        <f>VLOOKUP(F949,Terceros!A:D,4,FALSE)</f>
        <v>0</v>
      </c>
      <c r="L949" s="61" t="s">
        <v>63</v>
      </c>
      <c r="M949" s="57"/>
      <c r="N949" s="58"/>
      <c r="O949" s="57">
        <f t="shared" si="88"/>
        <v>0</v>
      </c>
      <c r="P949" s="59"/>
      <c r="Q949" s="58"/>
      <c r="R949" s="57">
        <f t="shared" si="89"/>
        <v>0</v>
      </c>
      <c r="S949" s="99">
        <f t="shared" si="93"/>
        <v>0</v>
      </c>
      <c r="T949" s="56"/>
      <c r="U949" s="60"/>
      <c r="V949" s="322"/>
      <c r="W949" s="56"/>
      <c r="X949" s="242">
        <f>VLOOKUP(F949,Terceros!A$2:A$301,1,FALSE)</f>
        <v>0</v>
      </c>
      <c r="Y949" s="238">
        <f>VLOOKUP(H949,CR!A$3:A$27,1,FALSE)</f>
        <v>0</v>
      </c>
      <c r="Z949" s="285">
        <f>VLOOKUP(F949,Terceros!A:B,2,FALSE)</f>
        <v>0</v>
      </c>
      <c r="AA949" s="242">
        <f>VLOOKUP(H949,CR!A$1:CK$26,89,FALSE)</f>
        <v>0</v>
      </c>
    </row>
    <row r="950" spans="1:27" x14ac:dyDescent="0.25">
      <c r="A950" s="5">
        <f t="shared" si="90"/>
        <v>1900</v>
      </c>
      <c r="B950" s="5">
        <f t="shared" si="91"/>
        <v>1</v>
      </c>
      <c r="C950" s="5" t="str">
        <f>VLOOKUP(B950,Tablas!E$1:F$13,2,FALSE)</f>
        <v>1T</v>
      </c>
      <c r="D950" s="60"/>
      <c r="E950" s="55"/>
      <c r="F950" s="243"/>
      <c r="G950" s="419">
        <f>VLOOKUP(F950,Terceros!A:C,3,FALSE)</f>
        <v>0</v>
      </c>
      <c r="H950" s="243"/>
      <c r="I950" s="56"/>
      <c r="J950" s="286" t="str">
        <f t="shared" si="92"/>
        <v>n</v>
      </c>
      <c r="K950" s="286">
        <f>VLOOKUP(F950,Terceros!A:D,4,FALSE)</f>
        <v>0</v>
      </c>
      <c r="L950" s="61" t="s">
        <v>63</v>
      </c>
      <c r="M950" s="57"/>
      <c r="N950" s="58"/>
      <c r="O950" s="57">
        <f t="shared" si="88"/>
        <v>0</v>
      </c>
      <c r="P950" s="59"/>
      <c r="Q950" s="58"/>
      <c r="R950" s="57">
        <f t="shared" si="89"/>
        <v>0</v>
      </c>
      <c r="S950" s="99">
        <f t="shared" si="93"/>
        <v>0</v>
      </c>
      <c r="T950" s="56"/>
      <c r="U950" s="60"/>
      <c r="V950" s="322"/>
      <c r="W950" s="56"/>
      <c r="X950" s="242">
        <f>VLOOKUP(F950,Terceros!A$2:A$301,1,FALSE)</f>
        <v>0</v>
      </c>
      <c r="Y950" s="238">
        <f>VLOOKUP(H950,CR!A$3:A$27,1,FALSE)</f>
        <v>0</v>
      </c>
      <c r="Z950" s="285">
        <f>VLOOKUP(F950,Terceros!A:B,2,FALSE)</f>
        <v>0</v>
      </c>
      <c r="AA950" s="242">
        <f>VLOOKUP(H950,CR!A$1:CK$26,89,FALSE)</f>
        <v>0</v>
      </c>
    </row>
    <row r="951" spans="1:27" x14ac:dyDescent="0.25">
      <c r="A951" s="5">
        <f t="shared" si="90"/>
        <v>1900</v>
      </c>
      <c r="B951" s="5">
        <f t="shared" si="91"/>
        <v>1</v>
      </c>
      <c r="C951" s="5" t="str">
        <f>VLOOKUP(B951,Tablas!E$1:F$13,2,FALSE)</f>
        <v>1T</v>
      </c>
      <c r="D951" s="60"/>
      <c r="E951" s="55"/>
      <c r="F951" s="243"/>
      <c r="G951" s="419">
        <f>VLOOKUP(F951,Terceros!A:C,3,FALSE)</f>
        <v>0</v>
      </c>
      <c r="H951" s="243"/>
      <c r="I951" s="56"/>
      <c r="J951" s="286" t="str">
        <f t="shared" si="92"/>
        <v>n</v>
      </c>
      <c r="K951" s="286">
        <f>VLOOKUP(F951,Terceros!A:D,4,FALSE)</f>
        <v>0</v>
      </c>
      <c r="L951" s="61" t="s">
        <v>63</v>
      </c>
      <c r="M951" s="57"/>
      <c r="N951" s="58"/>
      <c r="O951" s="57">
        <f t="shared" si="88"/>
        <v>0</v>
      </c>
      <c r="P951" s="59"/>
      <c r="Q951" s="58"/>
      <c r="R951" s="57">
        <f t="shared" si="89"/>
        <v>0</v>
      </c>
      <c r="S951" s="99">
        <f t="shared" si="93"/>
        <v>0</v>
      </c>
      <c r="T951" s="56"/>
      <c r="U951" s="60"/>
      <c r="V951" s="322"/>
      <c r="W951" s="56"/>
      <c r="X951" s="242">
        <f>VLOOKUP(F951,Terceros!A$2:A$301,1,FALSE)</f>
        <v>0</v>
      </c>
      <c r="Y951" s="238">
        <f>VLOOKUP(H951,CR!A$3:A$27,1,FALSE)</f>
        <v>0</v>
      </c>
      <c r="Z951" s="285">
        <f>VLOOKUP(F951,Terceros!A:B,2,FALSE)</f>
        <v>0</v>
      </c>
      <c r="AA951" s="242">
        <f>VLOOKUP(H951,CR!A$1:CK$26,89,FALSE)</f>
        <v>0</v>
      </c>
    </row>
    <row r="952" spans="1:27" x14ac:dyDescent="0.25">
      <c r="A952" s="5">
        <f t="shared" si="90"/>
        <v>1900</v>
      </c>
      <c r="B952" s="5">
        <f t="shared" si="91"/>
        <v>1</v>
      </c>
      <c r="C952" s="5" t="str">
        <f>VLOOKUP(B952,Tablas!E$1:F$13,2,FALSE)</f>
        <v>1T</v>
      </c>
      <c r="D952" s="60"/>
      <c r="E952" s="55"/>
      <c r="F952" s="243"/>
      <c r="G952" s="419">
        <f>VLOOKUP(F952,Terceros!A:C,3,FALSE)</f>
        <v>0</v>
      </c>
      <c r="H952" s="243"/>
      <c r="I952" s="56"/>
      <c r="J952" s="286" t="str">
        <f t="shared" si="92"/>
        <v>n</v>
      </c>
      <c r="K952" s="286">
        <f>VLOOKUP(F952,Terceros!A:D,4,FALSE)</f>
        <v>0</v>
      </c>
      <c r="L952" s="61" t="s">
        <v>63</v>
      </c>
      <c r="M952" s="57"/>
      <c r="N952" s="58"/>
      <c r="O952" s="57">
        <f t="shared" si="88"/>
        <v>0</v>
      </c>
      <c r="P952" s="59"/>
      <c r="Q952" s="58"/>
      <c r="R952" s="57">
        <f t="shared" si="89"/>
        <v>0</v>
      </c>
      <c r="S952" s="99">
        <f t="shared" si="93"/>
        <v>0</v>
      </c>
      <c r="T952" s="56"/>
      <c r="U952" s="60"/>
      <c r="V952" s="322"/>
      <c r="W952" s="56"/>
      <c r="X952" s="242">
        <f>VLOOKUP(F952,Terceros!A$2:A$301,1,FALSE)</f>
        <v>0</v>
      </c>
      <c r="Y952" s="238">
        <f>VLOOKUP(H952,CR!A$3:A$27,1,FALSE)</f>
        <v>0</v>
      </c>
      <c r="Z952" s="285">
        <f>VLOOKUP(F952,Terceros!A:B,2,FALSE)</f>
        <v>0</v>
      </c>
      <c r="AA952" s="242">
        <f>VLOOKUP(H952,CR!A$1:CK$26,89,FALSE)</f>
        <v>0</v>
      </c>
    </row>
    <row r="953" spans="1:27" x14ac:dyDescent="0.25">
      <c r="A953" s="5">
        <f t="shared" si="90"/>
        <v>1900</v>
      </c>
      <c r="B953" s="5">
        <f t="shared" si="91"/>
        <v>1</v>
      </c>
      <c r="C953" s="5" t="str">
        <f>VLOOKUP(B953,Tablas!E$1:F$13,2,FALSE)</f>
        <v>1T</v>
      </c>
      <c r="D953" s="60"/>
      <c r="E953" s="55"/>
      <c r="F953" s="243"/>
      <c r="G953" s="419">
        <f>VLOOKUP(F953,Terceros!A:C,3,FALSE)</f>
        <v>0</v>
      </c>
      <c r="H953" s="243"/>
      <c r="I953" s="56"/>
      <c r="J953" s="286" t="str">
        <f t="shared" si="92"/>
        <v>n</v>
      </c>
      <c r="K953" s="286">
        <f>VLOOKUP(F953,Terceros!A:D,4,FALSE)</f>
        <v>0</v>
      </c>
      <c r="L953" s="61" t="s">
        <v>63</v>
      </c>
      <c r="M953" s="57"/>
      <c r="N953" s="58"/>
      <c r="O953" s="57">
        <f t="shared" si="88"/>
        <v>0</v>
      </c>
      <c r="P953" s="59"/>
      <c r="Q953" s="58"/>
      <c r="R953" s="57">
        <f t="shared" si="89"/>
        <v>0</v>
      </c>
      <c r="S953" s="99">
        <f t="shared" si="93"/>
        <v>0</v>
      </c>
      <c r="T953" s="56"/>
      <c r="U953" s="60"/>
      <c r="V953" s="322"/>
      <c r="W953" s="56"/>
      <c r="X953" s="242">
        <f>VLOOKUP(F953,Terceros!A$2:A$301,1,FALSE)</f>
        <v>0</v>
      </c>
      <c r="Y953" s="238">
        <f>VLOOKUP(H953,CR!A$3:A$27,1,FALSE)</f>
        <v>0</v>
      </c>
      <c r="Z953" s="285">
        <f>VLOOKUP(F953,Terceros!A:B,2,FALSE)</f>
        <v>0</v>
      </c>
      <c r="AA953" s="242">
        <f>VLOOKUP(H953,CR!A$1:CK$26,89,FALSE)</f>
        <v>0</v>
      </c>
    </row>
    <row r="954" spans="1:27" x14ac:dyDescent="0.25">
      <c r="A954" s="5">
        <f t="shared" si="90"/>
        <v>1900</v>
      </c>
      <c r="B954" s="5">
        <f t="shared" si="91"/>
        <v>1</v>
      </c>
      <c r="C954" s="5" t="str">
        <f>VLOOKUP(B954,Tablas!E$1:F$13,2,FALSE)</f>
        <v>1T</v>
      </c>
      <c r="D954" s="60"/>
      <c r="E954" s="55"/>
      <c r="F954" s="243"/>
      <c r="G954" s="419">
        <f>VLOOKUP(F954,Terceros!A:C,3,FALSE)</f>
        <v>0</v>
      </c>
      <c r="H954" s="243"/>
      <c r="I954" s="56"/>
      <c r="J954" s="286" t="str">
        <f t="shared" si="92"/>
        <v>n</v>
      </c>
      <c r="K954" s="286">
        <f>VLOOKUP(F954,Terceros!A:D,4,FALSE)</f>
        <v>0</v>
      </c>
      <c r="L954" s="61" t="s">
        <v>63</v>
      </c>
      <c r="M954" s="57"/>
      <c r="N954" s="58"/>
      <c r="O954" s="57">
        <f t="shared" si="88"/>
        <v>0</v>
      </c>
      <c r="P954" s="59"/>
      <c r="Q954" s="58"/>
      <c r="R954" s="57">
        <f t="shared" si="89"/>
        <v>0</v>
      </c>
      <c r="S954" s="99">
        <f t="shared" si="93"/>
        <v>0</v>
      </c>
      <c r="T954" s="56"/>
      <c r="U954" s="60"/>
      <c r="V954" s="322"/>
      <c r="W954" s="56"/>
      <c r="X954" s="242">
        <f>VLOOKUP(F954,Terceros!A$2:A$301,1,FALSE)</f>
        <v>0</v>
      </c>
      <c r="Y954" s="238">
        <f>VLOOKUP(H954,CR!A$3:A$27,1,FALSE)</f>
        <v>0</v>
      </c>
      <c r="Z954" s="285">
        <f>VLOOKUP(F954,Terceros!A:B,2,FALSE)</f>
        <v>0</v>
      </c>
      <c r="AA954" s="242">
        <f>VLOOKUP(H954,CR!A$1:CK$26,89,FALSE)</f>
        <v>0</v>
      </c>
    </row>
    <row r="955" spans="1:27" x14ac:dyDescent="0.25">
      <c r="A955" s="5">
        <f t="shared" si="90"/>
        <v>1900</v>
      </c>
      <c r="B955" s="5">
        <f t="shared" si="91"/>
        <v>1</v>
      </c>
      <c r="C955" s="5" t="str">
        <f>VLOOKUP(B955,Tablas!E$1:F$13,2,FALSE)</f>
        <v>1T</v>
      </c>
      <c r="D955" s="60"/>
      <c r="E955" s="55"/>
      <c r="F955" s="243"/>
      <c r="G955" s="419">
        <f>VLOOKUP(F955,Terceros!A:C,3,FALSE)</f>
        <v>0</v>
      </c>
      <c r="H955" s="243"/>
      <c r="I955" s="56"/>
      <c r="J955" s="286" t="str">
        <f t="shared" si="92"/>
        <v>n</v>
      </c>
      <c r="K955" s="286">
        <f>VLOOKUP(F955,Terceros!A:D,4,FALSE)</f>
        <v>0</v>
      </c>
      <c r="L955" s="61" t="s">
        <v>63</v>
      </c>
      <c r="M955" s="57"/>
      <c r="N955" s="58"/>
      <c r="O955" s="57">
        <f t="shared" si="88"/>
        <v>0</v>
      </c>
      <c r="P955" s="59"/>
      <c r="Q955" s="58"/>
      <c r="R955" s="57">
        <f t="shared" si="89"/>
        <v>0</v>
      </c>
      <c r="S955" s="99">
        <f t="shared" si="93"/>
        <v>0</v>
      </c>
      <c r="T955" s="56"/>
      <c r="U955" s="60"/>
      <c r="V955" s="322"/>
      <c r="W955" s="56"/>
      <c r="X955" s="242">
        <f>VLOOKUP(F955,Terceros!A$2:A$301,1,FALSE)</f>
        <v>0</v>
      </c>
      <c r="Y955" s="238">
        <f>VLOOKUP(H955,CR!A$3:A$27,1,FALSE)</f>
        <v>0</v>
      </c>
      <c r="Z955" s="285">
        <f>VLOOKUP(F955,Terceros!A:B,2,FALSE)</f>
        <v>0</v>
      </c>
      <c r="AA955" s="242">
        <f>VLOOKUP(H955,CR!A$1:CK$26,89,FALSE)</f>
        <v>0</v>
      </c>
    </row>
    <row r="956" spans="1:27" x14ac:dyDescent="0.25">
      <c r="A956" s="5">
        <f t="shared" si="90"/>
        <v>1900</v>
      </c>
      <c r="B956" s="5">
        <f t="shared" si="91"/>
        <v>1</v>
      </c>
      <c r="C956" s="5" t="str">
        <f>VLOOKUP(B956,Tablas!E$1:F$13,2,FALSE)</f>
        <v>1T</v>
      </c>
      <c r="D956" s="60"/>
      <c r="E956" s="55"/>
      <c r="F956" s="243"/>
      <c r="G956" s="419">
        <f>VLOOKUP(F956,Terceros!A:C,3,FALSE)</f>
        <v>0</v>
      </c>
      <c r="H956" s="243"/>
      <c r="I956" s="56"/>
      <c r="J956" s="286" t="str">
        <f t="shared" si="92"/>
        <v>n</v>
      </c>
      <c r="K956" s="286">
        <f>VLOOKUP(F956,Terceros!A:D,4,FALSE)</f>
        <v>0</v>
      </c>
      <c r="L956" s="61" t="s">
        <v>63</v>
      </c>
      <c r="M956" s="57"/>
      <c r="N956" s="58"/>
      <c r="O956" s="57">
        <f t="shared" si="88"/>
        <v>0</v>
      </c>
      <c r="P956" s="59"/>
      <c r="Q956" s="58"/>
      <c r="R956" s="57">
        <f t="shared" si="89"/>
        <v>0</v>
      </c>
      <c r="S956" s="99">
        <f t="shared" si="93"/>
        <v>0</v>
      </c>
      <c r="T956" s="56"/>
      <c r="U956" s="60"/>
      <c r="V956" s="322"/>
      <c r="W956" s="56"/>
      <c r="X956" s="242">
        <f>VLOOKUP(F956,Terceros!A$2:A$301,1,FALSE)</f>
        <v>0</v>
      </c>
      <c r="Y956" s="238">
        <f>VLOOKUP(H956,CR!A$3:A$27,1,FALSE)</f>
        <v>0</v>
      </c>
      <c r="Z956" s="285">
        <f>VLOOKUP(F956,Terceros!A:B,2,FALSE)</f>
        <v>0</v>
      </c>
      <c r="AA956" s="242">
        <f>VLOOKUP(H956,CR!A$1:CK$26,89,FALSE)</f>
        <v>0</v>
      </c>
    </row>
    <row r="957" spans="1:27" x14ac:dyDescent="0.25">
      <c r="A957" s="5">
        <f t="shared" si="90"/>
        <v>1900</v>
      </c>
      <c r="B957" s="5">
        <f t="shared" si="91"/>
        <v>1</v>
      </c>
      <c r="C957" s="5" t="str">
        <f>VLOOKUP(B957,Tablas!E$1:F$13,2,FALSE)</f>
        <v>1T</v>
      </c>
      <c r="D957" s="60"/>
      <c r="E957" s="55"/>
      <c r="F957" s="243"/>
      <c r="G957" s="419">
        <f>VLOOKUP(F957,Terceros!A:C,3,FALSE)</f>
        <v>0</v>
      </c>
      <c r="H957" s="243"/>
      <c r="I957" s="56"/>
      <c r="J957" s="286" t="str">
        <f t="shared" si="92"/>
        <v>n</v>
      </c>
      <c r="K957" s="286">
        <f>VLOOKUP(F957,Terceros!A:D,4,FALSE)</f>
        <v>0</v>
      </c>
      <c r="L957" s="61" t="s">
        <v>63</v>
      </c>
      <c r="M957" s="57"/>
      <c r="N957" s="58"/>
      <c r="O957" s="57">
        <f t="shared" si="88"/>
        <v>0</v>
      </c>
      <c r="P957" s="59"/>
      <c r="Q957" s="58"/>
      <c r="R957" s="57">
        <f t="shared" si="89"/>
        <v>0</v>
      </c>
      <c r="S957" s="99">
        <f t="shared" si="93"/>
        <v>0</v>
      </c>
      <c r="T957" s="56"/>
      <c r="U957" s="60"/>
      <c r="V957" s="322"/>
      <c r="W957" s="56"/>
      <c r="X957" s="242">
        <f>VLOOKUP(F957,Terceros!A$2:A$301,1,FALSE)</f>
        <v>0</v>
      </c>
      <c r="Y957" s="238">
        <f>VLOOKUP(H957,CR!A$3:A$27,1,FALSE)</f>
        <v>0</v>
      </c>
      <c r="Z957" s="285">
        <f>VLOOKUP(F957,Terceros!A:B,2,FALSE)</f>
        <v>0</v>
      </c>
      <c r="AA957" s="242">
        <f>VLOOKUP(H957,CR!A$1:CK$26,89,FALSE)</f>
        <v>0</v>
      </c>
    </row>
    <row r="958" spans="1:27" x14ac:dyDescent="0.25">
      <c r="A958" s="5">
        <f t="shared" si="90"/>
        <v>1900</v>
      </c>
      <c r="B958" s="5">
        <f t="shared" si="91"/>
        <v>1</v>
      </c>
      <c r="C958" s="5" t="str">
        <f>VLOOKUP(B958,Tablas!E$1:F$13,2,FALSE)</f>
        <v>1T</v>
      </c>
      <c r="D958" s="60"/>
      <c r="E958" s="55"/>
      <c r="F958" s="243"/>
      <c r="G958" s="419">
        <f>VLOOKUP(F958,Terceros!A:C,3,FALSE)</f>
        <v>0</v>
      </c>
      <c r="H958" s="243"/>
      <c r="I958" s="56"/>
      <c r="J958" s="286" t="str">
        <f t="shared" si="92"/>
        <v>n</v>
      </c>
      <c r="K958" s="286">
        <f>VLOOKUP(F958,Terceros!A:D,4,FALSE)</f>
        <v>0</v>
      </c>
      <c r="L958" s="61" t="s">
        <v>63</v>
      </c>
      <c r="M958" s="57"/>
      <c r="N958" s="58"/>
      <c r="O958" s="57">
        <f t="shared" si="88"/>
        <v>0</v>
      </c>
      <c r="P958" s="59"/>
      <c r="Q958" s="58"/>
      <c r="R958" s="57">
        <f t="shared" si="89"/>
        <v>0</v>
      </c>
      <c r="S958" s="99">
        <f t="shared" si="93"/>
        <v>0</v>
      </c>
      <c r="T958" s="56"/>
      <c r="U958" s="60"/>
      <c r="V958" s="322"/>
      <c r="W958" s="56"/>
      <c r="X958" s="242">
        <f>VLOOKUP(F958,Terceros!A$2:A$301,1,FALSE)</f>
        <v>0</v>
      </c>
      <c r="Y958" s="238">
        <f>VLOOKUP(H958,CR!A$3:A$27,1,FALSE)</f>
        <v>0</v>
      </c>
      <c r="Z958" s="285">
        <f>VLOOKUP(F958,Terceros!A:B,2,FALSE)</f>
        <v>0</v>
      </c>
      <c r="AA958" s="242">
        <f>VLOOKUP(H958,CR!A$1:CK$26,89,FALSE)</f>
        <v>0</v>
      </c>
    </row>
    <row r="959" spans="1:27" x14ac:dyDescent="0.25">
      <c r="A959" s="5">
        <f t="shared" si="90"/>
        <v>1900</v>
      </c>
      <c r="B959" s="5">
        <f t="shared" si="91"/>
        <v>1</v>
      </c>
      <c r="C959" s="5" t="str">
        <f>VLOOKUP(B959,Tablas!E$1:F$13,2,FALSE)</f>
        <v>1T</v>
      </c>
      <c r="D959" s="60"/>
      <c r="E959" s="55"/>
      <c r="F959" s="243"/>
      <c r="G959" s="419">
        <f>VLOOKUP(F959,Terceros!A:C,3,FALSE)</f>
        <v>0</v>
      </c>
      <c r="H959" s="243"/>
      <c r="I959" s="56"/>
      <c r="J959" s="286" t="str">
        <f t="shared" si="92"/>
        <v>n</v>
      </c>
      <c r="K959" s="286">
        <f>VLOOKUP(F959,Terceros!A:D,4,FALSE)</f>
        <v>0</v>
      </c>
      <c r="L959" s="61" t="s">
        <v>63</v>
      </c>
      <c r="M959" s="57"/>
      <c r="N959" s="58"/>
      <c r="O959" s="57">
        <f t="shared" si="88"/>
        <v>0</v>
      </c>
      <c r="P959" s="59"/>
      <c r="Q959" s="58"/>
      <c r="R959" s="57">
        <f t="shared" si="89"/>
        <v>0</v>
      </c>
      <c r="S959" s="99">
        <f t="shared" si="93"/>
        <v>0</v>
      </c>
      <c r="T959" s="56"/>
      <c r="U959" s="60"/>
      <c r="V959" s="322"/>
      <c r="W959" s="56"/>
      <c r="X959" s="242">
        <f>VLOOKUP(F959,Terceros!A$2:A$301,1,FALSE)</f>
        <v>0</v>
      </c>
      <c r="Y959" s="238">
        <f>VLOOKUP(H959,CR!A$3:A$27,1,FALSE)</f>
        <v>0</v>
      </c>
      <c r="Z959" s="285">
        <f>VLOOKUP(F959,Terceros!A:B,2,FALSE)</f>
        <v>0</v>
      </c>
      <c r="AA959" s="242">
        <f>VLOOKUP(H959,CR!A$1:CK$26,89,FALSE)</f>
        <v>0</v>
      </c>
    </row>
    <row r="960" spans="1:27" x14ac:dyDescent="0.25">
      <c r="A960" s="5">
        <f t="shared" si="90"/>
        <v>1900</v>
      </c>
      <c r="B960" s="5">
        <f t="shared" si="91"/>
        <v>1</v>
      </c>
      <c r="C960" s="5" t="str">
        <f>VLOOKUP(B960,Tablas!E$1:F$13,2,FALSE)</f>
        <v>1T</v>
      </c>
      <c r="D960" s="60"/>
      <c r="E960" s="55"/>
      <c r="F960" s="243"/>
      <c r="G960" s="419">
        <f>VLOOKUP(F960,Terceros!A:C,3,FALSE)</f>
        <v>0</v>
      </c>
      <c r="H960" s="243"/>
      <c r="I960" s="56"/>
      <c r="J960" s="286" t="str">
        <f t="shared" si="92"/>
        <v>n</v>
      </c>
      <c r="K960" s="286">
        <f>VLOOKUP(F960,Terceros!A:D,4,FALSE)</f>
        <v>0</v>
      </c>
      <c r="L960" s="61" t="s">
        <v>63</v>
      </c>
      <c r="M960" s="57"/>
      <c r="N960" s="58"/>
      <c r="O960" s="57">
        <f t="shared" si="88"/>
        <v>0</v>
      </c>
      <c r="P960" s="59"/>
      <c r="Q960" s="58"/>
      <c r="R960" s="57">
        <f t="shared" si="89"/>
        <v>0</v>
      </c>
      <c r="S960" s="99">
        <f t="shared" si="93"/>
        <v>0</v>
      </c>
      <c r="T960" s="56"/>
      <c r="U960" s="60"/>
      <c r="V960" s="322"/>
      <c r="W960" s="56"/>
      <c r="X960" s="242">
        <f>VLOOKUP(F960,Terceros!A$2:A$301,1,FALSE)</f>
        <v>0</v>
      </c>
      <c r="Y960" s="238">
        <f>VLOOKUP(H960,CR!A$3:A$27,1,FALSE)</f>
        <v>0</v>
      </c>
      <c r="Z960" s="285">
        <f>VLOOKUP(F960,Terceros!A:B,2,FALSE)</f>
        <v>0</v>
      </c>
      <c r="AA960" s="242">
        <f>VLOOKUP(H960,CR!A$1:CK$26,89,FALSE)</f>
        <v>0</v>
      </c>
    </row>
    <row r="961" spans="1:27" x14ac:dyDescent="0.25">
      <c r="A961" s="5">
        <f t="shared" si="90"/>
        <v>1900</v>
      </c>
      <c r="B961" s="5">
        <f t="shared" si="91"/>
        <v>1</v>
      </c>
      <c r="C961" s="5" t="str">
        <f>VLOOKUP(B961,Tablas!E$1:F$13,2,FALSE)</f>
        <v>1T</v>
      </c>
      <c r="D961" s="60"/>
      <c r="E961" s="55"/>
      <c r="F961" s="243"/>
      <c r="G961" s="419">
        <f>VLOOKUP(F961,Terceros!A:C,3,FALSE)</f>
        <v>0</v>
      </c>
      <c r="H961" s="243"/>
      <c r="I961" s="56"/>
      <c r="J961" s="286" t="str">
        <f t="shared" si="92"/>
        <v>n</v>
      </c>
      <c r="K961" s="286">
        <f>VLOOKUP(F961,Terceros!A:D,4,FALSE)</f>
        <v>0</v>
      </c>
      <c r="L961" s="61" t="s">
        <v>63</v>
      </c>
      <c r="M961" s="57"/>
      <c r="N961" s="58"/>
      <c r="O961" s="57">
        <f t="shared" si="88"/>
        <v>0</v>
      </c>
      <c r="P961" s="59"/>
      <c r="Q961" s="58"/>
      <c r="R961" s="57">
        <f t="shared" si="89"/>
        <v>0</v>
      </c>
      <c r="S961" s="99">
        <f t="shared" si="93"/>
        <v>0</v>
      </c>
      <c r="T961" s="56"/>
      <c r="U961" s="60"/>
      <c r="V961" s="322"/>
      <c r="W961" s="56"/>
      <c r="X961" s="242">
        <f>VLOOKUP(F961,Terceros!A$2:A$301,1,FALSE)</f>
        <v>0</v>
      </c>
      <c r="Y961" s="238">
        <f>VLOOKUP(H961,CR!A$3:A$27,1,FALSE)</f>
        <v>0</v>
      </c>
      <c r="Z961" s="285">
        <f>VLOOKUP(F961,Terceros!A:B,2,FALSE)</f>
        <v>0</v>
      </c>
      <c r="AA961" s="242">
        <f>VLOOKUP(H961,CR!A$1:CK$26,89,FALSE)</f>
        <v>0</v>
      </c>
    </row>
    <row r="962" spans="1:27" x14ac:dyDescent="0.25">
      <c r="A962" s="5">
        <f t="shared" si="90"/>
        <v>1900</v>
      </c>
      <c r="B962" s="5">
        <f t="shared" si="91"/>
        <v>1</v>
      </c>
      <c r="C962" s="5" t="str">
        <f>VLOOKUP(B962,Tablas!E$1:F$13,2,FALSE)</f>
        <v>1T</v>
      </c>
      <c r="D962" s="60"/>
      <c r="E962" s="55"/>
      <c r="F962" s="243"/>
      <c r="G962" s="419">
        <f>VLOOKUP(F962,Terceros!A:C,3,FALSE)</f>
        <v>0</v>
      </c>
      <c r="H962" s="243"/>
      <c r="I962" s="56"/>
      <c r="J962" s="286" t="str">
        <f t="shared" si="92"/>
        <v>n</v>
      </c>
      <c r="K962" s="286">
        <f>VLOOKUP(F962,Terceros!A:D,4,FALSE)</f>
        <v>0</v>
      </c>
      <c r="L962" s="61" t="s">
        <v>63</v>
      </c>
      <c r="M962" s="57"/>
      <c r="N962" s="58"/>
      <c r="O962" s="57">
        <f t="shared" si="88"/>
        <v>0</v>
      </c>
      <c r="P962" s="59"/>
      <c r="Q962" s="58"/>
      <c r="R962" s="57">
        <f t="shared" si="89"/>
        <v>0</v>
      </c>
      <c r="S962" s="99">
        <f t="shared" si="93"/>
        <v>0</v>
      </c>
      <c r="T962" s="56"/>
      <c r="U962" s="60"/>
      <c r="V962" s="322"/>
      <c r="W962" s="56"/>
      <c r="X962" s="242">
        <f>VLOOKUP(F962,Terceros!A$2:A$301,1,FALSE)</f>
        <v>0</v>
      </c>
      <c r="Y962" s="238">
        <f>VLOOKUP(H962,CR!A$3:A$27,1,FALSE)</f>
        <v>0</v>
      </c>
      <c r="Z962" s="285">
        <f>VLOOKUP(F962,Terceros!A:B,2,FALSE)</f>
        <v>0</v>
      </c>
      <c r="AA962" s="242">
        <f>VLOOKUP(H962,CR!A$1:CK$26,89,FALSE)</f>
        <v>0</v>
      </c>
    </row>
    <row r="963" spans="1:27" x14ac:dyDescent="0.25">
      <c r="A963" s="5">
        <f t="shared" si="90"/>
        <v>1900</v>
      </c>
      <c r="B963" s="5">
        <f t="shared" si="91"/>
        <v>1</v>
      </c>
      <c r="C963" s="5" t="str">
        <f>VLOOKUP(B963,Tablas!E$1:F$13,2,FALSE)</f>
        <v>1T</v>
      </c>
      <c r="D963" s="60"/>
      <c r="E963" s="55"/>
      <c r="F963" s="243"/>
      <c r="G963" s="419">
        <f>VLOOKUP(F963,Terceros!A:C,3,FALSE)</f>
        <v>0</v>
      </c>
      <c r="H963" s="243"/>
      <c r="I963" s="56"/>
      <c r="J963" s="286" t="str">
        <f t="shared" si="92"/>
        <v>n</v>
      </c>
      <c r="K963" s="286">
        <f>VLOOKUP(F963,Terceros!A:D,4,FALSE)</f>
        <v>0</v>
      </c>
      <c r="L963" s="61" t="s">
        <v>63</v>
      </c>
      <c r="M963" s="57"/>
      <c r="N963" s="58"/>
      <c r="O963" s="57">
        <f t="shared" ref="O963:O1026" si="94">ROUND(M963*N963,2)</f>
        <v>0</v>
      </c>
      <c r="P963" s="59"/>
      <c r="Q963" s="58"/>
      <c r="R963" s="57">
        <f t="shared" ref="R963:R1026" si="95">ROUND(Q963*M963,2)</f>
        <v>0</v>
      </c>
      <c r="S963" s="99">
        <f t="shared" si="93"/>
        <v>0</v>
      </c>
      <c r="T963" s="56"/>
      <c r="U963" s="60"/>
      <c r="V963" s="322"/>
      <c r="W963" s="56"/>
      <c r="X963" s="242">
        <f>VLOOKUP(F963,Terceros!A$2:A$301,1,FALSE)</f>
        <v>0</v>
      </c>
      <c r="Y963" s="238">
        <f>VLOOKUP(H963,CR!A$3:A$27,1,FALSE)</f>
        <v>0</v>
      </c>
      <c r="Z963" s="285">
        <f>VLOOKUP(F963,Terceros!A:B,2,FALSE)</f>
        <v>0</v>
      </c>
      <c r="AA963" s="242">
        <f>VLOOKUP(H963,CR!A$1:CK$26,89,FALSE)</f>
        <v>0</v>
      </c>
    </row>
    <row r="964" spans="1:27" x14ac:dyDescent="0.25">
      <c r="A964" s="5">
        <f t="shared" si="90"/>
        <v>1900</v>
      </c>
      <c r="B964" s="5">
        <f t="shared" si="91"/>
        <v>1</v>
      </c>
      <c r="C964" s="5" t="str">
        <f>VLOOKUP(B964,Tablas!E$1:F$13,2,FALSE)</f>
        <v>1T</v>
      </c>
      <c r="D964" s="60"/>
      <c r="E964" s="55"/>
      <c r="F964" s="243"/>
      <c r="G964" s="419">
        <f>VLOOKUP(F964,Terceros!A:C,3,FALSE)</f>
        <v>0</v>
      </c>
      <c r="H964" s="243"/>
      <c r="I964" s="56"/>
      <c r="J964" s="286" t="str">
        <f t="shared" si="92"/>
        <v>n</v>
      </c>
      <c r="K964" s="286">
        <f>VLOOKUP(F964,Terceros!A:D,4,FALSE)</f>
        <v>0</v>
      </c>
      <c r="L964" s="61" t="s">
        <v>63</v>
      </c>
      <c r="M964" s="57"/>
      <c r="N964" s="58"/>
      <c r="O964" s="57">
        <f t="shared" si="94"/>
        <v>0</v>
      </c>
      <c r="P964" s="59"/>
      <c r="Q964" s="58"/>
      <c r="R964" s="57">
        <f t="shared" si="95"/>
        <v>0</v>
      </c>
      <c r="S964" s="99">
        <f t="shared" si="93"/>
        <v>0</v>
      </c>
      <c r="T964" s="56"/>
      <c r="U964" s="60"/>
      <c r="V964" s="322"/>
      <c r="W964" s="56"/>
      <c r="X964" s="242">
        <f>VLOOKUP(F964,Terceros!A$2:A$301,1,FALSE)</f>
        <v>0</v>
      </c>
      <c r="Y964" s="238">
        <f>VLOOKUP(H964,CR!A$3:A$27,1,FALSE)</f>
        <v>0</v>
      </c>
      <c r="Z964" s="285">
        <f>VLOOKUP(F964,Terceros!A:B,2,FALSE)</f>
        <v>0</v>
      </c>
      <c r="AA964" s="242">
        <f>VLOOKUP(H964,CR!A$1:CK$26,89,FALSE)</f>
        <v>0</v>
      </c>
    </row>
    <row r="965" spans="1:27" x14ac:dyDescent="0.25">
      <c r="A965" s="5">
        <f t="shared" si="90"/>
        <v>1900</v>
      </c>
      <c r="B965" s="5">
        <f t="shared" si="91"/>
        <v>1</v>
      </c>
      <c r="C965" s="5" t="str">
        <f>VLOOKUP(B965,Tablas!E$1:F$13,2,FALSE)</f>
        <v>1T</v>
      </c>
      <c r="D965" s="60"/>
      <c r="E965" s="55"/>
      <c r="F965" s="243"/>
      <c r="G965" s="419">
        <f>VLOOKUP(F965,Terceros!A:C,3,FALSE)</f>
        <v>0</v>
      </c>
      <c r="H965" s="243"/>
      <c r="I965" s="56"/>
      <c r="J965" s="286" t="str">
        <f t="shared" si="92"/>
        <v>n</v>
      </c>
      <c r="K965" s="286">
        <f>VLOOKUP(F965,Terceros!A:D,4,FALSE)</f>
        <v>0</v>
      </c>
      <c r="L965" s="61" t="s">
        <v>63</v>
      </c>
      <c r="M965" s="57"/>
      <c r="N965" s="58"/>
      <c r="O965" s="57">
        <f t="shared" si="94"/>
        <v>0</v>
      </c>
      <c r="P965" s="59"/>
      <c r="Q965" s="58"/>
      <c r="R965" s="57">
        <f t="shared" si="95"/>
        <v>0</v>
      </c>
      <c r="S965" s="99">
        <f t="shared" si="93"/>
        <v>0</v>
      </c>
      <c r="T965" s="56"/>
      <c r="U965" s="60"/>
      <c r="V965" s="322"/>
      <c r="W965" s="56"/>
      <c r="X965" s="242">
        <f>VLOOKUP(F965,Terceros!A$2:A$301,1,FALSE)</f>
        <v>0</v>
      </c>
      <c r="Y965" s="238">
        <f>VLOOKUP(H965,CR!A$3:A$27,1,FALSE)</f>
        <v>0</v>
      </c>
      <c r="Z965" s="285">
        <f>VLOOKUP(F965,Terceros!A:B,2,FALSE)</f>
        <v>0</v>
      </c>
      <c r="AA965" s="242">
        <f>VLOOKUP(H965,CR!A$1:CK$26,89,FALSE)</f>
        <v>0</v>
      </c>
    </row>
    <row r="966" spans="1:27" x14ac:dyDescent="0.25">
      <c r="A966" s="5">
        <f t="shared" si="90"/>
        <v>1900</v>
      </c>
      <c r="B966" s="5">
        <f t="shared" si="91"/>
        <v>1</v>
      </c>
      <c r="C966" s="5" t="str">
        <f>VLOOKUP(B966,Tablas!E$1:F$13,2,FALSE)</f>
        <v>1T</v>
      </c>
      <c r="D966" s="60"/>
      <c r="E966" s="55"/>
      <c r="F966" s="243"/>
      <c r="G966" s="419">
        <f>VLOOKUP(F966,Terceros!A:C,3,FALSE)</f>
        <v>0</v>
      </c>
      <c r="H966" s="243"/>
      <c r="I966" s="56"/>
      <c r="J966" s="286" t="str">
        <f t="shared" si="92"/>
        <v>n</v>
      </c>
      <c r="K966" s="286">
        <f>VLOOKUP(F966,Terceros!A:D,4,FALSE)</f>
        <v>0</v>
      </c>
      <c r="L966" s="61" t="s">
        <v>63</v>
      </c>
      <c r="M966" s="57"/>
      <c r="N966" s="58"/>
      <c r="O966" s="57">
        <f t="shared" si="94"/>
        <v>0</v>
      </c>
      <c r="P966" s="59"/>
      <c r="Q966" s="58"/>
      <c r="R966" s="57">
        <f t="shared" si="95"/>
        <v>0</v>
      </c>
      <c r="S966" s="99">
        <f t="shared" si="93"/>
        <v>0</v>
      </c>
      <c r="T966" s="56"/>
      <c r="U966" s="60"/>
      <c r="V966" s="322"/>
      <c r="W966" s="56"/>
      <c r="X966" s="242">
        <f>VLOOKUP(F966,Terceros!A$2:A$301,1,FALSE)</f>
        <v>0</v>
      </c>
      <c r="Y966" s="238">
        <f>VLOOKUP(H966,CR!A$3:A$27,1,FALSE)</f>
        <v>0</v>
      </c>
      <c r="Z966" s="285">
        <f>VLOOKUP(F966,Terceros!A:B,2,FALSE)</f>
        <v>0</v>
      </c>
      <c r="AA966" s="242">
        <f>VLOOKUP(H966,CR!A$1:CK$26,89,FALSE)</f>
        <v>0</v>
      </c>
    </row>
    <row r="967" spans="1:27" x14ac:dyDescent="0.25">
      <c r="A967" s="5">
        <f t="shared" si="90"/>
        <v>1900</v>
      </c>
      <c r="B967" s="5">
        <f t="shared" si="91"/>
        <v>1</v>
      </c>
      <c r="C967" s="5" t="str">
        <f>VLOOKUP(B967,Tablas!E$1:F$13,2,FALSE)</f>
        <v>1T</v>
      </c>
      <c r="D967" s="60"/>
      <c r="E967" s="55"/>
      <c r="F967" s="243"/>
      <c r="G967" s="419">
        <f>VLOOKUP(F967,Terceros!A:C,3,FALSE)</f>
        <v>0</v>
      </c>
      <c r="H967" s="243"/>
      <c r="I967" s="56"/>
      <c r="J967" s="286" t="str">
        <f t="shared" si="92"/>
        <v>n</v>
      </c>
      <c r="K967" s="286">
        <f>VLOOKUP(F967,Terceros!A:D,4,FALSE)</f>
        <v>0</v>
      </c>
      <c r="L967" s="61" t="s">
        <v>63</v>
      </c>
      <c r="M967" s="57"/>
      <c r="N967" s="58"/>
      <c r="O967" s="57">
        <f t="shared" si="94"/>
        <v>0</v>
      </c>
      <c r="P967" s="59"/>
      <c r="Q967" s="58"/>
      <c r="R967" s="57">
        <f t="shared" si="95"/>
        <v>0</v>
      </c>
      <c r="S967" s="99">
        <f t="shared" si="93"/>
        <v>0</v>
      </c>
      <c r="T967" s="56"/>
      <c r="U967" s="60"/>
      <c r="V967" s="322"/>
      <c r="W967" s="56"/>
      <c r="X967" s="242">
        <f>VLOOKUP(F967,Terceros!A$2:A$301,1,FALSE)</f>
        <v>0</v>
      </c>
      <c r="Y967" s="238">
        <f>VLOOKUP(H967,CR!A$3:A$27,1,FALSE)</f>
        <v>0</v>
      </c>
      <c r="Z967" s="285">
        <f>VLOOKUP(F967,Terceros!A:B,2,FALSE)</f>
        <v>0</v>
      </c>
      <c r="AA967" s="242">
        <f>VLOOKUP(H967,CR!A$1:CK$26,89,FALSE)</f>
        <v>0</v>
      </c>
    </row>
    <row r="968" spans="1:27" x14ac:dyDescent="0.25">
      <c r="A968" s="5">
        <f t="shared" si="90"/>
        <v>1900</v>
      </c>
      <c r="B968" s="5">
        <f t="shared" si="91"/>
        <v>1</v>
      </c>
      <c r="C968" s="5" t="str">
        <f>VLOOKUP(B968,Tablas!E$1:F$13,2,FALSE)</f>
        <v>1T</v>
      </c>
      <c r="D968" s="60"/>
      <c r="E968" s="55"/>
      <c r="F968" s="243"/>
      <c r="G968" s="419">
        <f>VLOOKUP(F968,Terceros!A:C,3,FALSE)</f>
        <v>0</v>
      </c>
      <c r="H968" s="243"/>
      <c r="I968" s="56"/>
      <c r="J968" s="286" t="str">
        <f t="shared" si="92"/>
        <v>n</v>
      </c>
      <c r="K968" s="286">
        <f>VLOOKUP(F968,Terceros!A:D,4,FALSE)</f>
        <v>0</v>
      </c>
      <c r="L968" s="61" t="s">
        <v>63</v>
      </c>
      <c r="M968" s="57"/>
      <c r="N968" s="58"/>
      <c r="O968" s="57">
        <f t="shared" si="94"/>
        <v>0</v>
      </c>
      <c r="P968" s="59"/>
      <c r="Q968" s="58"/>
      <c r="R968" s="57">
        <f t="shared" si="95"/>
        <v>0</v>
      </c>
      <c r="S968" s="99">
        <f t="shared" si="93"/>
        <v>0</v>
      </c>
      <c r="T968" s="56"/>
      <c r="U968" s="60"/>
      <c r="V968" s="322"/>
      <c r="W968" s="56"/>
      <c r="X968" s="242">
        <f>VLOOKUP(F968,Terceros!A$2:A$301,1,FALSE)</f>
        <v>0</v>
      </c>
      <c r="Y968" s="238">
        <f>VLOOKUP(H968,CR!A$3:A$27,1,FALSE)</f>
        <v>0</v>
      </c>
      <c r="Z968" s="285">
        <f>VLOOKUP(F968,Terceros!A:B,2,FALSE)</f>
        <v>0</v>
      </c>
      <c r="AA968" s="242">
        <f>VLOOKUP(H968,CR!A$1:CK$26,89,FALSE)</f>
        <v>0</v>
      </c>
    </row>
    <row r="969" spans="1:27" x14ac:dyDescent="0.25">
      <c r="A969" s="5">
        <f t="shared" si="90"/>
        <v>1900</v>
      </c>
      <c r="B969" s="5">
        <f t="shared" si="91"/>
        <v>1</v>
      </c>
      <c r="C969" s="5" t="str">
        <f>VLOOKUP(B969,Tablas!E$1:F$13,2,FALSE)</f>
        <v>1T</v>
      </c>
      <c r="D969" s="60"/>
      <c r="E969" s="55"/>
      <c r="F969" s="243"/>
      <c r="G969" s="419">
        <f>VLOOKUP(F969,Terceros!A:C,3,FALSE)</f>
        <v>0</v>
      </c>
      <c r="H969" s="243"/>
      <c r="I969" s="56"/>
      <c r="J969" s="286" t="str">
        <f t="shared" si="92"/>
        <v>n</v>
      </c>
      <c r="K969" s="286">
        <f>VLOOKUP(F969,Terceros!A:D,4,FALSE)</f>
        <v>0</v>
      </c>
      <c r="L969" s="61" t="s">
        <v>63</v>
      </c>
      <c r="M969" s="57"/>
      <c r="N969" s="58"/>
      <c r="O969" s="57">
        <f t="shared" si="94"/>
        <v>0</v>
      </c>
      <c r="P969" s="59"/>
      <c r="Q969" s="58"/>
      <c r="R969" s="57">
        <f t="shared" si="95"/>
        <v>0</v>
      </c>
      <c r="S969" s="99">
        <f t="shared" si="93"/>
        <v>0</v>
      </c>
      <c r="T969" s="56"/>
      <c r="U969" s="60"/>
      <c r="V969" s="322"/>
      <c r="W969" s="56"/>
      <c r="X969" s="242">
        <f>VLOOKUP(F969,Terceros!A$2:A$301,1,FALSE)</f>
        <v>0</v>
      </c>
      <c r="Y969" s="238">
        <f>VLOOKUP(H969,CR!A$3:A$27,1,FALSE)</f>
        <v>0</v>
      </c>
      <c r="Z969" s="285">
        <f>VLOOKUP(F969,Terceros!A:B,2,FALSE)</f>
        <v>0</v>
      </c>
      <c r="AA969" s="242">
        <f>VLOOKUP(H969,CR!A$1:CK$26,89,FALSE)</f>
        <v>0</v>
      </c>
    </row>
    <row r="970" spans="1:27" x14ac:dyDescent="0.25">
      <c r="A970" s="5">
        <f t="shared" si="90"/>
        <v>1900</v>
      </c>
      <c r="B970" s="5">
        <f t="shared" si="91"/>
        <v>1</v>
      </c>
      <c r="C970" s="5" t="str">
        <f>VLOOKUP(B970,Tablas!E$1:F$13,2,FALSE)</f>
        <v>1T</v>
      </c>
      <c r="D970" s="60"/>
      <c r="E970" s="55"/>
      <c r="F970" s="243"/>
      <c r="G970" s="419">
        <f>VLOOKUP(F970,Terceros!A:C,3,FALSE)</f>
        <v>0</v>
      </c>
      <c r="H970" s="243"/>
      <c r="I970" s="56"/>
      <c r="J970" s="286" t="str">
        <f t="shared" si="92"/>
        <v>n</v>
      </c>
      <c r="K970" s="286">
        <f>VLOOKUP(F970,Terceros!A:D,4,FALSE)</f>
        <v>0</v>
      </c>
      <c r="L970" s="61" t="s">
        <v>63</v>
      </c>
      <c r="M970" s="57"/>
      <c r="N970" s="58"/>
      <c r="O970" s="57">
        <f t="shared" si="94"/>
        <v>0</v>
      </c>
      <c r="P970" s="59"/>
      <c r="Q970" s="58"/>
      <c r="R970" s="57">
        <f t="shared" si="95"/>
        <v>0</v>
      </c>
      <c r="S970" s="99">
        <f t="shared" si="93"/>
        <v>0</v>
      </c>
      <c r="T970" s="56"/>
      <c r="U970" s="60"/>
      <c r="V970" s="322"/>
      <c r="W970" s="56"/>
      <c r="X970" s="242">
        <f>VLOOKUP(F970,Terceros!A$2:A$301,1,FALSE)</f>
        <v>0</v>
      </c>
      <c r="Y970" s="238">
        <f>VLOOKUP(H970,CR!A$3:A$27,1,FALSE)</f>
        <v>0</v>
      </c>
      <c r="Z970" s="285">
        <f>VLOOKUP(F970,Terceros!A:B,2,FALSE)</f>
        <v>0</v>
      </c>
      <c r="AA970" s="242">
        <f>VLOOKUP(H970,CR!A$1:CK$26,89,FALSE)</f>
        <v>0</v>
      </c>
    </row>
    <row r="971" spans="1:27" x14ac:dyDescent="0.25">
      <c r="A971" s="5">
        <f t="shared" si="90"/>
        <v>1900</v>
      </c>
      <c r="B971" s="5">
        <f t="shared" si="91"/>
        <v>1</v>
      </c>
      <c r="C971" s="5" t="str">
        <f>VLOOKUP(B971,Tablas!E$1:F$13,2,FALSE)</f>
        <v>1T</v>
      </c>
      <c r="D971" s="60"/>
      <c r="E971" s="55"/>
      <c r="F971" s="243"/>
      <c r="G971" s="419">
        <f>VLOOKUP(F971,Terceros!A:C,3,FALSE)</f>
        <v>0</v>
      </c>
      <c r="H971" s="243"/>
      <c r="I971" s="56"/>
      <c r="J971" s="286" t="str">
        <f t="shared" si="92"/>
        <v>n</v>
      </c>
      <c r="K971" s="286">
        <f>VLOOKUP(F971,Terceros!A:D,4,FALSE)</f>
        <v>0</v>
      </c>
      <c r="L971" s="61" t="s">
        <v>63</v>
      </c>
      <c r="M971" s="57"/>
      <c r="N971" s="58"/>
      <c r="O971" s="57">
        <f t="shared" si="94"/>
        <v>0</v>
      </c>
      <c r="P971" s="59"/>
      <c r="Q971" s="58"/>
      <c r="R971" s="57">
        <f t="shared" si="95"/>
        <v>0</v>
      </c>
      <c r="S971" s="99">
        <f t="shared" si="93"/>
        <v>0</v>
      </c>
      <c r="T971" s="56"/>
      <c r="U971" s="60"/>
      <c r="V971" s="322"/>
      <c r="W971" s="56"/>
      <c r="X971" s="242">
        <f>VLOOKUP(F971,Terceros!A$2:A$301,1,FALSE)</f>
        <v>0</v>
      </c>
      <c r="Y971" s="238">
        <f>VLOOKUP(H971,CR!A$3:A$27,1,FALSE)</f>
        <v>0</v>
      </c>
      <c r="Z971" s="285">
        <f>VLOOKUP(F971,Terceros!A:B,2,FALSE)</f>
        <v>0</v>
      </c>
      <c r="AA971" s="242">
        <f>VLOOKUP(H971,CR!A$1:CK$26,89,FALSE)</f>
        <v>0</v>
      </c>
    </row>
    <row r="972" spans="1:27" x14ac:dyDescent="0.25">
      <c r="A972" s="5">
        <f t="shared" si="90"/>
        <v>1900</v>
      </c>
      <c r="B972" s="5">
        <f t="shared" si="91"/>
        <v>1</v>
      </c>
      <c r="C972" s="5" t="str">
        <f>VLOOKUP(B972,Tablas!E$1:F$13,2,FALSE)</f>
        <v>1T</v>
      </c>
      <c r="D972" s="60"/>
      <c r="E972" s="55"/>
      <c r="F972" s="243"/>
      <c r="G972" s="419">
        <f>VLOOKUP(F972,Terceros!A:C,3,FALSE)</f>
        <v>0</v>
      </c>
      <c r="H972" s="243"/>
      <c r="I972" s="56"/>
      <c r="J972" s="286" t="str">
        <f t="shared" si="92"/>
        <v>n</v>
      </c>
      <c r="K972" s="286">
        <f>VLOOKUP(F972,Terceros!A:D,4,FALSE)</f>
        <v>0</v>
      </c>
      <c r="L972" s="61" t="s">
        <v>63</v>
      </c>
      <c r="M972" s="57"/>
      <c r="N972" s="58"/>
      <c r="O972" s="57">
        <f t="shared" si="94"/>
        <v>0</v>
      </c>
      <c r="P972" s="59"/>
      <c r="Q972" s="58"/>
      <c r="R972" s="57">
        <f t="shared" si="95"/>
        <v>0</v>
      </c>
      <c r="S972" s="99">
        <f t="shared" si="93"/>
        <v>0</v>
      </c>
      <c r="T972" s="56"/>
      <c r="U972" s="60"/>
      <c r="V972" s="322"/>
      <c r="W972" s="56"/>
      <c r="X972" s="242">
        <f>VLOOKUP(F972,Terceros!A$2:A$301,1,FALSE)</f>
        <v>0</v>
      </c>
      <c r="Y972" s="238">
        <f>VLOOKUP(H972,CR!A$3:A$27,1,FALSE)</f>
        <v>0</v>
      </c>
      <c r="Z972" s="285">
        <f>VLOOKUP(F972,Terceros!A:B,2,FALSE)</f>
        <v>0</v>
      </c>
      <c r="AA972" s="242">
        <f>VLOOKUP(H972,CR!A$1:CK$26,89,FALSE)</f>
        <v>0</v>
      </c>
    </row>
    <row r="973" spans="1:27" x14ac:dyDescent="0.25">
      <c r="A973" s="5">
        <f t="shared" si="90"/>
        <v>1900</v>
      </c>
      <c r="B973" s="5">
        <f t="shared" si="91"/>
        <v>1</v>
      </c>
      <c r="C973" s="5" t="str">
        <f>VLOOKUP(B973,Tablas!E$1:F$13,2,FALSE)</f>
        <v>1T</v>
      </c>
      <c r="D973" s="60"/>
      <c r="E973" s="55"/>
      <c r="F973" s="243"/>
      <c r="G973" s="419">
        <f>VLOOKUP(F973,Terceros!A:C,3,FALSE)</f>
        <v>0</v>
      </c>
      <c r="H973" s="243"/>
      <c r="I973" s="56"/>
      <c r="J973" s="286" t="str">
        <f t="shared" si="92"/>
        <v>n</v>
      </c>
      <c r="K973" s="286">
        <f>VLOOKUP(F973,Terceros!A:D,4,FALSE)</f>
        <v>0</v>
      </c>
      <c r="L973" s="61" t="s">
        <v>63</v>
      </c>
      <c r="M973" s="57"/>
      <c r="N973" s="58"/>
      <c r="O973" s="57">
        <f t="shared" si="94"/>
        <v>0</v>
      </c>
      <c r="P973" s="59"/>
      <c r="Q973" s="58"/>
      <c r="R973" s="57">
        <f t="shared" si="95"/>
        <v>0</v>
      </c>
      <c r="S973" s="99">
        <f t="shared" si="93"/>
        <v>0</v>
      </c>
      <c r="T973" s="56"/>
      <c r="U973" s="60"/>
      <c r="V973" s="322"/>
      <c r="W973" s="56"/>
      <c r="X973" s="242">
        <f>VLOOKUP(F973,Terceros!A$2:A$301,1,FALSE)</f>
        <v>0</v>
      </c>
      <c r="Y973" s="238">
        <f>VLOOKUP(H973,CR!A$3:A$27,1,FALSE)</f>
        <v>0</v>
      </c>
      <c r="Z973" s="285">
        <f>VLOOKUP(F973,Terceros!A:B,2,FALSE)</f>
        <v>0</v>
      </c>
      <c r="AA973" s="242">
        <f>VLOOKUP(H973,CR!A$1:CK$26,89,FALSE)</f>
        <v>0</v>
      </c>
    </row>
    <row r="974" spans="1:27" x14ac:dyDescent="0.25">
      <c r="A974" s="5">
        <f t="shared" si="90"/>
        <v>1900</v>
      </c>
      <c r="B974" s="5">
        <f t="shared" si="91"/>
        <v>1</v>
      </c>
      <c r="C974" s="5" t="str">
        <f>VLOOKUP(B974,Tablas!E$1:F$13,2,FALSE)</f>
        <v>1T</v>
      </c>
      <c r="D974" s="60"/>
      <c r="E974" s="55"/>
      <c r="F974" s="243"/>
      <c r="G974" s="419">
        <f>VLOOKUP(F974,Terceros!A:C,3,FALSE)</f>
        <v>0</v>
      </c>
      <c r="H974" s="243"/>
      <c r="I974" s="56"/>
      <c r="J974" s="286" t="str">
        <f t="shared" si="92"/>
        <v>n</v>
      </c>
      <c r="K974" s="286">
        <f>VLOOKUP(F974,Terceros!A:D,4,FALSE)</f>
        <v>0</v>
      </c>
      <c r="L974" s="61" t="s">
        <v>63</v>
      </c>
      <c r="M974" s="57"/>
      <c r="N974" s="58"/>
      <c r="O974" s="57">
        <f t="shared" si="94"/>
        <v>0</v>
      </c>
      <c r="P974" s="59"/>
      <c r="Q974" s="58"/>
      <c r="R974" s="57">
        <f t="shared" si="95"/>
        <v>0</v>
      </c>
      <c r="S974" s="99">
        <f t="shared" si="93"/>
        <v>0</v>
      </c>
      <c r="T974" s="56"/>
      <c r="U974" s="60"/>
      <c r="V974" s="322"/>
      <c r="W974" s="56"/>
      <c r="X974" s="242">
        <f>VLOOKUP(F974,Terceros!A$2:A$301,1,FALSE)</f>
        <v>0</v>
      </c>
      <c r="Y974" s="238">
        <f>VLOOKUP(H974,CR!A$3:A$27,1,FALSE)</f>
        <v>0</v>
      </c>
      <c r="Z974" s="285">
        <f>VLOOKUP(F974,Terceros!A:B,2,FALSE)</f>
        <v>0</v>
      </c>
      <c r="AA974" s="242">
        <f>VLOOKUP(H974,CR!A$1:CK$26,89,FALSE)</f>
        <v>0</v>
      </c>
    </row>
    <row r="975" spans="1:27" x14ac:dyDescent="0.25">
      <c r="A975" s="5">
        <f t="shared" si="90"/>
        <v>1900</v>
      </c>
      <c r="B975" s="5">
        <f t="shared" si="91"/>
        <v>1</v>
      </c>
      <c r="C975" s="5" t="str">
        <f>VLOOKUP(B975,Tablas!E$1:F$13,2,FALSE)</f>
        <v>1T</v>
      </c>
      <c r="D975" s="60"/>
      <c r="E975" s="55"/>
      <c r="F975" s="243"/>
      <c r="G975" s="419">
        <f>VLOOKUP(F975,Terceros!A:C,3,FALSE)</f>
        <v>0</v>
      </c>
      <c r="H975" s="243"/>
      <c r="I975" s="56"/>
      <c r="J975" s="286" t="str">
        <f t="shared" si="92"/>
        <v>n</v>
      </c>
      <c r="K975" s="286">
        <f>VLOOKUP(F975,Terceros!A:D,4,FALSE)</f>
        <v>0</v>
      </c>
      <c r="L975" s="61" t="s">
        <v>63</v>
      </c>
      <c r="M975" s="57"/>
      <c r="N975" s="58"/>
      <c r="O975" s="57">
        <f t="shared" si="94"/>
        <v>0</v>
      </c>
      <c r="P975" s="59"/>
      <c r="Q975" s="58"/>
      <c r="R975" s="57">
        <f t="shared" si="95"/>
        <v>0</v>
      </c>
      <c r="S975" s="99">
        <f t="shared" si="93"/>
        <v>0</v>
      </c>
      <c r="T975" s="56"/>
      <c r="U975" s="60"/>
      <c r="V975" s="322"/>
      <c r="W975" s="56"/>
      <c r="X975" s="242">
        <f>VLOOKUP(F975,Terceros!A$2:A$301,1,FALSE)</f>
        <v>0</v>
      </c>
      <c r="Y975" s="238">
        <f>VLOOKUP(H975,CR!A$3:A$27,1,FALSE)</f>
        <v>0</v>
      </c>
      <c r="Z975" s="285">
        <f>VLOOKUP(F975,Terceros!A:B,2,FALSE)</f>
        <v>0</v>
      </c>
      <c r="AA975" s="242">
        <f>VLOOKUP(H975,CR!A$1:CK$26,89,FALSE)</f>
        <v>0</v>
      </c>
    </row>
    <row r="976" spans="1:27" x14ac:dyDescent="0.25">
      <c r="A976" s="5">
        <f t="shared" si="90"/>
        <v>1900</v>
      </c>
      <c r="B976" s="5">
        <f t="shared" si="91"/>
        <v>1</v>
      </c>
      <c r="C976" s="5" t="str">
        <f>VLOOKUP(B976,Tablas!E$1:F$13,2,FALSE)</f>
        <v>1T</v>
      </c>
      <c r="D976" s="60"/>
      <c r="E976" s="55"/>
      <c r="F976" s="243"/>
      <c r="G976" s="419">
        <f>VLOOKUP(F976,Terceros!A:C,3,FALSE)</f>
        <v>0</v>
      </c>
      <c r="H976" s="243"/>
      <c r="I976" s="56"/>
      <c r="J976" s="286" t="str">
        <f t="shared" si="92"/>
        <v>n</v>
      </c>
      <c r="K976" s="286">
        <f>VLOOKUP(F976,Terceros!A:D,4,FALSE)</f>
        <v>0</v>
      </c>
      <c r="L976" s="61" t="s">
        <v>63</v>
      </c>
      <c r="M976" s="57"/>
      <c r="N976" s="58"/>
      <c r="O976" s="57">
        <f t="shared" si="94"/>
        <v>0</v>
      </c>
      <c r="P976" s="59"/>
      <c r="Q976" s="58"/>
      <c r="R976" s="57">
        <f t="shared" si="95"/>
        <v>0</v>
      </c>
      <c r="S976" s="99">
        <f t="shared" si="93"/>
        <v>0</v>
      </c>
      <c r="T976" s="56"/>
      <c r="U976" s="60"/>
      <c r="V976" s="322"/>
      <c r="W976" s="56"/>
      <c r="X976" s="242">
        <f>VLOOKUP(F976,Terceros!A$2:A$301,1,FALSE)</f>
        <v>0</v>
      </c>
      <c r="Y976" s="238">
        <f>VLOOKUP(H976,CR!A$3:A$27,1,FALSE)</f>
        <v>0</v>
      </c>
      <c r="Z976" s="285">
        <f>VLOOKUP(F976,Terceros!A:B,2,FALSE)</f>
        <v>0</v>
      </c>
      <c r="AA976" s="242">
        <f>VLOOKUP(H976,CR!A$1:CK$26,89,FALSE)</f>
        <v>0</v>
      </c>
    </row>
    <row r="977" spans="1:27" x14ac:dyDescent="0.25">
      <c r="A977" s="5">
        <f t="shared" si="90"/>
        <v>1900</v>
      </c>
      <c r="B977" s="5">
        <f t="shared" si="91"/>
        <v>1</v>
      </c>
      <c r="C977" s="5" t="str">
        <f>VLOOKUP(B977,Tablas!E$1:F$13,2,FALSE)</f>
        <v>1T</v>
      </c>
      <c r="D977" s="60"/>
      <c r="E977" s="55"/>
      <c r="F977" s="243"/>
      <c r="G977" s="419">
        <f>VLOOKUP(F977,Terceros!A:C,3,FALSE)</f>
        <v>0</v>
      </c>
      <c r="H977" s="243"/>
      <c r="I977" s="56"/>
      <c r="J977" s="286" t="str">
        <f t="shared" si="92"/>
        <v>n</v>
      </c>
      <c r="K977" s="286">
        <f>VLOOKUP(F977,Terceros!A:D,4,FALSE)</f>
        <v>0</v>
      </c>
      <c r="L977" s="61" t="s">
        <v>63</v>
      </c>
      <c r="M977" s="57"/>
      <c r="N977" s="58"/>
      <c r="O977" s="57">
        <f t="shared" si="94"/>
        <v>0</v>
      </c>
      <c r="P977" s="59"/>
      <c r="Q977" s="58"/>
      <c r="R977" s="57">
        <f t="shared" si="95"/>
        <v>0</v>
      </c>
      <c r="S977" s="99">
        <f t="shared" si="93"/>
        <v>0</v>
      </c>
      <c r="T977" s="56"/>
      <c r="U977" s="60"/>
      <c r="V977" s="322"/>
      <c r="W977" s="56"/>
      <c r="X977" s="242">
        <f>VLOOKUP(F977,Terceros!A$2:A$301,1,FALSE)</f>
        <v>0</v>
      </c>
      <c r="Y977" s="238">
        <f>VLOOKUP(H977,CR!A$3:A$27,1,FALSE)</f>
        <v>0</v>
      </c>
      <c r="Z977" s="285">
        <f>VLOOKUP(F977,Terceros!A:B,2,FALSE)</f>
        <v>0</v>
      </c>
      <c r="AA977" s="242">
        <f>VLOOKUP(H977,CR!A$1:CK$26,89,FALSE)</f>
        <v>0</v>
      </c>
    </row>
    <row r="978" spans="1:27" x14ac:dyDescent="0.25">
      <c r="A978" s="5">
        <f t="shared" si="90"/>
        <v>1900</v>
      </c>
      <c r="B978" s="5">
        <f t="shared" si="91"/>
        <v>1</v>
      </c>
      <c r="C978" s="5" t="str">
        <f>VLOOKUP(B978,Tablas!E$1:F$13,2,FALSE)</f>
        <v>1T</v>
      </c>
      <c r="D978" s="60"/>
      <c r="E978" s="55"/>
      <c r="F978" s="243"/>
      <c r="G978" s="419">
        <f>VLOOKUP(F978,Terceros!A:C,3,FALSE)</f>
        <v>0</v>
      </c>
      <c r="H978" s="243"/>
      <c r="I978" s="56"/>
      <c r="J978" s="286" t="str">
        <f t="shared" si="92"/>
        <v>n</v>
      </c>
      <c r="K978" s="286">
        <f>VLOOKUP(F978,Terceros!A:D,4,FALSE)</f>
        <v>0</v>
      </c>
      <c r="L978" s="61" t="s">
        <v>63</v>
      </c>
      <c r="M978" s="57"/>
      <c r="N978" s="58"/>
      <c r="O978" s="57">
        <f t="shared" si="94"/>
        <v>0</v>
      </c>
      <c r="P978" s="59"/>
      <c r="Q978" s="58"/>
      <c r="R978" s="57">
        <f t="shared" si="95"/>
        <v>0</v>
      </c>
      <c r="S978" s="99">
        <f t="shared" si="93"/>
        <v>0</v>
      </c>
      <c r="T978" s="56"/>
      <c r="U978" s="60"/>
      <c r="V978" s="322"/>
      <c r="W978" s="56"/>
      <c r="X978" s="242">
        <f>VLOOKUP(F978,Terceros!A$2:A$301,1,FALSE)</f>
        <v>0</v>
      </c>
      <c r="Y978" s="238">
        <f>VLOOKUP(H978,CR!A$3:A$27,1,FALSE)</f>
        <v>0</v>
      </c>
      <c r="Z978" s="285">
        <f>VLOOKUP(F978,Terceros!A:B,2,FALSE)</f>
        <v>0</v>
      </c>
      <c r="AA978" s="242">
        <f>VLOOKUP(H978,CR!A$1:CK$26,89,FALSE)</f>
        <v>0</v>
      </c>
    </row>
    <row r="979" spans="1:27" x14ac:dyDescent="0.25">
      <c r="A979" s="5">
        <f t="shared" si="90"/>
        <v>1900</v>
      </c>
      <c r="B979" s="5">
        <f t="shared" si="91"/>
        <v>1</v>
      </c>
      <c r="C979" s="5" t="str">
        <f>VLOOKUP(B979,Tablas!E$1:F$13,2,FALSE)</f>
        <v>1T</v>
      </c>
      <c r="D979" s="60"/>
      <c r="E979" s="55"/>
      <c r="F979" s="243"/>
      <c r="G979" s="419">
        <f>VLOOKUP(F979,Terceros!A:C,3,FALSE)</f>
        <v>0</v>
      </c>
      <c r="H979" s="243"/>
      <c r="I979" s="56"/>
      <c r="J979" s="286" t="str">
        <f t="shared" si="92"/>
        <v>n</v>
      </c>
      <c r="K979" s="286">
        <f>VLOOKUP(F979,Terceros!A:D,4,FALSE)</f>
        <v>0</v>
      </c>
      <c r="L979" s="61" t="s">
        <v>63</v>
      </c>
      <c r="M979" s="57"/>
      <c r="N979" s="58"/>
      <c r="O979" s="57">
        <f t="shared" si="94"/>
        <v>0</v>
      </c>
      <c r="P979" s="59"/>
      <c r="Q979" s="58"/>
      <c r="R979" s="57">
        <f t="shared" si="95"/>
        <v>0</v>
      </c>
      <c r="S979" s="99">
        <f t="shared" si="93"/>
        <v>0</v>
      </c>
      <c r="T979" s="56"/>
      <c r="U979" s="60"/>
      <c r="V979" s="322"/>
      <c r="W979" s="56"/>
      <c r="X979" s="242">
        <f>VLOOKUP(F979,Terceros!A$2:A$301,1,FALSE)</f>
        <v>0</v>
      </c>
      <c r="Y979" s="238">
        <f>VLOOKUP(H979,CR!A$3:A$27,1,FALSE)</f>
        <v>0</v>
      </c>
      <c r="Z979" s="285">
        <f>VLOOKUP(F979,Terceros!A:B,2,FALSE)</f>
        <v>0</v>
      </c>
      <c r="AA979" s="242">
        <f>VLOOKUP(H979,CR!A$1:CK$26,89,FALSE)</f>
        <v>0</v>
      </c>
    </row>
    <row r="980" spans="1:27" x14ac:dyDescent="0.25">
      <c r="A980" s="5">
        <f t="shared" si="90"/>
        <v>1900</v>
      </c>
      <c r="B980" s="5">
        <f t="shared" si="91"/>
        <v>1</v>
      </c>
      <c r="C980" s="5" t="str">
        <f>VLOOKUP(B980,Tablas!E$1:F$13,2,FALSE)</f>
        <v>1T</v>
      </c>
      <c r="D980" s="60"/>
      <c r="E980" s="55"/>
      <c r="F980" s="243"/>
      <c r="G980" s="419">
        <f>VLOOKUP(F980,Terceros!A:C,3,FALSE)</f>
        <v>0</v>
      </c>
      <c r="H980" s="243"/>
      <c r="I980" s="56"/>
      <c r="J980" s="286" t="str">
        <f t="shared" si="92"/>
        <v>n</v>
      </c>
      <c r="K980" s="286">
        <f>VLOOKUP(F980,Terceros!A:D,4,FALSE)</f>
        <v>0</v>
      </c>
      <c r="L980" s="61" t="s">
        <v>63</v>
      </c>
      <c r="M980" s="57"/>
      <c r="N980" s="58"/>
      <c r="O980" s="57">
        <f t="shared" si="94"/>
        <v>0</v>
      </c>
      <c r="P980" s="59"/>
      <c r="Q980" s="58"/>
      <c r="R980" s="57">
        <f t="shared" si="95"/>
        <v>0</v>
      </c>
      <c r="S980" s="99">
        <f t="shared" si="93"/>
        <v>0</v>
      </c>
      <c r="T980" s="56"/>
      <c r="U980" s="60"/>
      <c r="V980" s="322"/>
      <c r="W980" s="56"/>
      <c r="X980" s="242">
        <f>VLOOKUP(F980,Terceros!A$2:A$301,1,FALSE)</f>
        <v>0</v>
      </c>
      <c r="Y980" s="238">
        <f>VLOOKUP(H980,CR!A$3:A$27,1,FALSE)</f>
        <v>0</v>
      </c>
      <c r="Z980" s="285">
        <f>VLOOKUP(F980,Terceros!A:B,2,FALSE)</f>
        <v>0</v>
      </c>
      <c r="AA980" s="242">
        <f>VLOOKUP(H980,CR!A$1:CK$26,89,FALSE)</f>
        <v>0</v>
      </c>
    </row>
    <row r="981" spans="1:27" x14ac:dyDescent="0.25">
      <c r="A981" s="5">
        <f t="shared" si="90"/>
        <v>1900</v>
      </c>
      <c r="B981" s="5">
        <f t="shared" si="91"/>
        <v>1</v>
      </c>
      <c r="C981" s="5" t="str">
        <f>VLOOKUP(B981,Tablas!E$1:F$13,2,FALSE)</f>
        <v>1T</v>
      </c>
      <c r="D981" s="60"/>
      <c r="E981" s="55"/>
      <c r="F981" s="243"/>
      <c r="G981" s="419">
        <f>VLOOKUP(F981,Terceros!A:C,3,FALSE)</f>
        <v>0</v>
      </c>
      <c r="H981" s="243"/>
      <c r="I981" s="56"/>
      <c r="J981" s="286" t="str">
        <f t="shared" si="92"/>
        <v>n</v>
      </c>
      <c r="K981" s="286">
        <f>VLOOKUP(F981,Terceros!A:D,4,FALSE)</f>
        <v>0</v>
      </c>
      <c r="L981" s="61" t="s">
        <v>63</v>
      </c>
      <c r="M981" s="57"/>
      <c r="N981" s="58"/>
      <c r="O981" s="57">
        <f t="shared" si="94"/>
        <v>0</v>
      </c>
      <c r="P981" s="59"/>
      <c r="Q981" s="58"/>
      <c r="R981" s="57">
        <f t="shared" si="95"/>
        <v>0</v>
      </c>
      <c r="S981" s="99">
        <f t="shared" si="93"/>
        <v>0</v>
      </c>
      <c r="T981" s="56"/>
      <c r="U981" s="60"/>
      <c r="V981" s="322"/>
      <c r="W981" s="56"/>
      <c r="X981" s="242">
        <f>VLOOKUP(F981,Terceros!A$2:A$301,1,FALSE)</f>
        <v>0</v>
      </c>
      <c r="Y981" s="238">
        <f>VLOOKUP(H981,CR!A$3:A$27,1,FALSE)</f>
        <v>0</v>
      </c>
      <c r="Z981" s="285">
        <f>VLOOKUP(F981,Terceros!A:B,2,FALSE)</f>
        <v>0</v>
      </c>
      <c r="AA981" s="242">
        <f>VLOOKUP(H981,CR!A$1:CK$26,89,FALSE)</f>
        <v>0</v>
      </c>
    </row>
    <row r="982" spans="1:27" x14ac:dyDescent="0.25">
      <c r="A982" s="5">
        <f t="shared" si="90"/>
        <v>1900</v>
      </c>
      <c r="B982" s="5">
        <f t="shared" si="91"/>
        <v>1</v>
      </c>
      <c r="C982" s="5" t="str">
        <f>VLOOKUP(B982,Tablas!E$1:F$13,2,FALSE)</f>
        <v>1T</v>
      </c>
      <c r="D982" s="60"/>
      <c r="E982" s="55"/>
      <c r="F982" s="243"/>
      <c r="G982" s="419">
        <f>VLOOKUP(F982,Terceros!A:C,3,FALSE)</f>
        <v>0</v>
      </c>
      <c r="H982" s="243"/>
      <c r="I982" s="56"/>
      <c r="J982" s="286" t="str">
        <f t="shared" si="92"/>
        <v>n</v>
      </c>
      <c r="K982" s="286">
        <f>VLOOKUP(F982,Terceros!A:D,4,FALSE)</f>
        <v>0</v>
      </c>
      <c r="L982" s="61" t="s">
        <v>63</v>
      </c>
      <c r="M982" s="57"/>
      <c r="N982" s="58"/>
      <c r="O982" s="57">
        <f t="shared" si="94"/>
        <v>0</v>
      </c>
      <c r="P982" s="59"/>
      <c r="Q982" s="58"/>
      <c r="R982" s="57">
        <f t="shared" si="95"/>
        <v>0</v>
      </c>
      <c r="S982" s="99">
        <f t="shared" si="93"/>
        <v>0</v>
      </c>
      <c r="T982" s="56"/>
      <c r="U982" s="60"/>
      <c r="V982" s="322"/>
      <c r="W982" s="56"/>
      <c r="X982" s="242">
        <f>VLOOKUP(F982,Terceros!A$2:A$301,1,FALSE)</f>
        <v>0</v>
      </c>
      <c r="Y982" s="238">
        <f>VLOOKUP(H982,CR!A$3:A$27,1,FALSE)</f>
        <v>0</v>
      </c>
      <c r="Z982" s="285">
        <f>VLOOKUP(F982,Terceros!A:B,2,FALSE)</f>
        <v>0</v>
      </c>
      <c r="AA982" s="242">
        <f>VLOOKUP(H982,CR!A$1:CK$26,89,FALSE)</f>
        <v>0</v>
      </c>
    </row>
    <row r="983" spans="1:27" x14ac:dyDescent="0.25">
      <c r="A983" s="5">
        <f t="shared" si="90"/>
        <v>1900</v>
      </c>
      <c r="B983" s="5">
        <f t="shared" si="91"/>
        <v>1</v>
      </c>
      <c r="C983" s="5" t="str">
        <f>VLOOKUP(B983,Tablas!E$1:F$13,2,FALSE)</f>
        <v>1T</v>
      </c>
      <c r="D983" s="60"/>
      <c r="E983" s="55"/>
      <c r="F983" s="243"/>
      <c r="G983" s="419">
        <f>VLOOKUP(F983,Terceros!A:C,3,FALSE)</f>
        <v>0</v>
      </c>
      <c r="H983" s="243"/>
      <c r="I983" s="56"/>
      <c r="J983" s="286" t="str">
        <f t="shared" si="92"/>
        <v>n</v>
      </c>
      <c r="K983" s="286">
        <f>VLOOKUP(F983,Terceros!A:D,4,FALSE)</f>
        <v>0</v>
      </c>
      <c r="L983" s="61" t="s">
        <v>63</v>
      </c>
      <c r="M983" s="57"/>
      <c r="N983" s="58"/>
      <c r="O983" s="57">
        <f t="shared" si="94"/>
        <v>0</v>
      </c>
      <c r="P983" s="59"/>
      <c r="Q983" s="58"/>
      <c r="R983" s="57">
        <f t="shared" si="95"/>
        <v>0</v>
      </c>
      <c r="S983" s="99">
        <f t="shared" si="93"/>
        <v>0</v>
      </c>
      <c r="T983" s="56"/>
      <c r="U983" s="60"/>
      <c r="V983" s="322"/>
      <c r="W983" s="56"/>
      <c r="X983" s="242">
        <f>VLOOKUP(F983,Terceros!A$2:A$301,1,FALSE)</f>
        <v>0</v>
      </c>
      <c r="Y983" s="238">
        <f>VLOOKUP(H983,CR!A$3:A$27,1,FALSE)</f>
        <v>0</v>
      </c>
      <c r="Z983" s="285">
        <f>VLOOKUP(F983,Terceros!A:B,2,FALSE)</f>
        <v>0</v>
      </c>
      <c r="AA983" s="242">
        <f>VLOOKUP(H983,CR!A$1:CK$26,89,FALSE)</f>
        <v>0</v>
      </c>
    </row>
    <row r="984" spans="1:27" x14ac:dyDescent="0.25">
      <c r="A984" s="5">
        <f t="shared" si="90"/>
        <v>1900</v>
      </c>
      <c r="B984" s="5">
        <f t="shared" si="91"/>
        <v>1</v>
      </c>
      <c r="C984" s="5" t="str">
        <f>VLOOKUP(B984,Tablas!E$1:F$13,2,FALSE)</f>
        <v>1T</v>
      </c>
      <c r="D984" s="60"/>
      <c r="E984" s="55"/>
      <c r="F984" s="243"/>
      <c r="G984" s="419">
        <f>VLOOKUP(F984,Terceros!A:C,3,FALSE)</f>
        <v>0</v>
      </c>
      <c r="H984" s="243"/>
      <c r="I984" s="56"/>
      <c r="J984" s="286" t="str">
        <f t="shared" si="92"/>
        <v>n</v>
      </c>
      <c r="K984" s="286">
        <f>VLOOKUP(F984,Terceros!A:D,4,FALSE)</f>
        <v>0</v>
      </c>
      <c r="L984" s="61" t="s">
        <v>63</v>
      </c>
      <c r="M984" s="57"/>
      <c r="N984" s="58"/>
      <c r="O984" s="57">
        <f t="shared" si="94"/>
        <v>0</v>
      </c>
      <c r="P984" s="59"/>
      <c r="Q984" s="58"/>
      <c r="R984" s="57">
        <f t="shared" si="95"/>
        <v>0</v>
      </c>
      <c r="S984" s="99">
        <f t="shared" si="93"/>
        <v>0</v>
      </c>
      <c r="T984" s="56"/>
      <c r="U984" s="60"/>
      <c r="V984" s="322"/>
      <c r="W984" s="56"/>
      <c r="X984" s="242">
        <f>VLOOKUP(F984,Terceros!A$2:A$301,1,FALSE)</f>
        <v>0</v>
      </c>
      <c r="Y984" s="238">
        <f>VLOOKUP(H984,CR!A$3:A$27,1,FALSE)</f>
        <v>0</v>
      </c>
      <c r="Z984" s="285">
        <f>VLOOKUP(F984,Terceros!A:B,2,FALSE)</f>
        <v>0</v>
      </c>
      <c r="AA984" s="242">
        <f>VLOOKUP(H984,CR!A$1:CK$26,89,FALSE)</f>
        <v>0</v>
      </c>
    </row>
    <row r="985" spans="1:27" x14ac:dyDescent="0.25">
      <c r="A985" s="5">
        <f t="shared" si="90"/>
        <v>1900</v>
      </c>
      <c r="B985" s="5">
        <f t="shared" si="91"/>
        <v>1</v>
      </c>
      <c r="C985" s="5" t="str">
        <f>VLOOKUP(B985,Tablas!E$1:F$13,2,FALSE)</f>
        <v>1T</v>
      </c>
      <c r="D985" s="60"/>
      <c r="E985" s="55"/>
      <c r="F985" s="243"/>
      <c r="G985" s="419">
        <f>VLOOKUP(F985,Terceros!A:C,3,FALSE)</f>
        <v>0</v>
      </c>
      <c r="H985" s="243"/>
      <c r="I985" s="56"/>
      <c r="J985" s="286" t="str">
        <f t="shared" si="92"/>
        <v>n</v>
      </c>
      <c r="K985" s="286">
        <f>VLOOKUP(F985,Terceros!A:D,4,FALSE)</f>
        <v>0</v>
      </c>
      <c r="L985" s="61" t="s">
        <v>63</v>
      </c>
      <c r="M985" s="57"/>
      <c r="N985" s="58"/>
      <c r="O985" s="57">
        <f t="shared" si="94"/>
        <v>0</v>
      </c>
      <c r="P985" s="59"/>
      <c r="Q985" s="58"/>
      <c r="R985" s="57">
        <f t="shared" si="95"/>
        <v>0</v>
      </c>
      <c r="S985" s="99">
        <f t="shared" si="93"/>
        <v>0</v>
      </c>
      <c r="T985" s="56"/>
      <c r="U985" s="60"/>
      <c r="V985" s="322"/>
      <c r="W985" s="56"/>
      <c r="X985" s="242">
        <f>VLOOKUP(F985,Terceros!A$2:A$301,1,FALSE)</f>
        <v>0</v>
      </c>
      <c r="Y985" s="238">
        <f>VLOOKUP(H985,CR!A$3:A$27,1,FALSE)</f>
        <v>0</v>
      </c>
      <c r="Z985" s="285">
        <f>VLOOKUP(F985,Terceros!A:B,2,FALSE)</f>
        <v>0</v>
      </c>
      <c r="AA985" s="242">
        <f>VLOOKUP(H985,CR!A$1:CK$26,89,FALSE)</f>
        <v>0</v>
      </c>
    </row>
    <row r="986" spans="1:27" x14ac:dyDescent="0.25">
      <c r="A986" s="5">
        <f t="shared" ref="A986:A1049" si="96">YEAR(D986)</f>
        <v>1900</v>
      </c>
      <c r="B986" s="5">
        <f t="shared" ref="B986:B1049" si="97">MONTH(D986)</f>
        <v>1</v>
      </c>
      <c r="C986" s="5" t="str">
        <f>VLOOKUP(B986,Tablas!E$1:F$13,2,FALSE)</f>
        <v>1T</v>
      </c>
      <c r="D986" s="60"/>
      <c r="E986" s="55"/>
      <c r="F986" s="243"/>
      <c r="G986" s="419">
        <f>VLOOKUP(F986,Terceros!A:C,3,FALSE)</f>
        <v>0</v>
      </c>
      <c r="H986" s="243"/>
      <c r="I986" s="56"/>
      <c r="J986" s="286" t="str">
        <f t="shared" ref="J986:J1049" si="98">IF(N986=0,"n",IF(Z986="Cliente","r","s"))</f>
        <v>n</v>
      </c>
      <c r="K986" s="286">
        <f>VLOOKUP(F986,Terceros!A:D,4,FALSE)</f>
        <v>0</v>
      </c>
      <c r="L986" s="61" t="s">
        <v>63</v>
      </c>
      <c r="M986" s="57"/>
      <c r="N986" s="58"/>
      <c r="O986" s="57">
        <f t="shared" si="94"/>
        <v>0</v>
      </c>
      <c r="P986" s="59"/>
      <c r="Q986" s="58"/>
      <c r="R986" s="57">
        <f t="shared" si="95"/>
        <v>0</v>
      </c>
      <c r="S986" s="99">
        <f t="shared" ref="S986:S1049" si="99">+M986+O986-R986</f>
        <v>0</v>
      </c>
      <c r="T986" s="56"/>
      <c r="U986" s="60"/>
      <c r="V986" s="322"/>
      <c r="W986" s="56"/>
      <c r="X986" s="242">
        <f>VLOOKUP(F986,Terceros!A$2:A$301,1,FALSE)</f>
        <v>0</v>
      </c>
      <c r="Y986" s="238">
        <f>VLOOKUP(H986,CR!A$3:A$27,1,FALSE)</f>
        <v>0</v>
      </c>
      <c r="Z986" s="285">
        <f>VLOOKUP(F986,Terceros!A:B,2,FALSE)</f>
        <v>0</v>
      </c>
      <c r="AA986" s="242">
        <f>VLOOKUP(H986,CR!A$1:CK$26,89,FALSE)</f>
        <v>0</v>
      </c>
    </row>
    <row r="987" spans="1:27" x14ac:dyDescent="0.25">
      <c r="A987" s="5">
        <f t="shared" si="96"/>
        <v>1900</v>
      </c>
      <c r="B987" s="5">
        <f t="shared" si="97"/>
        <v>1</v>
      </c>
      <c r="C987" s="5" t="str">
        <f>VLOOKUP(B987,Tablas!E$1:F$13,2,FALSE)</f>
        <v>1T</v>
      </c>
      <c r="D987" s="60"/>
      <c r="E987" s="55"/>
      <c r="F987" s="243"/>
      <c r="G987" s="419">
        <f>VLOOKUP(F987,Terceros!A:C,3,FALSE)</f>
        <v>0</v>
      </c>
      <c r="H987" s="243"/>
      <c r="I987" s="56"/>
      <c r="J987" s="286" t="str">
        <f t="shared" si="98"/>
        <v>n</v>
      </c>
      <c r="K987" s="286">
        <f>VLOOKUP(F987,Terceros!A:D,4,FALSE)</f>
        <v>0</v>
      </c>
      <c r="L987" s="61" t="s">
        <v>63</v>
      </c>
      <c r="M987" s="57"/>
      <c r="N987" s="58"/>
      <c r="O987" s="57">
        <f t="shared" si="94"/>
        <v>0</v>
      </c>
      <c r="P987" s="59"/>
      <c r="Q987" s="58"/>
      <c r="R987" s="57">
        <f t="shared" si="95"/>
        <v>0</v>
      </c>
      <c r="S987" s="99">
        <f t="shared" si="99"/>
        <v>0</v>
      </c>
      <c r="T987" s="56"/>
      <c r="U987" s="60"/>
      <c r="V987" s="322"/>
      <c r="W987" s="56"/>
      <c r="X987" s="242">
        <f>VLOOKUP(F987,Terceros!A$2:A$301,1,FALSE)</f>
        <v>0</v>
      </c>
      <c r="Y987" s="238">
        <f>VLOOKUP(H987,CR!A$3:A$27,1,FALSE)</f>
        <v>0</v>
      </c>
      <c r="Z987" s="285">
        <f>VLOOKUP(F987,Terceros!A:B,2,FALSE)</f>
        <v>0</v>
      </c>
      <c r="AA987" s="242">
        <f>VLOOKUP(H987,CR!A$1:CK$26,89,FALSE)</f>
        <v>0</v>
      </c>
    </row>
    <row r="988" spans="1:27" x14ac:dyDescent="0.25">
      <c r="A988" s="5">
        <f t="shared" si="96"/>
        <v>1900</v>
      </c>
      <c r="B988" s="5">
        <f t="shared" si="97"/>
        <v>1</v>
      </c>
      <c r="C988" s="5" t="str">
        <f>VLOOKUP(B988,Tablas!E$1:F$13,2,FALSE)</f>
        <v>1T</v>
      </c>
      <c r="D988" s="60"/>
      <c r="E988" s="55"/>
      <c r="F988" s="243"/>
      <c r="G988" s="419">
        <f>VLOOKUP(F988,Terceros!A:C,3,FALSE)</f>
        <v>0</v>
      </c>
      <c r="H988" s="243"/>
      <c r="I988" s="56"/>
      <c r="J988" s="286" t="str">
        <f t="shared" si="98"/>
        <v>n</v>
      </c>
      <c r="K988" s="286">
        <f>VLOOKUP(F988,Terceros!A:D,4,FALSE)</f>
        <v>0</v>
      </c>
      <c r="L988" s="61" t="s">
        <v>63</v>
      </c>
      <c r="M988" s="57"/>
      <c r="N988" s="58"/>
      <c r="O988" s="57">
        <f t="shared" si="94"/>
        <v>0</v>
      </c>
      <c r="P988" s="59"/>
      <c r="Q988" s="58"/>
      <c r="R988" s="57">
        <f t="shared" si="95"/>
        <v>0</v>
      </c>
      <c r="S988" s="99">
        <f t="shared" si="99"/>
        <v>0</v>
      </c>
      <c r="T988" s="56"/>
      <c r="U988" s="60"/>
      <c r="V988" s="322"/>
      <c r="W988" s="56"/>
      <c r="X988" s="242">
        <f>VLOOKUP(F988,Terceros!A$2:A$301,1,FALSE)</f>
        <v>0</v>
      </c>
      <c r="Y988" s="238">
        <f>VLOOKUP(H988,CR!A$3:A$27,1,FALSE)</f>
        <v>0</v>
      </c>
      <c r="Z988" s="285">
        <f>VLOOKUP(F988,Terceros!A:B,2,FALSE)</f>
        <v>0</v>
      </c>
      <c r="AA988" s="242">
        <f>VLOOKUP(H988,CR!A$1:CK$26,89,FALSE)</f>
        <v>0</v>
      </c>
    </row>
    <row r="989" spans="1:27" x14ac:dyDescent="0.25">
      <c r="A989" s="5">
        <f t="shared" si="96"/>
        <v>1900</v>
      </c>
      <c r="B989" s="5">
        <f t="shared" si="97"/>
        <v>1</v>
      </c>
      <c r="C989" s="5" t="str">
        <f>VLOOKUP(B989,Tablas!E$1:F$13,2,FALSE)</f>
        <v>1T</v>
      </c>
      <c r="D989" s="60"/>
      <c r="E989" s="55"/>
      <c r="F989" s="243"/>
      <c r="G989" s="419">
        <f>VLOOKUP(F989,Terceros!A:C,3,FALSE)</f>
        <v>0</v>
      </c>
      <c r="H989" s="243"/>
      <c r="I989" s="56"/>
      <c r="J989" s="286" t="str">
        <f t="shared" si="98"/>
        <v>n</v>
      </c>
      <c r="K989" s="286">
        <f>VLOOKUP(F989,Terceros!A:D,4,FALSE)</f>
        <v>0</v>
      </c>
      <c r="L989" s="61" t="s">
        <v>63</v>
      </c>
      <c r="M989" s="57"/>
      <c r="N989" s="58"/>
      <c r="O989" s="57">
        <f t="shared" si="94"/>
        <v>0</v>
      </c>
      <c r="P989" s="59"/>
      <c r="Q989" s="58"/>
      <c r="R989" s="57">
        <f t="shared" si="95"/>
        <v>0</v>
      </c>
      <c r="S989" s="99">
        <f t="shared" si="99"/>
        <v>0</v>
      </c>
      <c r="T989" s="56"/>
      <c r="U989" s="60"/>
      <c r="V989" s="322"/>
      <c r="W989" s="56"/>
      <c r="X989" s="242">
        <f>VLOOKUP(F989,Terceros!A$2:A$301,1,FALSE)</f>
        <v>0</v>
      </c>
      <c r="Y989" s="238">
        <f>VLOOKUP(H989,CR!A$3:A$27,1,FALSE)</f>
        <v>0</v>
      </c>
      <c r="Z989" s="285">
        <f>VLOOKUP(F989,Terceros!A:B,2,FALSE)</f>
        <v>0</v>
      </c>
      <c r="AA989" s="242">
        <f>VLOOKUP(H989,CR!A$1:CK$26,89,FALSE)</f>
        <v>0</v>
      </c>
    </row>
    <row r="990" spans="1:27" x14ac:dyDescent="0.25">
      <c r="A990" s="5">
        <f t="shared" si="96"/>
        <v>1900</v>
      </c>
      <c r="B990" s="5">
        <f t="shared" si="97"/>
        <v>1</v>
      </c>
      <c r="C990" s="5" t="str">
        <f>VLOOKUP(B990,Tablas!E$1:F$13,2,FALSE)</f>
        <v>1T</v>
      </c>
      <c r="D990" s="60"/>
      <c r="E990" s="55"/>
      <c r="F990" s="243"/>
      <c r="G990" s="419">
        <f>VLOOKUP(F990,Terceros!A:C,3,FALSE)</f>
        <v>0</v>
      </c>
      <c r="H990" s="243"/>
      <c r="I990" s="56"/>
      <c r="J990" s="286" t="str">
        <f t="shared" si="98"/>
        <v>n</v>
      </c>
      <c r="K990" s="286">
        <f>VLOOKUP(F990,Terceros!A:D,4,FALSE)</f>
        <v>0</v>
      </c>
      <c r="L990" s="61" t="s">
        <v>63</v>
      </c>
      <c r="M990" s="57"/>
      <c r="N990" s="58"/>
      <c r="O990" s="57">
        <f t="shared" si="94"/>
        <v>0</v>
      </c>
      <c r="P990" s="59"/>
      <c r="Q990" s="58"/>
      <c r="R990" s="57">
        <f t="shared" si="95"/>
        <v>0</v>
      </c>
      <c r="S990" s="99">
        <f t="shared" si="99"/>
        <v>0</v>
      </c>
      <c r="T990" s="56"/>
      <c r="U990" s="60"/>
      <c r="V990" s="322"/>
      <c r="W990" s="56"/>
      <c r="X990" s="242">
        <f>VLOOKUP(F990,Terceros!A$2:A$301,1,FALSE)</f>
        <v>0</v>
      </c>
      <c r="Y990" s="238">
        <f>VLOOKUP(H990,CR!A$3:A$27,1,FALSE)</f>
        <v>0</v>
      </c>
      <c r="Z990" s="285">
        <f>VLOOKUP(F990,Terceros!A:B,2,FALSE)</f>
        <v>0</v>
      </c>
      <c r="AA990" s="242">
        <f>VLOOKUP(H990,CR!A$1:CK$26,89,FALSE)</f>
        <v>0</v>
      </c>
    </row>
    <row r="991" spans="1:27" x14ac:dyDescent="0.25">
      <c r="A991" s="5">
        <f t="shared" si="96"/>
        <v>1900</v>
      </c>
      <c r="B991" s="5">
        <f t="shared" si="97"/>
        <v>1</v>
      </c>
      <c r="C991" s="5" t="str">
        <f>VLOOKUP(B991,Tablas!E$1:F$13,2,FALSE)</f>
        <v>1T</v>
      </c>
      <c r="D991" s="60"/>
      <c r="E991" s="55"/>
      <c r="F991" s="243"/>
      <c r="G991" s="419">
        <f>VLOOKUP(F991,Terceros!A:C,3,FALSE)</f>
        <v>0</v>
      </c>
      <c r="H991" s="243"/>
      <c r="I991" s="56"/>
      <c r="J991" s="286" t="str">
        <f t="shared" si="98"/>
        <v>n</v>
      </c>
      <c r="K991" s="286">
        <f>VLOOKUP(F991,Terceros!A:D,4,FALSE)</f>
        <v>0</v>
      </c>
      <c r="L991" s="61" t="s">
        <v>63</v>
      </c>
      <c r="M991" s="57"/>
      <c r="N991" s="58"/>
      <c r="O991" s="57">
        <f t="shared" si="94"/>
        <v>0</v>
      </c>
      <c r="P991" s="59"/>
      <c r="Q991" s="58"/>
      <c r="R991" s="57">
        <f t="shared" si="95"/>
        <v>0</v>
      </c>
      <c r="S991" s="99">
        <f t="shared" si="99"/>
        <v>0</v>
      </c>
      <c r="T991" s="56"/>
      <c r="U991" s="60"/>
      <c r="V991" s="322"/>
      <c r="W991" s="56"/>
      <c r="X991" s="242">
        <f>VLOOKUP(F991,Terceros!A$2:A$301,1,FALSE)</f>
        <v>0</v>
      </c>
      <c r="Y991" s="238">
        <f>VLOOKUP(H991,CR!A$3:A$27,1,FALSE)</f>
        <v>0</v>
      </c>
      <c r="Z991" s="285">
        <f>VLOOKUP(F991,Terceros!A:B,2,FALSE)</f>
        <v>0</v>
      </c>
      <c r="AA991" s="242">
        <f>VLOOKUP(H991,CR!A$1:CK$26,89,FALSE)</f>
        <v>0</v>
      </c>
    </row>
    <row r="992" spans="1:27" x14ac:dyDescent="0.25">
      <c r="A992" s="5">
        <f t="shared" si="96"/>
        <v>1900</v>
      </c>
      <c r="B992" s="5">
        <f t="shared" si="97"/>
        <v>1</v>
      </c>
      <c r="C992" s="5" t="str">
        <f>VLOOKUP(B992,Tablas!E$1:F$13,2,FALSE)</f>
        <v>1T</v>
      </c>
      <c r="D992" s="60"/>
      <c r="E992" s="55"/>
      <c r="F992" s="243"/>
      <c r="G992" s="419">
        <f>VLOOKUP(F992,Terceros!A:C,3,FALSE)</f>
        <v>0</v>
      </c>
      <c r="H992" s="243"/>
      <c r="I992" s="56"/>
      <c r="J992" s="286" t="str">
        <f t="shared" si="98"/>
        <v>n</v>
      </c>
      <c r="K992" s="286">
        <f>VLOOKUP(F992,Terceros!A:D,4,FALSE)</f>
        <v>0</v>
      </c>
      <c r="L992" s="61" t="s">
        <v>63</v>
      </c>
      <c r="M992" s="57"/>
      <c r="N992" s="58"/>
      <c r="O992" s="57">
        <f t="shared" si="94"/>
        <v>0</v>
      </c>
      <c r="P992" s="59"/>
      <c r="Q992" s="58"/>
      <c r="R992" s="57">
        <f t="shared" si="95"/>
        <v>0</v>
      </c>
      <c r="S992" s="99">
        <f t="shared" si="99"/>
        <v>0</v>
      </c>
      <c r="T992" s="56"/>
      <c r="U992" s="60"/>
      <c r="V992" s="322"/>
      <c r="W992" s="56"/>
      <c r="X992" s="242">
        <f>VLOOKUP(F992,Terceros!A$2:A$301,1,FALSE)</f>
        <v>0</v>
      </c>
      <c r="Y992" s="238">
        <f>VLOOKUP(H992,CR!A$3:A$27,1,FALSE)</f>
        <v>0</v>
      </c>
      <c r="Z992" s="285">
        <f>VLOOKUP(F992,Terceros!A:B,2,FALSE)</f>
        <v>0</v>
      </c>
      <c r="AA992" s="242">
        <f>VLOOKUP(H992,CR!A$1:CK$26,89,FALSE)</f>
        <v>0</v>
      </c>
    </row>
    <row r="993" spans="1:27" x14ac:dyDescent="0.25">
      <c r="A993" s="5">
        <f t="shared" si="96"/>
        <v>1900</v>
      </c>
      <c r="B993" s="5">
        <f t="shared" si="97"/>
        <v>1</v>
      </c>
      <c r="C993" s="5" t="str">
        <f>VLOOKUP(B993,Tablas!E$1:F$13,2,FALSE)</f>
        <v>1T</v>
      </c>
      <c r="D993" s="60"/>
      <c r="E993" s="55"/>
      <c r="F993" s="243"/>
      <c r="G993" s="419">
        <f>VLOOKUP(F993,Terceros!A:C,3,FALSE)</f>
        <v>0</v>
      </c>
      <c r="H993" s="243"/>
      <c r="I993" s="56"/>
      <c r="J993" s="286" t="str">
        <f t="shared" si="98"/>
        <v>n</v>
      </c>
      <c r="K993" s="286">
        <f>VLOOKUP(F993,Terceros!A:D,4,FALSE)</f>
        <v>0</v>
      </c>
      <c r="L993" s="61" t="s">
        <v>63</v>
      </c>
      <c r="M993" s="57"/>
      <c r="N993" s="58"/>
      <c r="O993" s="57">
        <f t="shared" si="94"/>
        <v>0</v>
      </c>
      <c r="P993" s="59"/>
      <c r="Q993" s="58"/>
      <c r="R993" s="57">
        <f t="shared" si="95"/>
        <v>0</v>
      </c>
      <c r="S993" s="99">
        <f t="shared" si="99"/>
        <v>0</v>
      </c>
      <c r="T993" s="56"/>
      <c r="U993" s="60"/>
      <c r="V993" s="322"/>
      <c r="W993" s="56"/>
      <c r="X993" s="242">
        <f>VLOOKUP(F993,Terceros!A$2:A$301,1,FALSE)</f>
        <v>0</v>
      </c>
      <c r="Y993" s="238">
        <f>VLOOKUP(H993,CR!A$3:A$27,1,FALSE)</f>
        <v>0</v>
      </c>
      <c r="Z993" s="285">
        <f>VLOOKUP(F993,Terceros!A:B,2,FALSE)</f>
        <v>0</v>
      </c>
      <c r="AA993" s="242">
        <f>VLOOKUP(H993,CR!A$1:CK$26,89,FALSE)</f>
        <v>0</v>
      </c>
    </row>
    <row r="994" spans="1:27" x14ac:dyDescent="0.25">
      <c r="A994" s="5">
        <f t="shared" si="96"/>
        <v>1900</v>
      </c>
      <c r="B994" s="5">
        <f t="shared" si="97"/>
        <v>1</v>
      </c>
      <c r="C994" s="5" t="str">
        <f>VLOOKUP(B994,Tablas!E$1:F$13,2,FALSE)</f>
        <v>1T</v>
      </c>
      <c r="D994" s="60"/>
      <c r="E994" s="55"/>
      <c r="F994" s="243"/>
      <c r="G994" s="419">
        <f>VLOOKUP(F994,Terceros!A:C,3,FALSE)</f>
        <v>0</v>
      </c>
      <c r="H994" s="243"/>
      <c r="I994" s="56"/>
      <c r="J994" s="286" t="str">
        <f t="shared" si="98"/>
        <v>n</v>
      </c>
      <c r="K994" s="286">
        <f>VLOOKUP(F994,Terceros!A:D,4,FALSE)</f>
        <v>0</v>
      </c>
      <c r="L994" s="61" t="s">
        <v>63</v>
      </c>
      <c r="M994" s="57"/>
      <c r="N994" s="58"/>
      <c r="O994" s="57">
        <f t="shared" si="94"/>
        <v>0</v>
      </c>
      <c r="P994" s="59"/>
      <c r="Q994" s="58"/>
      <c r="R994" s="57">
        <f t="shared" si="95"/>
        <v>0</v>
      </c>
      <c r="S994" s="99">
        <f t="shared" si="99"/>
        <v>0</v>
      </c>
      <c r="T994" s="56"/>
      <c r="U994" s="60"/>
      <c r="V994" s="322"/>
      <c r="W994" s="56"/>
      <c r="X994" s="242">
        <f>VLOOKUP(F994,Terceros!A$2:A$301,1,FALSE)</f>
        <v>0</v>
      </c>
      <c r="Y994" s="238">
        <f>VLOOKUP(H994,CR!A$3:A$27,1,FALSE)</f>
        <v>0</v>
      </c>
      <c r="Z994" s="285">
        <f>VLOOKUP(F994,Terceros!A:B,2,FALSE)</f>
        <v>0</v>
      </c>
      <c r="AA994" s="242">
        <f>VLOOKUP(H994,CR!A$1:CK$26,89,FALSE)</f>
        <v>0</v>
      </c>
    </row>
    <row r="995" spans="1:27" x14ac:dyDescent="0.25">
      <c r="A995" s="5">
        <f t="shared" si="96"/>
        <v>1900</v>
      </c>
      <c r="B995" s="5">
        <f t="shared" si="97"/>
        <v>1</v>
      </c>
      <c r="C995" s="5" t="str">
        <f>VLOOKUP(B995,Tablas!E$1:F$13,2,FALSE)</f>
        <v>1T</v>
      </c>
      <c r="D995" s="60"/>
      <c r="E995" s="55"/>
      <c r="F995" s="243"/>
      <c r="G995" s="419">
        <f>VLOOKUP(F995,Terceros!A:C,3,FALSE)</f>
        <v>0</v>
      </c>
      <c r="H995" s="243"/>
      <c r="I995" s="56"/>
      <c r="J995" s="286" t="str">
        <f t="shared" si="98"/>
        <v>n</v>
      </c>
      <c r="K995" s="286">
        <f>VLOOKUP(F995,Terceros!A:D,4,FALSE)</f>
        <v>0</v>
      </c>
      <c r="L995" s="61" t="s">
        <v>63</v>
      </c>
      <c r="M995" s="57"/>
      <c r="N995" s="58"/>
      <c r="O995" s="57">
        <f t="shared" si="94"/>
        <v>0</v>
      </c>
      <c r="P995" s="59"/>
      <c r="Q995" s="58"/>
      <c r="R995" s="57">
        <f t="shared" si="95"/>
        <v>0</v>
      </c>
      <c r="S995" s="99">
        <f t="shared" si="99"/>
        <v>0</v>
      </c>
      <c r="T995" s="56"/>
      <c r="U995" s="60"/>
      <c r="V995" s="322"/>
      <c r="W995" s="56"/>
      <c r="X995" s="242">
        <f>VLOOKUP(F995,Terceros!A$2:A$301,1,FALSE)</f>
        <v>0</v>
      </c>
      <c r="Y995" s="238">
        <f>VLOOKUP(H995,CR!A$3:A$27,1,FALSE)</f>
        <v>0</v>
      </c>
      <c r="Z995" s="285">
        <f>VLOOKUP(F995,Terceros!A:B,2,FALSE)</f>
        <v>0</v>
      </c>
      <c r="AA995" s="242">
        <f>VLOOKUP(H995,CR!A$1:CK$26,89,FALSE)</f>
        <v>0</v>
      </c>
    </row>
    <row r="996" spans="1:27" x14ac:dyDescent="0.25">
      <c r="A996" s="5">
        <f t="shared" si="96"/>
        <v>1900</v>
      </c>
      <c r="B996" s="5">
        <f t="shared" si="97"/>
        <v>1</v>
      </c>
      <c r="C996" s="5" t="str">
        <f>VLOOKUP(B996,Tablas!E$1:F$13,2,FALSE)</f>
        <v>1T</v>
      </c>
      <c r="D996" s="60"/>
      <c r="E996" s="55"/>
      <c r="F996" s="243"/>
      <c r="G996" s="419">
        <f>VLOOKUP(F996,Terceros!A:C,3,FALSE)</f>
        <v>0</v>
      </c>
      <c r="H996" s="243"/>
      <c r="I996" s="56"/>
      <c r="J996" s="286" t="str">
        <f t="shared" si="98"/>
        <v>n</v>
      </c>
      <c r="K996" s="286">
        <f>VLOOKUP(F996,Terceros!A:D,4,FALSE)</f>
        <v>0</v>
      </c>
      <c r="L996" s="61" t="s">
        <v>63</v>
      </c>
      <c r="M996" s="57"/>
      <c r="N996" s="58"/>
      <c r="O996" s="57">
        <f t="shared" si="94"/>
        <v>0</v>
      </c>
      <c r="P996" s="59"/>
      <c r="Q996" s="58"/>
      <c r="R996" s="57">
        <f t="shared" si="95"/>
        <v>0</v>
      </c>
      <c r="S996" s="99">
        <f t="shared" si="99"/>
        <v>0</v>
      </c>
      <c r="T996" s="56"/>
      <c r="U996" s="60"/>
      <c r="V996" s="322"/>
      <c r="W996" s="56"/>
      <c r="X996" s="242">
        <f>VLOOKUP(F996,Terceros!A$2:A$301,1,FALSE)</f>
        <v>0</v>
      </c>
      <c r="Y996" s="238">
        <f>VLOOKUP(H996,CR!A$3:A$27,1,FALSE)</f>
        <v>0</v>
      </c>
      <c r="Z996" s="285">
        <f>VLOOKUP(F996,Terceros!A:B,2,FALSE)</f>
        <v>0</v>
      </c>
      <c r="AA996" s="242">
        <f>VLOOKUP(H996,CR!A$1:CK$26,89,FALSE)</f>
        <v>0</v>
      </c>
    </row>
    <row r="997" spans="1:27" x14ac:dyDescent="0.25">
      <c r="A997" s="5">
        <f t="shared" si="96"/>
        <v>1900</v>
      </c>
      <c r="B997" s="5">
        <f t="shared" si="97"/>
        <v>1</v>
      </c>
      <c r="C997" s="5" t="str">
        <f>VLOOKUP(B997,Tablas!E$1:F$13,2,FALSE)</f>
        <v>1T</v>
      </c>
      <c r="D997" s="60"/>
      <c r="E997" s="55"/>
      <c r="F997" s="243"/>
      <c r="G997" s="419">
        <f>VLOOKUP(F997,Terceros!A:C,3,FALSE)</f>
        <v>0</v>
      </c>
      <c r="H997" s="243"/>
      <c r="I997" s="56"/>
      <c r="J997" s="286" t="str">
        <f t="shared" si="98"/>
        <v>n</v>
      </c>
      <c r="K997" s="286">
        <f>VLOOKUP(F997,Terceros!A:D,4,FALSE)</f>
        <v>0</v>
      </c>
      <c r="L997" s="61" t="s">
        <v>63</v>
      </c>
      <c r="M997" s="57"/>
      <c r="N997" s="58"/>
      <c r="O997" s="57">
        <f t="shared" si="94"/>
        <v>0</v>
      </c>
      <c r="P997" s="59"/>
      <c r="Q997" s="58"/>
      <c r="R997" s="57">
        <f t="shared" si="95"/>
        <v>0</v>
      </c>
      <c r="S997" s="99">
        <f t="shared" si="99"/>
        <v>0</v>
      </c>
      <c r="T997" s="56"/>
      <c r="U997" s="60"/>
      <c r="V997" s="322"/>
      <c r="W997" s="56"/>
      <c r="X997" s="242">
        <f>VLOOKUP(F997,Terceros!A$2:A$301,1,FALSE)</f>
        <v>0</v>
      </c>
      <c r="Y997" s="238">
        <f>VLOOKUP(H997,CR!A$3:A$27,1,FALSE)</f>
        <v>0</v>
      </c>
      <c r="Z997" s="285">
        <f>VLOOKUP(F997,Terceros!A:B,2,FALSE)</f>
        <v>0</v>
      </c>
      <c r="AA997" s="242">
        <f>VLOOKUP(H997,CR!A$1:CK$26,89,FALSE)</f>
        <v>0</v>
      </c>
    </row>
    <row r="998" spans="1:27" x14ac:dyDescent="0.25">
      <c r="A998" s="5">
        <f t="shared" si="96"/>
        <v>1900</v>
      </c>
      <c r="B998" s="5">
        <f t="shared" si="97"/>
        <v>1</v>
      </c>
      <c r="C998" s="5" t="str">
        <f>VLOOKUP(B998,Tablas!E$1:F$13,2,FALSE)</f>
        <v>1T</v>
      </c>
      <c r="D998" s="60"/>
      <c r="E998" s="55"/>
      <c r="F998" s="243"/>
      <c r="G998" s="419">
        <f>VLOOKUP(F998,Terceros!A:C,3,FALSE)</f>
        <v>0</v>
      </c>
      <c r="H998" s="243"/>
      <c r="I998" s="56"/>
      <c r="J998" s="286" t="str">
        <f t="shared" si="98"/>
        <v>n</v>
      </c>
      <c r="K998" s="286">
        <f>VLOOKUP(F998,Terceros!A:D,4,FALSE)</f>
        <v>0</v>
      </c>
      <c r="L998" s="61" t="s">
        <v>63</v>
      </c>
      <c r="M998" s="57"/>
      <c r="N998" s="58"/>
      <c r="O998" s="57">
        <f t="shared" si="94"/>
        <v>0</v>
      </c>
      <c r="P998" s="59"/>
      <c r="Q998" s="58"/>
      <c r="R998" s="57">
        <f t="shared" si="95"/>
        <v>0</v>
      </c>
      <c r="S998" s="99">
        <f t="shared" si="99"/>
        <v>0</v>
      </c>
      <c r="T998" s="56"/>
      <c r="U998" s="60"/>
      <c r="V998" s="322"/>
      <c r="W998" s="56"/>
      <c r="X998" s="242">
        <f>VLOOKUP(F998,Terceros!A$2:A$301,1,FALSE)</f>
        <v>0</v>
      </c>
      <c r="Y998" s="238">
        <f>VLOOKUP(H998,CR!A$3:A$27,1,FALSE)</f>
        <v>0</v>
      </c>
      <c r="Z998" s="285">
        <f>VLOOKUP(F998,Terceros!A:B,2,FALSE)</f>
        <v>0</v>
      </c>
      <c r="AA998" s="242">
        <f>VLOOKUP(H998,CR!A$1:CK$26,89,FALSE)</f>
        <v>0</v>
      </c>
    </row>
    <row r="999" spans="1:27" x14ac:dyDescent="0.25">
      <c r="A999" s="5">
        <f t="shared" si="96"/>
        <v>1900</v>
      </c>
      <c r="B999" s="5">
        <f t="shared" si="97"/>
        <v>1</v>
      </c>
      <c r="C999" s="5" t="str">
        <f>VLOOKUP(B999,Tablas!E$1:F$13,2,FALSE)</f>
        <v>1T</v>
      </c>
      <c r="D999" s="60"/>
      <c r="E999" s="55"/>
      <c r="F999" s="243"/>
      <c r="G999" s="419">
        <f>VLOOKUP(F999,Terceros!A:C,3,FALSE)</f>
        <v>0</v>
      </c>
      <c r="H999" s="243"/>
      <c r="I999" s="56"/>
      <c r="J999" s="286" t="str">
        <f t="shared" si="98"/>
        <v>n</v>
      </c>
      <c r="K999" s="286">
        <f>VLOOKUP(F999,Terceros!A:D,4,FALSE)</f>
        <v>0</v>
      </c>
      <c r="L999" s="61" t="s">
        <v>63</v>
      </c>
      <c r="M999" s="57"/>
      <c r="N999" s="58"/>
      <c r="O999" s="57">
        <f t="shared" si="94"/>
        <v>0</v>
      </c>
      <c r="P999" s="59"/>
      <c r="Q999" s="58"/>
      <c r="R999" s="57">
        <f t="shared" si="95"/>
        <v>0</v>
      </c>
      <c r="S999" s="99">
        <f t="shared" si="99"/>
        <v>0</v>
      </c>
      <c r="T999" s="56"/>
      <c r="U999" s="60"/>
      <c r="V999" s="322"/>
      <c r="W999" s="56"/>
      <c r="X999" s="242">
        <f>VLOOKUP(F999,Terceros!A$2:A$301,1,FALSE)</f>
        <v>0</v>
      </c>
      <c r="Y999" s="238">
        <f>VLOOKUP(H999,CR!A$3:A$27,1,FALSE)</f>
        <v>0</v>
      </c>
      <c r="Z999" s="285">
        <f>VLOOKUP(F999,Terceros!A:B,2,FALSE)</f>
        <v>0</v>
      </c>
      <c r="AA999" s="242">
        <f>VLOOKUP(H999,CR!A$1:CK$26,89,FALSE)</f>
        <v>0</v>
      </c>
    </row>
    <row r="1000" spans="1:27" x14ac:dyDescent="0.25">
      <c r="A1000" s="5">
        <f t="shared" si="96"/>
        <v>1900</v>
      </c>
      <c r="B1000" s="5">
        <f t="shared" si="97"/>
        <v>1</v>
      </c>
      <c r="C1000" s="5" t="str">
        <f>VLOOKUP(B1000,Tablas!E$1:F$13,2,FALSE)</f>
        <v>1T</v>
      </c>
      <c r="D1000" s="60"/>
      <c r="E1000" s="55"/>
      <c r="F1000" s="243"/>
      <c r="G1000" s="419">
        <f>VLOOKUP(F1000,Terceros!A:C,3,FALSE)</f>
        <v>0</v>
      </c>
      <c r="H1000" s="243"/>
      <c r="I1000" s="56"/>
      <c r="J1000" s="286" t="str">
        <f t="shared" si="98"/>
        <v>n</v>
      </c>
      <c r="K1000" s="286">
        <f>VLOOKUP(F1000,Terceros!A:D,4,FALSE)</f>
        <v>0</v>
      </c>
      <c r="L1000" s="61" t="s">
        <v>63</v>
      </c>
      <c r="M1000" s="57"/>
      <c r="N1000" s="58"/>
      <c r="O1000" s="57">
        <f t="shared" si="94"/>
        <v>0</v>
      </c>
      <c r="P1000" s="59"/>
      <c r="Q1000" s="58"/>
      <c r="R1000" s="57">
        <f t="shared" si="95"/>
        <v>0</v>
      </c>
      <c r="S1000" s="99">
        <f t="shared" si="99"/>
        <v>0</v>
      </c>
      <c r="T1000" s="56"/>
      <c r="U1000" s="60"/>
      <c r="V1000" s="322"/>
      <c r="W1000" s="56"/>
      <c r="X1000" s="242">
        <f>VLOOKUP(F1000,Terceros!A$2:A$301,1,FALSE)</f>
        <v>0</v>
      </c>
      <c r="Y1000" s="238">
        <f>VLOOKUP(H1000,CR!A$3:A$27,1,FALSE)</f>
        <v>0</v>
      </c>
      <c r="Z1000" s="285">
        <f>VLOOKUP(F1000,Terceros!A:B,2,FALSE)</f>
        <v>0</v>
      </c>
      <c r="AA1000" s="242">
        <f>VLOOKUP(H1000,CR!A$1:CK$26,89,FALSE)</f>
        <v>0</v>
      </c>
    </row>
    <row r="1001" spans="1:27" x14ac:dyDescent="0.25">
      <c r="A1001" s="5">
        <f t="shared" si="96"/>
        <v>1900</v>
      </c>
      <c r="B1001" s="5">
        <f t="shared" si="97"/>
        <v>1</v>
      </c>
      <c r="C1001" s="5" t="str">
        <f>VLOOKUP(B1001,Tablas!E$1:F$13,2,FALSE)</f>
        <v>1T</v>
      </c>
      <c r="D1001" s="60"/>
      <c r="E1001" s="55"/>
      <c r="F1001" s="243"/>
      <c r="G1001" s="419">
        <f>VLOOKUP(F1001,Terceros!A:C,3,FALSE)</f>
        <v>0</v>
      </c>
      <c r="H1001" s="243"/>
      <c r="I1001" s="56"/>
      <c r="J1001" s="286" t="str">
        <f t="shared" si="98"/>
        <v>n</v>
      </c>
      <c r="K1001" s="286">
        <f>VLOOKUP(F1001,Terceros!A:D,4,FALSE)</f>
        <v>0</v>
      </c>
      <c r="L1001" s="61" t="s">
        <v>63</v>
      </c>
      <c r="M1001" s="57"/>
      <c r="N1001" s="58"/>
      <c r="O1001" s="57">
        <f t="shared" si="94"/>
        <v>0</v>
      </c>
      <c r="P1001" s="59"/>
      <c r="Q1001" s="58"/>
      <c r="R1001" s="57">
        <f t="shared" si="95"/>
        <v>0</v>
      </c>
      <c r="S1001" s="99">
        <f t="shared" si="99"/>
        <v>0</v>
      </c>
      <c r="T1001" s="56"/>
      <c r="U1001" s="60"/>
      <c r="V1001" s="322"/>
      <c r="W1001" s="56"/>
      <c r="X1001" s="242">
        <f>VLOOKUP(F1001,Terceros!A$2:A$301,1,FALSE)</f>
        <v>0</v>
      </c>
      <c r="Y1001" s="238">
        <f>VLOOKUP(H1001,CR!A$3:A$27,1,FALSE)</f>
        <v>0</v>
      </c>
      <c r="Z1001" s="285">
        <f>VLOOKUP(F1001,Terceros!A:B,2,FALSE)</f>
        <v>0</v>
      </c>
      <c r="AA1001" s="242">
        <f>VLOOKUP(H1001,CR!A$1:CK$26,89,FALSE)</f>
        <v>0</v>
      </c>
    </row>
    <row r="1002" spans="1:27" x14ac:dyDescent="0.25">
      <c r="A1002" s="5">
        <f t="shared" si="96"/>
        <v>1900</v>
      </c>
      <c r="B1002" s="5">
        <f t="shared" si="97"/>
        <v>1</v>
      </c>
      <c r="C1002" s="5" t="str">
        <f>VLOOKUP(B1002,Tablas!E$1:F$13,2,FALSE)</f>
        <v>1T</v>
      </c>
      <c r="D1002" s="60"/>
      <c r="E1002" s="55"/>
      <c r="F1002" s="243"/>
      <c r="G1002" s="419">
        <f>VLOOKUP(F1002,Terceros!A:C,3,FALSE)</f>
        <v>0</v>
      </c>
      <c r="H1002" s="243"/>
      <c r="I1002" s="56"/>
      <c r="J1002" s="286" t="str">
        <f t="shared" si="98"/>
        <v>n</v>
      </c>
      <c r="K1002" s="286">
        <f>VLOOKUP(F1002,Terceros!A:D,4,FALSE)</f>
        <v>0</v>
      </c>
      <c r="L1002" s="61" t="s">
        <v>63</v>
      </c>
      <c r="M1002" s="57"/>
      <c r="N1002" s="58"/>
      <c r="O1002" s="57">
        <f t="shared" si="94"/>
        <v>0</v>
      </c>
      <c r="P1002" s="59"/>
      <c r="Q1002" s="58"/>
      <c r="R1002" s="57">
        <f t="shared" si="95"/>
        <v>0</v>
      </c>
      <c r="S1002" s="99">
        <f t="shared" si="99"/>
        <v>0</v>
      </c>
      <c r="T1002" s="56"/>
      <c r="U1002" s="60"/>
      <c r="V1002" s="322"/>
      <c r="W1002" s="56"/>
      <c r="X1002" s="242">
        <f>VLOOKUP(F1002,Terceros!A$2:A$301,1,FALSE)</f>
        <v>0</v>
      </c>
      <c r="Y1002" s="238">
        <f>VLOOKUP(H1002,CR!A$3:A$27,1,FALSE)</f>
        <v>0</v>
      </c>
      <c r="Z1002" s="285">
        <f>VLOOKUP(F1002,Terceros!A:B,2,FALSE)</f>
        <v>0</v>
      </c>
      <c r="AA1002" s="242">
        <f>VLOOKUP(H1002,CR!A$1:CK$26,89,FALSE)</f>
        <v>0</v>
      </c>
    </row>
    <row r="1003" spans="1:27" x14ac:dyDescent="0.25">
      <c r="A1003" s="5">
        <f t="shared" si="96"/>
        <v>1900</v>
      </c>
      <c r="B1003" s="5">
        <f t="shared" si="97"/>
        <v>1</v>
      </c>
      <c r="C1003" s="5" t="str">
        <f>VLOOKUP(B1003,Tablas!E$1:F$13,2,FALSE)</f>
        <v>1T</v>
      </c>
      <c r="D1003" s="60"/>
      <c r="E1003" s="55"/>
      <c r="F1003" s="243"/>
      <c r="G1003" s="419">
        <f>VLOOKUP(F1003,Terceros!A:C,3,FALSE)</f>
        <v>0</v>
      </c>
      <c r="H1003" s="243"/>
      <c r="I1003" s="56"/>
      <c r="J1003" s="286" t="str">
        <f t="shared" si="98"/>
        <v>n</v>
      </c>
      <c r="K1003" s="286">
        <f>VLOOKUP(F1003,Terceros!A:D,4,FALSE)</f>
        <v>0</v>
      </c>
      <c r="L1003" s="61" t="s">
        <v>63</v>
      </c>
      <c r="M1003" s="57"/>
      <c r="N1003" s="58"/>
      <c r="O1003" s="57">
        <f t="shared" si="94"/>
        <v>0</v>
      </c>
      <c r="P1003" s="59"/>
      <c r="Q1003" s="58"/>
      <c r="R1003" s="57">
        <f t="shared" si="95"/>
        <v>0</v>
      </c>
      <c r="S1003" s="99">
        <f t="shared" si="99"/>
        <v>0</v>
      </c>
      <c r="T1003" s="56"/>
      <c r="U1003" s="60"/>
      <c r="V1003" s="322"/>
      <c r="W1003" s="56"/>
      <c r="X1003" s="242">
        <f>VLOOKUP(F1003,Terceros!A$2:A$301,1,FALSE)</f>
        <v>0</v>
      </c>
      <c r="Y1003" s="238">
        <f>VLOOKUP(H1003,CR!A$3:A$27,1,FALSE)</f>
        <v>0</v>
      </c>
      <c r="Z1003" s="285">
        <f>VLOOKUP(F1003,Terceros!A:B,2,FALSE)</f>
        <v>0</v>
      </c>
      <c r="AA1003" s="242">
        <f>VLOOKUP(H1003,CR!A$1:CK$26,89,FALSE)</f>
        <v>0</v>
      </c>
    </row>
    <row r="1004" spans="1:27" x14ac:dyDescent="0.25">
      <c r="A1004" s="5">
        <f t="shared" si="96"/>
        <v>1900</v>
      </c>
      <c r="B1004" s="5">
        <f t="shared" si="97"/>
        <v>1</v>
      </c>
      <c r="C1004" s="5" t="str">
        <f>VLOOKUP(B1004,Tablas!E$1:F$13,2,FALSE)</f>
        <v>1T</v>
      </c>
      <c r="D1004" s="60"/>
      <c r="E1004" s="55"/>
      <c r="F1004" s="243"/>
      <c r="G1004" s="419">
        <f>VLOOKUP(F1004,Terceros!A:C,3,FALSE)</f>
        <v>0</v>
      </c>
      <c r="H1004" s="243"/>
      <c r="I1004" s="56"/>
      <c r="J1004" s="286" t="str">
        <f t="shared" si="98"/>
        <v>n</v>
      </c>
      <c r="K1004" s="286">
        <f>VLOOKUP(F1004,Terceros!A:D,4,FALSE)</f>
        <v>0</v>
      </c>
      <c r="L1004" s="61" t="s">
        <v>63</v>
      </c>
      <c r="M1004" s="57"/>
      <c r="N1004" s="58"/>
      <c r="O1004" s="57">
        <f t="shared" si="94"/>
        <v>0</v>
      </c>
      <c r="P1004" s="59"/>
      <c r="Q1004" s="58"/>
      <c r="R1004" s="57">
        <f t="shared" si="95"/>
        <v>0</v>
      </c>
      <c r="S1004" s="99">
        <f t="shared" si="99"/>
        <v>0</v>
      </c>
      <c r="T1004" s="56"/>
      <c r="U1004" s="60"/>
      <c r="V1004" s="322"/>
      <c r="W1004" s="56"/>
      <c r="X1004" s="242">
        <f>VLOOKUP(F1004,Terceros!A$2:A$301,1,FALSE)</f>
        <v>0</v>
      </c>
      <c r="Y1004" s="238">
        <f>VLOOKUP(H1004,CR!A$3:A$27,1,FALSE)</f>
        <v>0</v>
      </c>
      <c r="Z1004" s="285">
        <f>VLOOKUP(F1004,Terceros!A:B,2,FALSE)</f>
        <v>0</v>
      </c>
      <c r="AA1004" s="242">
        <f>VLOOKUP(H1004,CR!A$1:CK$26,89,FALSE)</f>
        <v>0</v>
      </c>
    </row>
    <row r="1005" spans="1:27" x14ac:dyDescent="0.25">
      <c r="A1005" s="5">
        <f t="shared" si="96"/>
        <v>1900</v>
      </c>
      <c r="B1005" s="5">
        <f t="shared" si="97"/>
        <v>1</v>
      </c>
      <c r="C1005" s="5" t="str">
        <f>VLOOKUP(B1005,Tablas!E$1:F$13,2,FALSE)</f>
        <v>1T</v>
      </c>
      <c r="D1005" s="60"/>
      <c r="E1005" s="55"/>
      <c r="F1005" s="243"/>
      <c r="G1005" s="419">
        <f>VLOOKUP(F1005,Terceros!A:C,3,FALSE)</f>
        <v>0</v>
      </c>
      <c r="H1005" s="243"/>
      <c r="I1005" s="56"/>
      <c r="J1005" s="286" t="str">
        <f t="shared" si="98"/>
        <v>n</v>
      </c>
      <c r="K1005" s="286">
        <f>VLOOKUP(F1005,Terceros!A:D,4,FALSE)</f>
        <v>0</v>
      </c>
      <c r="L1005" s="61" t="s">
        <v>63</v>
      </c>
      <c r="M1005" s="57"/>
      <c r="N1005" s="58"/>
      <c r="O1005" s="57">
        <f t="shared" si="94"/>
        <v>0</v>
      </c>
      <c r="P1005" s="59"/>
      <c r="Q1005" s="58"/>
      <c r="R1005" s="57">
        <f t="shared" si="95"/>
        <v>0</v>
      </c>
      <c r="S1005" s="99">
        <f t="shared" si="99"/>
        <v>0</v>
      </c>
      <c r="T1005" s="56"/>
      <c r="U1005" s="60"/>
      <c r="V1005" s="322"/>
      <c r="W1005" s="56"/>
      <c r="X1005" s="242">
        <f>VLOOKUP(F1005,Terceros!A$2:A$301,1,FALSE)</f>
        <v>0</v>
      </c>
      <c r="Y1005" s="238">
        <f>VLOOKUP(H1005,CR!A$3:A$27,1,FALSE)</f>
        <v>0</v>
      </c>
      <c r="Z1005" s="285">
        <f>VLOOKUP(F1005,Terceros!A:B,2,FALSE)</f>
        <v>0</v>
      </c>
      <c r="AA1005" s="242">
        <f>VLOOKUP(H1005,CR!A$1:CK$26,89,FALSE)</f>
        <v>0</v>
      </c>
    </row>
    <row r="1006" spans="1:27" x14ac:dyDescent="0.25">
      <c r="A1006" s="5">
        <f t="shared" si="96"/>
        <v>1900</v>
      </c>
      <c r="B1006" s="5">
        <f t="shared" si="97"/>
        <v>1</v>
      </c>
      <c r="C1006" s="5" t="str">
        <f>VLOOKUP(B1006,Tablas!E$1:F$13,2,FALSE)</f>
        <v>1T</v>
      </c>
      <c r="D1006" s="60"/>
      <c r="E1006" s="55"/>
      <c r="F1006" s="243"/>
      <c r="G1006" s="419">
        <f>VLOOKUP(F1006,Terceros!A:C,3,FALSE)</f>
        <v>0</v>
      </c>
      <c r="H1006" s="243"/>
      <c r="I1006" s="56"/>
      <c r="J1006" s="286" t="str">
        <f t="shared" si="98"/>
        <v>n</v>
      </c>
      <c r="K1006" s="286">
        <f>VLOOKUP(F1006,Terceros!A:D,4,FALSE)</f>
        <v>0</v>
      </c>
      <c r="L1006" s="61" t="s">
        <v>63</v>
      </c>
      <c r="M1006" s="57"/>
      <c r="N1006" s="58"/>
      <c r="O1006" s="57">
        <f t="shared" si="94"/>
        <v>0</v>
      </c>
      <c r="P1006" s="59"/>
      <c r="Q1006" s="58"/>
      <c r="R1006" s="57">
        <f t="shared" si="95"/>
        <v>0</v>
      </c>
      <c r="S1006" s="99">
        <f t="shared" si="99"/>
        <v>0</v>
      </c>
      <c r="T1006" s="56"/>
      <c r="U1006" s="60"/>
      <c r="V1006" s="322"/>
      <c r="W1006" s="56"/>
      <c r="X1006" s="242">
        <f>VLOOKUP(F1006,Terceros!A$2:A$301,1,FALSE)</f>
        <v>0</v>
      </c>
      <c r="Y1006" s="238">
        <f>VLOOKUP(H1006,CR!A$3:A$27,1,FALSE)</f>
        <v>0</v>
      </c>
      <c r="Z1006" s="285">
        <f>VLOOKUP(F1006,Terceros!A:B,2,FALSE)</f>
        <v>0</v>
      </c>
      <c r="AA1006" s="242">
        <f>VLOOKUP(H1006,CR!A$1:CK$26,89,FALSE)</f>
        <v>0</v>
      </c>
    </row>
    <row r="1007" spans="1:27" x14ac:dyDescent="0.25">
      <c r="A1007" s="5">
        <f t="shared" si="96"/>
        <v>1900</v>
      </c>
      <c r="B1007" s="5">
        <f t="shared" si="97"/>
        <v>1</v>
      </c>
      <c r="C1007" s="5" t="str">
        <f>VLOOKUP(B1007,Tablas!E$1:F$13,2,FALSE)</f>
        <v>1T</v>
      </c>
      <c r="D1007" s="60"/>
      <c r="E1007" s="55"/>
      <c r="F1007" s="243"/>
      <c r="G1007" s="419">
        <f>VLOOKUP(F1007,Terceros!A:C,3,FALSE)</f>
        <v>0</v>
      </c>
      <c r="H1007" s="243"/>
      <c r="I1007" s="56"/>
      <c r="J1007" s="286" t="str">
        <f t="shared" si="98"/>
        <v>n</v>
      </c>
      <c r="K1007" s="286">
        <f>VLOOKUP(F1007,Terceros!A:D,4,FALSE)</f>
        <v>0</v>
      </c>
      <c r="L1007" s="61" t="s">
        <v>63</v>
      </c>
      <c r="M1007" s="57"/>
      <c r="N1007" s="58"/>
      <c r="O1007" s="57">
        <f t="shared" si="94"/>
        <v>0</v>
      </c>
      <c r="P1007" s="59"/>
      <c r="Q1007" s="58"/>
      <c r="R1007" s="57">
        <f t="shared" si="95"/>
        <v>0</v>
      </c>
      <c r="S1007" s="99">
        <f t="shared" si="99"/>
        <v>0</v>
      </c>
      <c r="T1007" s="56"/>
      <c r="U1007" s="60"/>
      <c r="V1007" s="322"/>
      <c r="W1007" s="56"/>
      <c r="X1007" s="242">
        <f>VLOOKUP(F1007,Terceros!A$2:A$301,1,FALSE)</f>
        <v>0</v>
      </c>
      <c r="Y1007" s="238">
        <f>VLOOKUP(H1007,CR!A$3:A$27,1,FALSE)</f>
        <v>0</v>
      </c>
      <c r="Z1007" s="285">
        <f>VLOOKUP(F1007,Terceros!A:B,2,FALSE)</f>
        <v>0</v>
      </c>
      <c r="AA1007" s="242">
        <f>VLOOKUP(H1007,CR!A$1:CK$26,89,FALSE)</f>
        <v>0</v>
      </c>
    </row>
    <row r="1008" spans="1:27" x14ac:dyDescent="0.25">
      <c r="A1008" s="5">
        <f t="shared" si="96"/>
        <v>1900</v>
      </c>
      <c r="B1008" s="5">
        <f t="shared" si="97"/>
        <v>1</v>
      </c>
      <c r="C1008" s="5" t="str">
        <f>VLOOKUP(B1008,Tablas!E$1:F$13,2,FALSE)</f>
        <v>1T</v>
      </c>
      <c r="D1008" s="60"/>
      <c r="E1008" s="55"/>
      <c r="F1008" s="243"/>
      <c r="G1008" s="419">
        <f>VLOOKUP(F1008,Terceros!A:C,3,FALSE)</f>
        <v>0</v>
      </c>
      <c r="H1008" s="243"/>
      <c r="I1008" s="56"/>
      <c r="J1008" s="286" t="str">
        <f t="shared" si="98"/>
        <v>n</v>
      </c>
      <c r="K1008" s="286">
        <f>VLOOKUP(F1008,Terceros!A:D,4,FALSE)</f>
        <v>0</v>
      </c>
      <c r="L1008" s="61" t="s">
        <v>63</v>
      </c>
      <c r="M1008" s="57"/>
      <c r="N1008" s="58"/>
      <c r="O1008" s="57">
        <f t="shared" si="94"/>
        <v>0</v>
      </c>
      <c r="P1008" s="59"/>
      <c r="Q1008" s="58"/>
      <c r="R1008" s="57">
        <f t="shared" si="95"/>
        <v>0</v>
      </c>
      <c r="S1008" s="99">
        <f t="shared" si="99"/>
        <v>0</v>
      </c>
      <c r="T1008" s="56"/>
      <c r="U1008" s="60"/>
      <c r="V1008" s="322"/>
      <c r="W1008" s="56"/>
      <c r="X1008" s="242">
        <f>VLOOKUP(F1008,Terceros!A$2:A$301,1,FALSE)</f>
        <v>0</v>
      </c>
      <c r="Y1008" s="238">
        <f>VLOOKUP(H1008,CR!A$3:A$27,1,FALSE)</f>
        <v>0</v>
      </c>
      <c r="Z1008" s="285">
        <f>VLOOKUP(F1008,Terceros!A:B,2,FALSE)</f>
        <v>0</v>
      </c>
      <c r="AA1008" s="242">
        <f>VLOOKUP(H1008,CR!A$1:CK$26,89,FALSE)</f>
        <v>0</v>
      </c>
    </row>
    <row r="1009" spans="1:27" x14ac:dyDescent="0.25">
      <c r="A1009" s="5">
        <f t="shared" si="96"/>
        <v>1900</v>
      </c>
      <c r="B1009" s="5">
        <f t="shared" si="97"/>
        <v>1</v>
      </c>
      <c r="C1009" s="5" t="str">
        <f>VLOOKUP(B1009,Tablas!E$1:F$13,2,FALSE)</f>
        <v>1T</v>
      </c>
      <c r="D1009" s="60"/>
      <c r="E1009" s="55"/>
      <c r="F1009" s="243"/>
      <c r="G1009" s="419">
        <f>VLOOKUP(F1009,Terceros!A:C,3,FALSE)</f>
        <v>0</v>
      </c>
      <c r="H1009" s="243"/>
      <c r="I1009" s="56"/>
      <c r="J1009" s="286" t="str">
        <f t="shared" si="98"/>
        <v>n</v>
      </c>
      <c r="K1009" s="286">
        <f>VLOOKUP(F1009,Terceros!A:D,4,FALSE)</f>
        <v>0</v>
      </c>
      <c r="L1009" s="61" t="s">
        <v>63</v>
      </c>
      <c r="M1009" s="57"/>
      <c r="N1009" s="58"/>
      <c r="O1009" s="57">
        <f t="shared" si="94"/>
        <v>0</v>
      </c>
      <c r="P1009" s="59"/>
      <c r="Q1009" s="58"/>
      <c r="R1009" s="57">
        <f t="shared" si="95"/>
        <v>0</v>
      </c>
      <c r="S1009" s="99">
        <f t="shared" si="99"/>
        <v>0</v>
      </c>
      <c r="T1009" s="56"/>
      <c r="U1009" s="60"/>
      <c r="V1009" s="322"/>
      <c r="W1009" s="56"/>
      <c r="X1009" s="242">
        <f>VLOOKUP(F1009,Terceros!A$2:A$301,1,FALSE)</f>
        <v>0</v>
      </c>
      <c r="Y1009" s="238">
        <f>VLOOKUP(H1009,CR!A$3:A$27,1,FALSE)</f>
        <v>0</v>
      </c>
      <c r="Z1009" s="285">
        <f>VLOOKUP(F1009,Terceros!A:B,2,FALSE)</f>
        <v>0</v>
      </c>
      <c r="AA1009" s="242">
        <f>VLOOKUP(H1009,CR!A$1:CK$26,89,FALSE)</f>
        <v>0</v>
      </c>
    </row>
    <row r="1010" spans="1:27" x14ac:dyDescent="0.25">
      <c r="A1010" s="5">
        <f t="shared" si="96"/>
        <v>1900</v>
      </c>
      <c r="B1010" s="5">
        <f t="shared" si="97"/>
        <v>1</v>
      </c>
      <c r="C1010" s="5" t="str">
        <f>VLOOKUP(B1010,Tablas!E$1:F$13,2,FALSE)</f>
        <v>1T</v>
      </c>
      <c r="D1010" s="60"/>
      <c r="E1010" s="55"/>
      <c r="F1010" s="243"/>
      <c r="G1010" s="419">
        <f>VLOOKUP(F1010,Terceros!A:C,3,FALSE)</f>
        <v>0</v>
      </c>
      <c r="H1010" s="243"/>
      <c r="I1010" s="56"/>
      <c r="J1010" s="286" t="str">
        <f t="shared" si="98"/>
        <v>n</v>
      </c>
      <c r="K1010" s="286">
        <f>VLOOKUP(F1010,Terceros!A:D,4,FALSE)</f>
        <v>0</v>
      </c>
      <c r="L1010" s="61" t="s">
        <v>63</v>
      </c>
      <c r="M1010" s="57"/>
      <c r="N1010" s="58"/>
      <c r="O1010" s="57">
        <f t="shared" si="94"/>
        <v>0</v>
      </c>
      <c r="P1010" s="59"/>
      <c r="Q1010" s="58"/>
      <c r="R1010" s="57">
        <f t="shared" si="95"/>
        <v>0</v>
      </c>
      <c r="S1010" s="99">
        <f t="shared" si="99"/>
        <v>0</v>
      </c>
      <c r="T1010" s="56"/>
      <c r="U1010" s="60"/>
      <c r="V1010" s="322"/>
      <c r="W1010" s="56"/>
      <c r="X1010" s="242">
        <f>VLOOKUP(F1010,Terceros!A$2:A$301,1,FALSE)</f>
        <v>0</v>
      </c>
      <c r="Y1010" s="238">
        <f>VLOOKUP(H1010,CR!A$3:A$27,1,FALSE)</f>
        <v>0</v>
      </c>
      <c r="Z1010" s="285">
        <f>VLOOKUP(F1010,Terceros!A:B,2,FALSE)</f>
        <v>0</v>
      </c>
      <c r="AA1010" s="242">
        <f>VLOOKUP(H1010,CR!A$1:CK$26,89,FALSE)</f>
        <v>0</v>
      </c>
    </row>
    <row r="1011" spans="1:27" x14ac:dyDescent="0.25">
      <c r="A1011" s="5">
        <f t="shared" si="96"/>
        <v>1900</v>
      </c>
      <c r="B1011" s="5">
        <f t="shared" si="97"/>
        <v>1</v>
      </c>
      <c r="C1011" s="5" t="str">
        <f>VLOOKUP(B1011,Tablas!E$1:F$13,2,FALSE)</f>
        <v>1T</v>
      </c>
      <c r="D1011" s="60"/>
      <c r="E1011" s="55"/>
      <c r="F1011" s="243"/>
      <c r="G1011" s="419">
        <f>VLOOKUP(F1011,Terceros!A:C,3,FALSE)</f>
        <v>0</v>
      </c>
      <c r="H1011" s="243"/>
      <c r="I1011" s="56"/>
      <c r="J1011" s="286" t="str">
        <f t="shared" si="98"/>
        <v>n</v>
      </c>
      <c r="K1011" s="286">
        <f>VLOOKUP(F1011,Terceros!A:D,4,FALSE)</f>
        <v>0</v>
      </c>
      <c r="L1011" s="61" t="s">
        <v>63</v>
      </c>
      <c r="M1011" s="57"/>
      <c r="N1011" s="58"/>
      <c r="O1011" s="57">
        <f t="shared" si="94"/>
        <v>0</v>
      </c>
      <c r="P1011" s="59"/>
      <c r="Q1011" s="58"/>
      <c r="R1011" s="57">
        <f t="shared" si="95"/>
        <v>0</v>
      </c>
      <c r="S1011" s="99">
        <f t="shared" si="99"/>
        <v>0</v>
      </c>
      <c r="T1011" s="56"/>
      <c r="U1011" s="60"/>
      <c r="V1011" s="322"/>
      <c r="W1011" s="56"/>
      <c r="X1011" s="242">
        <f>VLOOKUP(F1011,Terceros!A$2:A$301,1,FALSE)</f>
        <v>0</v>
      </c>
      <c r="Y1011" s="238">
        <f>VLOOKUP(H1011,CR!A$3:A$27,1,FALSE)</f>
        <v>0</v>
      </c>
      <c r="Z1011" s="285">
        <f>VLOOKUP(F1011,Terceros!A:B,2,FALSE)</f>
        <v>0</v>
      </c>
      <c r="AA1011" s="242">
        <f>VLOOKUP(H1011,CR!A$1:CK$26,89,FALSE)</f>
        <v>0</v>
      </c>
    </row>
    <row r="1012" spans="1:27" x14ac:dyDescent="0.25">
      <c r="A1012" s="5">
        <f t="shared" si="96"/>
        <v>1900</v>
      </c>
      <c r="B1012" s="5">
        <f t="shared" si="97"/>
        <v>1</v>
      </c>
      <c r="C1012" s="5" t="str">
        <f>VLOOKUP(B1012,Tablas!E$1:F$13,2,FALSE)</f>
        <v>1T</v>
      </c>
      <c r="D1012" s="60"/>
      <c r="E1012" s="55"/>
      <c r="F1012" s="243"/>
      <c r="G1012" s="419">
        <f>VLOOKUP(F1012,Terceros!A:C,3,FALSE)</f>
        <v>0</v>
      </c>
      <c r="H1012" s="243"/>
      <c r="I1012" s="56"/>
      <c r="J1012" s="286" t="str">
        <f t="shared" si="98"/>
        <v>n</v>
      </c>
      <c r="K1012" s="286">
        <f>VLOOKUP(F1012,Terceros!A:D,4,FALSE)</f>
        <v>0</v>
      </c>
      <c r="L1012" s="61" t="s">
        <v>63</v>
      </c>
      <c r="M1012" s="57"/>
      <c r="N1012" s="58"/>
      <c r="O1012" s="57">
        <f t="shared" si="94"/>
        <v>0</v>
      </c>
      <c r="P1012" s="59"/>
      <c r="Q1012" s="58"/>
      <c r="R1012" s="57">
        <f t="shared" si="95"/>
        <v>0</v>
      </c>
      <c r="S1012" s="99">
        <f t="shared" si="99"/>
        <v>0</v>
      </c>
      <c r="T1012" s="56"/>
      <c r="U1012" s="60"/>
      <c r="V1012" s="322"/>
      <c r="W1012" s="56"/>
      <c r="X1012" s="242">
        <f>VLOOKUP(F1012,Terceros!A$2:A$301,1,FALSE)</f>
        <v>0</v>
      </c>
      <c r="Y1012" s="238">
        <f>VLOOKUP(H1012,CR!A$3:A$27,1,FALSE)</f>
        <v>0</v>
      </c>
      <c r="Z1012" s="285">
        <f>VLOOKUP(F1012,Terceros!A:B,2,FALSE)</f>
        <v>0</v>
      </c>
      <c r="AA1012" s="242">
        <f>VLOOKUP(H1012,CR!A$1:CK$26,89,FALSE)</f>
        <v>0</v>
      </c>
    </row>
    <row r="1013" spans="1:27" x14ac:dyDescent="0.25">
      <c r="A1013" s="5">
        <f t="shared" si="96"/>
        <v>1900</v>
      </c>
      <c r="B1013" s="5">
        <f t="shared" si="97"/>
        <v>1</v>
      </c>
      <c r="C1013" s="5" t="str">
        <f>VLOOKUP(B1013,Tablas!E$1:F$13,2,FALSE)</f>
        <v>1T</v>
      </c>
      <c r="D1013" s="60"/>
      <c r="E1013" s="55"/>
      <c r="F1013" s="243"/>
      <c r="G1013" s="419">
        <f>VLOOKUP(F1013,Terceros!A:C,3,FALSE)</f>
        <v>0</v>
      </c>
      <c r="H1013" s="243"/>
      <c r="I1013" s="56"/>
      <c r="J1013" s="286" t="str">
        <f t="shared" si="98"/>
        <v>n</v>
      </c>
      <c r="K1013" s="286">
        <f>VLOOKUP(F1013,Terceros!A:D,4,FALSE)</f>
        <v>0</v>
      </c>
      <c r="L1013" s="61" t="s">
        <v>63</v>
      </c>
      <c r="M1013" s="57"/>
      <c r="N1013" s="58"/>
      <c r="O1013" s="57">
        <f t="shared" si="94"/>
        <v>0</v>
      </c>
      <c r="P1013" s="59"/>
      <c r="Q1013" s="58"/>
      <c r="R1013" s="57">
        <f t="shared" si="95"/>
        <v>0</v>
      </c>
      <c r="S1013" s="99">
        <f t="shared" si="99"/>
        <v>0</v>
      </c>
      <c r="T1013" s="56"/>
      <c r="U1013" s="60"/>
      <c r="V1013" s="322"/>
      <c r="W1013" s="56"/>
      <c r="X1013" s="242">
        <f>VLOOKUP(F1013,Terceros!A$2:A$301,1,FALSE)</f>
        <v>0</v>
      </c>
      <c r="Y1013" s="238">
        <f>VLOOKUP(H1013,CR!A$3:A$27,1,FALSE)</f>
        <v>0</v>
      </c>
      <c r="Z1013" s="285">
        <f>VLOOKUP(F1013,Terceros!A:B,2,FALSE)</f>
        <v>0</v>
      </c>
      <c r="AA1013" s="242">
        <f>VLOOKUP(H1013,CR!A$1:CK$26,89,FALSE)</f>
        <v>0</v>
      </c>
    </row>
    <row r="1014" spans="1:27" x14ac:dyDescent="0.25">
      <c r="A1014" s="5">
        <f t="shared" si="96"/>
        <v>1900</v>
      </c>
      <c r="B1014" s="5">
        <f t="shared" si="97"/>
        <v>1</v>
      </c>
      <c r="C1014" s="5" t="str">
        <f>VLOOKUP(B1014,Tablas!E$1:F$13,2,FALSE)</f>
        <v>1T</v>
      </c>
      <c r="D1014" s="60"/>
      <c r="E1014" s="55"/>
      <c r="F1014" s="243"/>
      <c r="G1014" s="419">
        <f>VLOOKUP(F1014,Terceros!A:C,3,FALSE)</f>
        <v>0</v>
      </c>
      <c r="H1014" s="243"/>
      <c r="I1014" s="56"/>
      <c r="J1014" s="286" t="str">
        <f t="shared" si="98"/>
        <v>n</v>
      </c>
      <c r="K1014" s="286">
        <f>VLOOKUP(F1014,Terceros!A:D,4,FALSE)</f>
        <v>0</v>
      </c>
      <c r="L1014" s="61" t="s">
        <v>63</v>
      </c>
      <c r="M1014" s="57"/>
      <c r="N1014" s="58"/>
      <c r="O1014" s="57">
        <f t="shared" si="94"/>
        <v>0</v>
      </c>
      <c r="P1014" s="59"/>
      <c r="Q1014" s="58"/>
      <c r="R1014" s="57">
        <f t="shared" si="95"/>
        <v>0</v>
      </c>
      <c r="S1014" s="99">
        <f t="shared" si="99"/>
        <v>0</v>
      </c>
      <c r="T1014" s="56"/>
      <c r="U1014" s="60"/>
      <c r="V1014" s="322"/>
      <c r="W1014" s="56"/>
      <c r="X1014" s="242">
        <f>VLOOKUP(F1014,Terceros!A$2:A$301,1,FALSE)</f>
        <v>0</v>
      </c>
      <c r="Y1014" s="238">
        <f>VLOOKUP(H1014,CR!A$3:A$27,1,FALSE)</f>
        <v>0</v>
      </c>
      <c r="Z1014" s="285">
        <f>VLOOKUP(F1014,Terceros!A:B,2,FALSE)</f>
        <v>0</v>
      </c>
      <c r="AA1014" s="242">
        <f>VLOOKUP(H1014,CR!A$1:CK$26,89,FALSE)</f>
        <v>0</v>
      </c>
    </row>
    <row r="1015" spans="1:27" x14ac:dyDescent="0.25">
      <c r="A1015" s="5">
        <f t="shared" si="96"/>
        <v>1900</v>
      </c>
      <c r="B1015" s="5">
        <f t="shared" si="97"/>
        <v>1</v>
      </c>
      <c r="C1015" s="5" t="str">
        <f>VLOOKUP(B1015,Tablas!E$1:F$13,2,FALSE)</f>
        <v>1T</v>
      </c>
      <c r="D1015" s="60"/>
      <c r="E1015" s="55"/>
      <c r="F1015" s="243"/>
      <c r="G1015" s="419">
        <f>VLOOKUP(F1015,Terceros!A:C,3,FALSE)</f>
        <v>0</v>
      </c>
      <c r="H1015" s="243"/>
      <c r="I1015" s="56"/>
      <c r="J1015" s="286" t="str">
        <f t="shared" si="98"/>
        <v>n</v>
      </c>
      <c r="K1015" s="286">
        <f>VLOOKUP(F1015,Terceros!A:D,4,FALSE)</f>
        <v>0</v>
      </c>
      <c r="L1015" s="61" t="s">
        <v>63</v>
      </c>
      <c r="M1015" s="57"/>
      <c r="N1015" s="58"/>
      <c r="O1015" s="57">
        <f t="shared" si="94"/>
        <v>0</v>
      </c>
      <c r="P1015" s="59"/>
      <c r="Q1015" s="58"/>
      <c r="R1015" s="57">
        <f t="shared" si="95"/>
        <v>0</v>
      </c>
      <c r="S1015" s="99">
        <f t="shared" si="99"/>
        <v>0</v>
      </c>
      <c r="T1015" s="56"/>
      <c r="U1015" s="60"/>
      <c r="V1015" s="322"/>
      <c r="W1015" s="56"/>
      <c r="X1015" s="242">
        <f>VLOOKUP(F1015,Terceros!A$2:A$301,1,FALSE)</f>
        <v>0</v>
      </c>
      <c r="Y1015" s="238">
        <f>VLOOKUP(H1015,CR!A$3:A$27,1,FALSE)</f>
        <v>0</v>
      </c>
      <c r="Z1015" s="285">
        <f>VLOOKUP(F1015,Terceros!A:B,2,FALSE)</f>
        <v>0</v>
      </c>
      <c r="AA1015" s="242">
        <f>VLOOKUP(H1015,CR!A$1:CK$26,89,FALSE)</f>
        <v>0</v>
      </c>
    </row>
    <row r="1016" spans="1:27" x14ac:dyDescent="0.25">
      <c r="A1016" s="5">
        <f t="shared" si="96"/>
        <v>1900</v>
      </c>
      <c r="B1016" s="5">
        <f t="shared" si="97"/>
        <v>1</v>
      </c>
      <c r="C1016" s="5" t="str">
        <f>VLOOKUP(B1016,Tablas!E$1:F$13,2,FALSE)</f>
        <v>1T</v>
      </c>
      <c r="D1016" s="60"/>
      <c r="E1016" s="55"/>
      <c r="F1016" s="243"/>
      <c r="G1016" s="419">
        <f>VLOOKUP(F1016,Terceros!A:C,3,FALSE)</f>
        <v>0</v>
      </c>
      <c r="H1016" s="243"/>
      <c r="I1016" s="56"/>
      <c r="J1016" s="286" t="str">
        <f t="shared" si="98"/>
        <v>n</v>
      </c>
      <c r="K1016" s="286">
        <f>VLOOKUP(F1016,Terceros!A:D,4,FALSE)</f>
        <v>0</v>
      </c>
      <c r="L1016" s="61" t="s">
        <v>63</v>
      </c>
      <c r="M1016" s="57"/>
      <c r="N1016" s="58"/>
      <c r="O1016" s="57">
        <f t="shared" si="94"/>
        <v>0</v>
      </c>
      <c r="P1016" s="59"/>
      <c r="Q1016" s="58"/>
      <c r="R1016" s="57">
        <f t="shared" si="95"/>
        <v>0</v>
      </c>
      <c r="S1016" s="99">
        <f t="shared" si="99"/>
        <v>0</v>
      </c>
      <c r="T1016" s="56"/>
      <c r="U1016" s="60"/>
      <c r="V1016" s="322"/>
      <c r="W1016" s="56"/>
      <c r="X1016" s="242">
        <f>VLOOKUP(F1016,Terceros!A$2:A$301,1,FALSE)</f>
        <v>0</v>
      </c>
      <c r="Y1016" s="238">
        <f>VLOOKUP(H1016,CR!A$3:A$27,1,FALSE)</f>
        <v>0</v>
      </c>
      <c r="Z1016" s="285">
        <f>VLOOKUP(F1016,Terceros!A:B,2,FALSE)</f>
        <v>0</v>
      </c>
      <c r="AA1016" s="242">
        <f>VLOOKUP(H1016,CR!A$1:CK$26,89,FALSE)</f>
        <v>0</v>
      </c>
    </row>
    <row r="1017" spans="1:27" x14ac:dyDescent="0.25">
      <c r="A1017" s="5">
        <f t="shared" si="96"/>
        <v>1900</v>
      </c>
      <c r="B1017" s="5">
        <f t="shared" si="97"/>
        <v>1</v>
      </c>
      <c r="C1017" s="5" t="str">
        <f>VLOOKUP(B1017,Tablas!E$1:F$13,2,FALSE)</f>
        <v>1T</v>
      </c>
      <c r="D1017" s="60"/>
      <c r="E1017" s="55"/>
      <c r="F1017" s="243"/>
      <c r="G1017" s="419">
        <f>VLOOKUP(F1017,Terceros!A:C,3,FALSE)</f>
        <v>0</v>
      </c>
      <c r="H1017" s="243"/>
      <c r="I1017" s="56"/>
      <c r="J1017" s="286" t="str">
        <f t="shared" si="98"/>
        <v>n</v>
      </c>
      <c r="K1017" s="286">
        <f>VLOOKUP(F1017,Terceros!A:D,4,FALSE)</f>
        <v>0</v>
      </c>
      <c r="L1017" s="61" t="s">
        <v>63</v>
      </c>
      <c r="M1017" s="57"/>
      <c r="N1017" s="58"/>
      <c r="O1017" s="57">
        <f t="shared" si="94"/>
        <v>0</v>
      </c>
      <c r="P1017" s="59"/>
      <c r="Q1017" s="58"/>
      <c r="R1017" s="57">
        <f t="shared" si="95"/>
        <v>0</v>
      </c>
      <c r="S1017" s="99">
        <f t="shared" si="99"/>
        <v>0</v>
      </c>
      <c r="T1017" s="56"/>
      <c r="U1017" s="60"/>
      <c r="V1017" s="322"/>
      <c r="W1017" s="56"/>
      <c r="X1017" s="242">
        <f>VLOOKUP(F1017,Terceros!A$2:A$301,1,FALSE)</f>
        <v>0</v>
      </c>
      <c r="Y1017" s="238">
        <f>VLOOKUP(H1017,CR!A$3:A$27,1,FALSE)</f>
        <v>0</v>
      </c>
      <c r="Z1017" s="285">
        <f>VLOOKUP(F1017,Terceros!A:B,2,FALSE)</f>
        <v>0</v>
      </c>
      <c r="AA1017" s="242">
        <f>VLOOKUP(H1017,CR!A$1:CK$26,89,FALSE)</f>
        <v>0</v>
      </c>
    </row>
    <row r="1018" spans="1:27" x14ac:dyDescent="0.25">
      <c r="A1018" s="5">
        <f t="shared" si="96"/>
        <v>1900</v>
      </c>
      <c r="B1018" s="5">
        <f t="shared" si="97"/>
        <v>1</v>
      </c>
      <c r="C1018" s="5" t="str">
        <f>VLOOKUP(B1018,Tablas!E$1:F$13,2,FALSE)</f>
        <v>1T</v>
      </c>
      <c r="D1018" s="60"/>
      <c r="E1018" s="55"/>
      <c r="F1018" s="243"/>
      <c r="G1018" s="419">
        <f>VLOOKUP(F1018,Terceros!A:C,3,FALSE)</f>
        <v>0</v>
      </c>
      <c r="H1018" s="243"/>
      <c r="I1018" s="56"/>
      <c r="J1018" s="286" t="str">
        <f t="shared" si="98"/>
        <v>n</v>
      </c>
      <c r="K1018" s="286">
        <f>VLOOKUP(F1018,Terceros!A:D,4,FALSE)</f>
        <v>0</v>
      </c>
      <c r="L1018" s="61" t="s">
        <v>63</v>
      </c>
      <c r="M1018" s="57"/>
      <c r="N1018" s="58"/>
      <c r="O1018" s="57">
        <f t="shared" si="94"/>
        <v>0</v>
      </c>
      <c r="P1018" s="59"/>
      <c r="Q1018" s="58"/>
      <c r="R1018" s="57">
        <f t="shared" si="95"/>
        <v>0</v>
      </c>
      <c r="S1018" s="99">
        <f t="shared" si="99"/>
        <v>0</v>
      </c>
      <c r="T1018" s="56"/>
      <c r="U1018" s="60"/>
      <c r="V1018" s="322"/>
      <c r="W1018" s="56"/>
      <c r="X1018" s="242">
        <f>VLOOKUP(F1018,Terceros!A$2:A$301,1,FALSE)</f>
        <v>0</v>
      </c>
      <c r="Y1018" s="238">
        <f>VLOOKUP(H1018,CR!A$3:A$27,1,FALSE)</f>
        <v>0</v>
      </c>
      <c r="Z1018" s="285">
        <f>VLOOKUP(F1018,Terceros!A:B,2,FALSE)</f>
        <v>0</v>
      </c>
      <c r="AA1018" s="242">
        <f>VLOOKUP(H1018,CR!A$1:CK$26,89,FALSE)</f>
        <v>0</v>
      </c>
    </row>
    <row r="1019" spans="1:27" x14ac:dyDescent="0.25">
      <c r="A1019" s="5">
        <f t="shared" si="96"/>
        <v>1900</v>
      </c>
      <c r="B1019" s="5">
        <f t="shared" si="97"/>
        <v>1</v>
      </c>
      <c r="C1019" s="5" t="str">
        <f>VLOOKUP(B1019,Tablas!E$1:F$13,2,FALSE)</f>
        <v>1T</v>
      </c>
      <c r="D1019" s="60"/>
      <c r="E1019" s="55"/>
      <c r="F1019" s="243"/>
      <c r="G1019" s="419">
        <f>VLOOKUP(F1019,Terceros!A:C,3,FALSE)</f>
        <v>0</v>
      </c>
      <c r="H1019" s="243"/>
      <c r="I1019" s="56"/>
      <c r="J1019" s="286" t="str">
        <f t="shared" si="98"/>
        <v>n</v>
      </c>
      <c r="K1019" s="286">
        <f>VLOOKUP(F1019,Terceros!A:D,4,FALSE)</f>
        <v>0</v>
      </c>
      <c r="L1019" s="61" t="s">
        <v>63</v>
      </c>
      <c r="M1019" s="57"/>
      <c r="N1019" s="58"/>
      <c r="O1019" s="57">
        <f t="shared" si="94"/>
        <v>0</v>
      </c>
      <c r="P1019" s="59"/>
      <c r="Q1019" s="58"/>
      <c r="R1019" s="57">
        <f t="shared" si="95"/>
        <v>0</v>
      </c>
      <c r="S1019" s="99">
        <f t="shared" si="99"/>
        <v>0</v>
      </c>
      <c r="T1019" s="56"/>
      <c r="U1019" s="60"/>
      <c r="V1019" s="322"/>
      <c r="W1019" s="56"/>
      <c r="X1019" s="242">
        <f>VLOOKUP(F1019,Terceros!A$2:A$301,1,FALSE)</f>
        <v>0</v>
      </c>
      <c r="Y1019" s="238">
        <f>VLOOKUP(H1019,CR!A$3:A$27,1,FALSE)</f>
        <v>0</v>
      </c>
      <c r="Z1019" s="285">
        <f>VLOOKUP(F1019,Terceros!A:B,2,FALSE)</f>
        <v>0</v>
      </c>
      <c r="AA1019" s="242">
        <f>VLOOKUP(H1019,CR!A$1:CK$26,89,FALSE)</f>
        <v>0</v>
      </c>
    </row>
    <row r="1020" spans="1:27" x14ac:dyDescent="0.25">
      <c r="A1020" s="5">
        <f t="shared" si="96"/>
        <v>1900</v>
      </c>
      <c r="B1020" s="5">
        <f t="shared" si="97"/>
        <v>1</v>
      </c>
      <c r="C1020" s="5" t="str">
        <f>VLOOKUP(B1020,Tablas!E$1:F$13,2,FALSE)</f>
        <v>1T</v>
      </c>
      <c r="D1020" s="60"/>
      <c r="E1020" s="55"/>
      <c r="F1020" s="243"/>
      <c r="G1020" s="419">
        <f>VLOOKUP(F1020,Terceros!A:C,3,FALSE)</f>
        <v>0</v>
      </c>
      <c r="H1020" s="243"/>
      <c r="I1020" s="56"/>
      <c r="J1020" s="286" t="str">
        <f t="shared" si="98"/>
        <v>n</v>
      </c>
      <c r="K1020" s="286">
        <f>VLOOKUP(F1020,Terceros!A:D,4,FALSE)</f>
        <v>0</v>
      </c>
      <c r="L1020" s="61" t="s">
        <v>63</v>
      </c>
      <c r="M1020" s="57"/>
      <c r="N1020" s="58"/>
      <c r="O1020" s="57">
        <f t="shared" si="94"/>
        <v>0</v>
      </c>
      <c r="P1020" s="59"/>
      <c r="Q1020" s="58"/>
      <c r="R1020" s="57">
        <f t="shared" si="95"/>
        <v>0</v>
      </c>
      <c r="S1020" s="99">
        <f t="shared" si="99"/>
        <v>0</v>
      </c>
      <c r="T1020" s="56"/>
      <c r="U1020" s="60"/>
      <c r="V1020" s="322"/>
      <c r="W1020" s="56"/>
      <c r="X1020" s="242">
        <f>VLOOKUP(F1020,Terceros!A$2:A$301,1,FALSE)</f>
        <v>0</v>
      </c>
      <c r="Y1020" s="238">
        <f>VLOOKUP(H1020,CR!A$3:A$27,1,FALSE)</f>
        <v>0</v>
      </c>
      <c r="Z1020" s="285">
        <f>VLOOKUP(F1020,Terceros!A:B,2,FALSE)</f>
        <v>0</v>
      </c>
      <c r="AA1020" s="242">
        <f>VLOOKUP(H1020,CR!A$1:CK$26,89,FALSE)</f>
        <v>0</v>
      </c>
    </row>
    <row r="1021" spans="1:27" x14ac:dyDescent="0.25">
      <c r="A1021" s="5">
        <f t="shared" si="96"/>
        <v>1900</v>
      </c>
      <c r="B1021" s="5">
        <f t="shared" si="97"/>
        <v>1</v>
      </c>
      <c r="C1021" s="5" t="str">
        <f>VLOOKUP(B1021,Tablas!E$1:F$13,2,FALSE)</f>
        <v>1T</v>
      </c>
      <c r="D1021" s="60"/>
      <c r="E1021" s="55"/>
      <c r="F1021" s="243"/>
      <c r="G1021" s="419">
        <f>VLOOKUP(F1021,Terceros!A:C,3,FALSE)</f>
        <v>0</v>
      </c>
      <c r="H1021" s="243"/>
      <c r="I1021" s="56"/>
      <c r="J1021" s="286" t="str">
        <f t="shared" si="98"/>
        <v>n</v>
      </c>
      <c r="K1021" s="286">
        <f>VLOOKUP(F1021,Terceros!A:D,4,FALSE)</f>
        <v>0</v>
      </c>
      <c r="L1021" s="61" t="s">
        <v>63</v>
      </c>
      <c r="M1021" s="57"/>
      <c r="N1021" s="58"/>
      <c r="O1021" s="57">
        <f t="shared" si="94"/>
        <v>0</v>
      </c>
      <c r="P1021" s="59"/>
      <c r="Q1021" s="58"/>
      <c r="R1021" s="57">
        <f t="shared" si="95"/>
        <v>0</v>
      </c>
      <c r="S1021" s="99">
        <f t="shared" si="99"/>
        <v>0</v>
      </c>
      <c r="T1021" s="56"/>
      <c r="U1021" s="60"/>
      <c r="V1021" s="322"/>
      <c r="W1021" s="56"/>
      <c r="X1021" s="242">
        <f>VLOOKUP(F1021,Terceros!A$2:A$301,1,FALSE)</f>
        <v>0</v>
      </c>
      <c r="Y1021" s="238">
        <f>VLOOKUP(H1021,CR!A$3:A$27,1,FALSE)</f>
        <v>0</v>
      </c>
      <c r="Z1021" s="285">
        <f>VLOOKUP(F1021,Terceros!A:B,2,FALSE)</f>
        <v>0</v>
      </c>
      <c r="AA1021" s="242">
        <f>VLOOKUP(H1021,CR!A$1:CK$26,89,FALSE)</f>
        <v>0</v>
      </c>
    </row>
    <row r="1022" spans="1:27" x14ac:dyDescent="0.25">
      <c r="A1022" s="5">
        <f t="shared" si="96"/>
        <v>1900</v>
      </c>
      <c r="B1022" s="5">
        <f t="shared" si="97"/>
        <v>1</v>
      </c>
      <c r="C1022" s="5" t="str">
        <f>VLOOKUP(B1022,Tablas!E$1:F$13,2,FALSE)</f>
        <v>1T</v>
      </c>
      <c r="D1022" s="60"/>
      <c r="E1022" s="55"/>
      <c r="F1022" s="243"/>
      <c r="G1022" s="419">
        <f>VLOOKUP(F1022,Terceros!A:C,3,FALSE)</f>
        <v>0</v>
      </c>
      <c r="H1022" s="243"/>
      <c r="I1022" s="56"/>
      <c r="J1022" s="286" t="str">
        <f t="shared" si="98"/>
        <v>n</v>
      </c>
      <c r="K1022" s="286">
        <f>VLOOKUP(F1022,Terceros!A:D,4,FALSE)</f>
        <v>0</v>
      </c>
      <c r="L1022" s="61" t="s">
        <v>63</v>
      </c>
      <c r="M1022" s="57"/>
      <c r="N1022" s="58"/>
      <c r="O1022" s="57">
        <f t="shared" si="94"/>
        <v>0</v>
      </c>
      <c r="P1022" s="59"/>
      <c r="Q1022" s="58"/>
      <c r="R1022" s="57">
        <f t="shared" si="95"/>
        <v>0</v>
      </c>
      <c r="S1022" s="99">
        <f t="shared" si="99"/>
        <v>0</v>
      </c>
      <c r="T1022" s="56"/>
      <c r="U1022" s="60"/>
      <c r="V1022" s="322"/>
      <c r="W1022" s="56"/>
      <c r="X1022" s="242">
        <f>VLOOKUP(F1022,Terceros!A$2:A$301,1,FALSE)</f>
        <v>0</v>
      </c>
      <c r="Y1022" s="238">
        <f>VLOOKUP(H1022,CR!A$3:A$27,1,FALSE)</f>
        <v>0</v>
      </c>
      <c r="Z1022" s="285">
        <f>VLOOKUP(F1022,Terceros!A:B,2,FALSE)</f>
        <v>0</v>
      </c>
      <c r="AA1022" s="242">
        <f>VLOOKUP(H1022,CR!A$1:CK$26,89,FALSE)</f>
        <v>0</v>
      </c>
    </row>
    <row r="1023" spans="1:27" x14ac:dyDescent="0.25">
      <c r="A1023" s="5">
        <f t="shared" si="96"/>
        <v>1900</v>
      </c>
      <c r="B1023" s="5">
        <f t="shared" si="97"/>
        <v>1</v>
      </c>
      <c r="C1023" s="5" t="str">
        <f>VLOOKUP(B1023,Tablas!E$1:F$13,2,FALSE)</f>
        <v>1T</v>
      </c>
      <c r="D1023" s="60"/>
      <c r="E1023" s="55"/>
      <c r="F1023" s="243"/>
      <c r="G1023" s="419">
        <f>VLOOKUP(F1023,Terceros!A:C,3,FALSE)</f>
        <v>0</v>
      </c>
      <c r="H1023" s="243"/>
      <c r="I1023" s="56"/>
      <c r="J1023" s="286" t="str">
        <f t="shared" si="98"/>
        <v>n</v>
      </c>
      <c r="K1023" s="286">
        <f>VLOOKUP(F1023,Terceros!A:D,4,FALSE)</f>
        <v>0</v>
      </c>
      <c r="L1023" s="61" t="s">
        <v>63</v>
      </c>
      <c r="M1023" s="57"/>
      <c r="N1023" s="58"/>
      <c r="O1023" s="57">
        <f t="shared" si="94"/>
        <v>0</v>
      </c>
      <c r="P1023" s="59"/>
      <c r="Q1023" s="58"/>
      <c r="R1023" s="57">
        <f t="shared" si="95"/>
        <v>0</v>
      </c>
      <c r="S1023" s="99">
        <f t="shared" si="99"/>
        <v>0</v>
      </c>
      <c r="T1023" s="56"/>
      <c r="U1023" s="60"/>
      <c r="V1023" s="322"/>
      <c r="W1023" s="56"/>
      <c r="X1023" s="242">
        <f>VLOOKUP(F1023,Terceros!A$2:A$301,1,FALSE)</f>
        <v>0</v>
      </c>
      <c r="Y1023" s="238">
        <f>VLOOKUP(H1023,CR!A$3:A$27,1,FALSE)</f>
        <v>0</v>
      </c>
      <c r="Z1023" s="285">
        <f>VLOOKUP(F1023,Terceros!A:B,2,FALSE)</f>
        <v>0</v>
      </c>
      <c r="AA1023" s="242">
        <f>VLOOKUP(H1023,CR!A$1:CK$26,89,FALSE)</f>
        <v>0</v>
      </c>
    </row>
    <row r="1024" spans="1:27" x14ac:dyDescent="0.25">
      <c r="A1024" s="5">
        <f t="shared" si="96"/>
        <v>1900</v>
      </c>
      <c r="B1024" s="5">
        <f t="shared" si="97"/>
        <v>1</v>
      </c>
      <c r="C1024" s="5" t="str">
        <f>VLOOKUP(B1024,Tablas!E$1:F$13,2,FALSE)</f>
        <v>1T</v>
      </c>
      <c r="D1024" s="60"/>
      <c r="E1024" s="55"/>
      <c r="F1024" s="243"/>
      <c r="G1024" s="419">
        <f>VLOOKUP(F1024,Terceros!A:C,3,FALSE)</f>
        <v>0</v>
      </c>
      <c r="H1024" s="243"/>
      <c r="I1024" s="56"/>
      <c r="J1024" s="286" t="str">
        <f t="shared" si="98"/>
        <v>n</v>
      </c>
      <c r="K1024" s="286">
        <f>VLOOKUP(F1024,Terceros!A:D,4,FALSE)</f>
        <v>0</v>
      </c>
      <c r="L1024" s="61" t="s">
        <v>63</v>
      </c>
      <c r="M1024" s="57"/>
      <c r="N1024" s="58"/>
      <c r="O1024" s="57">
        <f t="shared" si="94"/>
        <v>0</v>
      </c>
      <c r="P1024" s="59"/>
      <c r="Q1024" s="58"/>
      <c r="R1024" s="57">
        <f t="shared" si="95"/>
        <v>0</v>
      </c>
      <c r="S1024" s="99">
        <f t="shared" si="99"/>
        <v>0</v>
      </c>
      <c r="T1024" s="56"/>
      <c r="U1024" s="60"/>
      <c r="V1024" s="322"/>
      <c r="W1024" s="56"/>
      <c r="X1024" s="242">
        <f>VLOOKUP(F1024,Terceros!A$2:A$301,1,FALSE)</f>
        <v>0</v>
      </c>
      <c r="Y1024" s="238">
        <f>VLOOKUP(H1024,CR!A$3:A$27,1,FALSE)</f>
        <v>0</v>
      </c>
      <c r="Z1024" s="285">
        <f>VLOOKUP(F1024,Terceros!A:B,2,FALSE)</f>
        <v>0</v>
      </c>
      <c r="AA1024" s="242">
        <f>VLOOKUP(H1024,CR!A$1:CK$26,89,FALSE)</f>
        <v>0</v>
      </c>
    </row>
    <row r="1025" spans="1:27" x14ac:dyDescent="0.25">
      <c r="A1025" s="5">
        <f t="shared" si="96"/>
        <v>1900</v>
      </c>
      <c r="B1025" s="5">
        <f t="shared" si="97"/>
        <v>1</v>
      </c>
      <c r="C1025" s="5" t="str">
        <f>VLOOKUP(B1025,Tablas!E$1:F$13,2,FALSE)</f>
        <v>1T</v>
      </c>
      <c r="D1025" s="60"/>
      <c r="E1025" s="55"/>
      <c r="F1025" s="243"/>
      <c r="G1025" s="419">
        <f>VLOOKUP(F1025,Terceros!A:C,3,FALSE)</f>
        <v>0</v>
      </c>
      <c r="H1025" s="243"/>
      <c r="I1025" s="56"/>
      <c r="J1025" s="286" t="str">
        <f t="shared" si="98"/>
        <v>n</v>
      </c>
      <c r="K1025" s="286">
        <f>VLOOKUP(F1025,Terceros!A:D,4,FALSE)</f>
        <v>0</v>
      </c>
      <c r="L1025" s="61" t="s">
        <v>63</v>
      </c>
      <c r="M1025" s="57"/>
      <c r="N1025" s="58"/>
      <c r="O1025" s="57">
        <f t="shared" si="94"/>
        <v>0</v>
      </c>
      <c r="P1025" s="59"/>
      <c r="Q1025" s="58"/>
      <c r="R1025" s="57">
        <f t="shared" si="95"/>
        <v>0</v>
      </c>
      <c r="S1025" s="99">
        <f t="shared" si="99"/>
        <v>0</v>
      </c>
      <c r="T1025" s="56"/>
      <c r="U1025" s="60"/>
      <c r="V1025" s="322"/>
      <c r="W1025" s="56"/>
      <c r="X1025" s="242">
        <f>VLOOKUP(F1025,Terceros!A$2:A$301,1,FALSE)</f>
        <v>0</v>
      </c>
      <c r="Y1025" s="238">
        <f>VLOOKUP(H1025,CR!A$3:A$27,1,FALSE)</f>
        <v>0</v>
      </c>
      <c r="Z1025" s="285">
        <f>VLOOKUP(F1025,Terceros!A:B,2,FALSE)</f>
        <v>0</v>
      </c>
      <c r="AA1025" s="242">
        <f>VLOOKUP(H1025,CR!A$1:CK$26,89,FALSE)</f>
        <v>0</v>
      </c>
    </row>
    <row r="1026" spans="1:27" x14ac:dyDescent="0.25">
      <c r="A1026" s="5">
        <f t="shared" si="96"/>
        <v>1900</v>
      </c>
      <c r="B1026" s="5">
        <f t="shared" si="97"/>
        <v>1</v>
      </c>
      <c r="C1026" s="5" t="str">
        <f>VLOOKUP(B1026,Tablas!E$1:F$13,2,FALSE)</f>
        <v>1T</v>
      </c>
      <c r="D1026" s="60"/>
      <c r="E1026" s="55"/>
      <c r="F1026" s="243"/>
      <c r="G1026" s="419">
        <f>VLOOKUP(F1026,Terceros!A:C,3,FALSE)</f>
        <v>0</v>
      </c>
      <c r="H1026" s="243"/>
      <c r="I1026" s="56"/>
      <c r="J1026" s="286" t="str">
        <f t="shared" si="98"/>
        <v>n</v>
      </c>
      <c r="K1026" s="286">
        <f>VLOOKUP(F1026,Terceros!A:D,4,FALSE)</f>
        <v>0</v>
      </c>
      <c r="L1026" s="61" t="s">
        <v>63</v>
      </c>
      <c r="M1026" s="57"/>
      <c r="N1026" s="58"/>
      <c r="O1026" s="57">
        <f t="shared" si="94"/>
        <v>0</v>
      </c>
      <c r="P1026" s="59"/>
      <c r="Q1026" s="58"/>
      <c r="R1026" s="57">
        <f t="shared" si="95"/>
        <v>0</v>
      </c>
      <c r="S1026" s="99">
        <f t="shared" si="99"/>
        <v>0</v>
      </c>
      <c r="T1026" s="56"/>
      <c r="U1026" s="60"/>
      <c r="V1026" s="322"/>
      <c r="W1026" s="56"/>
      <c r="X1026" s="242">
        <f>VLOOKUP(F1026,Terceros!A$2:A$301,1,FALSE)</f>
        <v>0</v>
      </c>
      <c r="Y1026" s="238">
        <f>VLOOKUP(H1026,CR!A$3:A$27,1,FALSE)</f>
        <v>0</v>
      </c>
      <c r="Z1026" s="285">
        <f>VLOOKUP(F1026,Terceros!A:B,2,FALSE)</f>
        <v>0</v>
      </c>
      <c r="AA1026" s="242">
        <f>VLOOKUP(H1026,CR!A$1:CK$26,89,FALSE)</f>
        <v>0</v>
      </c>
    </row>
    <row r="1027" spans="1:27" x14ac:dyDescent="0.25">
      <c r="A1027" s="5">
        <f t="shared" si="96"/>
        <v>1900</v>
      </c>
      <c r="B1027" s="5">
        <f t="shared" si="97"/>
        <v>1</v>
      </c>
      <c r="C1027" s="5" t="str">
        <f>VLOOKUP(B1027,Tablas!E$1:F$13,2,FALSE)</f>
        <v>1T</v>
      </c>
      <c r="D1027" s="60"/>
      <c r="E1027" s="55"/>
      <c r="F1027" s="243"/>
      <c r="G1027" s="419">
        <f>VLOOKUP(F1027,Terceros!A:C,3,FALSE)</f>
        <v>0</v>
      </c>
      <c r="H1027" s="243"/>
      <c r="I1027" s="56"/>
      <c r="J1027" s="286" t="str">
        <f t="shared" si="98"/>
        <v>n</v>
      </c>
      <c r="K1027" s="286">
        <f>VLOOKUP(F1027,Terceros!A:D,4,FALSE)</f>
        <v>0</v>
      </c>
      <c r="L1027" s="61" t="s">
        <v>63</v>
      </c>
      <c r="M1027" s="57"/>
      <c r="N1027" s="58"/>
      <c r="O1027" s="57">
        <f t="shared" ref="O1027:O1090" si="100">ROUND(M1027*N1027,2)</f>
        <v>0</v>
      </c>
      <c r="P1027" s="59"/>
      <c r="Q1027" s="58"/>
      <c r="R1027" s="57">
        <f t="shared" ref="R1027:R1090" si="101">ROUND(Q1027*M1027,2)</f>
        <v>0</v>
      </c>
      <c r="S1027" s="99">
        <f t="shared" si="99"/>
        <v>0</v>
      </c>
      <c r="T1027" s="56"/>
      <c r="U1027" s="60"/>
      <c r="V1027" s="322"/>
      <c r="W1027" s="56"/>
      <c r="X1027" s="242">
        <f>VLOOKUP(F1027,Terceros!A$2:A$301,1,FALSE)</f>
        <v>0</v>
      </c>
      <c r="Y1027" s="238">
        <f>VLOOKUP(H1027,CR!A$3:A$27,1,FALSE)</f>
        <v>0</v>
      </c>
      <c r="Z1027" s="285">
        <f>VLOOKUP(F1027,Terceros!A:B,2,FALSE)</f>
        <v>0</v>
      </c>
      <c r="AA1027" s="242">
        <f>VLOOKUP(H1027,CR!A$1:CK$26,89,FALSE)</f>
        <v>0</v>
      </c>
    </row>
    <row r="1028" spans="1:27" x14ac:dyDescent="0.25">
      <c r="A1028" s="5">
        <f t="shared" si="96"/>
        <v>1900</v>
      </c>
      <c r="B1028" s="5">
        <f t="shared" si="97"/>
        <v>1</v>
      </c>
      <c r="C1028" s="5" t="str">
        <f>VLOOKUP(B1028,Tablas!E$1:F$13,2,FALSE)</f>
        <v>1T</v>
      </c>
      <c r="D1028" s="60"/>
      <c r="E1028" s="55"/>
      <c r="F1028" s="243"/>
      <c r="G1028" s="419">
        <f>VLOOKUP(F1028,Terceros!A:C,3,FALSE)</f>
        <v>0</v>
      </c>
      <c r="H1028" s="243"/>
      <c r="I1028" s="56"/>
      <c r="J1028" s="286" t="str">
        <f t="shared" si="98"/>
        <v>n</v>
      </c>
      <c r="K1028" s="286">
        <f>VLOOKUP(F1028,Terceros!A:D,4,FALSE)</f>
        <v>0</v>
      </c>
      <c r="L1028" s="61" t="s">
        <v>63</v>
      </c>
      <c r="M1028" s="57"/>
      <c r="N1028" s="58"/>
      <c r="O1028" s="57">
        <f t="shared" si="100"/>
        <v>0</v>
      </c>
      <c r="P1028" s="59"/>
      <c r="Q1028" s="58"/>
      <c r="R1028" s="57">
        <f t="shared" si="101"/>
        <v>0</v>
      </c>
      <c r="S1028" s="99">
        <f t="shared" si="99"/>
        <v>0</v>
      </c>
      <c r="T1028" s="56"/>
      <c r="U1028" s="60"/>
      <c r="V1028" s="322"/>
      <c r="W1028" s="56"/>
      <c r="X1028" s="242">
        <f>VLOOKUP(F1028,Terceros!A$2:A$301,1,FALSE)</f>
        <v>0</v>
      </c>
      <c r="Y1028" s="238">
        <f>VLOOKUP(H1028,CR!A$3:A$27,1,FALSE)</f>
        <v>0</v>
      </c>
      <c r="Z1028" s="285">
        <f>VLOOKUP(F1028,Terceros!A:B,2,FALSE)</f>
        <v>0</v>
      </c>
      <c r="AA1028" s="242">
        <f>VLOOKUP(H1028,CR!A$1:CK$26,89,FALSE)</f>
        <v>0</v>
      </c>
    </row>
    <row r="1029" spans="1:27" x14ac:dyDescent="0.25">
      <c r="A1029" s="5">
        <f t="shared" si="96"/>
        <v>1900</v>
      </c>
      <c r="B1029" s="5">
        <f t="shared" si="97"/>
        <v>1</v>
      </c>
      <c r="C1029" s="5" t="str">
        <f>VLOOKUP(B1029,Tablas!E$1:F$13,2,FALSE)</f>
        <v>1T</v>
      </c>
      <c r="D1029" s="60"/>
      <c r="E1029" s="55"/>
      <c r="F1029" s="243"/>
      <c r="G1029" s="419">
        <f>VLOOKUP(F1029,Terceros!A:C,3,FALSE)</f>
        <v>0</v>
      </c>
      <c r="H1029" s="243"/>
      <c r="I1029" s="56"/>
      <c r="J1029" s="286" t="str">
        <f t="shared" si="98"/>
        <v>n</v>
      </c>
      <c r="K1029" s="286">
        <f>VLOOKUP(F1029,Terceros!A:D,4,FALSE)</f>
        <v>0</v>
      </c>
      <c r="L1029" s="61" t="s">
        <v>63</v>
      </c>
      <c r="M1029" s="57"/>
      <c r="N1029" s="58"/>
      <c r="O1029" s="57">
        <f t="shared" si="100"/>
        <v>0</v>
      </c>
      <c r="P1029" s="59"/>
      <c r="Q1029" s="58"/>
      <c r="R1029" s="57">
        <f t="shared" si="101"/>
        <v>0</v>
      </c>
      <c r="S1029" s="99">
        <f t="shared" si="99"/>
        <v>0</v>
      </c>
      <c r="T1029" s="56"/>
      <c r="U1029" s="60"/>
      <c r="V1029" s="322"/>
      <c r="W1029" s="56"/>
      <c r="X1029" s="242">
        <f>VLOOKUP(F1029,Terceros!A$2:A$301,1,FALSE)</f>
        <v>0</v>
      </c>
      <c r="Y1029" s="238">
        <f>VLOOKUP(H1029,CR!A$3:A$27,1,FALSE)</f>
        <v>0</v>
      </c>
      <c r="Z1029" s="285">
        <f>VLOOKUP(F1029,Terceros!A:B,2,FALSE)</f>
        <v>0</v>
      </c>
      <c r="AA1029" s="242">
        <f>VLOOKUP(H1029,CR!A$1:CK$26,89,FALSE)</f>
        <v>0</v>
      </c>
    </row>
    <row r="1030" spans="1:27" x14ac:dyDescent="0.25">
      <c r="A1030" s="5">
        <f t="shared" si="96"/>
        <v>1900</v>
      </c>
      <c r="B1030" s="5">
        <f t="shared" si="97"/>
        <v>1</v>
      </c>
      <c r="C1030" s="5" t="str">
        <f>VLOOKUP(B1030,Tablas!E$1:F$13,2,FALSE)</f>
        <v>1T</v>
      </c>
      <c r="D1030" s="60"/>
      <c r="E1030" s="55"/>
      <c r="F1030" s="243"/>
      <c r="G1030" s="419">
        <f>VLOOKUP(F1030,Terceros!A:C,3,FALSE)</f>
        <v>0</v>
      </c>
      <c r="H1030" s="243"/>
      <c r="I1030" s="56"/>
      <c r="J1030" s="286" t="str">
        <f t="shared" si="98"/>
        <v>n</v>
      </c>
      <c r="K1030" s="286">
        <f>VLOOKUP(F1030,Terceros!A:D,4,FALSE)</f>
        <v>0</v>
      </c>
      <c r="L1030" s="61" t="s">
        <v>63</v>
      </c>
      <c r="M1030" s="57"/>
      <c r="N1030" s="58"/>
      <c r="O1030" s="57">
        <f t="shared" si="100"/>
        <v>0</v>
      </c>
      <c r="P1030" s="59"/>
      <c r="Q1030" s="58"/>
      <c r="R1030" s="57">
        <f t="shared" si="101"/>
        <v>0</v>
      </c>
      <c r="S1030" s="99">
        <f t="shared" si="99"/>
        <v>0</v>
      </c>
      <c r="T1030" s="56"/>
      <c r="U1030" s="60"/>
      <c r="V1030" s="322"/>
      <c r="W1030" s="56"/>
      <c r="X1030" s="242">
        <f>VLOOKUP(F1030,Terceros!A$2:A$301,1,FALSE)</f>
        <v>0</v>
      </c>
      <c r="Y1030" s="238">
        <f>VLOOKUP(H1030,CR!A$3:A$27,1,FALSE)</f>
        <v>0</v>
      </c>
      <c r="Z1030" s="285">
        <f>VLOOKUP(F1030,Terceros!A:B,2,FALSE)</f>
        <v>0</v>
      </c>
      <c r="AA1030" s="242">
        <f>VLOOKUP(H1030,CR!A$1:CK$26,89,FALSE)</f>
        <v>0</v>
      </c>
    </row>
    <row r="1031" spans="1:27" x14ac:dyDescent="0.25">
      <c r="A1031" s="5">
        <f t="shared" si="96"/>
        <v>1900</v>
      </c>
      <c r="B1031" s="5">
        <f t="shared" si="97"/>
        <v>1</v>
      </c>
      <c r="C1031" s="5" t="str">
        <f>VLOOKUP(B1031,Tablas!E$1:F$13,2,FALSE)</f>
        <v>1T</v>
      </c>
      <c r="D1031" s="60"/>
      <c r="E1031" s="55"/>
      <c r="F1031" s="243"/>
      <c r="G1031" s="419">
        <f>VLOOKUP(F1031,Terceros!A:C,3,FALSE)</f>
        <v>0</v>
      </c>
      <c r="H1031" s="243"/>
      <c r="I1031" s="56"/>
      <c r="J1031" s="286" t="str">
        <f t="shared" si="98"/>
        <v>n</v>
      </c>
      <c r="K1031" s="286">
        <f>VLOOKUP(F1031,Terceros!A:D,4,FALSE)</f>
        <v>0</v>
      </c>
      <c r="L1031" s="61" t="s">
        <v>63</v>
      </c>
      <c r="M1031" s="57"/>
      <c r="N1031" s="58"/>
      <c r="O1031" s="57">
        <f t="shared" si="100"/>
        <v>0</v>
      </c>
      <c r="P1031" s="59"/>
      <c r="Q1031" s="58"/>
      <c r="R1031" s="57">
        <f t="shared" si="101"/>
        <v>0</v>
      </c>
      <c r="S1031" s="99">
        <f t="shared" si="99"/>
        <v>0</v>
      </c>
      <c r="T1031" s="56"/>
      <c r="U1031" s="60"/>
      <c r="V1031" s="322"/>
      <c r="W1031" s="56"/>
      <c r="X1031" s="242">
        <f>VLOOKUP(F1031,Terceros!A$2:A$301,1,FALSE)</f>
        <v>0</v>
      </c>
      <c r="Y1031" s="238">
        <f>VLOOKUP(H1031,CR!A$3:A$27,1,FALSE)</f>
        <v>0</v>
      </c>
      <c r="Z1031" s="285">
        <f>VLOOKUP(F1031,Terceros!A:B,2,FALSE)</f>
        <v>0</v>
      </c>
      <c r="AA1031" s="242">
        <f>VLOOKUP(H1031,CR!A$1:CK$26,89,FALSE)</f>
        <v>0</v>
      </c>
    </row>
    <row r="1032" spans="1:27" x14ac:dyDescent="0.25">
      <c r="A1032" s="5">
        <f t="shared" si="96"/>
        <v>1900</v>
      </c>
      <c r="B1032" s="5">
        <f t="shared" si="97"/>
        <v>1</v>
      </c>
      <c r="C1032" s="5" t="str">
        <f>VLOOKUP(B1032,Tablas!E$1:F$13,2,FALSE)</f>
        <v>1T</v>
      </c>
      <c r="D1032" s="60"/>
      <c r="E1032" s="55"/>
      <c r="F1032" s="243"/>
      <c r="G1032" s="419">
        <f>VLOOKUP(F1032,Terceros!A:C,3,FALSE)</f>
        <v>0</v>
      </c>
      <c r="H1032" s="243"/>
      <c r="I1032" s="56"/>
      <c r="J1032" s="286" t="str">
        <f t="shared" si="98"/>
        <v>n</v>
      </c>
      <c r="K1032" s="286">
        <f>VLOOKUP(F1032,Terceros!A:D,4,FALSE)</f>
        <v>0</v>
      </c>
      <c r="L1032" s="61" t="s">
        <v>63</v>
      </c>
      <c r="M1032" s="57"/>
      <c r="N1032" s="58"/>
      <c r="O1032" s="57">
        <f t="shared" si="100"/>
        <v>0</v>
      </c>
      <c r="P1032" s="59"/>
      <c r="Q1032" s="58"/>
      <c r="R1032" s="57">
        <f t="shared" si="101"/>
        <v>0</v>
      </c>
      <c r="S1032" s="99">
        <f t="shared" si="99"/>
        <v>0</v>
      </c>
      <c r="T1032" s="56"/>
      <c r="U1032" s="60"/>
      <c r="V1032" s="322"/>
      <c r="W1032" s="56"/>
      <c r="X1032" s="242">
        <f>VLOOKUP(F1032,Terceros!A$2:A$301,1,FALSE)</f>
        <v>0</v>
      </c>
      <c r="Y1032" s="238">
        <f>VLOOKUP(H1032,CR!A$3:A$27,1,FALSE)</f>
        <v>0</v>
      </c>
      <c r="Z1032" s="285">
        <f>VLOOKUP(F1032,Terceros!A:B,2,FALSE)</f>
        <v>0</v>
      </c>
      <c r="AA1032" s="242">
        <f>VLOOKUP(H1032,CR!A$1:CK$26,89,FALSE)</f>
        <v>0</v>
      </c>
    </row>
    <row r="1033" spans="1:27" x14ac:dyDescent="0.25">
      <c r="A1033" s="5">
        <f t="shared" si="96"/>
        <v>1900</v>
      </c>
      <c r="B1033" s="5">
        <f t="shared" si="97"/>
        <v>1</v>
      </c>
      <c r="C1033" s="5" t="str">
        <f>VLOOKUP(B1033,Tablas!E$1:F$13,2,FALSE)</f>
        <v>1T</v>
      </c>
      <c r="D1033" s="60"/>
      <c r="E1033" s="55"/>
      <c r="F1033" s="243"/>
      <c r="G1033" s="419">
        <f>VLOOKUP(F1033,Terceros!A:C,3,FALSE)</f>
        <v>0</v>
      </c>
      <c r="H1033" s="243"/>
      <c r="I1033" s="56"/>
      <c r="J1033" s="286" t="str">
        <f t="shared" si="98"/>
        <v>n</v>
      </c>
      <c r="K1033" s="286">
        <f>VLOOKUP(F1033,Terceros!A:D,4,FALSE)</f>
        <v>0</v>
      </c>
      <c r="L1033" s="61" t="s">
        <v>63</v>
      </c>
      <c r="M1033" s="57"/>
      <c r="N1033" s="58"/>
      <c r="O1033" s="57">
        <f t="shared" si="100"/>
        <v>0</v>
      </c>
      <c r="P1033" s="59"/>
      <c r="Q1033" s="58"/>
      <c r="R1033" s="57">
        <f t="shared" si="101"/>
        <v>0</v>
      </c>
      <c r="S1033" s="99">
        <f t="shared" si="99"/>
        <v>0</v>
      </c>
      <c r="T1033" s="56"/>
      <c r="U1033" s="60"/>
      <c r="V1033" s="322"/>
      <c r="W1033" s="56"/>
      <c r="X1033" s="242">
        <f>VLOOKUP(F1033,Terceros!A$2:A$301,1,FALSE)</f>
        <v>0</v>
      </c>
      <c r="Y1033" s="238">
        <f>VLOOKUP(H1033,CR!A$3:A$27,1,FALSE)</f>
        <v>0</v>
      </c>
      <c r="Z1033" s="285">
        <f>VLOOKUP(F1033,Terceros!A:B,2,FALSE)</f>
        <v>0</v>
      </c>
      <c r="AA1033" s="242">
        <f>VLOOKUP(H1033,CR!A$1:CK$26,89,FALSE)</f>
        <v>0</v>
      </c>
    </row>
    <row r="1034" spans="1:27" x14ac:dyDescent="0.25">
      <c r="A1034" s="5">
        <f t="shared" si="96"/>
        <v>1900</v>
      </c>
      <c r="B1034" s="5">
        <f t="shared" si="97"/>
        <v>1</v>
      </c>
      <c r="C1034" s="5" t="str">
        <f>VLOOKUP(B1034,Tablas!E$1:F$13,2,FALSE)</f>
        <v>1T</v>
      </c>
      <c r="D1034" s="60"/>
      <c r="E1034" s="55"/>
      <c r="F1034" s="243"/>
      <c r="G1034" s="419">
        <f>VLOOKUP(F1034,Terceros!A:C,3,FALSE)</f>
        <v>0</v>
      </c>
      <c r="H1034" s="243"/>
      <c r="I1034" s="56"/>
      <c r="J1034" s="286" t="str">
        <f t="shared" si="98"/>
        <v>n</v>
      </c>
      <c r="K1034" s="286">
        <f>VLOOKUP(F1034,Terceros!A:D,4,FALSE)</f>
        <v>0</v>
      </c>
      <c r="L1034" s="61" t="s">
        <v>63</v>
      </c>
      <c r="M1034" s="57"/>
      <c r="N1034" s="58"/>
      <c r="O1034" s="57">
        <f t="shared" si="100"/>
        <v>0</v>
      </c>
      <c r="P1034" s="59"/>
      <c r="Q1034" s="58"/>
      <c r="R1034" s="57">
        <f t="shared" si="101"/>
        <v>0</v>
      </c>
      <c r="S1034" s="99">
        <f t="shared" si="99"/>
        <v>0</v>
      </c>
      <c r="T1034" s="56"/>
      <c r="U1034" s="60"/>
      <c r="V1034" s="322"/>
      <c r="W1034" s="56"/>
      <c r="X1034" s="242">
        <f>VLOOKUP(F1034,Terceros!A$2:A$301,1,FALSE)</f>
        <v>0</v>
      </c>
      <c r="Y1034" s="238">
        <f>VLOOKUP(H1034,CR!A$3:A$27,1,FALSE)</f>
        <v>0</v>
      </c>
      <c r="Z1034" s="285">
        <f>VLOOKUP(F1034,Terceros!A:B,2,FALSE)</f>
        <v>0</v>
      </c>
      <c r="AA1034" s="242">
        <f>VLOOKUP(H1034,CR!A$1:CK$26,89,FALSE)</f>
        <v>0</v>
      </c>
    </row>
    <row r="1035" spans="1:27" x14ac:dyDescent="0.25">
      <c r="A1035" s="5">
        <f t="shared" si="96"/>
        <v>1900</v>
      </c>
      <c r="B1035" s="5">
        <f t="shared" si="97"/>
        <v>1</v>
      </c>
      <c r="C1035" s="5" t="str">
        <f>VLOOKUP(B1035,Tablas!E$1:F$13,2,FALSE)</f>
        <v>1T</v>
      </c>
      <c r="D1035" s="60"/>
      <c r="E1035" s="55"/>
      <c r="F1035" s="243"/>
      <c r="G1035" s="419">
        <f>VLOOKUP(F1035,Terceros!A:C,3,FALSE)</f>
        <v>0</v>
      </c>
      <c r="H1035" s="243"/>
      <c r="I1035" s="56"/>
      <c r="J1035" s="286" t="str">
        <f t="shared" si="98"/>
        <v>n</v>
      </c>
      <c r="K1035" s="286">
        <f>VLOOKUP(F1035,Terceros!A:D,4,FALSE)</f>
        <v>0</v>
      </c>
      <c r="L1035" s="61" t="s">
        <v>63</v>
      </c>
      <c r="M1035" s="57"/>
      <c r="N1035" s="58"/>
      <c r="O1035" s="57">
        <f t="shared" si="100"/>
        <v>0</v>
      </c>
      <c r="P1035" s="59"/>
      <c r="Q1035" s="58"/>
      <c r="R1035" s="57">
        <f t="shared" si="101"/>
        <v>0</v>
      </c>
      <c r="S1035" s="99">
        <f t="shared" si="99"/>
        <v>0</v>
      </c>
      <c r="T1035" s="56"/>
      <c r="U1035" s="60"/>
      <c r="V1035" s="322"/>
      <c r="W1035" s="56"/>
      <c r="X1035" s="242">
        <f>VLOOKUP(F1035,Terceros!A$2:A$301,1,FALSE)</f>
        <v>0</v>
      </c>
      <c r="Y1035" s="238">
        <f>VLOOKUP(H1035,CR!A$3:A$27,1,FALSE)</f>
        <v>0</v>
      </c>
      <c r="Z1035" s="285">
        <f>VLOOKUP(F1035,Terceros!A:B,2,FALSE)</f>
        <v>0</v>
      </c>
      <c r="AA1035" s="242">
        <f>VLOOKUP(H1035,CR!A$1:CK$26,89,FALSE)</f>
        <v>0</v>
      </c>
    </row>
    <row r="1036" spans="1:27" x14ac:dyDescent="0.25">
      <c r="A1036" s="5">
        <f t="shared" si="96"/>
        <v>1900</v>
      </c>
      <c r="B1036" s="5">
        <f t="shared" si="97"/>
        <v>1</v>
      </c>
      <c r="C1036" s="5" t="str">
        <f>VLOOKUP(B1036,Tablas!E$1:F$13,2,FALSE)</f>
        <v>1T</v>
      </c>
      <c r="D1036" s="60"/>
      <c r="E1036" s="55"/>
      <c r="F1036" s="243"/>
      <c r="G1036" s="419">
        <f>VLOOKUP(F1036,Terceros!A:C,3,FALSE)</f>
        <v>0</v>
      </c>
      <c r="H1036" s="243"/>
      <c r="I1036" s="56"/>
      <c r="J1036" s="286" t="str">
        <f t="shared" si="98"/>
        <v>n</v>
      </c>
      <c r="K1036" s="286">
        <f>VLOOKUP(F1036,Terceros!A:D,4,FALSE)</f>
        <v>0</v>
      </c>
      <c r="L1036" s="61" t="s">
        <v>63</v>
      </c>
      <c r="M1036" s="57"/>
      <c r="N1036" s="58"/>
      <c r="O1036" s="57">
        <f t="shared" si="100"/>
        <v>0</v>
      </c>
      <c r="P1036" s="59"/>
      <c r="Q1036" s="58"/>
      <c r="R1036" s="57">
        <f t="shared" si="101"/>
        <v>0</v>
      </c>
      <c r="S1036" s="99">
        <f t="shared" si="99"/>
        <v>0</v>
      </c>
      <c r="T1036" s="56"/>
      <c r="U1036" s="60"/>
      <c r="V1036" s="322"/>
      <c r="W1036" s="56"/>
      <c r="X1036" s="242">
        <f>VLOOKUP(F1036,Terceros!A$2:A$301,1,FALSE)</f>
        <v>0</v>
      </c>
      <c r="Y1036" s="238">
        <f>VLOOKUP(H1036,CR!A$3:A$27,1,FALSE)</f>
        <v>0</v>
      </c>
      <c r="Z1036" s="285">
        <f>VLOOKUP(F1036,Terceros!A:B,2,FALSE)</f>
        <v>0</v>
      </c>
      <c r="AA1036" s="242">
        <f>VLOOKUP(H1036,CR!A$1:CK$26,89,FALSE)</f>
        <v>0</v>
      </c>
    </row>
    <row r="1037" spans="1:27" x14ac:dyDescent="0.25">
      <c r="A1037" s="5">
        <f t="shared" si="96"/>
        <v>1900</v>
      </c>
      <c r="B1037" s="5">
        <f t="shared" si="97"/>
        <v>1</v>
      </c>
      <c r="C1037" s="5" t="str">
        <f>VLOOKUP(B1037,Tablas!E$1:F$13,2,FALSE)</f>
        <v>1T</v>
      </c>
      <c r="D1037" s="60"/>
      <c r="E1037" s="55"/>
      <c r="F1037" s="243"/>
      <c r="G1037" s="419">
        <f>VLOOKUP(F1037,Terceros!A:C,3,FALSE)</f>
        <v>0</v>
      </c>
      <c r="H1037" s="243"/>
      <c r="I1037" s="56"/>
      <c r="J1037" s="286" t="str">
        <f t="shared" si="98"/>
        <v>n</v>
      </c>
      <c r="K1037" s="286">
        <f>VLOOKUP(F1037,Terceros!A:D,4,FALSE)</f>
        <v>0</v>
      </c>
      <c r="L1037" s="61" t="s">
        <v>63</v>
      </c>
      <c r="M1037" s="57"/>
      <c r="N1037" s="58"/>
      <c r="O1037" s="57">
        <f t="shared" si="100"/>
        <v>0</v>
      </c>
      <c r="P1037" s="59"/>
      <c r="Q1037" s="58"/>
      <c r="R1037" s="57">
        <f t="shared" si="101"/>
        <v>0</v>
      </c>
      <c r="S1037" s="99">
        <f t="shared" si="99"/>
        <v>0</v>
      </c>
      <c r="T1037" s="56"/>
      <c r="U1037" s="60"/>
      <c r="V1037" s="322"/>
      <c r="W1037" s="56"/>
      <c r="X1037" s="242">
        <f>VLOOKUP(F1037,Terceros!A$2:A$301,1,FALSE)</f>
        <v>0</v>
      </c>
      <c r="Y1037" s="238">
        <f>VLOOKUP(H1037,CR!A$3:A$27,1,FALSE)</f>
        <v>0</v>
      </c>
      <c r="Z1037" s="285">
        <f>VLOOKUP(F1037,Terceros!A:B,2,FALSE)</f>
        <v>0</v>
      </c>
      <c r="AA1037" s="242">
        <f>VLOOKUP(H1037,CR!A$1:CK$26,89,FALSE)</f>
        <v>0</v>
      </c>
    </row>
    <row r="1038" spans="1:27" x14ac:dyDescent="0.25">
      <c r="A1038" s="5">
        <f t="shared" si="96"/>
        <v>1900</v>
      </c>
      <c r="B1038" s="5">
        <f t="shared" si="97"/>
        <v>1</v>
      </c>
      <c r="C1038" s="5" t="str">
        <f>VLOOKUP(B1038,Tablas!E$1:F$13,2,FALSE)</f>
        <v>1T</v>
      </c>
      <c r="D1038" s="60"/>
      <c r="E1038" s="55"/>
      <c r="F1038" s="243"/>
      <c r="G1038" s="419">
        <f>VLOOKUP(F1038,Terceros!A:C,3,FALSE)</f>
        <v>0</v>
      </c>
      <c r="H1038" s="243"/>
      <c r="I1038" s="56"/>
      <c r="J1038" s="286" t="str">
        <f t="shared" si="98"/>
        <v>n</v>
      </c>
      <c r="K1038" s="286">
        <f>VLOOKUP(F1038,Terceros!A:D,4,FALSE)</f>
        <v>0</v>
      </c>
      <c r="L1038" s="61" t="s">
        <v>63</v>
      </c>
      <c r="M1038" s="57"/>
      <c r="N1038" s="58"/>
      <c r="O1038" s="57">
        <f t="shared" si="100"/>
        <v>0</v>
      </c>
      <c r="P1038" s="59"/>
      <c r="Q1038" s="58"/>
      <c r="R1038" s="57">
        <f t="shared" si="101"/>
        <v>0</v>
      </c>
      <c r="S1038" s="99">
        <f t="shared" si="99"/>
        <v>0</v>
      </c>
      <c r="T1038" s="56"/>
      <c r="U1038" s="60"/>
      <c r="V1038" s="322"/>
      <c r="W1038" s="56"/>
      <c r="X1038" s="242">
        <f>VLOOKUP(F1038,Terceros!A$2:A$301,1,FALSE)</f>
        <v>0</v>
      </c>
      <c r="Y1038" s="238">
        <f>VLOOKUP(H1038,CR!A$3:A$27,1,FALSE)</f>
        <v>0</v>
      </c>
      <c r="Z1038" s="285">
        <f>VLOOKUP(F1038,Terceros!A:B,2,FALSE)</f>
        <v>0</v>
      </c>
      <c r="AA1038" s="242">
        <f>VLOOKUP(H1038,CR!A$1:CK$26,89,FALSE)</f>
        <v>0</v>
      </c>
    </row>
    <row r="1039" spans="1:27" x14ac:dyDescent="0.25">
      <c r="A1039" s="5">
        <f t="shared" si="96"/>
        <v>1900</v>
      </c>
      <c r="B1039" s="5">
        <f t="shared" si="97"/>
        <v>1</v>
      </c>
      <c r="C1039" s="5" t="str">
        <f>VLOOKUP(B1039,Tablas!E$1:F$13,2,FALSE)</f>
        <v>1T</v>
      </c>
      <c r="D1039" s="60"/>
      <c r="E1039" s="55"/>
      <c r="F1039" s="243"/>
      <c r="G1039" s="419">
        <f>VLOOKUP(F1039,Terceros!A:C,3,FALSE)</f>
        <v>0</v>
      </c>
      <c r="H1039" s="243"/>
      <c r="I1039" s="56"/>
      <c r="J1039" s="286" t="str">
        <f t="shared" si="98"/>
        <v>n</v>
      </c>
      <c r="K1039" s="286">
        <f>VLOOKUP(F1039,Terceros!A:D,4,FALSE)</f>
        <v>0</v>
      </c>
      <c r="L1039" s="61" t="s">
        <v>63</v>
      </c>
      <c r="M1039" s="57"/>
      <c r="N1039" s="58"/>
      <c r="O1039" s="57">
        <f t="shared" si="100"/>
        <v>0</v>
      </c>
      <c r="P1039" s="59"/>
      <c r="Q1039" s="58"/>
      <c r="R1039" s="57">
        <f t="shared" si="101"/>
        <v>0</v>
      </c>
      <c r="S1039" s="99">
        <f t="shared" si="99"/>
        <v>0</v>
      </c>
      <c r="T1039" s="56"/>
      <c r="U1039" s="60"/>
      <c r="V1039" s="322"/>
      <c r="W1039" s="56"/>
      <c r="X1039" s="242">
        <f>VLOOKUP(F1039,Terceros!A$2:A$301,1,FALSE)</f>
        <v>0</v>
      </c>
      <c r="Y1039" s="238">
        <f>VLOOKUP(H1039,CR!A$3:A$27,1,FALSE)</f>
        <v>0</v>
      </c>
      <c r="Z1039" s="285">
        <f>VLOOKUP(F1039,Terceros!A:B,2,FALSE)</f>
        <v>0</v>
      </c>
      <c r="AA1039" s="242">
        <f>VLOOKUP(H1039,CR!A$1:CK$26,89,FALSE)</f>
        <v>0</v>
      </c>
    </row>
    <row r="1040" spans="1:27" x14ac:dyDescent="0.25">
      <c r="A1040" s="5">
        <f t="shared" si="96"/>
        <v>1900</v>
      </c>
      <c r="B1040" s="5">
        <f t="shared" si="97"/>
        <v>1</v>
      </c>
      <c r="C1040" s="5" t="str">
        <f>VLOOKUP(B1040,Tablas!E$1:F$13,2,FALSE)</f>
        <v>1T</v>
      </c>
      <c r="D1040" s="60"/>
      <c r="E1040" s="55"/>
      <c r="F1040" s="243"/>
      <c r="G1040" s="419">
        <f>VLOOKUP(F1040,Terceros!A:C,3,FALSE)</f>
        <v>0</v>
      </c>
      <c r="H1040" s="243"/>
      <c r="I1040" s="56"/>
      <c r="J1040" s="286" t="str">
        <f t="shared" si="98"/>
        <v>n</v>
      </c>
      <c r="K1040" s="286">
        <f>VLOOKUP(F1040,Terceros!A:D,4,FALSE)</f>
        <v>0</v>
      </c>
      <c r="L1040" s="61" t="s">
        <v>63</v>
      </c>
      <c r="M1040" s="57"/>
      <c r="N1040" s="58"/>
      <c r="O1040" s="57">
        <f t="shared" si="100"/>
        <v>0</v>
      </c>
      <c r="P1040" s="59"/>
      <c r="Q1040" s="58"/>
      <c r="R1040" s="57">
        <f t="shared" si="101"/>
        <v>0</v>
      </c>
      <c r="S1040" s="99">
        <f t="shared" si="99"/>
        <v>0</v>
      </c>
      <c r="T1040" s="56"/>
      <c r="U1040" s="60"/>
      <c r="V1040" s="322"/>
      <c r="W1040" s="56"/>
      <c r="X1040" s="242">
        <f>VLOOKUP(F1040,Terceros!A$2:A$301,1,FALSE)</f>
        <v>0</v>
      </c>
      <c r="Y1040" s="238">
        <f>VLOOKUP(H1040,CR!A$3:A$27,1,FALSE)</f>
        <v>0</v>
      </c>
      <c r="Z1040" s="285">
        <f>VLOOKUP(F1040,Terceros!A:B,2,FALSE)</f>
        <v>0</v>
      </c>
      <c r="AA1040" s="242">
        <f>VLOOKUP(H1040,CR!A$1:CK$26,89,FALSE)</f>
        <v>0</v>
      </c>
    </row>
    <row r="1041" spans="1:27" x14ac:dyDescent="0.25">
      <c r="A1041" s="5">
        <f t="shared" si="96"/>
        <v>1900</v>
      </c>
      <c r="B1041" s="5">
        <f t="shared" si="97"/>
        <v>1</v>
      </c>
      <c r="C1041" s="5" t="str">
        <f>VLOOKUP(B1041,Tablas!E$1:F$13,2,FALSE)</f>
        <v>1T</v>
      </c>
      <c r="D1041" s="60"/>
      <c r="E1041" s="55"/>
      <c r="F1041" s="243"/>
      <c r="G1041" s="419">
        <f>VLOOKUP(F1041,Terceros!A:C,3,FALSE)</f>
        <v>0</v>
      </c>
      <c r="H1041" s="243"/>
      <c r="I1041" s="56"/>
      <c r="J1041" s="286" t="str">
        <f t="shared" si="98"/>
        <v>n</v>
      </c>
      <c r="K1041" s="286">
        <f>VLOOKUP(F1041,Terceros!A:D,4,FALSE)</f>
        <v>0</v>
      </c>
      <c r="L1041" s="61" t="s">
        <v>63</v>
      </c>
      <c r="M1041" s="57"/>
      <c r="N1041" s="58"/>
      <c r="O1041" s="57">
        <f t="shared" si="100"/>
        <v>0</v>
      </c>
      <c r="P1041" s="59"/>
      <c r="Q1041" s="58"/>
      <c r="R1041" s="57">
        <f t="shared" si="101"/>
        <v>0</v>
      </c>
      <c r="S1041" s="99">
        <f t="shared" si="99"/>
        <v>0</v>
      </c>
      <c r="T1041" s="56"/>
      <c r="U1041" s="60"/>
      <c r="V1041" s="322"/>
      <c r="W1041" s="56"/>
      <c r="X1041" s="242">
        <f>VLOOKUP(F1041,Terceros!A$2:A$301,1,FALSE)</f>
        <v>0</v>
      </c>
      <c r="Y1041" s="238">
        <f>VLOOKUP(H1041,CR!A$3:A$27,1,FALSE)</f>
        <v>0</v>
      </c>
      <c r="Z1041" s="285">
        <f>VLOOKUP(F1041,Terceros!A:B,2,FALSE)</f>
        <v>0</v>
      </c>
      <c r="AA1041" s="242">
        <f>VLOOKUP(H1041,CR!A$1:CK$26,89,FALSE)</f>
        <v>0</v>
      </c>
    </row>
    <row r="1042" spans="1:27" x14ac:dyDescent="0.25">
      <c r="A1042" s="5">
        <f t="shared" si="96"/>
        <v>1900</v>
      </c>
      <c r="B1042" s="5">
        <f t="shared" si="97"/>
        <v>1</v>
      </c>
      <c r="C1042" s="5" t="str">
        <f>VLOOKUP(B1042,Tablas!E$1:F$13,2,FALSE)</f>
        <v>1T</v>
      </c>
      <c r="D1042" s="60"/>
      <c r="E1042" s="55"/>
      <c r="F1042" s="243"/>
      <c r="G1042" s="419">
        <f>VLOOKUP(F1042,Terceros!A:C,3,FALSE)</f>
        <v>0</v>
      </c>
      <c r="H1042" s="243"/>
      <c r="I1042" s="56"/>
      <c r="J1042" s="286" t="str">
        <f t="shared" si="98"/>
        <v>n</v>
      </c>
      <c r="K1042" s="286">
        <f>VLOOKUP(F1042,Terceros!A:D,4,FALSE)</f>
        <v>0</v>
      </c>
      <c r="L1042" s="61" t="s">
        <v>63</v>
      </c>
      <c r="M1042" s="57"/>
      <c r="N1042" s="58"/>
      <c r="O1042" s="57">
        <f t="shared" si="100"/>
        <v>0</v>
      </c>
      <c r="P1042" s="59"/>
      <c r="Q1042" s="58"/>
      <c r="R1042" s="57">
        <f t="shared" si="101"/>
        <v>0</v>
      </c>
      <c r="S1042" s="99">
        <f t="shared" si="99"/>
        <v>0</v>
      </c>
      <c r="T1042" s="56"/>
      <c r="U1042" s="60"/>
      <c r="V1042" s="322"/>
      <c r="W1042" s="56"/>
      <c r="X1042" s="242">
        <f>VLOOKUP(F1042,Terceros!A$2:A$301,1,FALSE)</f>
        <v>0</v>
      </c>
      <c r="Y1042" s="238">
        <f>VLOOKUP(H1042,CR!A$3:A$27,1,FALSE)</f>
        <v>0</v>
      </c>
      <c r="Z1042" s="285">
        <f>VLOOKUP(F1042,Terceros!A:B,2,FALSE)</f>
        <v>0</v>
      </c>
      <c r="AA1042" s="242">
        <f>VLOOKUP(H1042,CR!A$1:CK$26,89,FALSE)</f>
        <v>0</v>
      </c>
    </row>
    <row r="1043" spans="1:27" x14ac:dyDescent="0.25">
      <c r="A1043" s="5">
        <f t="shared" si="96"/>
        <v>1900</v>
      </c>
      <c r="B1043" s="5">
        <f t="shared" si="97"/>
        <v>1</v>
      </c>
      <c r="C1043" s="5" t="str">
        <f>VLOOKUP(B1043,Tablas!E$1:F$13,2,FALSE)</f>
        <v>1T</v>
      </c>
      <c r="D1043" s="60"/>
      <c r="E1043" s="55"/>
      <c r="F1043" s="243"/>
      <c r="G1043" s="419">
        <f>VLOOKUP(F1043,Terceros!A:C,3,FALSE)</f>
        <v>0</v>
      </c>
      <c r="H1043" s="243"/>
      <c r="I1043" s="56"/>
      <c r="J1043" s="286" t="str">
        <f t="shared" si="98"/>
        <v>n</v>
      </c>
      <c r="K1043" s="286">
        <f>VLOOKUP(F1043,Terceros!A:D,4,FALSE)</f>
        <v>0</v>
      </c>
      <c r="L1043" s="61" t="s">
        <v>63</v>
      </c>
      <c r="M1043" s="57"/>
      <c r="N1043" s="58"/>
      <c r="O1043" s="57">
        <f t="shared" si="100"/>
        <v>0</v>
      </c>
      <c r="P1043" s="59"/>
      <c r="Q1043" s="58"/>
      <c r="R1043" s="57">
        <f t="shared" si="101"/>
        <v>0</v>
      </c>
      <c r="S1043" s="99">
        <f t="shared" si="99"/>
        <v>0</v>
      </c>
      <c r="T1043" s="56"/>
      <c r="U1043" s="60"/>
      <c r="V1043" s="322"/>
      <c r="W1043" s="56"/>
      <c r="X1043" s="242">
        <f>VLOOKUP(F1043,Terceros!A$2:A$301,1,FALSE)</f>
        <v>0</v>
      </c>
      <c r="Y1043" s="238">
        <f>VLOOKUP(H1043,CR!A$3:A$27,1,FALSE)</f>
        <v>0</v>
      </c>
      <c r="Z1043" s="285">
        <f>VLOOKUP(F1043,Terceros!A:B,2,FALSE)</f>
        <v>0</v>
      </c>
      <c r="AA1043" s="242">
        <f>VLOOKUP(H1043,CR!A$1:CK$26,89,FALSE)</f>
        <v>0</v>
      </c>
    </row>
    <row r="1044" spans="1:27" x14ac:dyDescent="0.25">
      <c r="A1044" s="5">
        <f t="shared" si="96"/>
        <v>1900</v>
      </c>
      <c r="B1044" s="5">
        <f t="shared" si="97"/>
        <v>1</v>
      </c>
      <c r="C1044" s="5" t="str">
        <f>VLOOKUP(B1044,Tablas!E$1:F$13,2,FALSE)</f>
        <v>1T</v>
      </c>
      <c r="D1044" s="60"/>
      <c r="E1044" s="55"/>
      <c r="F1044" s="243"/>
      <c r="G1044" s="419">
        <f>VLOOKUP(F1044,Terceros!A:C,3,FALSE)</f>
        <v>0</v>
      </c>
      <c r="H1044" s="243"/>
      <c r="I1044" s="56"/>
      <c r="J1044" s="286" t="str">
        <f t="shared" si="98"/>
        <v>n</v>
      </c>
      <c r="K1044" s="286">
        <f>VLOOKUP(F1044,Terceros!A:D,4,FALSE)</f>
        <v>0</v>
      </c>
      <c r="L1044" s="61" t="s">
        <v>63</v>
      </c>
      <c r="M1044" s="57"/>
      <c r="N1044" s="58"/>
      <c r="O1044" s="57">
        <f t="shared" si="100"/>
        <v>0</v>
      </c>
      <c r="P1044" s="59"/>
      <c r="Q1044" s="58"/>
      <c r="R1044" s="57">
        <f t="shared" si="101"/>
        <v>0</v>
      </c>
      <c r="S1044" s="99">
        <f t="shared" si="99"/>
        <v>0</v>
      </c>
      <c r="T1044" s="56"/>
      <c r="U1044" s="60"/>
      <c r="V1044" s="322"/>
      <c r="W1044" s="56"/>
      <c r="X1044" s="242">
        <f>VLOOKUP(F1044,Terceros!A$2:A$301,1,FALSE)</f>
        <v>0</v>
      </c>
      <c r="Y1044" s="238">
        <f>VLOOKUP(H1044,CR!A$3:A$27,1,FALSE)</f>
        <v>0</v>
      </c>
      <c r="Z1044" s="285">
        <f>VLOOKUP(F1044,Terceros!A:B,2,FALSE)</f>
        <v>0</v>
      </c>
      <c r="AA1044" s="242">
        <f>VLOOKUP(H1044,CR!A$1:CK$26,89,FALSE)</f>
        <v>0</v>
      </c>
    </row>
    <row r="1045" spans="1:27" x14ac:dyDescent="0.25">
      <c r="A1045" s="5">
        <f t="shared" si="96"/>
        <v>1900</v>
      </c>
      <c r="B1045" s="5">
        <f t="shared" si="97"/>
        <v>1</v>
      </c>
      <c r="C1045" s="5" t="str">
        <f>VLOOKUP(B1045,Tablas!E$1:F$13,2,FALSE)</f>
        <v>1T</v>
      </c>
      <c r="D1045" s="60"/>
      <c r="E1045" s="55"/>
      <c r="F1045" s="243"/>
      <c r="G1045" s="419">
        <f>VLOOKUP(F1045,Terceros!A:C,3,FALSE)</f>
        <v>0</v>
      </c>
      <c r="H1045" s="243"/>
      <c r="I1045" s="56"/>
      <c r="J1045" s="286" t="str">
        <f t="shared" si="98"/>
        <v>n</v>
      </c>
      <c r="K1045" s="286">
        <f>VLOOKUP(F1045,Terceros!A:D,4,FALSE)</f>
        <v>0</v>
      </c>
      <c r="L1045" s="61" t="s">
        <v>63</v>
      </c>
      <c r="M1045" s="57"/>
      <c r="N1045" s="58"/>
      <c r="O1045" s="57">
        <f t="shared" si="100"/>
        <v>0</v>
      </c>
      <c r="P1045" s="59"/>
      <c r="Q1045" s="58"/>
      <c r="R1045" s="57">
        <f t="shared" si="101"/>
        <v>0</v>
      </c>
      <c r="S1045" s="99">
        <f t="shared" si="99"/>
        <v>0</v>
      </c>
      <c r="T1045" s="56"/>
      <c r="U1045" s="60"/>
      <c r="V1045" s="322"/>
      <c r="W1045" s="56"/>
      <c r="X1045" s="242">
        <f>VLOOKUP(F1045,Terceros!A$2:A$301,1,FALSE)</f>
        <v>0</v>
      </c>
      <c r="Y1045" s="238">
        <f>VLOOKUP(H1045,CR!A$3:A$27,1,FALSE)</f>
        <v>0</v>
      </c>
      <c r="Z1045" s="285">
        <f>VLOOKUP(F1045,Terceros!A:B,2,FALSE)</f>
        <v>0</v>
      </c>
      <c r="AA1045" s="242">
        <f>VLOOKUP(H1045,CR!A$1:CK$26,89,FALSE)</f>
        <v>0</v>
      </c>
    </row>
    <row r="1046" spans="1:27" x14ac:dyDescent="0.25">
      <c r="A1046" s="5">
        <f t="shared" si="96"/>
        <v>1900</v>
      </c>
      <c r="B1046" s="5">
        <f t="shared" si="97"/>
        <v>1</v>
      </c>
      <c r="C1046" s="5" t="str">
        <f>VLOOKUP(B1046,Tablas!E$1:F$13,2,FALSE)</f>
        <v>1T</v>
      </c>
      <c r="D1046" s="60"/>
      <c r="E1046" s="55"/>
      <c r="F1046" s="243"/>
      <c r="G1046" s="419">
        <f>VLOOKUP(F1046,Terceros!A:C,3,FALSE)</f>
        <v>0</v>
      </c>
      <c r="H1046" s="243"/>
      <c r="I1046" s="56"/>
      <c r="J1046" s="286" t="str">
        <f t="shared" si="98"/>
        <v>n</v>
      </c>
      <c r="K1046" s="286">
        <f>VLOOKUP(F1046,Terceros!A:D,4,FALSE)</f>
        <v>0</v>
      </c>
      <c r="L1046" s="61" t="s">
        <v>63</v>
      </c>
      <c r="M1046" s="57"/>
      <c r="N1046" s="58"/>
      <c r="O1046" s="57">
        <f t="shared" si="100"/>
        <v>0</v>
      </c>
      <c r="P1046" s="59"/>
      <c r="Q1046" s="58"/>
      <c r="R1046" s="57">
        <f t="shared" si="101"/>
        <v>0</v>
      </c>
      <c r="S1046" s="99">
        <f t="shared" si="99"/>
        <v>0</v>
      </c>
      <c r="T1046" s="56"/>
      <c r="U1046" s="60"/>
      <c r="V1046" s="322"/>
      <c r="W1046" s="56"/>
      <c r="X1046" s="242">
        <f>VLOOKUP(F1046,Terceros!A$2:A$301,1,FALSE)</f>
        <v>0</v>
      </c>
      <c r="Y1046" s="238">
        <f>VLOOKUP(H1046,CR!A$3:A$27,1,FALSE)</f>
        <v>0</v>
      </c>
      <c r="Z1046" s="285">
        <f>VLOOKUP(F1046,Terceros!A:B,2,FALSE)</f>
        <v>0</v>
      </c>
      <c r="AA1046" s="242">
        <f>VLOOKUP(H1046,CR!A$1:CK$26,89,FALSE)</f>
        <v>0</v>
      </c>
    </row>
    <row r="1047" spans="1:27" x14ac:dyDescent="0.25">
      <c r="A1047" s="5">
        <f t="shared" si="96"/>
        <v>1900</v>
      </c>
      <c r="B1047" s="5">
        <f t="shared" si="97"/>
        <v>1</v>
      </c>
      <c r="C1047" s="5" t="str">
        <f>VLOOKUP(B1047,Tablas!E$1:F$13,2,FALSE)</f>
        <v>1T</v>
      </c>
      <c r="D1047" s="60"/>
      <c r="E1047" s="55"/>
      <c r="F1047" s="243"/>
      <c r="G1047" s="419">
        <f>VLOOKUP(F1047,Terceros!A:C,3,FALSE)</f>
        <v>0</v>
      </c>
      <c r="H1047" s="243"/>
      <c r="I1047" s="56"/>
      <c r="J1047" s="286" t="str">
        <f t="shared" si="98"/>
        <v>n</v>
      </c>
      <c r="K1047" s="286">
        <f>VLOOKUP(F1047,Terceros!A:D,4,FALSE)</f>
        <v>0</v>
      </c>
      <c r="L1047" s="61" t="s">
        <v>63</v>
      </c>
      <c r="M1047" s="57"/>
      <c r="N1047" s="58"/>
      <c r="O1047" s="57">
        <f t="shared" si="100"/>
        <v>0</v>
      </c>
      <c r="P1047" s="59"/>
      <c r="Q1047" s="58"/>
      <c r="R1047" s="57">
        <f t="shared" si="101"/>
        <v>0</v>
      </c>
      <c r="S1047" s="99">
        <f t="shared" si="99"/>
        <v>0</v>
      </c>
      <c r="T1047" s="56"/>
      <c r="U1047" s="60"/>
      <c r="V1047" s="322"/>
      <c r="W1047" s="56"/>
      <c r="X1047" s="242">
        <f>VLOOKUP(F1047,Terceros!A$2:A$301,1,FALSE)</f>
        <v>0</v>
      </c>
      <c r="Y1047" s="238">
        <f>VLOOKUP(H1047,CR!A$3:A$27,1,FALSE)</f>
        <v>0</v>
      </c>
      <c r="Z1047" s="285">
        <f>VLOOKUP(F1047,Terceros!A:B,2,FALSE)</f>
        <v>0</v>
      </c>
      <c r="AA1047" s="242">
        <f>VLOOKUP(H1047,CR!A$1:CK$26,89,FALSE)</f>
        <v>0</v>
      </c>
    </row>
    <row r="1048" spans="1:27" x14ac:dyDescent="0.25">
      <c r="A1048" s="5">
        <f t="shared" si="96"/>
        <v>1900</v>
      </c>
      <c r="B1048" s="5">
        <f t="shared" si="97"/>
        <v>1</v>
      </c>
      <c r="C1048" s="5" t="str">
        <f>VLOOKUP(B1048,Tablas!E$1:F$13,2,FALSE)</f>
        <v>1T</v>
      </c>
      <c r="D1048" s="60"/>
      <c r="E1048" s="55"/>
      <c r="F1048" s="243"/>
      <c r="G1048" s="419">
        <f>VLOOKUP(F1048,Terceros!A:C,3,FALSE)</f>
        <v>0</v>
      </c>
      <c r="H1048" s="243"/>
      <c r="I1048" s="56"/>
      <c r="J1048" s="286" t="str">
        <f t="shared" si="98"/>
        <v>n</v>
      </c>
      <c r="K1048" s="286">
        <f>VLOOKUP(F1048,Terceros!A:D,4,FALSE)</f>
        <v>0</v>
      </c>
      <c r="L1048" s="61" t="s">
        <v>63</v>
      </c>
      <c r="M1048" s="57"/>
      <c r="N1048" s="58"/>
      <c r="O1048" s="57">
        <f t="shared" si="100"/>
        <v>0</v>
      </c>
      <c r="P1048" s="59"/>
      <c r="Q1048" s="58"/>
      <c r="R1048" s="57">
        <f t="shared" si="101"/>
        <v>0</v>
      </c>
      <c r="S1048" s="99">
        <f t="shared" si="99"/>
        <v>0</v>
      </c>
      <c r="T1048" s="56"/>
      <c r="U1048" s="60"/>
      <c r="V1048" s="322"/>
      <c r="W1048" s="56"/>
      <c r="X1048" s="242">
        <f>VLOOKUP(F1048,Terceros!A$2:A$301,1,FALSE)</f>
        <v>0</v>
      </c>
      <c r="Y1048" s="238">
        <f>VLOOKUP(H1048,CR!A$3:A$27,1,FALSE)</f>
        <v>0</v>
      </c>
      <c r="Z1048" s="285">
        <f>VLOOKUP(F1048,Terceros!A:B,2,FALSE)</f>
        <v>0</v>
      </c>
      <c r="AA1048" s="242">
        <f>VLOOKUP(H1048,CR!A$1:CK$26,89,FALSE)</f>
        <v>0</v>
      </c>
    </row>
    <row r="1049" spans="1:27" x14ac:dyDescent="0.25">
      <c r="A1049" s="5">
        <f t="shared" si="96"/>
        <v>1900</v>
      </c>
      <c r="B1049" s="5">
        <f t="shared" si="97"/>
        <v>1</v>
      </c>
      <c r="C1049" s="5" t="str">
        <f>VLOOKUP(B1049,Tablas!E$1:F$13,2,FALSE)</f>
        <v>1T</v>
      </c>
      <c r="D1049" s="60"/>
      <c r="E1049" s="55"/>
      <c r="F1049" s="243"/>
      <c r="G1049" s="419">
        <f>VLOOKUP(F1049,Terceros!A:C,3,FALSE)</f>
        <v>0</v>
      </c>
      <c r="H1049" s="243"/>
      <c r="I1049" s="56"/>
      <c r="J1049" s="286" t="str">
        <f t="shared" si="98"/>
        <v>n</v>
      </c>
      <c r="K1049" s="286">
        <f>VLOOKUP(F1049,Terceros!A:D,4,FALSE)</f>
        <v>0</v>
      </c>
      <c r="L1049" s="61" t="s">
        <v>63</v>
      </c>
      <c r="M1049" s="57"/>
      <c r="N1049" s="58"/>
      <c r="O1049" s="57">
        <f t="shared" si="100"/>
        <v>0</v>
      </c>
      <c r="P1049" s="59"/>
      <c r="Q1049" s="58"/>
      <c r="R1049" s="57">
        <f t="shared" si="101"/>
        <v>0</v>
      </c>
      <c r="S1049" s="99">
        <f t="shared" si="99"/>
        <v>0</v>
      </c>
      <c r="T1049" s="56"/>
      <c r="U1049" s="60"/>
      <c r="V1049" s="322"/>
      <c r="W1049" s="56"/>
      <c r="X1049" s="242">
        <f>VLOOKUP(F1049,Terceros!A$2:A$301,1,FALSE)</f>
        <v>0</v>
      </c>
      <c r="Y1049" s="238">
        <f>VLOOKUP(H1049,CR!A$3:A$27,1,FALSE)</f>
        <v>0</v>
      </c>
      <c r="Z1049" s="285">
        <f>VLOOKUP(F1049,Terceros!A:B,2,FALSE)</f>
        <v>0</v>
      </c>
      <c r="AA1049" s="242">
        <f>VLOOKUP(H1049,CR!A$1:CK$26,89,FALSE)</f>
        <v>0</v>
      </c>
    </row>
    <row r="1050" spans="1:27" x14ac:dyDescent="0.25">
      <c r="A1050" s="5">
        <f t="shared" ref="A1050:A1113" si="102">YEAR(D1050)</f>
        <v>1900</v>
      </c>
      <c r="B1050" s="5">
        <f t="shared" ref="B1050:B1113" si="103">MONTH(D1050)</f>
        <v>1</v>
      </c>
      <c r="C1050" s="5" t="str">
        <f>VLOOKUP(B1050,Tablas!E$1:F$13,2,FALSE)</f>
        <v>1T</v>
      </c>
      <c r="D1050" s="60"/>
      <c r="E1050" s="55"/>
      <c r="F1050" s="243"/>
      <c r="G1050" s="419">
        <f>VLOOKUP(F1050,Terceros!A:C,3,FALSE)</f>
        <v>0</v>
      </c>
      <c r="H1050" s="243"/>
      <c r="I1050" s="56"/>
      <c r="J1050" s="286" t="str">
        <f t="shared" ref="J1050:J1113" si="104">IF(N1050=0,"n",IF(Z1050="Cliente","r","s"))</f>
        <v>n</v>
      </c>
      <c r="K1050" s="286">
        <f>VLOOKUP(F1050,Terceros!A:D,4,FALSE)</f>
        <v>0</v>
      </c>
      <c r="L1050" s="61" t="s">
        <v>63</v>
      </c>
      <c r="M1050" s="57"/>
      <c r="N1050" s="58"/>
      <c r="O1050" s="57">
        <f t="shared" si="100"/>
        <v>0</v>
      </c>
      <c r="P1050" s="59"/>
      <c r="Q1050" s="58"/>
      <c r="R1050" s="57">
        <f t="shared" si="101"/>
        <v>0</v>
      </c>
      <c r="S1050" s="99">
        <f t="shared" ref="S1050:S1113" si="105">+M1050+O1050-R1050</f>
        <v>0</v>
      </c>
      <c r="T1050" s="56"/>
      <c r="U1050" s="60"/>
      <c r="V1050" s="322"/>
      <c r="W1050" s="56"/>
      <c r="X1050" s="242">
        <f>VLOOKUP(F1050,Terceros!A$2:A$301,1,FALSE)</f>
        <v>0</v>
      </c>
      <c r="Y1050" s="238">
        <f>VLOOKUP(H1050,CR!A$3:A$27,1,FALSE)</f>
        <v>0</v>
      </c>
      <c r="Z1050" s="285">
        <f>VLOOKUP(F1050,Terceros!A:B,2,FALSE)</f>
        <v>0</v>
      </c>
      <c r="AA1050" s="242">
        <f>VLOOKUP(H1050,CR!A$1:CK$26,89,FALSE)</f>
        <v>0</v>
      </c>
    </row>
    <row r="1051" spans="1:27" x14ac:dyDescent="0.25">
      <c r="A1051" s="5">
        <f t="shared" si="102"/>
        <v>1900</v>
      </c>
      <c r="B1051" s="5">
        <f t="shared" si="103"/>
        <v>1</v>
      </c>
      <c r="C1051" s="5" t="str">
        <f>VLOOKUP(B1051,Tablas!E$1:F$13,2,FALSE)</f>
        <v>1T</v>
      </c>
      <c r="D1051" s="60"/>
      <c r="E1051" s="55"/>
      <c r="F1051" s="243"/>
      <c r="G1051" s="419">
        <f>VLOOKUP(F1051,Terceros!A:C,3,FALSE)</f>
        <v>0</v>
      </c>
      <c r="H1051" s="243"/>
      <c r="I1051" s="56"/>
      <c r="J1051" s="286" t="str">
        <f t="shared" si="104"/>
        <v>n</v>
      </c>
      <c r="K1051" s="286">
        <f>VLOOKUP(F1051,Terceros!A:D,4,FALSE)</f>
        <v>0</v>
      </c>
      <c r="L1051" s="61" t="s">
        <v>63</v>
      </c>
      <c r="M1051" s="57"/>
      <c r="N1051" s="58"/>
      <c r="O1051" s="57">
        <f t="shared" si="100"/>
        <v>0</v>
      </c>
      <c r="P1051" s="59"/>
      <c r="Q1051" s="58"/>
      <c r="R1051" s="57">
        <f t="shared" si="101"/>
        <v>0</v>
      </c>
      <c r="S1051" s="99">
        <f t="shared" si="105"/>
        <v>0</v>
      </c>
      <c r="T1051" s="56"/>
      <c r="U1051" s="60"/>
      <c r="V1051" s="322"/>
      <c r="W1051" s="56"/>
      <c r="X1051" s="242">
        <f>VLOOKUP(F1051,Terceros!A$2:A$301,1,FALSE)</f>
        <v>0</v>
      </c>
      <c r="Y1051" s="238">
        <f>VLOOKUP(H1051,CR!A$3:A$27,1,FALSE)</f>
        <v>0</v>
      </c>
      <c r="Z1051" s="285">
        <f>VLOOKUP(F1051,Terceros!A:B,2,FALSE)</f>
        <v>0</v>
      </c>
      <c r="AA1051" s="242">
        <f>VLOOKUP(H1051,CR!A$1:CK$26,89,FALSE)</f>
        <v>0</v>
      </c>
    </row>
    <row r="1052" spans="1:27" x14ac:dyDescent="0.25">
      <c r="A1052" s="5">
        <f t="shared" si="102"/>
        <v>1900</v>
      </c>
      <c r="B1052" s="5">
        <f t="shared" si="103"/>
        <v>1</v>
      </c>
      <c r="C1052" s="5" t="str">
        <f>VLOOKUP(B1052,Tablas!E$1:F$13,2,FALSE)</f>
        <v>1T</v>
      </c>
      <c r="D1052" s="60"/>
      <c r="E1052" s="55"/>
      <c r="F1052" s="243"/>
      <c r="G1052" s="419">
        <f>VLOOKUP(F1052,Terceros!A:C,3,FALSE)</f>
        <v>0</v>
      </c>
      <c r="H1052" s="243"/>
      <c r="I1052" s="56"/>
      <c r="J1052" s="286" t="str">
        <f t="shared" si="104"/>
        <v>n</v>
      </c>
      <c r="K1052" s="286">
        <f>VLOOKUP(F1052,Terceros!A:D,4,FALSE)</f>
        <v>0</v>
      </c>
      <c r="L1052" s="61" t="s">
        <v>63</v>
      </c>
      <c r="M1052" s="57"/>
      <c r="N1052" s="58"/>
      <c r="O1052" s="57">
        <f t="shared" si="100"/>
        <v>0</v>
      </c>
      <c r="P1052" s="59"/>
      <c r="Q1052" s="58"/>
      <c r="R1052" s="57">
        <f t="shared" si="101"/>
        <v>0</v>
      </c>
      <c r="S1052" s="99">
        <f t="shared" si="105"/>
        <v>0</v>
      </c>
      <c r="T1052" s="56"/>
      <c r="U1052" s="60"/>
      <c r="V1052" s="322"/>
      <c r="W1052" s="56"/>
      <c r="X1052" s="242">
        <f>VLOOKUP(F1052,Terceros!A$2:A$301,1,FALSE)</f>
        <v>0</v>
      </c>
      <c r="Y1052" s="238">
        <f>VLOOKUP(H1052,CR!A$3:A$27,1,FALSE)</f>
        <v>0</v>
      </c>
      <c r="Z1052" s="285">
        <f>VLOOKUP(F1052,Terceros!A:B,2,FALSE)</f>
        <v>0</v>
      </c>
      <c r="AA1052" s="242">
        <f>VLOOKUP(H1052,CR!A$1:CK$26,89,FALSE)</f>
        <v>0</v>
      </c>
    </row>
    <row r="1053" spans="1:27" x14ac:dyDescent="0.25">
      <c r="A1053" s="5">
        <f t="shared" si="102"/>
        <v>1900</v>
      </c>
      <c r="B1053" s="5">
        <f t="shared" si="103"/>
        <v>1</v>
      </c>
      <c r="C1053" s="5" t="str">
        <f>VLOOKUP(B1053,Tablas!E$1:F$13,2,FALSE)</f>
        <v>1T</v>
      </c>
      <c r="D1053" s="60"/>
      <c r="E1053" s="55"/>
      <c r="F1053" s="243"/>
      <c r="G1053" s="419">
        <f>VLOOKUP(F1053,Terceros!A:C,3,FALSE)</f>
        <v>0</v>
      </c>
      <c r="H1053" s="243"/>
      <c r="I1053" s="56"/>
      <c r="J1053" s="286" t="str">
        <f t="shared" si="104"/>
        <v>n</v>
      </c>
      <c r="K1053" s="286">
        <f>VLOOKUP(F1053,Terceros!A:D,4,FALSE)</f>
        <v>0</v>
      </c>
      <c r="L1053" s="61" t="s">
        <v>63</v>
      </c>
      <c r="M1053" s="57"/>
      <c r="N1053" s="58"/>
      <c r="O1053" s="57">
        <f t="shared" si="100"/>
        <v>0</v>
      </c>
      <c r="P1053" s="59"/>
      <c r="Q1053" s="58"/>
      <c r="R1053" s="57">
        <f t="shared" si="101"/>
        <v>0</v>
      </c>
      <c r="S1053" s="99">
        <f t="shared" si="105"/>
        <v>0</v>
      </c>
      <c r="T1053" s="56"/>
      <c r="U1053" s="60"/>
      <c r="V1053" s="322"/>
      <c r="W1053" s="56"/>
      <c r="X1053" s="242">
        <f>VLOOKUP(F1053,Terceros!A$2:A$301,1,FALSE)</f>
        <v>0</v>
      </c>
      <c r="Y1053" s="238">
        <f>VLOOKUP(H1053,CR!A$3:A$27,1,FALSE)</f>
        <v>0</v>
      </c>
      <c r="Z1053" s="285">
        <f>VLOOKUP(F1053,Terceros!A:B,2,FALSE)</f>
        <v>0</v>
      </c>
      <c r="AA1053" s="242">
        <f>VLOOKUP(H1053,CR!A$1:CK$26,89,FALSE)</f>
        <v>0</v>
      </c>
    </row>
    <row r="1054" spans="1:27" x14ac:dyDescent="0.25">
      <c r="A1054" s="5">
        <f t="shared" si="102"/>
        <v>1900</v>
      </c>
      <c r="B1054" s="5">
        <f t="shared" si="103"/>
        <v>1</v>
      </c>
      <c r="C1054" s="5" t="str">
        <f>VLOOKUP(B1054,Tablas!E$1:F$13,2,FALSE)</f>
        <v>1T</v>
      </c>
      <c r="D1054" s="60"/>
      <c r="E1054" s="55"/>
      <c r="F1054" s="243"/>
      <c r="G1054" s="419">
        <f>VLOOKUP(F1054,Terceros!A:C,3,FALSE)</f>
        <v>0</v>
      </c>
      <c r="H1054" s="243"/>
      <c r="I1054" s="56"/>
      <c r="J1054" s="286" t="str">
        <f t="shared" si="104"/>
        <v>n</v>
      </c>
      <c r="K1054" s="286">
        <f>VLOOKUP(F1054,Terceros!A:D,4,FALSE)</f>
        <v>0</v>
      </c>
      <c r="L1054" s="61" t="s">
        <v>63</v>
      </c>
      <c r="M1054" s="57"/>
      <c r="N1054" s="58"/>
      <c r="O1054" s="57">
        <f t="shared" si="100"/>
        <v>0</v>
      </c>
      <c r="P1054" s="59"/>
      <c r="Q1054" s="58"/>
      <c r="R1054" s="57">
        <f t="shared" si="101"/>
        <v>0</v>
      </c>
      <c r="S1054" s="99">
        <f t="shared" si="105"/>
        <v>0</v>
      </c>
      <c r="T1054" s="56"/>
      <c r="U1054" s="60"/>
      <c r="V1054" s="322"/>
      <c r="W1054" s="56"/>
      <c r="X1054" s="242">
        <f>VLOOKUP(F1054,Terceros!A$2:A$301,1,FALSE)</f>
        <v>0</v>
      </c>
      <c r="Y1054" s="238">
        <f>VLOOKUP(H1054,CR!A$3:A$27,1,FALSE)</f>
        <v>0</v>
      </c>
      <c r="Z1054" s="285">
        <f>VLOOKUP(F1054,Terceros!A:B,2,FALSE)</f>
        <v>0</v>
      </c>
      <c r="AA1054" s="242">
        <f>VLOOKUP(H1054,CR!A$1:CK$26,89,FALSE)</f>
        <v>0</v>
      </c>
    </row>
    <row r="1055" spans="1:27" x14ac:dyDescent="0.25">
      <c r="A1055" s="5">
        <f t="shared" si="102"/>
        <v>1900</v>
      </c>
      <c r="B1055" s="5">
        <f t="shared" si="103"/>
        <v>1</v>
      </c>
      <c r="C1055" s="5" t="str">
        <f>VLOOKUP(B1055,Tablas!E$1:F$13,2,FALSE)</f>
        <v>1T</v>
      </c>
      <c r="D1055" s="60"/>
      <c r="E1055" s="55"/>
      <c r="F1055" s="243"/>
      <c r="G1055" s="419">
        <f>VLOOKUP(F1055,Terceros!A:C,3,FALSE)</f>
        <v>0</v>
      </c>
      <c r="H1055" s="243"/>
      <c r="I1055" s="56"/>
      <c r="J1055" s="286" t="str">
        <f t="shared" si="104"/>
        <v>n</v>
      </c>
      <c r="K1055" s="286">
        <f>VLOOKUP(F1055,Terceros!A:D,4,FALSE)</f>
        <v>0</v>
      </c>
      <c r="L1055" s="61" t="s">
        <v>63</v>
      </c>
      <c r="M1055" s="57"/>
      <c r="N1055" s="58"/>
      <c r="O1055" s="57">
        <f t="shared" si="100"/>
        <v>0</v>
      </c>
      <c r="P1055" s="59"/>
      <c r="Q1055" s="58"/>
      <c r="R1055" s="57">
        <f t="shared" si="101"/>
        <v>0</v>
      </c>
      <c r="S1055" s="99">
        <f t="shared" si="105"/>
        <v>0</v>
      </c>
      <c r="T1055" s="56"/>
      <c r="U1055" s="60"/>
      <c r="V1055" s="322"/>
      <c r="W1055" s="56"/>
      <c r="X1055" s="242">
        <f>VLOOKUP(F1055,Terceros!A$2:A$301,1,FALSE)</f>
        <v>0</v>
      </c>
      <c r="Y1055" s="238">
        <f>VLOOKUP(H1055,CR!A$3:A$27,1,FALSE)</f>
        <v>0</v>
      </c>
      <c r="Z1055" s="285">
        <f>VLOOKUP(F1055,Terceros!A:B,2,FALSE)</f>
        <v>0</v>
      </c>
      <c r="AA1055" s="242">
        <f>VLOOKUP(H1055,CR!A$1:CK$26,89,FALSE)</f>
        <v>0</v>
      </c>
    </row>
    <row r="1056" spans="1:27" x14ac:dyDescent="0.25">
      <c r="A1056" s="5">
        <f t="shared" si="102"/>
        <v>1900</v>
      </c>
      <c r="B1056" s="5">
        <f t="shared" si="103"/>
        <v>1</v>
      </c>
      <c r="C1056" s="5" t="str">
        <f>VLOOKUP(B1056,Tablas!E$1:F$13,2,FALSE)</f>
        <v>1T</v>
      </c>
      <c r="D1056" s="60"/>
      <c r="E1056" s="55"/>
      <c r="F1056" s="243"/>
      <c r="G1056" s="419">
        <f>VLOOKUP(F1056,Terceros!A:C,3,FALSE)</f>
        <v>0</v>
      </c>
      <c r="H1056" s="243"/>
      <c r="I1056" s="56"/>
      <c r="J1056" s="286" t="str">
        <f t="shared" si="104"/>
        <v>n</v>
      </c>
      <c r="K1056" s="286">
        <f>VLOOKUP(F1056,Terceros!A:D,4,FALSE)</f>
        <v>0</v>
      </c>
      <c r="L1056" s="61" t="s">
        <v>63</v>
      </c>
      <c r="M1056" s="57"/>
      <c r="N1056" s="58"/>
      <c r="O1056" s="57">
        <f t="shared" si="100"/>
        <v>0</v>
      </c>
      <c r="P1056" s="59"/>
      <c r="Q1056" s="58"/>
      <c r="R1056" s="57">
        <f t="shared" si="101"/>
        <v>0</v>
      </c>
      <c r="S1056" s="99">
        <f t="shared" si="105"/>
        <v>0</v>
      </c>
      <c r="T1056" s="56"/>
      <c r="U1056" s="60"/>
      <c r="V1056" s="322"/>
      <c r="W1056" s="56"/>
      <c r="X1056" s="242">
        <f>VLOOKUP(F1056,Terceros!A$2:A$301,1,FALSE)</f>
        <v>0</v>
      </c>
      <c r="Y1056" s="238">
        <f>VLOOKUP(H1056,CR!A$3:A$27,1,FALSE)</f>
        <v>0</v>
      </c>
      <c r="Z1056" s="285">
        <f>VLOOKUP(F1056,Terceros!A:B,2,FALSE)</f>
        <v>0</v>
      </c>
      <c r="AA1056" s="242">
        <f>VLOOKUP(H1056,CR!A$1:CK$26,89,FALSE)</f>
        <v>0</v>
      </c>
    </row>
    <row r="1057" spans="1:27" x14ac:dyDescent="0.25">
      <c r="A1057" s="5">
        <f t="shared" si="102"/>
        <v>1900</v>
      </c>
      <c r="B1057" s="5">
        <f t="shared" si="103"/>
        <v>1</v>
      </c>
      <c r="C1057" s="5" t="str">
        <f>VLOOKUP(B1057,Tablas!E$1:F$13,2,FALSE)</f>
        <v>1T</v>
      </c>
      <c r="D1057" s="60"/>
      <c r="E1057" s="55"/>
      <c r="F1057" s="243"/>
      <c r="G1057" s="419">
        <f>VLOOKUP(F1057,Terceros!A:C,3,FALSE)</f>
        <v>0</v>
      </c>
      <c r="H1057" s="243"/>
      <c r="I1057" s="56"/>
      <c r="J1057" s="286" t="str">
        <f t="shared" si="104"/>
        <v>n</v>
      </c>
      <c r="K1057" s="286">
        <f>VLOOKUP(F1057,Terceros!A:D,4,FALSE)</f>
        <v>0</v>
      </c>
      <c r="L1057" s="61" t="s">
        <v>63</v>
      </c>
      <c r="M1057" s="57"/>
      <c r="N1057" s="58"/>
      <c r="O1057" s="57">
        <f t="shared" si="100"/>
        <v>0</v>
      </c>
      <c r="P1057" s="59"/>
      <c r="Q1057" s="58"/>
      <c r="R1057" s="57">
        <f t="shared" si="101"/>
        <v>0</v>
      </c>
      <c r="S1057" s="99">
        <f t="shared" si="105"/>
        <v>0</v>
      </c>
      <c r="T1057" s="56"/>
      <c r="U1057" s="60"/>
      <c r="V1057" s="322"/>
      <c r="W1057" s="56"/>
      <c r="X1057" s="242">
        <f>VLOOKUP(F1057,Terceros!A$2:A$301,1,FALSE)</f>
        <v>0</v>
      </c>
      <c r="Y1057" s="238">
        <f>VLOOKUP(H1057,CR!A$3:A$27,1,FALSE)</f>
        <v>0</v>
      </c>
      <c r="Z1057" s="285">
        <f>VLOOKUP(F1057,Terceros!A:B,2,FALSE)</f>
        <v>0</v>
      </c>
      <c r="AA1057" s="242">
        <f>VLOOKUP(H1057,CR!A$1:CK$26,89,FALSE)</f>
        <v>0</v>
      </c>
    </row>
    <row r="1058" spans="1:27" x14ac:dyDescent="0.25">
      <c r="A1058" s="5">
        <f t="shared" si="102"/>
        <v>1900</v>
      </c>
      <c r="B1058" s="5">
        <f t="shared" si="103"/>
        <v>1</v>
      </c>
      <c r="C1058" s="5" t="str">
        <f>VLOOKUP(B1058,Tablas!E$1:F$13,2,FALSE)</f>
        <v>1T</v>
      </c>
      <c r="D1058" s="60"/>
      <c r="E1058" s="55"/>
      <c r="F1058" s="243"/>
      <c r="G1058" s="419">
        <f>VLOOKUP(F1058,Terceros!A:C,3,FALSE)</f>
        <v>0</v>
      </c>
      <c r="H1058" s="243"/>
      <c r="I1058" s="56"/>
      <c r="J1058" s="286" t="str">
        <f t="shared" si="104"/>
        <v>n</v>
      </c>
      <c r="K1058" s="286">
        <f>VLOOKUP(F1058,Terceros!A:D,4,FALSE)</f>
        <v>0</v>
      </c>
      <c r="L1058" s="61" t="s">
        <v>63</v>
      </c>
      <c r="M1058" s="57"/>
      <c r="N1058" s="58"/>
      <c r="O1058" s="57">
        <f t="shared" si="100"/>
        <v>0</v>
      </c>
      <c r="P1058" s="59"/>
      <c r="Q1058" s="58"/>
      <c r="R1058" s="57">
        <f t="shared" si="101"/>
        <v>0</v>
      </c>
      <c r="S1058" s="99">
        <f t="shared" si="105"/>
        <v>0</v>
      </c>
      <c r="T1058" s="56"/>
      <c r="U1058" s="60"/>
      <c r="V1058" s="322"/>
      <c r="W1058" s="56"/>
      <c r="X1058" s="242">
        <f>VLOOKUP(F1058,Terceros!A$2:A$301,1,FALSE)</f>
        <v>0</v>
      </c>
      <c r="Y1058" s="238">
        <f>VLOOKUP(H1058,CR!A$3:A$27,1,FALSE)</f>
        <v>0</v>
      </c>
      <c r="Z1058" s="285">
        <f>VLOOKUP(F1058,Terceros!A:B,2,FALSE)</f>
        <v>0</v>
      </c>
      <c r="AA1058" s="242">
        <f>VLOOKUP(H1058,CR!A$1:CK$26,89,FALSE)</f>
        <v>0</v>
      </c>
    </row>
    <row r="1059" spans="1:27" x14ac:dyDescent="0.25">
      <c r="A1059" s="5">
        <f t="shared" si="102"/>
        <v>1900</v>
      </c>
      <c r="B1059" s="5">
        <f t="shared" si="103"/>
        <v>1</v>
      </c>
      <c r="C1059" s="5" t="str">
        <f>VLOOKUP(B1059,Tablas!E$1:F$13,2,FALSE)</f>
        <v>1T</v>
      </c>
      <c r="D1059" s="60"/>
      <c r="E1059" s="55"/>
      <c r="F1059" s="243"/>
      <c r="G1059" s="419">
        <f>VLOOKUP(F1059,Terceros!A:C,3,FALSE)</f>
        <v>0</v>
      </c>
      <c r="H1059" s="243"/>
      <c r="I1059" s="56"/>
      <c r="J1059" s="286" t="str">
        <f t="shared" si="104"/>
        <v>n</v>
      </c>
      <c r="K1059" s="286">
        <f>VLOOKUP(F1059,Terceros!A:D,4,FALSE)</f>
        <v>0</v>
      </c>
      <c r="L1059" s="61" t="s">
        <v>63</v>
      </c>
      <c r="M1059" s="57"/>
      <c r="N1059" s="58"/>
      <c r="O1059" s="57">
        <f t="shared" si="100"/>
        <v>0</v>
      </c>
      <c r="P1059" s="59"/>
      <c r="Q1059" s="58"/>
      <c r="R1059" s="57">
        <f t="shared" si="101"/>
        <v>0</v>
      </c>
      <c r="S1059" s="99">
        <f t="shared" si="105"/>
        <v>0</v>
      </c>
      <c r="T1059" s="56"/>
      <c r="U1059" s="60"/>
      <c r="V1059" s="322"/>
      <c r="W1059" s="56"/>
      <c r="X1059" s="242">
        <f>VLOOKUP(F1059,Terceros!A$2:A$301,1,FALSE)</f>
        <v>0</v>
      </c>
      <c r="Y1059" s="238">
        <f>VLOOKUP(H1059,CR!A$3:A$27,1,FALSE)</f>
        <v>0</v>
      </c>
      <c r="Z1059" s="285">
        <f>VLOOKUP(F1059,Terceros!A:B,2,FALSE)</f>
        <v>0</v>
      </c>
      <c r="AA1059" s="242">
        <f>VLOOKUP(H1059,CR!A$1:CK$26,89,FALSE)</f>
        <v>0</v>
      </c>
    </row>
    <row r="1060" spans="1:27" x14ac:dyDescent="0.25">
      <c r="A1060" s="5">
        <f t="shared" si="102"/>
        <v>1900</v>
      </c>
      <c r="B1060" s="5">
        <f t="shared" si="103"/>
        <v>1</v>
      </c>
      <c r="C1060" s="5" t="str">
        <f>VLOOKUP(B1060,Tablas!E$1:F$13,2,FALSE)</f>
        <v>1T</v>
      </c>
      <c r="D1060" s="60"/>
      <c r="E1060" s="55"/>
      <c r="F1060" s="243"/>
      <c r="G1060" s="419">
        <f>VLOOKUP(F1060,Terceros!A:C,3,FALSE)</f>
        <v>0</v>
      </c>
      <c r="H1060" s="243"/>
      <c r="I1060" s="56"/>
      <c r="J1060" s="286" t="str">
        <f t="shared" si="104"/>
        <v>n</v>
      </c>
      <c r="K1060" s="286">
        <f>VLOOKUP(F1060,Terceros!A:D,4,FALSE)</f>
        <v>0</v>
      </c>
      <c r="L1060" s="61" t="s">
        <v>63</v>
      </c>
      <c r="M1060" s="57"/>
      <c r="N1060" s="58"/>
      <c r="O1060" s="57">
        <f t="shared" si="100"/>
        <v>0</v>
      </c>
      <c r="P1060" s="59"/>
      <c r="Q1060" s="58"/>
      <c r="R1060" s="57">
        <f t="shared" si="101"/>
        <v>0</v>
      </c>
      <c r="S1060" s="99">
        <f t="shared" si="105"/>
        <v>0</v>
      </c>
      <c r="T1060" s="56"/>
      <c r="U1060" s="60"/>
      <c r="V1060" s="322"/>
      <c r="W1060" s="56"/>
      <c r="X1060" s="242">
        <f>VLOOKUP(F1060,Terceros!A$2:A$301,1,FALSE)</f>
        <v>0</v>
      </c>
      <c r="Y1060" s="238">
        <f>VLOOKUP(H1060,CR!A$3:A$27,1,FALSE)</f>
        <v>0</v>
      </c>
      <c r="Z1060" s="285">
        <f>VLOOKUP(F1060,Terceros!A:B,2,FALSE)</f>
        <v>0</v>
      </c>
      <c r="AA1060" s="242">
        <f>VLOOKUP(H1060,CR!A$1:CK$26,89,FALSE)</f>
        <v>0</v>
      </c>
    </row>
    <row r="1061" spans="1:27" x14ac:dyDescent="0.25">
      <c r="A1061" s="5">
        <f t="shared" si="102"/>
        <v>1900</v>
      </c>
      <c r="B1061" s="5">
        <f t="shared" si="103"/>
        <v>1</v>
      </c>
      <c r="C1061" s="5" t="str">
        <f>VLOOKUP(B1061,Tablas!E$1:F$13,2,FALSE)</f>
        <v>1T</v>
      </c>
      <c r="D1061" s="60"/>
      <c r="E1061" s="55"/>
      <c r="F1061" s="243"/>
      <c r="G1061" s="419">
        <f>VLOOKUP(F1061,Terceros!A:C,3,FALSE)</f>
        <v>0</v>
      </c>
      <c r="H1061" s="243"/>
      <c r="I1061" s="56"/>
      <c r="J1061" s="286" t="str">
        <f t="shared" si="104"/>
        <v>n</v>
      </c>
      <c r="K1061" s="286">
        <f>VLOOKUP(F1061,Terceros!A:D,4,FALSE)</f>
        <v>0</v>
      </c>
      <c r="L1061" s="61" t="s">
        <v>63</v>
      </c>
      <c r="M1061" s="57"/>
      <c r="N1061" s="58"/>
      <c r="O1061" s="57">
        <f t="shared" si="100"/>
        <v>0</v>
      </c>
      <c r="P1061" s="59"/>
      <c r="Q1061" s="58"/>
      <c r="R1061" s="57">
        <f t="shared" si="101"/>
        <v>0</v>
      </c>
      <c r="S1061" s="99">
        <f t="shared" si="105"/>
        <v>0</v>
      </c>
      <c r="T1061" s="56"/>
      <c r="U1061" s="60"/>
      <c r="V1061" s="322"/>
      <c r="W1061" s="56"/>
      <c r="X1061" s="242">
        <f>VLOOKUP(F1061,Terceros!A$2:A$301,1,FALSE)</f>
        <v>0</v>
      </c>
      <c r="Y1061" s="238">
        <f>VLOOKUP(H1061,CR!A$3:A$27,1,FALSE)</f>
        <v>0</v>
      </c>
      <c r="Z1061" s="285">
        <f>VLOOKUP(F1061,Terceros!A:B,2,FALSE)</f>
        <v>0</v>
      </c>
      <c r="AA1061" s="242">
        <f>VLOOKUP(H1061,CR!A$1:CK$26,89,FALSE)</f>
        <v>0</v>
      </c>
    </row>
    <row r="1062" spans="1:27" x14ac:dyDescent="0.25">
      <c r="A1062" s="5">
        <f t="shared" si="102"/>
        <v>1900</v>
      </c>
      <c r="B1062" s="5">
        <f t="shared" si="103"/>
        <v>1</v>
      </c>
      <c r="C1062" s="5" t="str">
        <f>VLOOKUP(B1062,Tablas!E$1:F$13,2,FALSE)</f>
        <v>1T</v>
      </c>
      <c r="D1062" s="60"/>
      <c r="E1062" s="55"/>
      <c r="F1062" s="243"/>
      <c r="G1062" s="419">
        <f>VLOOKUP(F1062,Terceros!A:C,3,FALSE)</f>
        <v>0</v>
      </c>
      <c r="H1062" s="243"/>
      <c r="I1062" s="56"/>
      <c r="J1062" s="286" t="str">
        <f t="shared" si="104"/>
        <v>n</v>
      </c>
      <c r="K1062" s="286">
        <f>VLOOKUP(F1062,Terceros!A:D,4,FALSE)</f>
        <v>0</v>
      </c>
      <c r="L1062" s="61" t="s">
        <v>63</v>
      </c>
      <c r="M1062" s="57"/>
      <c r="N1062" s="58"/>
      <c r="O1062" s="57">
        <f t="shared" si="100"/>
        <v>0</v>
      </c>
      <c r="P1062" s="59"/>
      <c r="Q1062" s="58"/>
      <c r="R1062" s="57">
        <f t="shared" si="101"/>
        <v>0</v>
      </c>
      <c r="S1062" s="99">
        <f t="shared" si="105"/>
        <v>0</v>
      </c>
      <c r="T1062" s="56"/>
      <c r="U1062" s="60"/>
      <c r="V1062" s="322"/>
      <c r="W1062" s="56"/>
      <c r="X1062" s="242">
        <f>VLOOKUP(F1062,Terceros!A$2:A$301,1,FALSE)</f>
        <v>0</v>
      </c>
      <c r="Y1062" s="238">
        <f>VLOOKUP(H1062,CR!A$3:A$27,1,FALSE)</f>
        <v>0</v>
      </c>
      <c r="Z1062" s="285">
        <f>VLOOKUP(F1062,Terceros!A:B,2,FALSE)</f>
        <v>0</v>
      </c>
      <c r="AA1062" s="242">
        <f>VLOOKUP(H1062,CR!A$1:CK$26,89,FALSE)</f>
        <v>0</v>
      </c>
    </row>
    <row r="1063" spans="1:27" x14ac:dyDescent="0.25">
      <c r="A1063" s="5">
        <f t="shared" si="102"/>
        <v>1900</v>
      </c>
      <c r="B1063" s="5">
        <f t="shared" si="103"/>
        <v>1</v>
      </c>
      <c r="C1063" s="5" t="str">
        <f>VLOOKUP(B1063,Tablas!E$1:F$13,2,FALSE)</f>
        <v>1T</v>
      </c>
      <c r="D1063" s="60"/>
      <c r="E1063" s="55"/>
      <c r="F1063" s="243"/>
      <c r="G1063" s="419">
        <f>VLOOKUP(F1063,Terceros!A:C,3,FALSE)</f>
        <v>0</v>
      </c>
      <c r="H1063" s="243"/>
      <c r="I1063" s="56"/>
      <c r="J1063" s="286" t="str">
        <f t="shared" si="104"/>
        <v>n</v>
      </c>
      <c r="K1063" s="286">
        <f>VLOOKUP(F1063,Terceros!A:D,4,FALSE)</f>
        <v>0</v>
      </c>
      <c r="L1063" s="61" t="s">
        <v>63</v>
      </c>
      <c r="M1063" s="57"/>
      <c r="N1063" s="58"/>
      <c r="O1063" s="57">
        <f t="shared" si="100"/>
        <v>0</v>
      </c>
      <c r="P1063" s="59"/>
      <c r="Q1063" s="58"/>
      <c r="R1063" s="57">
        <f t="shared" si="101"/>
        <v>0</v>
      </c>
      <c r="S1063" s="99">
        <f t="shared" si="105"/>
        <v>0</v>
      </c>
      <c r="T1063" s="56"/>
      <c r="U1063" s="60"/>
      <c r="V1063" s="322"/>
      <c r="W1063" s="56"/>
      <c r="X1063" s="242">
        <f>VLOOKUP(F1063,Terceros!A$2:A$301,1,FALSE)</f>
        <v>0</v>
      </c>
      <c r="Y1063" s="238">
        <f>VLOOKUP(H1063,CR!A$3:A$27,1,FALSE)</f>
        <v>0</v>
      </c>
      <c r="Z1063" s="285">
        <f>VLOOKUP(F1063,Terceros!A:B,2,FALSE)</f>
        <v>0</v>
      </c>
      <c r="AA1063" s="242">
        <f>VLOOKUP(H1063,CR!A$1:CK$26,89,FALSE)</f>
        <v>0</v>
      </c>
    </row>
    <row r="1064" spans="1:27" x14ac:dyDescent="0.25">
      <c r="A1064" s="5">
        <f t="shared" si="102"/>
        <v>1900</v>
      </c>
      <c r="B1064" s="5">
        <f t="shared" si="103"/>
        <v>1</v>
      </c>
      <c r="C1064" s="5" t="str">
        <f>VLOOKUP(B1064,Tablas!E$1:F$13,2,FALSE)</f>
        <v>1T</v>
      </c>
      <c r="D1064" s="60"/>
      <c r="E1064" s="55"/>
      <c r="F1064" s="243"/>
      <c r="G1064" s="419">
        <f>VLOOKUP(F1064,Terceros!A:C,3,FALSE)</f>
        <v>0</v>
      </c>
      <c r="H1064" s="243"/>
      <c r="I1064" s="56"/>
      <c r="J1064" s="286" t="str">
        <f t="shared" si="104"/>
        <v>n</v>
      </c>
      <c r="K1064" s="286">
        <f>VLOOKUP(F1064,Terceros!A:D,4,FALSE)</f>
        <v>0</v>
      </c>
      <c r="L1064" s="61" t="s">
        <v>63</v>
      </c>
      <c r="M1064" s="57"/>
      <c r="N1064" s="58"/>
      <c r="O1064" s="57">
        <f t="shared" si="100"/>
        <v>0</v>
      </c>
      <c r="P1064" s="59"/>
      <c r="Q1064" s="58"/>
      <c r="R1064" s="57">
        <f t="shared" si="101"/>
        <v>0</v>
      </c>
      <c r="S1064" s="99">
        <f t="shared" si="105"/>
        <v>0</v>
      </c>
      <c r="T1064" s="56"/>
      <c r="U1064" s="60"/>
      <c r="V1064" s="322"/>
      <c r="W1064" s="56"/>
      <c r="X1064" s="242">
        <f>VLOOKUP(F1064,Terceros!A$2:A$301,1,FALSE)</f>
        <v>0</v>
      </c>
      <c r="Y1064" s="238">
        <f>VLOOKUP(H1064,CR!A$3:A$27,1,FALSE)</f>
        <v>0</v>
      </c>
      <c r="Z1064" s="285">
        <f>VLOOKUP(F1064,Terceros!A:B,2,FALSE)</f>
        <v>0</v>
      </c>
      <c r="AA1064" s="242">
        <f>VLOOKUP(H1064,CR!A$1:CK$26,89,FALSE)</f>
        <v>0</v>
      </c>
    </row>
    <row r="1065" spans="1:27" x14ac:dyDescent="0.25">
      <c r="A1065" s="5">
        <f t="shared" si="102"/>
        <v>1900</v>
      </c>
      <c r="B1065" s="5">
        <f t="shared" si="103"/>
        <v>1</v>
      </c>
      <c r="C1065" s="5" t="str">
        <f>VLOOKUP(B1065,Tablas!E$1:F$13,2,FALSE)</f>
        <v>1T</v>
      </c>
      <c r="D1065" s="60"/>
      <c r="E1065" s="55"/>
      <c r="F1065" s="243"/>
      <c r="G1065" s="419">
        <f>VLOOKUP(F1065,Terceros!A:C,3,FALSE)</f>
        <v>0</v>
      </c>
      <c r="H1065" s="243"/>
      <c r="I1065" s="56"/>
      <c r="J1065" s="286" t="str">
        <f t="shared" si="104"/>
        <v>n</v>
      </c>
      <c r="K1065" s="286">
        <f>VLOOKUP(F1065,Terceros!A:D,4,FALSE)</f>
        <v>0</v>
      </c>
      <c r="L1065" s="61" t="s">
        <v>63</v>
      </c>
      <c r="M1065" s="57"/>
      <c r="N1065" s="58"/>
      <c r="O1065" s="57">
        <f t="shared" si="100"/>
        <v>0</v>
      </c>
      <c r="P1065" s="59"/>
      <c r="Q1065" s="58"/>
      <c r="R1065" s="57">
        <f t="shared" si="101"/>
        <v>0</v>
      </c>
      <c r="S1065" s="99">
        <f t="shared" si="105"/>
        <v>0</v>
      </c>
      <c r="T1065" s="56"/>
      <c r="U1065" s="60"/>
      <c r="V1065" s="322"/>
      <c r="W1065" s="56"/>
      <c r="X1065" s="242">
        <f>VLOOKUP(F1065,Terceros!A$2:A$301,1,FALSE)</f>
        <v>0</v>
      </c>
      <c r="Y1065" s="238">
        <f>VLOOKUP(H1065,CR!A$3:A$27,1,FALSE)</f>
        <v>0</v>
      </c>
      <c r="Z1065" s="285">
        <f>VLOOKUP(F1065,Terceros!A:B,2,FALSE)</f>
        <v>0</v>
      </c>
      <c r="AA1065" s="242">
        <f>VLOOKUP(H1065,CR!A$1:CK$26,89,FALSE)</f>
        <v>0</v>
      </c>
    </row>
    <row r="1066" spans="1:27" x14ac:dyDescent="0.25">
      <c r="A1066" s="5">
        <f t="shared" si="102"/>
        <v>1900</v>
      </c>
      <c r="B1066" s="5">
        <f t="shared" si="103"/>
        <v>1</v>
      </c>
      <c r="C1066" s="5" t="str">
        <f>VLOOKUP(B1066,Tablas!E$1:F$13,2,FALSE)</f>
        <v>1T</v>
      </c>
      <c r="D1066" s="60"/>
      <c r="E1066" s="55"/>
      <c r="F1066" s="243"/>
      <c r="G1066" s="419">
        <f>VLOOKUP(F1066,Terceros!A:C,3,FALSE)</f>
        <v>0</v>
      </c>
      <c r="H1066" s="243"/>
      <c r="I1066" s="56"/>
      <c r="J1066" s="286" t="str">
        <f t="shared" si="104"/>
        <v>n</v>
      </c>
      <c r="K1066" s="286">
        <f>VLOOKUP(F1066,Terceros!A:D,4,FALSE)</f>
        <v>0</v>
      </c>
      <c r="L1066" s="61" t="s">
        <v>63</v>
      </c>
      <c r="M1066" s="57"/>
      <c r="N1066" s="58"/>
      <c r="O1066" s="57">
        <f t="shared" si="100"/>
        <v>0</v>
      </c>
      <c r="P1066" s="59"/>
      <c r="Q1066" s="58"/>
      <c r="R1066" s="57">
        <f t="shared" si="101"/>
        <v>0</v>
      </c>
      <c r="S1066" s="99">
        <f t="shared" si="105"/>
        <v>0</v>
      </c>
      <c r="T1066" s="56"/>
      <c r="U1066" s="60"/>
      <c r="V1066" s="322"/>
      <c r="W1066" s="56"/>
      <c r="X1066" s="242">
        <f>VLOOKUP(F1066,Terceros!A$2:A$301,1,FALSE)</f>
        <v>0</v>
      </c>
      <c r="Y1066" s="238">
        <f>VLOOKUP(H1066,CR!A$3:A$27,1,FALSE)</f>
        <v>0</v>
      </c>
      <c r="Z1066" s="285">
        <f>VLOOKUP(F1066,Terceros!A:B,2,FALSE)</f>
        <v>0</v>
      </c>
      <c r="AA1066" s="242">
        <f>VLOOKUP(H1066,CR!A$1:CK$26,89,FALSE)</f>
        <v>0</v>
      </c>
    </row>
    <row r="1067" spans="1:27" x14ac:dyDescent="0.25">
      <c r="A1067" s="5">
        <f t="shared" si="102"/>
        <v>1900</v>
      </c>
      <c r="B1067" s="5">
        <f t="shared" si="103"/>
        <v>1</v>
      </c>
      <c r="C1067" s="5" t="str">
        <f>VLOOKUP(B1067,Tablas!E$1:F$13,2,FALSE)</f>
        <v>1T</v>
      </c>
      <c r="D1067" s="60"/>
      <c r="E1067" s="55"/>
      <c r="F1067" s="243"/>
      <c r="G1067" s="419">
        <f>VLOOKUP(F1067,Terceros!A:C,3,FALSE)</f>
        <v>0</v>
      </c>
      <c r="H1067" s="243"/>
      <c r="I1067" s="56"/>
      <c r="J1067" s="286" t="str">
        <f t="shared" si="104"/>
        <v>n</v>
      </c>
      <c r="K1067" s="286">
        <f>VLOOKUP(F1067,Terceros!A:D,4,FALSE)</f>
        <v>0</v>
      </c>
      <c r="L1067" s="61" t="s">
        <v>63</v>
      </c>
      <c r="M1067" s="57"/>
      <c r="N1067" s="58"/>
      <c r="O1067" s="57">
        <f t="shared" si="100"/>
        <v>0</v>
      </c>
      <c r="P1067" s="59"/>
      <c r="Q1067" s="58"/>
      <c r="R1067" s="57">
        <f t="shared" si="101"/>
        <v>0</v>
      </c>
      <c r="S1067" s="99">
        <f t="shared" si="105"/>
        <v>0</v>
      </c>
      <c r="T1067" s="56"/>
      <c r="U1067" s="60"/>
      <c r="V1067" s="322"/>
      <c r="W1067" s="56"/>
      <c r="X1067" s="242">
        <f>VLOOKUP(F1067,Terceros!A$2:A$301,1,FALSE)</f>
        <v>0</v>
      </c>
      <c r="Y1067" s="238">
        <f>VLOOKUP(H1067,CR!A$3:A$27,1,FALSE)</f>
        <v>0</v>
      </c>
      <c r="Z1067" s="285">
        <f>VLOOKUP(F1067,Terceros!A:B,2,FALSE)</f>
        <v>0</v>
      </c>
      <c r="AA1067" s="242">
        <f>VLOOKUP(H1067,CR!A$1:CK$26,89,FALSE)</f>
        <v>0</v>
      </c>
    </row>
    <row r="1068" spans="1:27" x14ac:dyDescent="0.25">
      <c r="A1068" s="5">
        <f t="shared" si="102"/>
        <v>1900</v>
      </c>
      <c r="B1068" s="5">
        <f t="shared" si="103"/>
        <v>1</v>
      </c>
      <c r="C1068" s="5" t="str">
        <f>VLOOKUP(B1068,Tablas!E$1:F$13,2,FALSE)</f>
        <v>1T</v>
      </c>
      <c r="D1068" s="60"/>
      <c r="E1068" s="55"/>
      <c r="F1068" s="243"/>
      <c r="G1068" s="419">
        <f>VLOOKUP(F1068,Terceros!A:C,3,FALSE)</f>
        <v>0</v>
      </c>
      <c r="H1068" s="243"/>
      <c r="I1068" s="56"/>
      <c r="J1068" s="286" t="str">
        <f t="shared" si="104"/>
        <v>n</v>
      </c>
      <c r="K1068" s="286">
        <f>VLOOKUP(F1068,Terceros!A:D,4,FALSE)</f>
        <v>0</v>
      </c>
      <c r="L1068" s="61" t="s">
        <v>63</v>
      </c>
      <c r="M1068" s="57"/>
      <c r="N1068" s="58"/>
      <c r="O1068" s="57">
        <f t="shared" si="100"/>
        <v>0</v>
      </c>
      <c r="P1068" s="59"/>
      <c r="Q1068" s="58"/>
      <c r="R1068" s="57">
        <f t="shared" si="101"/>
        <v>0</v>
      </c>
      <c r="S1068" s="99">
        <f t="shared" si="105"/>
        <v>0</v>
      </c>
      <c r="T1068" s="56"/>
      <c r="U1068" s="60"/>
      <c r="V1068" s="322"/>
      <c r="W1068" s="56"/>
      <c r="X1068" s="242">
        <f>VLOOKUP(F1068,Terceros!A$2:A$301,1,FALSE)</f>
        <v>0</v>
      </c>
      <c r="Y1068" s="238">
        <f>VLOOKUP(H1068,CR!A$3:A$27,1,FALSE)</f>
        <v>0</v>
      </c>
      <c r="Z1068" s="285">
        <f>VLOOKUP(F1068,Terceros!A:B,2,FALSE)</f>
        <v>0</v>
      </c>
      <c r="AA1068" s="242">
        <f>VLOOKUP(H1068,CR!A$1:CK$26,89,FALSE)</f>
        <v>0</v>
      </c>
    </row>
    <row r="1069" spans="1:27" x14ac:dyDescent="0.25">
      <c r="A1069" s="5">
        <f t="shared" si="102"/>
        <v>1900</v>
      </c>
      <c r="B1069" s="5">
        <f t="shared" si="103"/>
        <v>1</v>
      </c>
      <c r="C1069" s="5" t="str">
        <f>VLOOKUP(B1069,Tablas!E$1:F$13,2,FALSE)</f>
        <v>1T</v>
      </c>
      <c r="D1069" s="60"/>
      <c r="E1069" s="55"/>
      <c r="F1069" s="243"/>
      <c r="G1069" s="419">
        <f>VLOOKUP(F1069,Terceros!A:C,3,FALSE)</f>
        <v>0</v>
      </c>
      <c r="H1069" s="243"/>
      <c r="I1069" s="56"/>
      <c r="J1069" s="286" t="str">
        <f t="shared" si="104"/>
        <v>n</v>
      </c>
      <c r="K1069" s="286">
        <f>VLOOKUP(F1069,Terceros!A:D,4,FALSE)</f>
        <v>0</v>
      </c>
      <c r="L1069" s="61" t="s">
        <v>63</v>
      </c>
      <c r="M1069" s="57"/>
      <c r="N1069" s="58"/>
      <c r="O1069" s="57">
        <f t="shared" si="100"/>
        <v>0</v>
      </c>
      <c r="P1069" s="59"/>
      <c r="Q1069" s="58"/>
      <c r="R1069" s="57">
        <f t="shared" si="101"/>
        <v>0</v>
      </c>
      <c r="S1069" s="99">
        <f t="shared" si="105"/>
        <v>0</v>
      </c>
      <c r="T1069" s="56"/>
      <c r="U1069" s="60"/>
      <c r="V1069" s="322"/>
      <c r="W1069" s="56"/>
      <c r="X1069" s="242">
        <f>VLOOKUP(F1069,Terceros!A$2:A$301,1,FALSE)</f>
        <v>0</v>
      </c>
      <c r="Y1069" s="238">
        <f>VLOOKUP(H1069,CR!A$3:A$27,1,FALSE)</f>
        <v>0</v>
      </c>
      <c r="Z1069" s="285">
        <f>VLOOKUP(F1069,Terceros!A:B,2,FALSE)</f>
        <v>0</v>
      </c>
      <c r="AA1069" s="242">
        <f>VLOOKUP(H1069,CR!A$1:CK$26,89,FALSE)</f>
        <v>0</v>
      </c>
    </row>
    <row r="1070" spans="1:27" x14ac:dyDescent="0.25">
      <c r="A1070" s="5">
        <f t="shared" si="102"/>
        <v>1900</v>
      </c>
      <c r="B1070" s="5">
        <f t="shared" si="103"/>
        <v>1</v>
      </c>
      <c r="C1070" s="5" t="str">
        <f>VLOOKUP(B1070,Tablas!E$1:F$13,2,FALSE)</f>
        <v>1T</v>
      </c>
      <c r="D1070" s="60"/>
      <c r="E1070" s="55"/>
      <c r="F1070" s="243"/>
      <c r="G1070" s="419">
        <f>VLOOKUP(F1070,Terceros!A:C,3,FALSE)</f>
        <v>0</v>
      </c>
      <c r="H1070" s="243"/>
      <c r="I1070" s="56"/>
      <c r="J1070" s="286" t="str">
        <f t="shared" si="104"/>
        <v>n</v>
      </c>
      <c r="K1070" s="286">
        <f>VLOOKUP(F1070,Terceros!A:D,4,FALSE)</f>
        <v>0</v>
      </c>
      <c r="L1070" s="61" t="s">
        <v>63</v>
      </c>
      <c r="M1070" s="57"/>
      <c r="N1070" s="58"/>
      <c r="O1070" s="57">
        <f t="shared" si="100"/>
        <v>0</v>
      </c>
      <c r="P1070" s="59"/>
      <c r="Q1070" s="58"/>
      <c r="R1070" s="57">
        <f t="shared" si="101"/>
        <v>0</v>
      </c>
      <c r="S1070" s="99">
        <f t="shared" si="105"/>
        <v>0</v>
      </c>
      <c r="T1070" s="56"/>
      <c r="U1070" s="60"/>
      <c r="V1070" s="322"/>
      <c r="W1070" s="56"/>
      <c r="X1070" s="242">
        <f>VLOOKUP(F1070,Terceros!A$2:A$301,1,FALSE)</f>
        <v>0</v>
      </c>
      <c r="Y1070" s="238">
        <f>VLOOKUP(H1070,CR!A$3:A$27,1,FALSE)</f>
        <v>0</v>
      </c>
      <c r="Z1070" s="285">
        <f>VLOOKUP(F1070,Terceros!A:B,2,FALSE)</f>
        <v>0</v>
      </c>
      <c r="AA1070" s="242">
        <f>VLOOKUP(H1070,CR!A$1:CK$26,89,FALSE)</f>
        <v>0</v>
      </c>
    </row>
    <row r="1071" spans="1:27" x14ac:dyDescent="0.25">
      <c r="A1071" s="5">
        <f t="shared" si="102"/>
        <v>1900</v>
      </c>
      <c r="B1071" s="5">
        <f t="shared" si="103"/>
        <v>1</v>
      </c>
      <c r="C1071" s="5" t="str">
        <f>VLOOKUP(B1071,Tablas!E$1:F$13,2,FALSE)</f>
        <v>1T</v>
      </c>
      <c r="D1071" s="60"/>
      <c r="E1071" s="55"/>
      <c r="F1071" s="243"/>
      <c r="G1071" s="419">
        <f>VLOOKUP(F1071,Terceros!A:C,3,FALSE)</f>
        <v>0</v>
      </c>
      <c r="H1071" s="243"/>
      <c r="I1071" s="56"/>
      <c r="J1071" s="286" t="str">
        <f t="shared" si="104"/>
        <v>n</v>
      </c>
      <c r="K1071" s="286">
        <f>VLOOKUP(F1071,Terceros!A:D,4,FALSE)</f>
        <v>0</v>
      </c>
      <c r="L1071" s="61" t="s">
        <v>63</v>
      </c>
      <c r="M1071" s="57"/>
      <c r="N1071" s="58"/>
      <c r="O1071" s="57">
        <f t="shared" si="100"/>
        <v>0</v>
      </c>
      <c r="P1071" s="59"/>
      <c r="Q1071" s="58"/>
      <c r="R1071" s="57">
        <f t="shared" si="101"/>
        <v>0</v>
      </c>
      <c r="S1071" s="99">
        <f t="shared" si="105"/>
        <v>0</v>
      </c>
      <c r="T1071" s="56"/>
      <c r="U1071" s="60"/>
      <c r="V1071" s="322"/>
      <c r="W1071" s="56"/>
      <c r="X1071" s="242">
        <f>VLOOKUP(F1071,Terceros!A$2:A$301,1,FALSE)</f>
        <v>0</v>
      </c>
      <c r="Y1071" s="238">
        <f>VLOOKUP(H1071,CR!A$3:A$27,1,FALSE)</f>
        <v>0</v>
      </c>
      <c r="Z1071" s="285">
        <f>VLOOKUP(F1071,Terceros!A:B,2,FALSE)</f>
        <v>0</v>
      </c>
      <c r="AA1071" s="242">
        <f>VLOOKUP(H1071,CR!A$1:CK$26,89,FALSE)</f>
        <v>0</v>
      </c>
    </row>
    <row r="1072" spans="1:27" x14ac:dyDescent="0.25">
      <c r="A1072" s="5">
        <f t="shared" si="102"/>
        <v>1900</v>
      </c>
      <c r="B1072" s="5">
        <f t="shared" si="103"/>
        <v>1</v>
      </c>
      <c r="C1072" s="5" t="str">
        <f>VLOOKUP(B1072,Tablas!E$1:F$13,2,FALSE)</f>
        <v>1T</v>
      </c>
      <c r="D1072" s="60"/>
      <c r="E1072" s="55"/>
      <c r="F1072" s="243"/>
      <c r="G1072" s="419">
        <f>VLOOKUP(F1072,Terceros!A:C,3,FALSE)</f>
        <v>0</v>
      </c>
      <c r="H1072" s="243"/>
      <c r="I1072" s="56"/>
      <c r="J1072" s="286" t="str">
        <f t="shared" si="104"/>
        <v>n</v>
      </c>
      <c r="K1072" s="286">
        <f>VLOOKUP(F1072,Terceros!A:D,4,FALSE)</f>
        <v>0</v>
      </c>
      <c r="L1072" s="61" t="s">
        <v>63</v>
      </c>
      <c r="M1072" s="57"/>
      <c r="N1072" s="58"/>
      <c r="O1072" s="57">
        <f t="shared" si="100"/>
        <v>0</v>
      </c>
      <c r="P1072" s="59"/>
      <c r="Q1072" s="58"/>
      <c r="R1072" s="57">
        <f t="shared" si="101"/>
        <v>0</v>
      </c>
      <c r="S1072" s="99">
        <f t="shared" si="105"/>
        <v>0</v>
      </c>
      <c r="T1072" s="56"/>
      <c r="U1072" s="60"/>
      <c r="V1072" s="322"/>
      <c r="W1072" s="56"/>
      <c r="X1072" s="242">
        <f>VLOOKUP(F1072,Terceros!A$2:A$301,1,FALSE)</f>
        <v>0</v>
      </c>
      <c r="Y1072" s="238">
        <f>VLOOKUP(H1072,CR!A$3:A$27,1,FALSE)</f>
        <v>0</v>
      </c>
      <c r="Z1072" s="285">
        <f>VLOOKUP(F1072,Terceros!A:B,2,FALSE)</f>
        <v>0</v>
      </c>
      <c r="AA1072" s="242">
        <f>VLOOKUP(H1072,CR!A$1:CK$26,89,FALSE)</f>
        <v>0</v>
      </c>
    </row>
    <row r="1073" spans="1:27" x14ac:dyDescent="0.25">
      <c r="A1073" s="5">
        <f t="shared" si="102"/>
        <v>1900</v>
      </c>
      <c r="B1073" s="5">
        <f t="shared" si="103"/>
        <v>1</v>
      </c>
      <c r="C1073" s="5" t="str">
        <f>VLOOKUP(B1073,Tablas!E$1:F$13,2,FALSE)</f>
        <v>1T</v>
      </c>
      <c r="D1073" s="60"/>
      <c r="E1073" s="55"/>
      <c r="F1073" s="243"/>
      <c r="G1073" s="419">
        <f>VLOOKUP(F1073,Terceros!A:C,3,FALSE)</f>
        <v>0</v>
      </c>
      <c r="H1073" s="243"/>
      <c r="I1073" s="56"/>
      <c r="J1073" s="286" t="str">
        <f t="shared" si="104"/>
        <v>n</v>
      </c>
      <c r="K1073" s="286">
        <f>VLOOKUP(F1073,Terceros!A:D,4,FALSE)</f>
        <v>0</v>
      </c>
      <c r="L1073" s="61" t="s">
        <v>63</v>
      </c>
      <c r="M1073" s="57"/>
      <c r="N1073" s="58"/>
      <c r="O1073" s="57">
        <f t="shared" si="100"/>
        <v>0</v>
      </c>
      <c r="P1073" s="59"/>
      <c r="Q1073" s="58"/>
      <c r="R1073" s="57">
        <f t="shared" si="101"/>
        <v>0</v>
      </c>
      <c r="S1073" s="99">
        <f t="shared" si="105"/>
        <v>0</v>
      </c>
      <c r="T1073" s="56"/>
      <c r="U1073" s="60"/>
      <c r="V1073" s="322"/>
      <c r="W1073" s="56"/>
      <c r="X1073" s="242">
        <f>VLOOKUP(F1073,Terceros!A$2:A$301,1,FALSE)</f>
        <v>0</v>
      </c>
      <c r="Y1073" s="238">
        <f>VLOOKUP(H1073,CR!A$3:A$27,1,FALSE)</f>
        <v>0</v>
      </c>
      <c r="Z1073" s="285">
        <f>VLOOKUP(F1073,Terceros!A:B,2,FALSE)</f>
        <v>0</v>
      </c>
      <c r="AA1073" s="242">
        <f>VLOOKUP(H1073,CR!A$1:CK$26,89,FALSE)</f>
        <v>0</v>
      </c>
    </row>
    <row r="1074" spans="1:27" x14ac:dyDescent="0.25">
      <c r="A1074" s="5">
        <f t="shared" si="102"/>
        <v>1900</v>
      </c>
      <c r="B1074" s="5">
        <f t="shared" si="103"/>
        <v>1</v>
      </c>
      <c r="C1074" s="5" t="str">
        <f>VLOOKUP(B1074,Tablas!E$1:F$13,2,FALSE)</f>
        <v>1T</v>
      </c>
      <c r="D1074" s="60"/>
      <c r="E1074" s="55"/>
      <c r="F1074" s="243"/>
      <c r="G1074" s="419">
        <f>VLOOKUP(F1074,Terceros!A:C,3,FALSE)</f>
        <v>0</v>
      </c>
      <c r="H1074" s="243"/>
      <c r="I1074" s="56"/>
      <c r="J1074" s="286" t="str">
        <f t="shared" si="104"/>
        <v>n</v>
      </c>
      <c r="K1074" s="286">
        <f>VLOOKUP(F1074,Terceros!A:D,4,FALSE)</f>
        <v>0</v>
      </c>
      <c r="L1074" s="61" t="s">
        <v>63</v>
      </c>
      <c r="M1074" s="57"/>
      <c r="N1074" s="58"/>
      <c r="O1074" s="57">
        <f t="shared" si="100"/>
        <v>0</v>
      </c>
      <c r="P1074" s="59"/>
      <c r="Q1074" s="58"/>
      <c r="R1074" s="57">
        <f t="shared" si="101"/>
        <v>0</v>
      </c>
      <c r="S1074" s="99">
        <f t="shared" si="105"/>
        <v>0</v>
      </c>
      <c r="T1074" s="56"/>
      <c r="U1074" s="60"/>
      <c r="V1074" s="322"/>
      <c r="W1074" s="56"/>
      <c r="X1074" s="242">
        <f>VLOOKUP(F1074,Terceros!A$2:A$301,1,FALSE)</f>
        <v>0</v>
      </c>
      <c r="Y1074" s="238">
        <f>VLOOKUP(H1074,CR!A$3:A$27,1,FALSE)</f>
        <v>0</v>
      </c>
      <c r="Z1074" s="285">
        <f>VLOOKUP(F1074,Terceros!A:B,2,FALSE)</f>
        <v>0</v>
      </c>
      <c r="AA1074" s="242">
        <f>VLOOKUP(H1074,CR!A$1:CK$26,89,FALSE)</f>
        <v>0</v>
      </c>
    </row>
    <row r="1075" spans="1:27" x14ac:dyDescent="0.25">
      <c r="A1075" s="5">
        <f t="shared" si="102"/>
        <v>1900</v>
      </c>
      <c r="B1075" s="5">
        <f t="shared" si="103"/>
        <v>1</v>
      </c>
      <c r="C1075" s="5" t="str">
        <f>VLOOKUP(B1075,Tablas!E$1:F$13,2,FALSE)</f>
        <v>1T</v>
      </c>
      <c r="D1075" s="60"/>
      <c r="E1075" s="55"/>
      <c r="F1075" s="243"/>
      <c r="G1075" s="419">
        <f>VLOOKUP(F1075,Terceros!A:C,3,FALSE)</f>
        <v>0</v>
      </c>
      <c r="H1075" s="243"/>
      <c r="I1075" s="56"/>
      <c r="J1075" s="286" t="str">
        <f t="shared" si="104"/>
        <v>n</v>
      </c>
      <c r="K1075" s="286">
        <f>VLOOKUP(F1075,Terceros!A:D,4,FALSE)</f>
        <v>0</v>
      </c>
      <c r="L1075" s="61" t="s">
        <v>63</v>
      </c>
      <c r="M1075" s="57"/>
      <c r="N1075" s="58"/>
      <c r="O1075" s="57">
        <f t="shared" si="100"/>
        <v>0</v>
      </c>
      <c r="P1075" s="59"/>
      <c r="Q1075" s="58"/>
      <c r="R1075" s="57">
        <f t="shared" si="101"/>
        <v>0</v>
      </c>
      <c r="S1075" s="99">
        <f t="shared" si="105"/>
        <v>0</v>
      </c>
      <c r="T1075" s="56"/>
      <c r="U1075" s="60"/>
      <c r="V1075" s="322"/>
      <c r="W1075" s="56"/>
      <c r="X1075" s="242">
        <f>VLOOKUP(F1075,Terceros!A$2:A$301,1,FALSE)</f>
        <v>0</v>
      </c>
      <c r="Y1075" s="238">
        <f>VLOOKUP(H1075,CR!A$3:A$27,1,FALSE)</f>
        <v>0</v>
      </c>
      <c r="Z1075" s="285">
        <f>VLOOKUP(F1075,Terceros!A:B,2,FALSE)</f>
        <v>0</v>
      </c>
      <c r="AA1075" s="242">
        <f>VLOOKUP(H1075,CR!A$1:CK$26,89,FALSE)</f>
        <v>0</v>
      </c>
    </row>
    <row r="1076" spans="1:27" x14ac:dyDescent="0.25">
      <c r="A1076" s="5">
        <f t="shared" si="102"/>
        <v>1900</v>
      </c>
      <c r="B1076" s="5">
        <f t="shared" si="103"/>
        <v>1</v>
      </c>
      <c r="C1076" s="5" t="str">
        <f>VLOOKUP(B1076,Tablas!E$1:F$13,2,FALSE)</f>
        <v>1T</v>
      </c>
      <c r="D1076" s="60"/>
      <c r="E1076" s="55"/>
      <c r="F1076" s="243"/>
      <c r="G1076" s="419">
        <f>VLOOKUP(F1076,Terceros!A:C,3,FALSE)</f>
        <v>0</v>
      </c>
      <c r="H1076" s="243"/>
      <c r="I1076" s="56"/>
      <c r="J1076" s="286" t="str">
        <f t="shared" si="104"/>
        <v>n</v>
      </c>
      <c r="K1076" s="286">
        <f>VLOOKUP(F1076,Terceros!A:D,4,FALSE)</f>
        <v>0</v>
      </c>
      <c r="L1076" s="61" t="s">
        <v>63</v>
      </c>
      <c r="M1076" s="57"/>
      <c r="N1076" s="58"/>
      <c r="O1076" s="57">
        <f t="shared" si="100"/>
        <v>0</v>
      </c>
      <c r="P1076" s="59"/>
      <c r="Q1076" s="58"/>
      <c r="R1076" s="57">
        <f t="shared" si="101"/>
        <v>0</v>
      </c>
      <c r="S1076" s="99">
        <f t="shared" si="105"/>
        <v>0</v>
      </c>
      <c r="T1076" s="56"/>
      <c r="U1076" s="60"/>
      <c r="V1076" s="322"/>
      <c r="W1076" s="56"/>
      <c r="X1076" s="242">
        <f>VLOOKUP(F1076,Terceros!A$2:A$301,1,FALSE)</f>
        <v>0</v>
      </c>
      <c r="Y1076" s="238">
        <f>VLOOKUP(H1076,CR!A$3:A$27,1,FALSE)</f>
        <v>0</v>
      </c>
      <c r="Z1076" s="285">
        <f>VLOOKUP(F1076,Terceros!A:B,2,FALSE)</f>
        <v>0</v>
      </c>
      <c r="AA1076" s="242">
        <f>VLOOKUP(H1076,CR!A$1:CK$26,89,FALSE)</f>
        <v>0</v>
      </c>
    </row>
    <row r="1077" spans="1:27" x14ac:dyDescent="0.25">
      <c r="A1077" s="5">
        <f t="shared" si="102"/>
        <v>1900</v>
      </c>
      <c r="B1077" s="5">
        <f t="shared" si="103"/>
        <v>1</v>
      </c>
      <c r="C1077" s="5" t="str">
        <f>VLOOKUP(B1077,Tablas!E$1:F$13,2,FALSE)</f>
        <v>1T</v>
      </c>
      <c r="D1077" s="60"/>
      <c r="E1077" s="55"/>
      <c r="F1077" s="243"/>
      <c r="G1077" s="419">
        <f>VLOOKUP(F1077,Terceros!A:C,3,FALSE)</f>
        <v>0</v>
      </c>
      <c r="H1077" s="243"/>
      <c r="I1077" s="56"/>
      <c r="J1077" s="286" t="str">
        <f t="shared" si="104"/>
        <v>n</v>
      </c>
      <c r="K1077" s="286">
        <f>VLOOKUP(F1077,Terceros!A:D,4,FALSE)</f>
        <v>0</v>
      </c>
      <c r="L1077" s="61" t="s">
        <v>63</v>
      </c>
      <c r="M1077" s="57"/>
      <c r="N1077" s="58"/>
      <c r="O1077" s="57">
        <f t="shared" si="100"/>
        <v>0</v>
      </c>
      <c r="P1077" s="59"/>
      <c r="Q1077" s="58"/>
      <c r="R1077" s="57">
        <f t="shared" si="101"/>
        <v>0</v>
      </c>
      <c r="S1077" s="99">
        <f t="shared" si="105"/>
        <v>0</v>
      </c>
      <c r="T1077" s="56"/>
      <c r="U1077" s="60"/>
      <c r="V1077" s="322"/>
      <c r="W1077" s="56"/>
      <c r="X1077" s="242">
        <f>VLOOKUP(F1077,Terceros!A$2:A$301,1,FALSE)</f>
        <v>0</v>
      </c>
      <c r="Y1077" s="238">
        <f>VLOOKUP(H1077,CR!A$3:A$27,1,FALSE)</f>
        <v>0</v>
      </c>
      <c r="Z1077" s="285">
        <f>VLOOKUP(F1077,Terceros!A:B,2,FALSE)</f>
        <v>0</v>
      </c>
      <c r="AA1077" s="242">
        <f>VLOOKUP(H1077,CR!A$1:CK$26,89,FALSE)</f>
        <v>0</v>
      </c>
    </row>
    <row r="1078" spans="1:27" x14ac:dyDescent="0.25">
      <c r="A1078" s="5">
        <f t="shared" si="102"/>
        <v>1900</v>
      </c>
      <c r="B1078" s="5">
        <f t="shared" si="103"/>
        <v>1</v>
      </c>
      <c r="C1078" s="5" t="str">
        <f>VLOOKUP(B1078,Tablas!E$1:F$13,2,FALSE)</f>
        <v>1T</v>
      </c>
      <c r="D1078" s="60"/>
      <c r="E1078" s="55"/>
      <c r="F1078" s="243"/>
      <c r="G1078" s="419">
        <f>VLOOKUP(F1078,Terceros!A:C,3,FALSE)</f>
        <v>0</v>
      </c>
      <c r="H1078" s="243"/>
      <c r="I1078" s="56"/>
      <c r="J1078" s="286" t="str">
        <f t="shared" si="104"/>
        <v>n</v>
      </c>
      <c r="K1078" s="286">
        <f>VLOOKUP(F1078,Terceros!A:D,4,FALSE)</f>
        <v>0</v>
      </c>
      <c r="L1078" s="61" t="s">
        <v>63</v>
      </c>
      <c r="M1078" s="57"/>
      <c r="N1078" s="58"/>
      <c r="O1078" s="57">
        <f t="shared" si="100"/>
        <v>0</v>
      </c>
      <c r="P1078" s="59"/>
      <c r="Q1078" s="58"/>
      <c r="R1078" s="57">
        <f t="shared" si="101"/>
        <v>0</v>
      </c>
      <c r="S1078" s="99">
        <f t="shared" si="105"/>
        <v>0</v>
      </c>
      <c r="T1078" s="56"/>
      <c r="U1078" s="60"/>
      <c r="V1078" s="322"/>
      <c r="W1078" s="56"/>
      <c r="X1078" s="242">
        <f>VLOOKUP(F1078,Terceros!A$2:A$301,1,FALSE)</f>
        <v>0</v>
      </c>
      <c r="Y1078" s="238">
        <f>VLOOKUP(H1078,CR!A$3:A$27,1,FALSE)</f>
        <v>0</v>
      </c>
      <c r="Z1078" s="285">
        <f>VLOOKUP(F1078,Terceros!A:B,2,FALSE)</f>
        <v>0</v>
      </c>
      <c r="AA1078" s="242">
        <f>VLOOKUP(H1078,CR!A$1:CK$26,89,FALSE)</f>
        <v>0</v>
      </c>
    </row>
    <row r="1079" spans="1:27" x14ac:dyDescent="0.25">
      <c r="A1079" s="5">
        <f t="shared" si="102"/>
        <v>1900</v>
      </c>
      <c r="B1079" s="5">
        <f t="shared" si="103"/>
        <v>1</v>
      </c>
      <c r="C1079" s="5" t="str">
        <f>VLOOKUP(B1079,Tablas!E$1:F$13,2,FALSE)</f>
        <v>1T</v>
      </c>
      <c r="D1079" s="60"/>
      <c r="E1079" s="55"/>
      <c r="F1079" s="243"/>
      <c r="G1079" s="419">
        <f>VLOOKUP(F1079,Terceros!A:C,3,FALSE)</f>
        <v>0</v>
      </c>
      <c r="H1079" s="243"/>
      <c r="I1079" s="56"/>
      <c r="J1079" s="286" t="str">
        <f t="shared" si="104"/>
        <v>n</v>
      </c>
      <c r="K1079" s="286">
        <f>VLOOKUP(F1079,Terceros!A:D,4,FALSE)</f>
        <v>0</v>
      </c>
      <c r="L1079" s="61" t="s">
        <v>63</v>
      </c>
      <c r="M1079" s="57"/>
      <c r="N1079" s="58"/>
      <c r="O1079" s="57">
        <f t="shared" si="100"/>
        <v>0</v>
      </c>
      <c r="P1079" s="59"/>
      <c r="Q1079" s="58"/>
      <c r="R1079" s="57">
        <f t="shared" si="101"/>
        <v>0</v>
      </c>
      <c r="S1079" s="99">
        <f t="shared" si="105"/>
        <v>0</v>
      </c>
      <c r="T1079" s="56"/>
      <c r="U1079" s="60"/>
      <c r="V1079" s="322"/>
      <c r="W1079" s="56"/>
      <c r="X1079" s="242">
        <f>VLOOKUP(F1079,Terceros!A$2:A$301,1,FALSE)</f>
        <v>0</v>
      </c>
      <c r="Y1079" s="238">
        <f>VLOOKUP(H1079,CR!A$3:A$27,1,FALSE)</f>
        <v>0</v>
      </c>
      <c r="Z1079" s="285">
        <f>VLOOKUP(F1079,Terceros!A:B,2,FALSE)</f>
        <v>0</v>
      </c>
      <c r="AA1079" s="242">
        <f>VLOOKUP(H1079,CR!A$1:CK$26,89,FALSE)</f>
        <v>0</v>
      </c>
    </row>
    <row r="1080" spans="1:27" x14ac:dyDescent="0.25">
      <c r="A1080" s="5">
        <f t="shared" si="102"/>
        <v>1900</v>
      </c>
      <c r="B1080" s="5">
        <f t="shared" si="103"/>
        <v>1</v>
      </c>
      <c r="C1080" s="5" t="str">
        <f>VLOOKUP(B1080,Tablas!E$1:F$13,2,FALSE)</f>
        <v>1T</v>
      </c>
      <c r="D1080" s="60"/>
      <c r="E1080" s="55"/>
      <c r="F1080" s="243"/>
      <c r="G1080" s="419">
        <f>VLOOKUP(F1080,Terceros!A:C,3,FALSE)</f>
        <v>0</v>
      </c>
      <c r="H1080" s="243"/>
      <c r="I1080" s="56"/>
      <c r="J1080" s="286" t="str">
        <f t="shared" si="104"/>
        <v>n</v>
      </c>
      <c r="K1080" s="286">
        <f>VLOOKUP(F1080,Terceros!A:D,4,FALSE)</f>
        <v>0</v>
      </c>
      <c r="L1080" s="61" t="s">
        <v>63</v>
      </c>
      <c r="M1080" s="57"/>
      <c r="N1080" s="58"/>
      <c r="O1080" s="57">
        <f t="shared" si="100"/>
        <v>0</v>
      </c>
      <c r="P1080" s="59"/>
      <c r="Q1080" s="58"/>
      <c r="R1080" s="57">
        <f t="shared" si="101"/>
        <v>0</v>
      </c>
      <c r="S1080" s="99">
        <f t="shared" si="105"/>
        <v>0</v>
      </c>
      <c r="T1080" s="56"/>
      <c r="U1080" s="60"/>
      <c r="V1080" s="322"/>
      <c r="W1080" s="56"/>
      <c r="X1080" s="242">
        <f>VLOOKUP(F1080,Terceros!A$2:A$301,1,FALSE)</f>
        <v>0</v>
      </c>
      <c r="Y1080" s="238">
        <f>VLOOKUP(H1080,CR!A$3:A$27,1,FALSE)</f>
        <v>0</v>
      </c>
      <c r="Z1080" s="285">
        <f>VLOOKUP(F1080,Terceros!A:B,2,FALSE)</f>
        <v>0</v>
      </c>
      <c r="AA1080" s="242">
        <f>VLOOKUP(H1080,CR!A$1:CK$26,89,FALSE)</f>
        <v>0</v>
      </c>
    </row>
    <row r="1081" spans="1:27" x14ac:dyDescent="0.25">
      <c r="A1081" s="5">
        <f t="shared" si="102"/>
        <v>1900</v>
      </c>
      <c r="B1081" s="5">
        <f t="shared" si="103"/>
        <v>1</v>
      </c>
      <c r="C1081" s="5" t="str">
        <f>VLOOKUP(B1081,Tablas!E$1:F$13,2,FALSE)</f>
        <v>1T</v>
      </c>
      <c r="D1081" s="60"/>
      <c r="E1081" s="55"/>
      <c r="F1081" s="243"/>
      <c r="G1081" s="419">
        <f>VLOOKUP(F1081,Terceros!A:C,3,FALSE)</f>
        <v>0</v>
      </c>
      <c r="H1081" s="243"/>
      <c r="I1081" s="56"/>
      <c r="J1081" s="286" t="str">
        <f t="shared" si="104"/>
        <v>n</v>
      </c>
      <c r="K1081" s="286">
        <f>VLOOKUP(F1081,Terceros!A:D,4,FALSE)</f>
        <v>0</v>
      </c>
      <c r="L1081" s="61" t="s">
        <v>63</v>
      </c>
      <c r="M1081" s="57"/>
      <c r="N1081" s="58"/>
      <c r="O1081" s="57">
        <f t="shared" si="100"/>
        <v>0</v>
      </c>
      <c r="P1081" s="59"/>
      <c r="Q1081" s="58"/>
      <c r="R1081" s="57">
        <f t="shared" si="101"/>
        <v>0</v>
      </c>
      <c r="S1081" s="99">
        <f t="shared" si="105"/>
        <v>0</v>
      </c>
      <c r="T1081" s="56"/>
      <c r="U1081" s="60"/>
      <c r="V1081" s="322"/>
      <c r="W1081" s="56"/>
      <c r="X1081" s="242">
        <f>VLOOKUP(F1081,Terceros!A$2:A$301,1,FALSE)</f>
        <v>0</v>
      </c>
      <c r="Y1081" s="238">
        <f>VLOOKUP(H1081,CR!A$3:A$27,1,FALSE)</f>
        <v>0</v>
      </c>
      <c r="Z1081" s="285">
        <f>VLOOKUP(F1081,Terceros!A:B,2,FALSE)</f>
        <v>0</v>
      </c>
      <c r="AA1081" s="242">
        <f>VLOOKUP(H1081,CR!A$1:CK$26,89,FALSE)</f>
        <v>0</v>
      </c>
    </row>
    <row r="1082" spans="1:27" x14ac:dyDescent="0.25">
      <c r="A1082" s="5">
        <f t="shared" si="102"/>
        <v>1900</v>
      </c>
      <c r="B1082" s="5">
        <f t="shared" si="103"/>
        <v>1</v>
      </c>
      <c r="C1082" s="5" t="str">
        <f>VLOOKUP(B1082,Tablas!E$1:F$13,2,FALSE)</f>
        <v>1T</v>
      </c>
      <c r="D1082" s="60"/>
      <c r="E1082" s="55"/>
      <c r="F1082" s="243"/>
      <c r="G1082" s="419">
        <f>VLOOKUP(F1082,Terceros!A:C,3,FALSE)</f>
        <v>0</v>
      </c>
      <c r="H1082" s="243"/>
      <c r="I1082" s="56"/>
      <c r="J1082" s="286" t="str">
        <f t="shared" si="104"/>
        <v>n</v>
      </c>
      <c r="K1082" s="286">
        <f>VLOOKUP(F1082,Terceros!A:D,4,FALSE)</f>
        <v>0</v>
      </c>
      <c r="L1082" s="61" t="s">
        <v>63</v>
      </c>
      <c r="M1082" s="57"/>
      <c r="N1082" s="58"/>
      <c r="O1082" s="57">
        <f t="shared" si="100"/>
        <v>0</v>
      </c>
      <c r="P1082" s="59"/>
      <c r="Q1082" s="58"/>
      <c r="R1082" s="57">
        <f t="shared" si="101"/>
        <v>0</v>
      </c>
      <c r="S1082" s="99">
        <f t="shared" si="105"/>
        <v>0</v>
      </c>
      <c r="T1082" s="56"/>
      <c r="U1082" s="60"/>
      <c r="V1082" s="322"/>
      <c r="W1082" s="56"/>
      <c r="X1082" s="242">
        <f>VLOOKUP(F1082,Terceros!A$2:A$301,1,FALSE)</f>
        <v>0</v>
      </c>
      <c r="Y1082" s="238">
        <f>VLOOKUP(H1082,CR!A$3:A$27,1,FALSE)</f>
        <v>0</v>
      </c>
      <c r="Z1082" s="285">
        <f>VLOOKUP(F1082,Terceros!A:B,2,FALSE)</f>
        <v>0</v>
      </c>
      <c r="AA1082" s="242">
        <f>VLOOKUP(H1082,CR!A$1:CK$26,89,FALSE)</f>
        <v>0</v>
      </c>
    </row>
    <row r="1083" spans="1:27" x14ac:dyDescent="0.25">
      <c r="A1083" s="5">
        <f t="shared" si="102"/>
        <v>1900</v>
      </c>
      <c r="B1083" s="5">
        <f t="shared" si="103"/>
        <v>1</v>
      </c>
      <c r="C1083" s="5" t="str">
        <f>VLOOKUP(B1083,Tablas!E$1:F$13,2,FALSE)</f>
        <v>1T</v>
      </c>
      <c r="D1083" s="60"/>
      <c r="E1083" s="55"/>
      <c r="F1083" s="243"/>
      <c r="G1083" s="419">
        <f>VLOOKUP(F1083,Terceros!A:C,3,FALSE)</f>
        <v>0</v>
      </c>
      <c r="H1083" s="243"/>
      <c r="I1083" s="56"/>
      <c r="J1083" s="286" t="str">
        <f t="shared" si="104"/>
        <v>n</v>
      </c>
      <c r="K1083" s="286">
        <f>VLOOKUP(F1083,Terceros!A:D,4,FALSE)</f>
        <v>0</v>
      </c>
      <c r="L1083" s="61" t="s">
        <v>63</v>
      </c>
      <c r="M1083" s="57"/>
      <c r="N1083" s="58"/>
      <c r="O1083" s="57">
        <f t="shared" si="100"/>
        <v>0</v>
      </c>
      <c r="P1083" s="59"/>
      <c r="Q1083" s="58"/>
      <c r="R1083" s="57">
        <f t="shared" si="101"/>
        <v>0</v>
      </c>
      <c r="S1083" s="99">
        <f t="shared" si="105"/>
        <v>0</v>
      </c>
      <c r="T1083" s="56"/>
      <c r="U1083" s="60"/>
      <c r="V1083" s="322"/>
      <c r="W1083" s="56"/>
      <c r="X1083" s="242">
        <f>VLOOKUP(F1083,Terceros!A$2:A$301,1,FALSE)</f>
        <v>0</v>
      </c>
      <c r="Y1083" s="238">
        <f>VLOOKUP(H1083,CR!A$3:A$27,1,FALSE)</f>
        <v>0</v>
      </c>
      <c r="Z1083" s="285">
        <f>VLOOKUP(F1083,Terceros!A:B,2,FALSE)</f>
        <v>0</v>
      </c>
      <c r="AA1083" s="242">
        <f>VLOOKUP(H1083,CR!A$1:CK$26,89,FALSE)</f>
        <v>0</v>
      </c>
    </row>
    <row r="1084" spans="1:27" x14ac:dyDescent="0.25">
      <c r="A1084" s="5">
        <f t="shared" si="102"/>
        <v>1900</v>
      </c>
      <c r="B1084" s="5">
        <f t="shared" si="103"/>
        <v>1</v>
      </c>
      <c r="C1084" s="5" t="str">
        <f>VLOOKUP(B1084,Tablas!E$1:F$13,2,FALSE)</f>
        <v>1T</v>
      </c>
      <c r="D1084" s="60"/>
      <c r="E1084" s="55"/>
      <c r="F1084" s="243"/>
      <c r="G1084" s="419">
        <f>VLOOKUP(F1084,Terceros!A:C,3,FALSE)</f>
        <v>0</v>
      </c>
      <c r="H1084" s="243"/>
      <c r="I1084" s="56"/>
      <c r="J1084" s="286" t="str">
        <f t="shared" si="104"/>
        <v>n</v>
      </c>
      <c r="K1084" s="286">
        <f>VLOOKUP(F1084,Terceros!A:D,4,FALSE)</f>
        <v>0</v>
      </c>
      <c r="L1084" s="61" t="s">
        <v>63</v>
      </c>
      <c r="M1084" s="57"/>
      <c r="N1084" s="58"/>
      <c r="O1084" s="57">
        <f t="shared" si="100"/>
        <v>0</v>
      </c>
      <c r="P1084" s="59"/>
      <c r="Q1084" s="58"/>
      <c r="R1084" s="57">
        <f t="shared" si="101"/>
        <v>0</v>
      </c>
      <c r="S1084" s="99">
        <f t="shared" si="105"/>
        <v>0</v>
      </c>
      <c r="T1084" s="56"/>
      <c r="U1084" s="60"/>
      <c r="V1084" s="322"/>
      <c r="W1084" s="56"/>
      <c r="X1084" s="242">
        <f>VLOOKUP(F1084,Terceros!A$2:A$301,1,FALSE)</f>
        <v>0</v>
      </c>
      <c r="Y1084" s="238">
        <f>VLOOKUP(H1084,CR!A$3:A$27,1,FALSE)</f>
        <v>0</v>
      </c>
      <c r="Z1084" s="285">
        <f>VLOOKUP(F1084,Terceros!A:B,2,FALSE)</f>
        <v>0</v>
      </c>
      <c r="AA1084" s="242">
        <f>VLOOKUP(H1084,CR!A$1:CK$26,89,FALSE)</f>
        <v>0</v>
      </c>
    </row>
    <row r="1085" spans="1:27" x14ac:dyDescent="0.25">
      <c r="A1085" s="5">
        <f t="shared" si="102"/>
        <v>1900</v>
      </c>
      <c r="B1085" s="5">
        <f t="shared" si="103"/>
        <v>1</v>
      </c>
      <c r="C1085" s="5" t="str">
        <f>VLOOKUP(B1085,Tablas!E$1:F$13,2,FALSE)</f>
        <v>1T</v>
      </c>
      <c r="D1085" s="60"/>
      <c r="E1085" s="55"/>
      <c r="F1085" s="243"/>
      <c r="G1085" s="419">
        <f>VLOOKUP(F1085,Terceros!A:C,3,FALSE)</f>
        <v>0</v>
      </c>
      <c r="H1085" s="243"/>
      <c r="I1085" s="56"/>
      <c r="J1085" s="286" t="str">
        <f t="shared" si="104"/>
        <v>n</v>
      </c>
      <c r="K1085" s="286">
        <f>VLOOKUP(F1085,Terceros!A:D,4,FALSE)</f>
        <v>0</v>
      </c>
      <c r="L1085" s="61" t="s">
        <v>63</v>
      </c>
      <c r="M1085" s="57"/>
      <c r="N1085" s="58"/>
      <c r="O1085" s="57">
        <f t="shared" si="100"/>
        <v>0</v>
      </c>
      <c r="P1085" s="59"/>
      <c r="Q1085" s="58"/>
      <c r="R1085" s="57">
        <f t="shared" si="101"/>
        <v>0</v>
      </c>
      <c r="S1085" s="99">
        <f t="shared" si="105"/>
        <v>0</v>
      </c>
      <c r="T1085" s="56"/>
      <c r="U1085" s="60"/>
      <c r="V1085" s="322"/>
      <c r="W1085" s="56"/>
      <c r="X1085" s="242">
        <f>VLOOKUP(F1085,Terceros!A$2:A$301,1,FALSE)</f>
        <v>0</v>
      </c>
      <c r="Y1085" s="238">
        <f>VLOOKUP(H1085,CR!A$3:A$27,1,FALSE)</f>
        <v>0</v>
      </c>
      <c r="Z1085" s="285">
        <f>VLOOKUP(F1085,Terceros!A:B,2,FALSE)</f>
        <v>0</v>
      </c>
      <c r="AA1085" s="242">
        <f>VLOOKUP(H1085,CR!A$1:CK$26,89,FALSE)</f>
        <v>0</v>
      </c>
    </row>
    <row r="1086" spans="1:27" x14ac:dyDescent="0.25">
      <c r="A1086" s="5">
        <f t="shared" si="102"/>
        <v>1900</v>
      </c>
      <c r="B1086" s="5">
        <f t="shared" si="103"/>
        <v>1</v>
      </c>
      <c r="C1086" s="5" t="str">
        <f>VLOOKUP(B1086,Tablas!E$1:F$13,2,FALSE)</f>
        <v>1T</v>
      </c>
      <c r="D1086" s="60"/>
      <c r="E1086" s="55"/>
      <c r="F1086" s="243"/>
      <c r="G1086" s="419">
        <f>VLOOKUP(F1086,Terceros!A:C,3,FALSE)</f>
        <v>0</v>
      </c>
      <c r="H1086" s="243"/>
      <c r="I1086" s="56"/>
      <c r="J1086" s="286" t="str">
        <f t="shared" si="104"/>
        <v>n</v>
      </c>
      <c r="K1086" s="286">
        <f>VLOOKUP(F1086,Terceros!A:D,4,FALSE)</f>
        <v>0</v>
      </c>
      <c r="L1086" s="61" t="s">
        <v>63</v>
      </c>
      <c r="M1086" s="57"/>
      <c r="N1086" s="58"/>
      <c r="O1086" s="57">
        <f t="shared" si="100"/>
        <v>0</v>
      </c>
      <c r="P1086" s="59"/>
      <c r="Q1086" s="58"/>
      <c r="R1086" s="57">
        <f t="shared" si="101"/>
        <v>0</v>
      </c>
      <c r="S1086" s="99">
        <f t="shared" si="105"/>
        <v>0</v>
      </c>
      <c r="T1086" s="56"/>
      <c r="U1086" s="60"/>
      <c r="V1086" s="322"/>
      <c r="W1086" s="56"/>
      <c r="X1086" s="242">
        <f>VLOOKUP(F1086,Terceros!A$2:A$301,1,FALSE)</f>
        <v>0</v>
      </c>
      <c r="Y1086" s="238">
        <f>VLOOKUP(H1086,CR!A$3:A$27,1,FALSE)</f>
        <v>0</v>
      </c>
      <c r="Z1086" s="285">
        <f>VLOOKUP(F1086,Terceros!A:B,2,FALSE)</f>
        <v>0</v>
      </c>
      <c r="AA1086" s="242">
        <f>VLOOKUP(H1086,CR!A$1:CK$26,89,FALSE)</f>
        <v>0</v>
      </c>
    </row>
    <row r="1087" spans="1:27" x14ac:dyDescent="0.25">
      <c r="A1087" s="5">
        <f t="shared" si="102"/>
        <v>1900</v>
      </c>
      <c r="B1087" s="5">
        <f t="shared" si="103"/>
        <v>1</v>
      </c>
      <c r="C1087" s="5" t="str">
        <f>VLOOKUP(B1087,Tablas!E$1:F$13,2,FALSE)</f>
        <v>1T</v>
      </c>
      <c r="D1087" s="60"/>
      <c r="E1087" s="55"/>
      <c r="F1087" s="243"/>
      <c r="G1087" s="419">
        <f>VLOOKUP(F1087,Terceros!A:C,3,FALSE)</f>
        <v>0</v>
      </c>
      <c r="H1087" s="243"/>
      <c r="I1087" s="56"/>
      <c r="J1087" s="286" t="str">
        <f t="shared" si="104"/>
        <v>n</v>
      </c>
      <c r="K1087" s="286">
        <f>VLOOKUP(F1087,Terceros!A:D,4,FALSE)</f>
        <v>0</v>
      </c>
      <c r="L1087" s="61" t="s">
        <v>63</v>
      </c>
      <c r="M1087" s="57"/>
      <c r="N1087" s="58"/>
      <c r="O1087" s="57">
        <f t="shared" si="100"/>
        <v>0</v>
      </c>
      <c r="P1087" s="59"/>
      <c r="Q1087" s="58"/>
      <c r="R1087" s="57">
        <f t="shared" si="101"/>
        <v>0</v>
      </c>
      <c r="S1087" s="99">
        <f t="shared" si="105"/>
        <v>0</v>
      </c>
      <c r="T1087" s="56"/>
      <c r="U1087" s="60"/>
      <c r="V1087" s="322"/>
      <c r="W1087" s="56"/>
      <c r="X1087" s="242">
        <f>VLOOKUP(F1087,Terceros!A$2:A$301,1,FALSE)</f>
        <v>0</v>
      </c>
      <c r="Y1087" s="238">
        <f>VLOOKUP(H1087,CR!A$3:A$27,1,FALSE)</f>
        <v>0</v>
      </c>
      <c r="Z1087" s="285">
        <f>VLOOKUP(F1087,Terceros!A:B,2,FALSE)</f>
        <v>0</v>
      </c>
      <c r="AA1087" s="242">
        <f>VLOOKUP(H1087,CR!A$1:CK$26,89,FALSE)</f>
        <v>0</v>
      </c>
    </row>
    <row r="1088" spans="1:27" x14ac:dyDescent="0.25">
      <c r="A1088" s="5">
        <f t="shared" si="102"/>
        <v>1900</v>
      </c>
      <c r="B1088" s="5">
        <f t="shared" si="103"/>
        <v>1</v>
      </c>
      <c r="C1088" s="5" t="str">
        <f>VLOOKUP(B1088,Tablas!E$1:F$13,2,FALSE)</f>
        <v>1T</v>
      </c>
      <c r="D1088" s="60"/>
      <c r="E1088" s="55"/>
      <c r="F1088" s="243"/>
      <c r="G1088" s="419">
        <f>VLOOKUP(F1088,Terceros!A:C,3,FALSE)</f>
        <v>0</v>
      </c>
      <c r="H1088" s="243"/>
      <c r="I1088" s="56"/>
      <c r="J1088" s="286" t="str">
        <f t="shared" si="104"/>
        <v>n</v>
      </c>
      <c r="K1088" s="286">
        <f>VLOOKUP(F1088,Terceros!A:D,4,FALSE)</f>
        <v>0</v>
      </c>
      <c r="L1088" s="61" t="s">
        <v>63</v>
      </c>
      <c r="M1088" s="57"/>
      <c r="N1088" s="58"/>
      <c r="O1088" s="57">
        <f t="shared" si="100"/>
        <v>0</v>
      </c>
      <c r="P1088" s="59"/>
      <c r="Q1088" s="58"/>
      <c r="R1088" s="57">
        <f t="shared" si="101"/>
        <v>0</v>
      </c>
      <c r="S1088" s="99">
        <f t="shared" si="105"/>
        <v>0</v>
      </c>
      <c r="T1088" s="56"/>
      <c r="U1088" s="60"/>
      <c r="V1088" s="322"/>
      <c r="W1088" s="56"/>
      <c r="X1088" s="242">
        <f>VLOOKUP(F1088,Terceros!A$2:A$301,1,FALSE)</f>
        <v>0</v>
      </c>
      <c r="Y1088" s="238">
        <f>VLOOKUP(H1088,CR!A$3:A$27,1,FALSE)</f>
        <v>0</v>
      </c>
      <c r="Z1088" s="285">
        <f>VLOOKUP(F1088,Terceros!A:B,2,FALSE)</f>
        <v>0</v>
      </c>
      <c r="AA1088" s="242">
        <f>VLOOKUP(H1088,CR!A$1:CK$26,89,FALSE)</f>
        <v>0</v>
      </c>
    </row>
    <row r="1089" spans="1:27" x14ac:dyDescent="0.25">
      <c r="A1089" s="5">
        <f t="shared" si="102"/>
        <v>1900</v>
      </c>
      <c r="B1089" s="5">
        <f t="shared" si="103"/>
        <v>1</v>
      </c>
      <c r="C1089" s="5" t="str">
        <f>VLOOKUP(B1089,Tablas!E$1:F$13,2,FALSE)</f>
        <v>1T</v>
      </c>
      <c r="D1089" s="60"/>
      <c r="E1089" s="55"/>
      <c r="F1089" s="243"/>
      <c r="G1089" s="419">
        <f>VLOOKUP(F1089,Terceros!A:C,3,FALSE)</f>
        <v>0</v>
      </c>
      <c r="H1089" s="243"/>
      <c r="I1089" s="56"/>
      <c r="J1089" s="286" t="str">
        <f t="shared" si="104"/>
        <v>n</v>
      </c>
      <c r="K1089" s="286">
        <f>VLOOKUP(F1089,Terceros!A:D,4,FALSE)</f>
        <v>0</v>
      </c>
      <c r="L1089" s="61" t="s">
        <v>63</v>
      </c>
      <c r="M1089" s="57"/>
      <c r="N1089" s="58"/>
      <c r="O1089" s="57">
        <f t="shared" si="100"/>
        <v>0</v>
      </c>
      <c r="P1089" s="59"/>
      <c r="Q1089" s="58"/>
      <c r="R1089" s="57">
        <f t="shared" si="101"/>
        <v>0</v>
      </c>
      <c r="S1089" s="99">
        <f t="shared" si="105"/>
        <v>0</v>
      </c>
      <c r="T1089" s="56"/>
      <c r="U1089" s="60"/>
      <c r="V1089" s="322"/>
      <c r="W1089" s="56"/>
      <c r="X1089" s="242">
        <f>VLOOKUP(F1089,Terceros!A$2:A$301,1,FALSE)</f>
        <v>0</v>
      </c>
      <c r="Y1089" s="238">
        <f>VLOOKUP(H1089,CR!A$3:A$27,1,FALSE)</f>
        <v>0</v>
      </c>
      <c r="Z1089" s="285">
        <f>VLOOKUP(F1089,Terceros!A:B,2,FALSE)</f>
        <v>0</v>
      </c>
      <c r="AA1089" s="242">
        <f>VLOOKUP(H1089,CR!A$1:CK$26,89,FALSE)</f>
        <v>0</v>
      </c>
    </row>
    <row r="1090" spans="1:27" x14ac:dyDescent="0.25">
      <c r="A1090" s="5">
        <f t="shared" si="102"/>
        <v>1900</v>
      </c>
      <c r="B1090" s="5">
        <f t="shared" si="103"/>
        <v>1</v>
      </c>
      <c r="C1090" s="5" t="str">
        <f>VLOOKUP(B1090,Tablas!E$1:F$13,2,FALSE)</f>
        <v>1T</v>
      </c>
      <c r="D1090" s="60"/>
      <c r="E1090" s="55"/>
      <c r="F1090" s="243"/>
      <c r="G1090" s="419">
        <f>VLOOKUP(F1090,Terceros!A:C,3,FALSE)</f>
        <v>0</v>
      </c>
      <c r="H1090" s="243"/>
      <c r="I1090" s="56"/>
      <c r="J1090" s="286" t="str">
        <f t="shared" si="104"/>
        <v>n</v>
      </c>
      <c r="K1090" s="286">
        <f>VLOOKUP(F1090,Terceros!A:D,4,FALSE)</f>
        <v>0</v>
      </c>
      <c r="L1090" s="61" t="s">
        <v>63</v>
      </c>
      <c r="M1090" s="57"/>
      <c r="N1090" s="58"/>
      <c r="O1090" s="57">
        <f t="shared" si="100"/>
        <v>0</v>
      </c>
      <c r="P1090" s="59"/>
      <c r="Q1090" s="58"/>
      <c r="R1090" s="57">
        <f t="shared" si="101"/>
        <v>0</v>
      </c>
      <c r="S1090" s="99">
        <f t="shared" si="105"/>
        <v>0</v>
      </c>
      <c r="T1090" s="56"/>
      <c r="U1090" s="60"/>
      <c r="V1090" s="322"/>
      <c r="W1090" s="56"/>
      <c r="X1090" s="242">
        <f>VLOOKUP(F1090,Terceros!A$2:A$301,1,FALSE)</f>
        <v>0</v>
      </c>
      <c r="Y1090" s="238">
        <f>VLOOKUP(H1090,CR!A$3:A$27,1,FALSE)</f>
        <v>0</v>
      </c>
      <c r="Z1090" s="285">
        <f>VLOOKUP(F1090,Terceros!A:B,2,FALSE)</f>
        <v>0</v>
      </c>
      <c r="AA1090" s="242">
        <f>VLOOKUP(H1090,CR!A$1:CK$26,89,FALSE)</f>
        <v>0</v>
      </c>
    </row>
    <row r="1091" spans="1:27" x14ac:dyDescent="0.25">
      <c r="A1091" s="5">
        <f t="shared" si="102"/>
        <v>1900</v>
      </c>
      <c r="B1091" s="5">
        <f t="shared" si="103"/>
        <v>1</v>
      </c>
      <c r="C1091" s="5" t="str">
        <f>VLOOKUP(B1091,Tablas!E$1:F$13,2,FALSE)</f>
        <v>1T</v>
      </c>
      <c r="D1091" s="60"/>
      <c r="E1091" s="55"/>
      <c r="F1091" s="243"/>
      <c r="G1091" s="419">
        <f>VLOOKUP(F1091,Terceros!A:C,3,FALSE)</f>
        <v>0</v>
      </c>
      <c r="H1091" s="243"/>
      <c r="I1091" s="56"/>
      <c r="J1091" s="286" t="str">
        <f t="shared" si="104"/>
        <v>n</v>
      </c>
      <c r="K1091" s="286">
        <f>VLOOKUP(F1091,Terceros!A:D,4,FALSE)</f>
        <v>0</v>
      </c>
      <c r="L1091" s="61" t="s">
        <v>63</v>
      </c>
      <c r="M1091" s="57"/>
      <c r="N1091" s="58"/>
      <c r="O1091" s="57">
        <f t="shared" ref="O1091:O1154" si="106">ROUND(M1091*N1091,2)</f>
        <v>0</v>
      </c>
      <c r="P1091" s="59"/>
      <c r="Q1091" s="58"/>
      <c r="R1091" s="57">
        <f t="shared" ref="R1091:R1154" si="107">ROUND(Q1091*M1091,2)</f>
        <v>0</v>
      </c>
      <c r="S1091" s="99">
        <f t="shared" si="105"/>
        <v>0</v>
      </c>
      <c r="T1091" s="56"/>
      <c r="U1091" s="60"/>
      <c r="V1091" s="322"/>
      <c r="W1091" s="56"/>
      <c r="X1091" s="242">
        <f>VLOOKUP(F1091,Terceros!A$2:A$301,1,FALSE)</f>
        <v>0</v>
      </c>
      <c r="Y1091" s="238">
        <f>VLOOKUP(H1091,CR!A$3:A$27,1,FALSE)</f>
        <v>0</v>
      </c>
      <c r="Z1091" s="285">
        <f>VLOOKUP(F1091,Terceros!A:B,2,FALSE)</f>
        <v>0</v>
      </c>
      <c r="AA1091" s="242">
        <f>VLOOKUP(H1091,CR!A$1:CK$26,89,FALSE)</f>
        <v>0</v>
      </c>
    </row>
    <row r="1092" spans="1:27" x14ac:dyDescent="0.25">
      <c r="A1092" s="5">
        <f t="shared" si="102"/>
        <v>1900</v>
      </c>
      <c r="B1092" s="5">
        <f t="shared" si="103"/>
        <v>1</v>
      </c>
      <c r="C1092" s="5" t="str">
        <f>VLOOKUP(B1092,Tablas!E$1:F$13,2,FALSE)</f>
        <v>1T</v>
      </c>
      <c r="D1092" s="60"/>
      <c r="E1092" s="55"/>
      <c r="F1092" s="243"/>
      <c r="G1092" s="419">
        <f>VLOOKUP(F1092,Terceros!A:C,3,FALSE)</f>
        <v>0</v>
      </c>
      <c r="H1092" s="243"/>
      <c r="I1092" s="56"/>
      <c r="J1092" s="286" t="str">
        <f t="shared" si="104"/>
        <v>n</v>
      </c>
      <c r="K1092" s="286">
        <f>VLOOKUP(F1092,Terceros!A:D,4,FALSE)</f>
        <v>0</v>
      </c>
      <c r="L1092" s="61" t="s">
        <v>63</v>
      </c>
      <c r="M1092" s="57"/>
      <c r="N1092" s="58"/>
      <c r="O1092" s="57">
        <f t="shared" si="106"/>
        <v>0</v>
      </c>
      <c r="P1092" s="59"/>
      <c r="Q1092" s="58"/>
      <c r="R1092" s="57">
        <f t="shared" si="107"/>
        <v>0</v>
      </c>
      <c r="S1092" s="99">
        <f t="shared" si="105"/>
        <v>0</v>
      </c>
      <c r="T1092" s="56"/>
      <c r="U1092" s="60"/>
      <c r="V1092" s="322"/>
      <c r="W1092" s="56"/>
      <c r="X1092" s="242">
        <f>VLOOKUP(F1092,Terceros!A$2:A$301,1,FALSE)</f>
        <v>0</v>
      </c>
      <c r="Y1092" s="238">
        <f>VLOOKUP(H1092,CR!A$3:A$27,1,FALSE)</f>
        <v>0</v>
      </c>
      <c r="Z1092" s="285">
        <f>VLOOKUP(F1092,Terceros!A:B,2,FALSE)</f>
        <v>0</v>
      </c>
      <c r="AA1092" s="242">
        <f>VLOOKUP(H1092,CR!A$1:CK$26,89,FALSE)</f>
        <v>0</v>
      </c>
    </row>
    <row r="1093" spans="1:27" x14ac:dyDescent="0.25">
      <c r="A1093" s="5">
        <f t="shared" si="102"/>
        <v>1900</v>
      </c>
      <c r="B1093" s="5">
        <f t="shared" si="103"/>
        <v>1</v>
      </c>
      <c r="C1093" s="5" t="str">
        <f>VLOOKUP(B1093,Tablas!E$1:F$13,2,FALSE)</f>
        <v>1T</v>
      </c>
      <c r="D1093" s="60"/>
      <c r="E1093" s="55"/>
      <c r="F1093" s="243"/>
      <c r="G1093" s="419">
        <f>VLOOKUP(F1093,Terceros!A:C,3,FALSE)</f>
        <v>0</v>
      </c>
      <c r="H1093" s="243"/>
      <c r="I1093" s="56"/>
      <c r="J1093" s="286" t="str">
        <f t="shared" si="104"/>
        <v>n</v>
      </c>
      <c r="K1093" s="286">
        <f>VLOOKUP(F1093,Terceros!A:D,4,FALSE)</f>
        <v>0</v>
      </c>
      <c r="L1093" s="61" t="s">
        <v>63</v>
      </c>
      <c r="M1093" s="57"/>
      <c r="N1093" s="58"/>
      <c r="O1093" s="57">
        <f t="shared" si="106"/>
        <v>0</v>
      </c>
      <c r="P1093" s="59"/>
      <c r="Q1093" s="58"/>
      <c r="R1093" s="57">
        <f t="shared" si="107"/>
        <v>0</v>
      </c>
      <c r="S1093" s="99">
        <f t="shared" si="105"/>
        <v>0</v>
      </c>
      <c r="T1093" s="56"/>
      <c r="U1093" s="60"/>
      <c r="V1093" s="322"/>
      <c r="W1093" s="56"/>
      <c r="X1093" s="242">
        <f>VLOOKUP(F1093,Terceros!A$2:A$301,1,FALSE)</f>
        <v>0</v>
      </c>
      <c r="Y1093" s="238">
        <f>VLOOKUP(H1093,CR!A$3:A$27,1,FALSE)</f>
        <v>0</v>
      </c>
      <c r="Z1093" s="285">
        <f>VLOOKUP(F1093,Terceros!A:B,2,FALSE)</f>
        <v>0</v>
      </c>
      <c r="AA1093" s="242">
        <f>VLOOKUP(H1093,CR!A$1:CK$26,89,FALSE)</f>
        <v>0</v>
      </c>
    </row>
    <row r="1094" spans="1:27" x14ac:dyDescent="0.25">
      <c r="A1094" s="5">
        <f t="shared" si="102"/>
        <v>1900</v>
      </c>
      <c r="B1094" s="5">
        <f t="shared" si="103"/>
        <v>1</v>
      </c>
      <c r="C1094" s="5" t="str">
        <f>VLOOKUP(B1094,Tablas!E$1:F$13,2,FALSE)</f>
        <v>1T</v>
      </c>
      <c r="D1094" s="60"/>
      <c r="E1094" s="55"/>
      <c r="F1094" s="243"/>
      <c r="G1094" s="419">
        <f>VLOOKUP(F1094,Terceros!A:C,3,FALSE)</f>
        <v>0</v>
      </c>
      <c r="H1094" s="243"/>
      <c r="I1094" s="56"/>
      <c r="J1094" s="286" t="str">
        <f t="shared" si="104"/>
        <v>n</v>
      </c>
      <c r="K1094" s="286">
        <f>VLOOKUP(F1094,Terceros!A:D,4,FALSE)</f>
        <v>0</v>
      </c>
      <c r="L1094" s="61" t="s">
        <v>63</v>
      </c>
      <c r="M1094" s="57"/>
      <c r="N1094" s="58"/>
      <c r="O1094" s="57">
        <f t="shared" si="106"/>
        <v>0</v>
      </c>
      <c r="P1094" s="59"/>
      <c r="Q1094" s="58"/>
      <c r="R1094" s="57">
        <f t="shared" si="107"/>
        <v>0</v>
      </c>
      <c r="S1094" s="99">
        <f t="shared" si="105"/>
        <v>0</v>
      </c>
      <c r="T1094" s="56"/>
      <c r="U1094" s="60"/>
      <c r="V1094" s="322"/>
      <c r="W1094" s="56"/>
      <c r="X1094" s="242">
        <f>VLOOKUP(F1094,Terceros!A$2:A$301,1,FALSE)</f>
        <v>0</v>
      </c>
      <c r="Y1094" s="238">
        <f>VLOOKUP(H1094,CR!A$3:A$27,1,FALSE)</f>
        <v>0</v>
      </c>
      <c r="Z1094" s="285">
        <f>VLOOKUP(F1094,Terceros!A:B,2,FALSE)</f>
        <v>0</v>
      </c>
      <c r="AA1094" s="242">
        <f>VLOOKUP(H1094,CR!A$1:CK$26,89,FALSE)</f>
        <v>0</v>
      </c>
    </row>
    <row r="1095" spans="1:27" x14ac:dyDescent="0.25">
      <c r="A1095" s="5">
        <f t="shared" si="102"/>
        <v>1900</v>
      </c>
      <c r="B1095" s="5">
        <f t="shared" si="103"/>
        <v>1</v>
      </c>
      <c r="C1095" s="5" t="str">
        <f>VLOOKUP(B1095,Tablas!E$1:F$13,2,FALSE)</f>
        <v>1T</v>
      </c>
      <c r="D1095" s="60"/>
      <c r="E1095" s="55"/>
      <c r="F1095" s="243"/>
      <c r="G1095" s="419">
        <f>VLOOKUP(F1095,Terceros!A:C,3,FALSE)</f>
        <v>0</v>
      </c>
      <c r="H1095" s="243"/>
      <c r="I1095" s="56"/>
      <c r="J1095" s="286" t="str">
        <f t="shared" si="104"/>
        <v>n</v>
      </c>
      <c r="K1095" s="286">
        <f>VLOOKUP(F1095,Terceros!A:D,4,FALSE)</f>
        <v>0</v>
      </c>
      <c r="L1095" s="61" t="s">
        <v>63</v>
      </c>
      <c r="M1095" s="57"/>
      <c r="N1095" s="58"/>
      <c r="O1095" s="57">
        <f t="shared" si="106"/>
        <v>0</v>
      </c>
      <c r="P1095" s="59"/>
      <c r="Q1095" s="58"/>
      <c r="R1095" s="57">
        <f t="shared" si="107"/>
        <v>0</v>
      </c>
      <c r="S1095" s="99">
        <f t="shared" si="105"/>
        <v>0</v>
      </c>
      <c r="T1095" s="56"/>
      <c r="U1095" s="60"/>
      <c r="V1095" s="322"/>
      <c r="W1095" s="56"/>
      <c r="X1095" s="242">
        <f>VLOOKUP(F1095,Terceros!A$2:A$301,1,FALSE)</f>
        <v>0</v>
      </c>
      <c r="Y1095" s="238">
        <f>VLOOKUP(H1095,CR!A$3:A$27,1,FALSE)</f>
        <v>0</v>
      </c>
      <c r="Z1095" s="285">
        <f>VLOOKUP(F1095,Terceros!A:B,2,FALSE)</f>
        <v>0</v>
      </c>
      <c r="AA1095" s="242">
        <f>VLOOKUP(H1095,CR!A$1:CK$26,89,FALSE)</f>
        <v>0</v>
      </c>
    </row>
    <row r="1096" spans="1:27" x14ac:dyDescent="0.25">
      <c r="A1096" s="5">
        <f t="shared" si="102"/>
        <v>1900</v>
      </c>
      <c r="B1096" s="5">
        <f t="shared" si="103"/>
        <v>1</v>
      </c>
      <c r="C1096" s="5" t="str">
        <f>VLOOKUP(B1096,Tablas!E$1:F$13,2,FALSE)</f>
        <v>1T</v>
      </c>
      <c r="D1096" s="60"/>
      <c r="E1096" s="55"/>
      <c r="F1096" s="243"/>
      <c r="G1096" s="419">
        <f>VLOOKUP(F1096,Terceros!A:C,3,FALSE)</f>
        <v>0</v>
      </c>
      <c r="H1096" s="243"/>
      <c r="I1096" s="56"/>
      <c r="J1096" s="286" t="str">
        <f t="shared" si="104"/>
        <v>n</v>
      </c>
      <c r="K1096" s="286">
        <f>VLOOKUP(F1096,Terceros!A:D,4,FALSE)</f>
        <v>0</v>
      </c>
      <c r="L1096" s="61" t="s">
        <v>63</v>
      </c>
      <c r="M1096" s="57"/>
      <c r="N1096" s="58"/>
      <c r="O1096" s="57">
        <f t="shared" si="106"/>
        <v>0</v>
      </c>
      <c r="P1096" s="59"/>
      <c r="Q1096" s="58"/>
      <c r="R1096" s="57">
        <f t="shared" si="107"/>
        <v>0</v>
      </c>
      <c r="S1096" s="99">
        <f t="shared" si="105"/>
        <v>0</v>
      </c>
      <c r="T1096" s="56"/>
      <c r="U1096" s="60"/>
      <c r="V1096" s="322"/>
      <c r="W1096" s="56"/>
      <c r="X1096" s="242">
        <f>VLOOKUP(F1096,Terceros!A$2:A$301,1,FALSE)</f>
        <v>0</v>
      </c>
      <c r="Y1096" s="238">
        <f>VLOOKUP(H1096,CR!A$3:A$27,1,FALSE)</f>
        <v>0</v>
      </c>
      <c r="Z1096" s="285">
        <f>VLOOKUP(F1096,Terceros!A:B,2,FALSE)</f>
        <v>0</v>
      </c>
      <c r="AA1096" s="242">
        <f>VLOOKUP(H1096,CR!A$1:CK$26,89,FALSE)</f>
        <v>0</v>
      </c>
    </row>
    <row r="1097" spans="1:27" x14ac:dyDescent="0.25">
      <c r="A1097" s="5">
        <f t="shared" si="102"/>
        <v>1900</v>
      </c>
      <c r="B1097" s="5">
        <f t="shared" si="103"/>
        <v>1</v>
      </c>
      <c r="C1097" s="5" t="str">
        <f>VLOOKUP(B1097,Tablas!E$1:F$13,2,FALSE)</f>
        <v>1T</v>
      </c>
      <c r="D1097" s="60"/>
      <c r="E1097" s="55"/>
      <c r="F1097" s="243"/>
      <c r="G1097" s="419">
        <f>VLOOKUP(F1097,Terceros!A:C,3,FALSE)</f>
        <v>0</v>
      </c>
      <c r="H1097" s="243"/>
      <c r="I1097" s="56"/>
      <c r="J1097" s="286" t="str">
        <f t="shared" si="104"/>
        <v>n</v>
      </c>
      <c r="K1097" s="286">
        <f>VLOOKUP(F1097,Terceros!A:D,4,FALSE)</f>
        <v>0</v>
      </c>
      <c r="L1097" s="61" t="s">
        <v>63</v>
      </c>
      <c r="M1097" s="57"/>
      <c r="N1097" s="58"/>
      <c r="O1097" s="57">
        <f t="shared" si="106"/>
        <v>0</v>
      </c>
      <c r="P1097" s="59"/>
      <c r="Q1097" s="58"/>
      <c r="R1097" s="57">
        <f t="shared" si="107"/>
        <v>0</v>
      </c>
      <c r="S1097" s="99">
        <f t="shared" si="105"/>
        <v>0</v>
      </c>
      <c r="T1097" s="56"/>
      <c r="U1097" s="60"/>
      <c r="V1097" s="322"/>
      <c r="W1097" s="56"/>
      <c r="X1097" s="242">
        <f>VLOOKUP(F1097,Terceros!A$2:A$301,1,FALSE)</f>
        <v>0</v>
      </c>
      <c r="Y1097" s="238">
        <f>VLOOKUP(H1097,CR!A$3:A$27,1,FALSE)</f>
        <v>0</v>
      </c>
      <c r="Z1097" s="285">
        <f>VLOOKUP(F1097,Terceros!A:B,2,FALSE)</f>
        <v>0</v>
      </c>
      <c r="AA1097" s="242">
        <f>VLOOKUP(H1097,CR!A$1:CK$26,89,FALSE)</f>
        <v>0</v>
      </c>
    </row>
    <row r="1098" spans="1:27" x14ac:dyDescent="0.25">
      <c r="A1098" s="5">
        <f t="shared" si="102"/>
        <v>1900</v>
      </c>
      <c r="B1098" s="5">
        <f t="shared" si="103"/>
        <v>1</v>
      </c>
      <c r="C1098" s="5" t="str">
        <f>VLOOKUP(B1098,Tablas!E$1:F$13,2,FALSE)</f>
        <v>1T</v>
      </c>
      <c r="D1098" s="60"/>
      <c r="E1098" s="55"/>
      <c r="F1098" s="243"/>
      <c r="G1098" s="419">
        <f>VLOOKUP(F1098,Terceros!A:C,3,FALSE)</f>
        <v>0</v>
      </c>
      <c r="H1098" s="243"/>
      <c r="I1098" s="56"/>
      <c r="J1098" s="286" t="str">
        <f t="shared" si="104"/>
        <v>n</v>
      </c>
      <c r="K1098" s="286">
        <f>VLOOKUP(F1098,Terceros!A:D,4,FALSE)</f>
        <v>0</v>
      </c>
      <c r="L1098" s="61" t="s">
        <v>63</v>
      </c>
      <c r="M1098" s="57"/>
      <c r="N1098" s="58"/>
      <c r="O1098" s="57">
        <f t="shared" si="106"/>
        <v>0</v>
      </c>
      <c r="P1098" s="59"/>
      <c r="Q1098" s="58"/>
      <c r="R1098" s="57">
        <f t="shared" si="107"/>
        <v>0</v>
      </c>
      <c r="S1098" s="99">
        <f t="shared" si="105"/>
        <v>0</v>
      </c>
      <c r="T1098" s="56"/>
      <c r="U1098" s="60"/>
      <c r="V1098" s="322"/>
      <c r="W1098" s="56"/>
      <c r="X1098" s="242">
        <f>VLOOKUP(F1098,Terceros!A$2:A$301,1,FALSE)</f>
        <v>0</v>
      </c>
      <c r="Y1098" s="238">
        <f>VLOOKUP(H1098,CR!A$3:A$27,1,FALSE)</f>
        <v>0</v>
      </c>
      <c r="Z1098" s="285">
        <f>VLOOKUP(F1098,Terceros!A:B,2,FALSE)</f>
        <v>0</v>
      </c>
      <c r="AA1098" s="242">
        <f>VLOOKUP(H1098,CR!A$1:CK$26,89,FALSE)</f>
        <v>0</v>
      </c>
    </row>
    <row r="1099" spans="1:27" x14ac:dyDescent="0.25">
      <c r="A1099" s="5">
        <f t="shared" si="102"/>
        <v>1900</v>
      </c>
      <c r="B1099" s="5">
        <f t="shared" si="103"/>
        <v>1</v>
      </c>
      <c r="C1099" s="5" t="str">
        <f>VLOOKUP(B1099,Tablas!E$1:F$13,2,FALSE)</f>
        <v>1T</v>
      </c>
      <c r="D1099" s="60"/>
      <c r="E1099" s="55"/>
      <c r="F1099" s="243"/>
      <c r="G1099" s="419">
        <f>VLOOKUP(F1099,Terceros!A:C,3,FALSE)</f>
        <v>0</v>
      </c>
      <c r="H1099" s="243"/>
      <c r="I1099" s="56"/>
      <c r="J1099" s="286" t="str">
        <f t="shared" si="104"/>
        <v>n</v>
      </c>
      <c r="K1099" s="286">
        <f>VLOOKUP(F1099,Terceros!A:D,4,FALSE)</f>
        <v>0</v>
      </c>
      <c r="L1099" s="61" t="s">
        <v>63</v>
      </c>
      <c r="M1099" s="57"/>
      <c r="N1099" s="58"/>
      <c r="O1099" s="57">
        <f t="shared" si="106"/>
        <v>0</v>
      </c>
      <c r="P1099" s="59"/>
      <c r="Q1099" s="58"/>
      <c r="R1099" s="57">
        <f t="shared" si="107"/>
        <v>0</v>
      </c>
      <c r="S1099" s="99">
        <f t="shared" si="105"/>
        <v>0</v>
      </c>
      <c r="T1099" s="56"/>
      <c r="U1099" s="60"/>
      <c r="V1099" s="322"/>
      <c r="W1099" s="56"/>
      <c r="X1099" s="242">
        <f>VLOOKUP(F1099,Terceros!A$2:A$301,1,FALSE)</f>
        <v>0</v>
      </c>
      <c r="Y1099" s="238">
        <f>VLOOKUP(H1099,CR!A$3:A$27,1,FALSE)</f>
        <v>0</v>
      </c>
      <c r="Z1099" s="285">
        <f>VLOOKUP(F1099,Terceros!A:B,2,FALSE)</f>
        <v>0</v>
      </c>
      <c r="AA1099" s="242">
        <f>VLOOKUP(H1099,CR!A$1:CK$26,89,FALSE)</f>
        <v>0</v>
      </c>
    </row>
    <row r="1100" spans="1:27" x14ac:dyDescent="0.25">
      <c r="A1100" s="5">
        <f t="shared" si="102"/>
        <v>1900</v>
      </c>
      <c r="B1100" s="5">
        <f t="shared" si="103"/>
        <v>1</v>
      </c>
      <c r="C1100" s="5" t="str">
        <f>VLOOKUP(B1100,Tablas!E$1:F$13,2,FALSE)</f>
        <v>1T</v>
      </c>
      <c r="D1100" s="60"/>
      <c r="E1100" s="55"/>
      <c r="F1100" s="243"/>
      <c r="G1100" s="419">
        <f>VLOOKUP(F1100,Terceros!A:C,3,FALSE)</f>
        <v>0</v>
      </c>
      <c r="H1100" s="243"/>
      <c r="I1100" s="56"/>
      <c r="J1100" s="286" t="str">
        <f t="shared" si="104"/>
        <v>n</v>
      </c>
      <c r="K1100" s="286">
        <f>VLOOKUP(F1100,Terceros!A:D,4,FALSE)</f>
        <v>0</v>
      </c>
      <c r="L1100" s="61" t="s">
        <v>63</v>
      </c>
      <c r="M1100" s="57"/>
      <c r="N1100" s="58"/>
      <c r="O1100" s="57">
        <f t="shared" si="106"/>
        <v>0</v>
      </c>
      <c r="P1100" s="59"/>
      <c r="Q1100" s="58"/>
      <c r="R1100" s="57">
        <f t="shared" si="107"/>
        <v>0</v>
      </c>
      <c r="S1100" s="99">
        <f t="shared" si="105"/>
        <v>0</v>
      </c>
      <c r="T1100" s="56"/>
      <c r="U1100" s="60"/>
      <c r="V1100" s="322"/>
      <c r="W1100" s="56"/>
      <c r="X1100" s="242">
        <f>VLOOKUP(F1100,Terceros!A$2:A$301,1,FALSE)</f>
        <v>0</v>
      </c>
      <c r="Y1100" s="238">
        <f>VLOOKUP(H1100,CR!A$3:A$27,1,FALSE)</f>
        <v>0</v>
      </c>
      <c r="Z1100" s="285">
        <f>VLOOKUP(F1100,Terceros!A:B,2,FALSE)</f>
        <v>0</v>
      </c>
      <c r="AA1100" s="242">
        <f>VLOOKUP(H1100,CR!A$1:CK$26,89,FALSE)</f>
        <v>0</v>
      </c>
    </row>
    <row r="1101" spans="1:27" x14ac:dyDescent="0.25">
      <c r="A1101" s="5">
        <f t="shared" si="102"/>
        <v>1900</v>
      </c>
      <c r="B1101" s="5">
        <f t="shared" si="103"/>
        <v>1</v>
      </c>
      <c r="C1101" s="5" t="str">
        <f>VLOOKUP(B1101,Tablas!E$1:F$13,2,FALSE)</f>
        <v>1T</v>
      </c>
      <c r="D1101" s="60"/>
      <c r="E1101" s="55"/>
      <c r="F1101" s="243"/>
      <c r="G1101" s="419">
        <f>VLOOKUP(F1101,Terceros!A:C,3,FALSE)</f>
        <v>0</v>
      </c>
      <c r="H1101" s="243"/>
      <c r="I1101" s="56"/>
      <c r="J1101" s="286" t="str">
        <f t="shared" si="104"/>
        <v>n</v>
      </c>
      <c r="K1101" s="286">
        <f>VLOOKUP(F1101,Terceros!A:D,4,FALSE)</f>
        <v>0</v>
      </c>
      <c r="L1101" s="61" t="s">
        <v>63</v>
      </c>
      <c r="M1101" s="57"/>
      <c r="N1101" s="58"/>
      <c r="O1101" s="57">
        <f t="shared" si="106"/>
        <v>0</v>
      </c>
      <c r="P1101" s="59"/>
      <c r="Q1101" s="58"/>
      <c r="R1101" s="57">
        <f t="shared" si="107"/>
        <v>0</v>
      </c>
      <c r="S1101" s="99">
        <f t="shared" si="105"/>
        <v>0</v>
      </c>
      <c r="T1101" s="56"/>
      <c r="U1101" s="60"/>
      <c r="V1101" s="322"/>
      <c r="W1101" s="56"/>
      <c r="X1101" s="242">
        <f>VLOOKUP(F1101,Terceros!A$2:A$301,1,FALSE)</f>
        <v>0</v>
      </c>
      <c r="Y1101" s="238">
        <f>VLOOKUP(H1101,CR!A$3:A$27,1,FALSE)</f>
        <v>0</v>
      </c>
      <c r="Z1101" s="285">
        <f>VLOOKUP(F1101,Terceros!A:B,2,FALSE)</f>
        <v>0</v>
      </c>
      <c r="AA1101" s="242">
        <f>VLOOKUP(H1101,CR!A$1:CK$26,89,FALSE)</f>
        <v>0</v>
      </c>
    </row>
    <row r="1102" spans="1:27" x14ac:dyDescent="0.25">
      <c r="A1102" s="5">
        <f t="shared" si="102"/>
        <v>1900</v>
      </c>
      <c r="B1102" s="5">
        <f t="shared" si="103"/>
        <v>1</v>
      </c>
      <c r="C1102" s="5" t="str">
        <f>VLOOKUP(B1102,Tablas!E$1:F$13,2,FALSE)</f>
        <v>1T</v>
      </c>
      <c r="D1102" s="60"/>
      <c r="E1102" s="55"/>
      <c r="F1102" s="243"/>
      <c r="G1102" s="419">
        <f>VLOOKUP(F1102,Terceros!A:C,3,FALSE)</f>
        <v>0</v>
      </c>
      <c r="H1102" s="243"/>
      <c r="I1102" s="56"/>
      <c r="J1102" s="286" t="str">
        <f t="shared" si="104"/>
        <v>n</v>
      </c>
      <c r="K1102" s="286">
        <f>VLOOKUP(F1102,Terceros!A:D,4,FALSE)</f>
        <v>0</v>
      </c>
      <c r="L1102" s="61" t="s">
        <v>63</v>
      </c>
      <c r="M1102" s="57"/>
      <c r="N1102" s="58"/>
      <c r="O1102" s="57">
        <f t="shared" si="106"/>
        <v>0</v>
      </c>
      <c r="P1102" s="59"/>
      <c r="Q1102" s="58"/>
      <c r="R1102" s="57">
        <f t="shared" si="107"/>
        <v>0</v>
      </c>
      <c r="S1102" s="99">
        <f t="shared" si="105"/>
        <v>0</v>
      </c>
      <c r="T1102" s="56"/>
      <c r="U1102" s="60"/>
      <c r="V1102" s="322"/>
      <c r="W1102" s="56"/>
      <c r="X1102" s="242">
        <f>VLOOKUP(F1102,Terceros!A$2:A$301,1,FALSE)</f>
        <v>0</v>
      </c>
      <c r="Y1102" s="238">
        <f>VLOOKUP(H1102,CR!A$3:A$27,1,FALSE)</f>
        <v>0</v>
      </c>
      <c r="Z1102" s="285">
        <f>VLOOKUP(F1102,Terceros!A:B,2,FALSE)</f>
        <v>0</v>
      </c>
      <c r="AA1102" s="242">
        <f>VLOOKUP(H1102,CR!A$1:CK$26,89,FALSE)</f>
        <v>0</v>
      </c>
    </row>
    <row r="1103" spans="1:27" x14ac:dyDescent="0.25">
      <c r="A1103" s="5">
        <f t="shared" si="102"/>
        <v>1900</v>
      </c>
      <c r="B1103" s="5">
        <f t="shared" si="103"/>
        <v>1</v>
      </c>
      <c r="C1103" s="5" t="str">
        <f>VLOOKUP(B1103,Tablas!E$1:F$13,2,FALSE)</f>
        <v>1T</v>
      </c>
      <c r="D1103" s="60"/>
      <c r="E1103" s="55"/>
      <c r="F1103" s="243"/>
      <c r="G1103" s="419">
        <f>VLOOKUP(F1103,Terceros!A:C,3,FALSE)</f>
        <v>0</v>
      </c>
      <c r="H1103" s="243"/>
      <c r="I1103" s="56"/>
      <c r="J1103" s="286" t="str">
        <f t="shared" si="104"/>
        <v>n</v>
      </c>
      <c r="K1103" s="286">
        <f>VLOOKUP(F1103,Terceros!A:D,4,FALSE)</f>
        <v>0</v>
      </c>
      <c r="L1103" s="61" t="s">
        <v>63</v>
      </c>
      <c r="M1103" s="57"/>
      <c r="N1103" s="58"/>
      <c r="O1103" s="57">
        <f t="shared" si="106"/>
        <v>0</v>
      </c>
      <c r="P1103" s="59"/>
      <c r="Q1103" s="58"/>
      <c r="R1103" s="57">
        <f t="shared" si="107"/>
        <v>0</v>
      </c>
      <c r="S1103" s="99">
        <f t="shared" si="105"/>
        <v>0</v>
      </c>
      <c r="T1103" s="56"/>
      <c r="U1103" s="60"/>
      <c r="V1103" s="322"/>
      <c r="W1103" s="56"/>
      <c r="X1103" s="242">
        <f>VLOOKUP(F1103,Terceros!A$2:A$301,1,FALSE)</f>
        <v>0</v>
      </c>
      <c r="Y1103" s="238">
        <f>VLOOKUP(H1103,CR!A$3:A$27,1,FALSE)</f>
        <v>0</v>
      </c>
      <c r="Z1103" s="285">
        <f>VLOOKUP(F1103,Terceros!A:B,2,FALSE)</f>
        <v>0</v>
      </c>
      <c r="AA1103" s="242">
        <f>VLOOKUP(H1103,CR!A$1:CK$26,89,FALSE)</f>
        <v>0</v>
      </c>
    </row>
    <row r="1104" spans="1:27" x14ac:dyDescent="0.25">
      <c r="A1104" s="5">
        <f t="shared" si="102"/>
        <v>1900</v>
      </c>
      <c r="B1104" s="5">
        <f t="shared" si="103"/>
        <v>1</v>
      </c>
      <c r="C1104" s="5" t="str">
        <f>VLOOKUP(B1104,Tablas!E$1:F$13,2,FALSE)</f>
        <v>1T</v>
      </c>
      <c r="D1104" s="60"/>
      <c r="E1104" s="55"/>
      <c r="F1104" s="243"/>
      <c r="G1104" s="419">
        <f>VLOOKUP(F1104,Terceros!A:C,3,FALSE)</f>
        <v>0</v>
      </c>
      <c r="H1104" s="243"/>
      <c r="I1104" s="56"/>
      <c r="J1104" s="286" t="str">
        <f t="shared" si="104"/>
        <v>n</v>
      </c>
      <c r="K1104" s="286">
        <f>VLOOKUP(F1104,Terceros!A:D,4,FALSE)</f>
        <v>0</v>
      </c>
      <c r="L1104" s="61" t="s">
        <v>63</v>
      </c>
      <c r="M1104" s="57"/>
      <c r="N1104" s="58"/>
      <c r="O1104" s="57">
        <f t="shared" si="106"/>
        <v>0</v>
      </c>
      <c r="P1104" s="59"/>
      <c r="Q1104" s="58"/>
      <c r="R1104" s="57">
        <f t="shared" si="107"/>
        <v>0</v>
      </c>
      <c r="S1104" s="99">
        <f t="shared" si="105"/>
        <v>0</v>
      </c>
      <c r="T1104" s="56"/>
      <c r="U1104" s="60"/>
      <c r="V1104" s="322"/>
      <c r="W1104" s="56"/>
      <c r="X1104" s="242">
        <f>VLOOKUP(F1104,Terceros!A$2:A$301,1,FALSE)</f>
        <v>0</v>
      </c>
      <c r="Y1104" s="238">
        <f>VLOOKUP(H1104,CR!A$3:A$27,1,FALSE)</f>
        <v>0</v>
      </c>
      <c r="Z1104" s="285">
        <f>VLOOKUP(F1104,Terceros!A:B,2,FALSE)</f>
        <v>0</v>
      </c>
      <c r="AA1104" s="242">
        <f>VLOOKUP(H1104,CR!A$1:CK$26,89,FALSE)</f>
        <v>0</v>
      </c>
    </row>
    <row r="1105" spans="1:27" x14ac:dyDescent="0.25">
      <c r="A1105" s="5">
        <f t="shared" si="102"/>
        <v>1900</v>
      </c>
      <c r="B1105" s="5">
        <f t="shared" si="103"/>
        <v>1</v>
      </c>
      <c r="C1105" s="5" t="str">
        <f>VLOOKUP(B1105,Tablas!E$1:F$13,2,FALSE)</f>
        <v>1T</v>
      </c>
      <c r="D1105" s="60"/>
      <c r="E1105" s="55"/>
      <c r="F1105" s="243"/>
      <c r="G1105" s="419">
        <f>VLOOKUP(F1105,Terceros!A:C,3,FALSE)</f>
        <v>0</v>
      </c>
      <c r="H1105" s="243"/>
      <c r="I1105" s="56"/>
      <c r="J1105" s="286" t="str">
        <f t="shared" si="104"/>
        <v>n</v>
      </c>
      <c r="K1105" s="286">
        <f>VLOOKUP(F1105,Terceros!A:D,4,FALSE)</f>
        <v>0</v>
      </c>
      <c r="L1105" s="61" t="s">
        <v>63</v>
      </c>
      <c r="M1105" s="57"/>
      <c r="N1105" s="58"/>
      <c r="O1105" s="57">
        <f t="shared" si="106"/>
        <v>0</v>
      </c>
      <c r="P1105" s="59"/>
      <c r="Q1105" s="58"/>
      <c r="R1105" s="57">
        <f t="shared" si="107"/>
        <v>0</v>
      </c>
      <c r="S1105" s="99">
        <f t="shared" si="105"/>
        <v>0</v>
      </c>
      <c r="T1105" s="56"/>
      <c r="U1105" s="60"/>
      <c r="V1105" s="322"/>
      <c r="W1105" s="56"/>
      <c r="X1105" s="242">
        <f>VLOOKUP(F1105,Terceros!A$2:A$301,1,FALSE)</f>
        <v>0</v>
      </c>
      <c r="Y1105" s="238">
        <f>VLOOKUP(H1105,CR!A$3:A$27,1,FALSE)</f>
        <v>0</v>
      </c>
      <c r="Z1105" s="285">
        <f>VLOOKUP(F1105,Terceros!A:B,2,FALSE)</f>
        <v>0</v>
      </c>
      <c r="AA1105" s="242">
        <f>VLOOKUP(H1105,CR!A$1:CK$26,89,FALSE)</f>
        <v>0</v>
      </c>
    </row>
    <row r="1106" spans="1:27" x14ac:dyDescent="0.25">
      <c r="A1106" s="5">
        <f t="shared" si="102"/>
        <v>1900</v>
      </c>
      <c r="B1106" s="5">
        <f t="shared" si="103"/>
        <v>1</v>
      </c>
      <c r="C1106" s="5" t="str">
        <f>VLOOKUP(B1106,Tablas!E$1:F$13,2,FALSE)</f>
        <v>1T</v>
      </c>
      <c r="D1106" s="60"/>
      <c r="E1106" s="55"/>
      <c r="F1106" s="243"/>
      <c r="G1106" s="419">
        <f>VLOOKUP(F1106,Terceros!A:C,3,FALSE)</f>
        <v>0</v>
      </c>
      <c r="H1106" s="243"/>
      <c r="I1106" s="56"/>
      <c r="J1106" s="286" t="str">
        <f t="shared" si="104"/>
        <v>n</v>
      </c>
      <c r="K1106" s="286">
        <f>VLOOKUP(F1106,Terceros!A:D,4,FALSE)</f>
        <v>0</v>
      </c>
      <c r="L1106" s="61" t="s">
        <v>63</v>
      </c>
      <c r="M1106" s="57"/>
      <c r="N1106" s="58"/>
      <c r="O1106" s="57">
        <f t="shared" si="106"/>
        <v>0</v>
      </c>
      <c r="P1106" s="59"/>
      <c r="Q1106" s="58"/>
      <c r="R1106" s="57">
        <f t="shared" si="107"/>
        <v>0</v>
      </c>
      <c r="S1106" s="99">
        <f t="shared" si="105"/>
        <v>0</v>
      </c>
      <c r="T1106" s="56"/>
      <c r="U1106" s="60"/>
      <c r="V1106" s="322"/>
      <c r="W1106" s="56"/>
      <c r="X1106" s="242">
        <f>VLOOKUP(F1106,Terceros!A$2:A$301,1,FALSE)</f>
        <v>0</v>
      </c>
      <c r="Y1106" s="238">
        <f>VLOOKUP(H1106,CR!A$3:A$27,1,FALSE)</f>
        <v>0</v>
      </c>
      <c r="Z1106" s="285">
        <f>VLOOKUP(F1106,Terceros!A:B,2,FALSE)</f>
        <v>0</v>
      </c>
      <c r="AA1106" s="242">
        <f>VLOOKUP(H1106,CR!A$1:CK$26,89,FALSE)</f>
        <v>0</v>
      </c>
    </row>
    <row r="1107" spans="1:27" x14ac:dyDescent="0.25">
      <c r="A1107" s="5">
        <f t="shared" si="102"/>
        <v>1900</v>
      </c>
      <c r="B1107" s="5">
        <f t="shared" si="103"/>
        <v>1</v>
      </c>
      <c r="C1107" s="5" t="str">
        <f>VLOOKUP(B1107,Tablas!E$1:F$13,2,FALSE)</f>
        <v>1T</v>
      </c>
      <c r="D1107" s="60"/>
      <c r="E1107" s="55"/>
      <c r="F1107" s="243"/>
      <c r="G1107" s="419">
        <f>VLOOKUP(F1107,Terceros!A:C,3,FALSE)</f>
        <v>0</v>
      </c>
      <c r="H1107" s="243"/>
      <c r="I1107" s="56"/>
      <c r="J1107" s="286" t="str">
        <f t="shared" si="104"/>
        <v>n</v>
      </c>
      <c r="K1107" s="286">
        <f>VLOOKUP(F1107,Terceros!A:D,4,FALSE)</f>
        <v>0</v>
      </c>
      <c r="L1107" s="61" t="s">
        <v>63</v>
      </c>
      <c r="M1107" s="57"/>
      <c r="N1107" s="58"/>
      <c r="O1107" s="57">
        <f t="shared" si="106"/>
        <v>0</v>
      </c>
      <c r="P1107" s="59"/>
      <c r="Q1107" s="58"/>
      <c r="R1107" s="57">
        <f t="shared" si="107"/>
        <v>0</v>
      </c>
      <c r="S1107" s="99">
        <f t="shared" si="105"/>
        <v>0</v>
      </c>
      <c r="T1107" s="56"/>
      <c r="U1107" s="60"/>
      <c r="V1107" s="322"/>
      <c r="W1107" s="56"/>
      <c r="X1107" s="242">
        <f>VLOOKUP(F1107,Terceros!A$2:A$301,1,FALSE)</f>
        <v>0</v>
      </c>
      <c r="Y1107" s="238">
        <f>VLOOKUP(H1107,CR!A$3:A$27,1,FALSE)</f>
        <v>0</v>
      </c>
      <c r="Z1107" s="285">
        <f>VLOOKUP(F1107,Terceros!A:B,2,FALSE)</f>
        <v>0</v>
      </c>
      <c r="AA1107" s="242">
        <f>VLOOKUP(H1107,CR!A$1:CK$26,89,FALSE)</f>
        <v>0</v>
      </c>
    </row>
    <row r="1108" spans="1:27" x14ac:dyDescent="0.25">
      <c r="A1108" s="5">
        <f t="shared" si="102"/>
        <v>1900</v>
      </c>
      <c r="B1108" s="5">
        <f t="shared" si="103"/>
        <v>1</v>
      </c>
      <c r="C1108" s="5" t="str">
        <f>VLOOKUP(B1108,Tablas!E$1:F$13,2,FALSE)</f>
        <v>1T</v>
      </c>
      <c r="D1108" s="60"/>
      <c r="E1108" s="55"/>
      <c r="F1108" s="243"/>
      <c r="G1108" s="419">
        <f>VLOOKUP(F1108,Terceros!A:C,3,FALSE)</f>
        <v>0</v>
      </c>
      <c r="H1108" s="243"/>
      <c r="I1108" s="56"/>
      <c r="J1108" s="286" t="str">
        <f t="shared" si="104"/>
        <v>n</v>
      </c>
      <c r="K1108" s="286">
        <f>VLOOKUP(F1108,Terceros!A:D,4,FALSE)</f>
        <v>0</v>
      </c>
      <c r="L1108" s="61" t="s">
        <v>63</v>
      </c>
      <c r="M1108" s="57"/>
      <c r="N1108" s="58"/>
      <c r="O1108" s="57">
        <f t="shared" si="106"/>
        <v>0</v>
      </c>
      <c r="P1108" s="59"/>
      <c r="Q1108" s="58"/>
      <c r="R1108" s="57">
        <f t="shared" si="107"/>
        <v>0</v>
      </c>
      <c r="S1108" s="99">
        <f t="shared" si="105"/>
        <v>0</v>
      </c>
      <c r="T1108" s="56"/>
      <c r="U1108" s="60"/>
      <c r="V1108" s="322"/>
      <c r="W1108" s="56"/>
      <c r="X1108" s="242">
        <f>VLOOKUP(F1108,Terceros!A$2:A$301,1,FALSE)</f>
        <v>0</v>
      </c>
      <c r="Y1108" s="238">
        <f>VLOOKUP(H1108,CR!A$3:A$27,1,FALSE)</f>
        <v>0</v>
      </c>
      <c r="Z1108" s="285">
        <f>VLOOKUP(F1108,Terceros!A:B,2,FALSE)</f>
        <v>0</v>
      </c>
      <c r="AA1108" s="242">
        <f>VLOOKUP(H1108,CR!A$1:CK$26,89,FALSE)</f>
        <v>0</v>
      </c>
    </row>
    <row r="1109" spans="1:27" x14ac:dyDescent="0.25">
      <c r="A1109" s="5">
        <f t="shared" si="102"/>
        <v>1900</v>
      </c>
      <c r="B1109" s="5">
        <f t="shared" si="103"/>
        <v>1</v>
      </c>
      <c r="C1109" s="5" t="str">
        <f>VLOOKUP(B1109,Tablas!E$1:F$13,2,FALSE)</f>
        <v>1T</v>
      </c>
      <c r="D1109" s="60"/>
      <c r="E1109" s="55"/>
      <c r="F1109" s="243"/>
      <c r="G1109" s="419">
        <f>VLOOKUP(F1109,Terceros!A:C,3,FALSE)</f>
        <v>0</v>
      </c>
      <c r="H1109" s="243"/>
      <c r="I1109" s="56"/>
      <c r="J1109" s="286" t="str">
        <f t="shared" si="104"/>
        <v>n</v>
      </c>
      <c r="K1109" s="286">
        <f>VLOOKUP(F1109,Terceros!A:D,4,FALSE)</f>
        <v>0</v>
      </c>
      <c r="L1109" s="61" t="s">
        <v>63</v>
      </c>
      <c r="M1109" s="57"/>
      <c r="N1109" s="58"/>
      <c r="O1109" s="57">
        <f t="shared" si="106"/>
        <v>0</v>
      </c>
      <c r="P1109" s="59"/>
      <c r="Q1109" s="58"/>
      <c r="R1109" s="57">
        <f t="shared" si="107"/>
        <v>0</v>
      </c>
      <c r="S1109" s="99">
        <f t="shared" si="105"/>
        <v>0</v>
      </c>
      <c r="T1109" s="56"/>
      <c r="U1109" s="60"/>
      <c r="V1109" s="322"/>
      <c r="W1109" s="56"/>
      <c r="X1109" s="242">
        <f>VLOOKUP(F1109,Terceros!A$2:A$301,1,FALSE)</f>
        <v>0</v>
      </c>
      <c r="Y1109" s="238">
        <f>VLOOKUP(H1109,CR!A$3:A$27,1,FALSE)</f>
        <v>0</v>
      </c>
      <c r="Z1109" s="285">
        <f>VLOOKUP(F1109,Terceros!A:B,2,FALSE)</f>
        <v>0</v>
      </c>
      <c r="AA1109" s="242">
        <f>VLOOKUP(H1109,CR!A$1:CK$26,89,FALSE)</f>
        <v>0</v>
      </c>
    </row>
    <row r="1110" spans="1:27" x14ac:dyDescent="0.25">
      <c r="A1110" s="5">
        <f t="shared" si="102"/>
        <v>1900</v>
      </c>
      <c r="B1110" s="5">
        <f t="shared" si="103"/>
        <v>1</v>
      </c>
      <c r="C1110" s="5" t="str">
        <f>VLOOKUP(B1110,Tablas!E$1:F$13,2,FALSE)</f>
        <v>1T</v>
      </c>
      <c r="D1110" s="60"/>
      <c r="E1110" s="55"/>
      <c r="F1110" s="243"/>
      <c r="G1110" s="419">
        <f>VLOOKUP(F1110,Terceros!A:C,3,FALSE)</f>
        <v>0</v>
      </c>
      <c r="H1110" s="243"/>
      <c r="I1110" s="56"/>
      <c r="J1110" s="286" t="str">
        <f t="shared" si="104"/>
        <v>n</v>
      </c>
      <c r="K1110" s="286">
        <f>VLOOKUP(F1110,Terceros!A:D,4,FALSE)</f>
        <v>0</v>
      </c>
      <c r="L1110" s="61" t="s">
        <v>63</v>
      </c>
      <c r="M1110" s="57"/>
      <c r="N1110" s="58"/>
      <c r="O1110" s="57">
        <f t="shared" si="106"/>
        <v>0</v>
      </c>
      <c r="P1110" s="59"/>
      <c r="Q1110" s="58"/>
      <c r="R1110" s="57">
        <f t="shared" si="107"/>
        <v>0</v>
      </c>
      <c r="S1110" s="99">
        <f t="shared" si="105"/>
        <v>0</v>
      </c>
      <c r="T1110" s="56"/>
      <c r="U1110" s="60"/>
      <c r="V1110" s="322"/>
      <c r="W1110" s="56"/>
      <c r="X1110" s="242">
        <f>VLOOKUP(F1110,Terceros!A$2:A$301,1,FALSE)</f>
        <v>0</v>
      </c>
      <c r="Y1110" s="238">
        <f>VLOOKUP(H1110,CR!A$3:A$27,1,FALSE)</f>
        <v>0</v>
      </c>
      <c r="Z1110" s="285">
        <f>VLOOKUP(F1110,Terceros!A:B,2,FALSE)</f>
        <v>0</v>
      </c>
      <c r="AA1110" s="242">
        <f>VLOOKUP(H1110,CR!A$1:CK$26,89,FALSE)</f>
        <v>0</v>
      </c>
    </row>
    <row r="1111" spans="1:27" x14ac:dyDescent="0.25">
      <c r="A1111" s="5">
        <f t="shared" si="102"/>
        <v>1900</v>
      </c>
      <c r="B1111" s="5">
        <f t="shared" si="103"/>
        <v>1</v>
      </c>
      <c r="C1111" s="5" t="str">
        <f>VLOOKUP(B1111,Tablas!E$1:F$13,2,FALSE)</f>
        <v>1T</v>
      </c>
      <c r="D1111" s="60"/>
      <c r="E1111" s="55"/>
      <c r="F1111" s="243"/>
      <c r="G1111" s="419">
        <f>VLOOKUP(F1111,Terceros!A:C,3,FALSE)</f>
        <v>0</v>
      </c>
      <c r="H1111" s="243"/>
      <c r="I1111" s="56"/>
      <c r="J1111" s="286" t="str">
        <f t="shared" si="104"/>
        <v>n</v>
      </c>
      <c r="K1111" s="286">
        <f>VLOOKUP(F1111,Terceros!A:D,4,FALSE)</f>
        <v>0</v>
      </c>
      <c r="L1111" s="61" t="s">
        <v>63</v>
      </c>
      <c r="M1111" s="57"/>
      <c r="N1111" s="58"/>
      <c r="O1111" s="57">
        <f t="shared" si="106"/>
        <v>0</v>
      </c>
      <c r="P1111" s="59"/>
      <c r="Q1111" s="58"/>
      <c r="R1111" s="57">
        <f t="shared" si="107"/>
        <v>0</v>
      </c>
      <c r="S1111" s="99">
        <f t="shared" si="105"/>
        <v>0</v>
      </c>
      <c r="T1111" s="56"/>
      <c r="U1111" s="60"/>
      <c r="V1111" s="322"/>
      <c r="W1111" s="56"/>
      <c r="X1111" s="242">
        <f>VLOOKUP(F1111,Terceros!A$2:A$301,1,FALSE)</f>
        <v>0</v>
      </c>
      <c r="Y1111" s="238">
        <f>VLOOKUP(H1111,CR!A$3:A$27,1,FALSE)</f>
        <v>0</v>
      </c>
      <c r="Z1111" s="285">
        <f>VLOOKUP(F1111,Terceros!A:B,2,FALSE)</f>
        <v>0</v>
      </c>
      <c r="AA1111" s="242">
        <f>VLOOKUP(H1111,CR!A$1:CK$26,89,FALSE)</f>
        <v>0</v>
      </c>
    </row>
    <row r="1112" spans="1:27" x14ac:dyDescent="0.25">
      <c r="A1112" s="5">
        <f t="shared" si="102"/>
        <v>1900</v>
      </c>
      <c r="B1112" s="5">
        <f t="shared" si="103"/>
        <v>1</v>
      </c>
      <c r="C1112" s="5" t="str">
        <f>VLOOKUP(B1112,Tablas!E$1:F$13,2,FALSE)</f>
        <v>1T</v>
      </c>
      <c r="D1112" s="60"/>
      <c r="E1112" s="55"/>
      <c r="F1112" s="243"/>
      <c r="G1112" s="419">
        <f>VLOOKUP(F1112,Terceros!A:C,3,FALSE)</f>
        <v>0</v>
      </c>
      <c r="H1112" s="243"/>
      <c r="I1112" s="56"/>
      <c r="J1112" s="286" t="str">
        <f t="shared" si="104"/>
        <v>n</v>
      </c>
      <c r="K1112" s="286">
        <f>VLOOKUP(F1112,Terceros!A:D,4,FALSE)</f>
        <v>0</v>
      </c>
      <c r="L1112" s="61" t="s">
        <v>63</v>
      </c>
      <c r="M1112" s="57"/>
      <c r="N1112" s="58"/>
      <c r="O1112" s="57">
        <f t="shared" si="106"/>
        <v>0</v>
      </c>
      <c r="P1112" s="59"/>
      <c r="Q1112" s="58"/>
      <c r="R1112" s="57">
        <f t="shared" si="107"/>
        <v>0</v>
      </c>
      <c r="S1112" s="99">
        <f t="shared" si="105"/>
        <v>0</v>
      </c>
      <c r="T1112" s="56"/>
      <c r="U1112" s="60"/>
      <c r="V1112" s="322"/>
      <c r="W1112" s="56"/>
      <c r="X1112" s="242">
        <f>VLOOKUP(F1112,Terceros!A$2:A$301,1,FALSE)</f>
        <v>0</v>
      </c>
      <c r="Y1112" s="238">
        <f>VLOOKUP(H1112,CR!A$3:A$27,1,FALSE)</f>
        <v>0</v>
      </c>
      <c r="Z1112" s="285">
        <f>VLOOKUP(F1112,Terceros!A:B,2,FALSE)</f>
        <v>0</v>
      </c>
      <c r="AA1112" s="242">
        <f>VLOOKUP(H1112,CR!A$1:CK$26,89,FALSE)</f>
        <v>0</v>
      </c>
    </row>
    <row r="1113" spans="1:27" x14ac:dyDescent="0.25">
      <c r="A1113" s="5">
        <f t="shared" si="102"/>
        <v>1900</v>
      </c>
      <c r="B1113" s="5">
        <f t="shared" si="103"/>
        <v>1</v>
      </c>
      <c r="C1113" s="5" t="str">
        <f>VLOOKUP(B1113,Tablas!E$1:F$13,2,FALSE)</f>
        <v>1T</v>
      </c>
      <c r="D1113" s="60"/>
      <c r="E1113" s="55"/>
      <c r="F1113" s="243"/>
      <c r="G1113" s="419">
        <f>VLOOKUP(F1113,Terceros!A:C,3,FALSE)</f>
        <v>0</v>
      </c>
      <c r="H1113" s="243"/>
      <c r="I1113" s="56"/>
      <c r="J1113" s="286" t="str">
        <f t="shared" si="104"/>
        <v>n</v>
      </c>
      <c r="K1113" s="286">
        <f>VLOOKUP(F1113,Terceros!A:D,4,FALSE)</f>
        <v>0</v>
      </c>
      <c r="L1113" s="61" t="s">
        <v>63</v>
      </c>
      <c r="M1113" s="57"/>
      <c r="N1113" s="58"/>
      <c r="O1113" s="57">
        <f t="shared" si="106"/>
        <v>0</v>
      </c>
      <c r="P1113" s="59"/>
      <c r="Q1113" s="58"/>
      <c r="R1113" s="57">
        <f t="shared" si="107"/>
        <v>0</v>
      </c>
      <c r="S1113" s="99">
        <f t="shared" si="105"/>
        <v>0</v>
      </c>
      <c r="T1113" s="56"/>
      <c r="U1113" s="60"/>
      <c r="V1113" s="322"/>
      <c r="W1113" s="56"/>
      <c r="X1113" s="242">
        <f>VLOOKUP(F1113,Terceros!A$2:A$301,1,FALSE)</f>
        <v>0</v>
      </c>
      <c r="Y1113" s="238">
        <f>VLOOKUP(H1113,CR!A$3:A$27,1,FALSE)</f>
        <v>0</v>
      </c>
      <c r="Z1113" s="285">
        <f>VLOOKUP(F1113,Terceros!A:B,2,FALSE)</f>
        <v>0</v>
      </c>
      <c r="AA1113" s="242">
        <f>VLOOKUP(H1113,CR!A$1:CK$26,89,FALSE)</f>
        <v>0</v>
      </c>
    </row>
    <row r="1114" spans="1:27" x14ac:dyDescent="0.25">
      <c r="A1114" s="5">
        <f t="shared" ref="A1114:A1177" si="108">YEAR(D1114)</f>
        <v>1900</v>
      </c>
      <c r="B1114" s="5">
        <f t="shared" ref="B1114:B1177" si="109">MONTH(D1114)</f>
        <v>1</v>
      </c>
      <c r="C1114" s="5" t="str">
        <f>VLOOKUP(B1114,Tablas!E$1:F$13,2,FALSE)</f>
        <v>1T</v>
      </c>
      <c r="D1114" s="60"/>
      <c r="E1114" s="55"/>
      <c r="F1114" s="243"/>
      <c r="G1114" s="419">
        <f>VLOOKUP(F1114,Terceros!A:C,3,FALSE)</f>
        <v>0</v>
      </c>
      <c r="H1114" s="243"/>
      <c r="I1114" s="56"/>
      <c r="J1114" s="286" t="str">
        <f t="shared" ref="J1114:J1177" si="110">IF(N1114=0,"n",IF(Z1114="Cliente","r","s"))</f>
        <v>n</v>
      </c>
      <c r="K1114" s="286">
        <f>VLOOKUP(F1114,Terceros!A:D,4,FALSE)</f>
        <v>0</v>
      </c>
      <c r="L1114" s="61" t="s">
        <v>63</v>
      </c>
      <c r="M1114" s="57"/>
      <c r="N1114" s="58"/>
      <c r="O1114" s="57">
        <f t="shared" si="106"/>
        <v>0</v>
      </c>
      <c r="P1114" s="59"/>
      <c r="Q1114" s="58"/>
      <c r="R1114" s="57">
        <f t="shared" si="107"/>
        <v>0</v>
      </c>
      <c r="S1114" s="99">
        <f t="shared" ref="S1114:S1177" si="111">+M1114+O1114-R1114</f>
        <v>0</v>
      </c>
      <c r="T1114" s="56"/>
      <c r="U1114" s="60"/>
      <c r="V1114" s="322"/>
      <c r="W1114" s="56"/>
      <c r="X1114" s="242">
        <f>VLOOKUP(F1114,Terceros!A$2:A$301,1,FALSE)</f>
        <v>0</v>
      </c>
      <c r="Y1114" s="238">
        <f>VLOOKUP(H1114,CR!A$3:A$27,1,FALSE)</f>
        <v>0</v>
      </c>
      <c r="Z1114" s="285">
        <f>VLOOKUP(F1114,Terceros!A:B,2,FALSE)</f>
        <v>0</v>
      </c>
      <c r="AA1114" s="242">
        <f>VLOOKUP(H1114,CR!A$1:CK$26,89,FALSE)</f>
        <v>0</v>
      </c>
    </row>
    <row r="1115" spans="1:27" x14ac:dyDescent="0.25">
      <c r="A1115" s="5">
        <f t="shared" si="108"/>
        <v>1900</v>
      </c>
      <c r="B1115" s="5">
        <f t="shared" si="109"/>
        <v>1</v>
      </c>
      <c r="C1115" s="5" t="str">
        <f>VLOOKUP(B1115,Tablas!E$1:F$13,2,FALSE)</f>
        <v>1T</v>
      </c>
      <c r="D1115" s="60"/>
      <c r="E1115" s="55"/>
      <c r="F1115" s="243"/>
      <c r="G1115" s="419">
        <f>VLOOKUP(F1115,Terceros!A:C,3,FALSE)</f>
        <v>0</v>
      </c>
      <c r="H1115" s="243"/>
      <c r="I1115" s="56"/>
      <c r="J1115" s="286" t="str">
        <f t="shared" si="110"/>
        <v>n</v>
      </c>
      <c r="K1115" s="286">
        <f>VLOOKUP(F1115,Terceros!A:D,4,FALSE)</f>
        <v>0</v>
      </c>
      <c r="L1115" s="61" t="s">
        <v>63</v>
      </c>
      <c r="M1115" s="57"/>
      <c r="N1115" s="58"/>
      <c r="O1115" s="57">
        <f t="shared" si="106"/>
        <v>0</v>
      </c>
      <c r="P1115" s="59"/>
      <c r="Q1115" s="58"/>
      <c r="R1115" s="57">
        <f t="shared" si="107"/>
        <v>0</v>
      </c>
      <c r="S1115" s="99">
        <f t="shared" si="111"/>
        <v>0</v>
      </c>
      <c r="T1115" s="56"/>
      <c r="U1115" s="60"/>
      <c r="V1115" s="322"/>
      <c r="W1115" s="56"/>
      <c r="X1115" s="242">
        <f>VLOOKUP(F1115,Terceros!A$2:A$301,1,FALSE)</f>
        <v>0</v>
      </c>
      <c r="Y1115" s="238">
        <f>VLOOKUP(H1115,CR!A$3:A$27,1,FALSE)</f>
        <v>0</v>
      </c>
      <c r="Z1115" s="285">
        <f>VLOOKUP(F1115,Terceros!A:B,2,FALSE)</f>
        <v>0</v>
      </c>
      <c r="AA1115" s="242">
        <f>VLOOKUP(H1115,CR!A$1:CK$26,89,FALSE)</f>
        <v>0</v>
      </c>
    </row>
    <row r="1116" spans="1:27" x14ac:dyDescent="0.25">
      <c r="A1116" s="5">
        <f t="shared" si="108"/>
        <v>1900</v>
      </c>
      <c r="B1116" s="5">
        <f t="shared" si="109"/>
        <v>1</v>
      </c>
      <c r="C1116" s="5" t="str">
        <f>VLOOKUP(B1116,Tablas!E$1:F$13,2,FALSE)</f>
        <v>1T</v>
      </c>
      <c r="D1116" s="60"/>
      <c r="E1116" s="55"/>
      <c r="F1116" s="243"/>
      <c r="G1116" s="419">
        <f>VLOOKUP(F1116,Terceros!A:C,3,FALSE)</f>
        <v>0</v>
      </c>
      <c r="H1116" s="243"/>
      <c r="I1116" s="56"/>
      <c r="J1116" s="286" t="str">
        <f t="shared" si="110"/>
        <v>n</v>
      </c>
      <c r="K1116" s="286">
        <f>VLOOKUP(F1116,Terceros!A:D,4,FALSE)</f>
        <v>0</v>
      </c>
      <c r="L1116" s="61" t="s">
        <v>63</v>
      </c>
      <c r="M1116" s="57"/>
      <c r="N1116" s="58"/>
      <c r="O1116" s="57">
        <f t="shared" si="106"/>
        <v>0</v>
      </c>
      <c r="P1116" s="59"/>
      <c r="Q1116" s="58"/>
      <c r="R1116" s="57">
        <f t="shared" si="107"/>
        <v>0</v>
      </c>
      <c r="S1116" s="99">
        <f t="shared" si="111"/>
        <v>0</v>
      </c>
      <c r="T1116" s="56"/>
      <c r="U1116" s="60"/>
      <c r="V1116" s="322"/>
      <c r="W1116" s="56"/>
      <c r="X1116" s="242">
        <f>VLOOKUP(F1116,Terceros!A$2:A$301,1,FALSE)</f>
        <v>0</v>
      </c>
      <c r="Y1116" s="238">
        <f>VLOOKUP(H1116,CR!A$3:A$27,1,FALSE)</f>
        <v>0</v>
      </c>
      <c r="Z1116" s="285">
        <f>VLOOKUP(F1116,Terceros!A:B,2,FALSE)</f>
        <v>0</v>
      </c>
      <c r="AA1116" s="242">
        <f>VLOOKUP(H1116,CR!A$1:CK$26,89,FALSE)</f>
        <v>0</v>
      </c>
    </row>
    <row r="1117" spans="1:27" x14ac:dyDescent="0.25">
      <c r="A1117" s="5">
        <f t="shared" si="108"/>
        <v>1900</v>
      </c>
      <c r="B1117" s="5">
        <f t="shared" si="109"/>
        <v>1</v>
      </c>
      <c r="C1117" s="5" t="str">
        <f>VLOOKUP(B1117,Tablas!E$1:F$13,2,FALSE)</f>
        <v>1T</v>
      </c>
      <c r="D1117" s="60"/>
      <c r="E1117" s="55"/>
      <c r="F1117" s="243"/>
      <c r="G1117" s="419">
        <f>VLOOKUP(F1117,Terceros!A:C,3,FALSE)</f>
        <v>0</v>
      </c>
      <c r="H1117" s="243"/>
      <c r="I1117" s="56"/>
      <c r="J1117" s="286" t="str">
        <f t="shared" si="110"/>
        <v>n</v>
      </c>
      <c r="K1117" s="286">
        <f>VLOOKUP(F1117,Terceros!A:D,4,FALSE)</f>
        <v>0</v>
      </c>
      <c r="L1117" s="61" t="s">
        <v>63</v>
      </c>
      <c r="M1117" s="57"/>
      <c r="N1117" s="58"/>
      <c r="O1117" s="57">
        <f t="shared" si="106"/>
        <v>0</v>
      </c>
      <c r="P1117" s="59"/>
      <c r="Q1117" s="58"/>
      <c r="R1117" s="57">
        <f t="shared" si="107"/>
        <v>0</v>
      </c>
      <c r="S1117" s="99">
        <f t="shared" si="111"/>
        <v>0</v>
      </c>
      <c r="T1117" s="56"/>
      <c r="U1117" s="60"/>
      <c r="V1117" s="322"/>
      <c r="W1117" s="56"/>
      <c r="X1117" s="242">
        <f>VLOOKUP(F1117,Terceros!A$2:A$301,1,FALSE)</f>
        <v>0</v>
      </c>
      <c r="Y1117" s="238">
        <f>VLOOKUP(H1117,CR!A$3:A$27,1,FALSE)</f>
        <v>0</v>
      </c>
      <c r="Z1117" s="285">
        <f>VLOOKUP(F1117,Terceros!A:B,2,FALSE)</f>
        <v>0</v>
      </c>
      <c r="AA1117" s="242">
        <f>VLOOKUP(H1117,CR!A$1:CK$26,89,FALSE)</f>
        <v>0</v>
      </c>
    </row>
    <row r="1118" spans="1:27" x14ac:dyDescent="0.25">
      <c r="A1118" s="5">
        <f t="shared" si="108"/>
        <v>1900</v>
      </c>
      <c r="B1118" s="5">
        <f t="shared" si="109"/>
        <v>1</v>
      </c>
      <c r="C1118" s="5" t="str">
        <f>VLOOKUP(B1118,Tablas!E$1:F$13,2,FALSE)</f>
        <v>1T</v>
      </c>
      <c r="D1118" s="60"/>
      <c r="E1118" s="55"/>
      <c r="F1118" s="243"/>
      <c r="G1118" s="419">
        <f>VLOOKUP(F1118,Terceros!A:C,3,FALSE)</f>
        <v>0</v>
      </c>
      <c r="H1118" s="243"/>
      <c r="I1118" s="56"/>
      <c r="J1118" s="286" t="str">
        <f t="shared" si="110"/>
        <v>n</v>
      </c>
      <c r="K1118" s="286">
        <f>VLOOKUP(F1118,Terceros!A:D,4,FALSE)</f>
        <v>0</v>
      </c>
      <c r="L1118" s="61" t="s">
        <v>63</v>
      </c>
      <c r="M1118" s="57"/>
      <c r="N1118" s="58"/>
      <c r="O1118" s="57">
        <f t="shared" si="106"/>
        <v>0</v>
      </c>
      <c r="P1118" s="59"/>
      <c r="Q1118" s="58"/>
      <c r="R1118" s="57">
        <f t="shared" si="107"/>
        <v>0</v>
      </c>
      <c r="S1118" s="99">
        <f t="shared" si="111"/>
        <v>0</v>
      </c>
      <c r="T1118" s="56"/>
      <c r="U1118" s="60"/>
      <c r="V1118" s="322"/>
      <c r="W1118" s="56"/>
      <c r="X1118" s="242">
        <f>VLOOKUP(F1118,Terceros!A$2:A$301,1,FALSE)</f>
        <v>0</v>
      </c>
      <c r="Y1118" s="238">
        <f>VLOOKUP(H1118,CR!A$3:A$27,1,FALSE)</f>
        <v>0</v>
      </c>
      <c r="Z1118" s="285">
        <f>VLOOKUP(F1118,Terceros!A:B,2,FALSE)</f>
        <v>0</v>
      </c>
      <c r="AA1118" s="242">
        <f>VLOOKUP(H1118,CR!A$1:CK$26,89,FALSE)</f>
        <v>0</v>
      </c>
    </row>
    <row r="1119" spans="1:27" x14ac:dyDescent="0.25">
      <c r="A1119" s="5">
        <f t="shared" si="108"/>
        <v>1900</v>
      </c>
      <c r="B1119" s="5">
        <f t="shared" si="109"/>
        <v>1</v>
      </c>
      <c r="C1119" s="5" t="str">
        <f>VLOOKUP(B1119,Tablas!E$1:F$13,2,FALSE)</f>
        <v>1T</v>
      </c>
      <c r="D1119" s="60"/>
      <c r="E1119" s="55"/>
      <c r="F1119" s="243"/>
      <c r="G1119" s="419">
        <f>VLOOKUP(F1119,Terceros!A:C,3,FALSE)</f>
        <v>0</v>
      </c>
      <c r="H1119" s="243"/>
      <c r="I1119" s="56"/>
      <c r="J1119" s="286" t="str">
        <f t="shared" si="110"/>
        <v>n</v>
      </c>
      <c r="K1119" s="286">
        <f>VLOOKUP(F1119,Terceros!A:D,4,FALSE)</f>
        <v>0</v>
      </c>
      <c r="L1119" s="61" t="s">
        <v>63</v>
      </c>
      <c r="M1119" s="57"/>
      <c r="N1119" s="58"/>
      <c r="O1119" s="57">
        <f t="shared" si="106"/>
        <v>0</v>
      </c>
      <c r="P1119" s="59"/>
      <c r="Q1119" s="58"/>
      <c r="R1119" s="57">
        <f t="shared" si="107"/>
        <v>0</v>
      </c>
      <c r="S1119" s="99">
        <f t="shared" si="111"/>
        <v>0</v>
      </c>
      <c r="T1119" s="56"/>
      <c r="U1119" s="60"/>
      <c r="V1119" s="322"/>
      <c r="W1119" s="56"/>
      <c r="X1119" s="242">
        <f>VLOOKUP(F1119,Terceros!A$2:A$301,1,FALSE)</f>
        <v>0</v>
      </c>
      <c r="Y1119" s="238">
        <f>VLOOKUP(H1119,CR!A$3:A$27,1,FALSE)</f>
        <v>0</v>
      </c>
      <c r="Z1119" s="285">
        <f>VLOOKUP(F1119,Terceros!A:B,2,FALSE)</f>
        <v>0</v>
      </c>
      <c r="AA1119" s="242">
        <f>VLOOKUP(H1119,CR!A$1:CK$26,89,FALSE)</f>
        <v>0</v>
      </c>
    </row>
    <row r="1120" spans="1:27" x14ac:dyDescent="0.25">
      <c r="A1120" s="5">
        <f t="shared" si="108"/>
        <v>1900</v>
      </c>
      <c r="B1120" s="5">
        <f t="shared" si="109"/>
        <v>1</v>
      </c>
      <c r="C1120" s="5" t="str">
        <f>VLOOKUP(B1120,Tablas!E$1:F$13,2,FALSE)</f>
        <v>1T</v>
      </c>
      <c r="D1120" s="60"/>
      <c r="E1120" s="55"/>
      <c r="F1120" s="243"/>
      <c r="G1120" s="419">
        <f>VLOOKUP(F1120,Terceros!A:C,3,FALSE)</f>
        <v>0</v>
      </c>
      <c r="H1120" s="243"/>
      <c r="I1120" s="56"/>
      <c r="J1120" s="286" t="str">
        <f t="shared" si="110"/>
        <v>n</v>
      </c>
      <c r="K1120" s="286">
        <f>VLOOKUP(F1120,Terceros!A:D,4,FALSE)</f>
        <v>0</v>
      </c>
      <c r="L1120" s="61" t="s">
        <v>63</v>
      </c>
      <c r="M1120" s="57"/>
      <c r="N1120" s="58"/>
      <c r="O1120" s="57">
        <f t="shared" si="106"/>
        <v>0</v>
      </c>
      <c r="P1120" s="59"/>
      <c r="Q1120" s="58"/>
      <c r="R1120" s="57">
        <f t="shared" si="107"/>
        <v>0</v>
      </c>
      <c r="S1120" s="99">
        <f t="shared" si="111"/>
        <v>0</v>
      </c>
      <c r="T1120" s="56"/>
      <c r="U1120" s="60"/>
      <c r="V1120" s="322"/>
      <c r="W1120" s="56"/>
      <c r="X1120" s="242">
        <f>VLOOKUP(F1120,Terceros!A$2:A$301,1,FALSE)</f>
        <v>0</v>
      </c>
      <c r="Y1120" s="238">
        <f>VLOOKUP(H1120,CR!A$3:A$27,1,FALSE)</f>
        <v>0</v>
      </c>
      <c r="Z1120" s="285">
        <f>VLOOKUP(F1120,Terceros!A:B,2,FALSE)</f>
        <v>0</v>
      </c>
      <c r="AA1120" s="242">
        <f>VLOOKUP(H1120,CR!A$1:CK$26,89,FALSE)</f>
        <v>0</v>
      </c>
    </row>
    <row r="1121" spans="1:27" x14ac:dyDescent="0.25">
      <c r="A1121" s="5">
        <f t="shared" si="108"/>
        <v>1900</v>
      </c>
      <c r="B1121" s="5">
        <f t="shared" si="109"/>
        <v>1</v>
      </c>
      <c r="C1121" s="5" t="str">
        <f>VLOOKUP(B1121,Tablas!E$1:F$13,2,FALSE)</f>
        <v>1T</v>
      </c>
      <c r="D1121" s="60"/>
      <c r="E1121" s="55"/>
      <c r="F1121" s="243"/>
      <c r="G1121" s="419">
        <f>VLOOKUP(F1121,Terceros!A:C,3,FALSE)</f>
        <v>0</v>
      </c>
      <c r="H1121" s="243"/>
      <c r="I1121" s="56"/>
      <c r="J1121" s="286" t="str">
        <f t="shared" si="110"/>
        <v>n</v>
      </c>
      <c r="K1121" s="286">
        <f>VLOOKUP(F1121,Terceros!A:D,4,FALSE)</f>
        <v>0</v>
      </c>
      <c r="L1121" s="61" t="s">
        <v>63</v>
      </c>
      <c r="M1121" s="57"/>
      <c r="N1121" s="58"/>
      <c r="O1121" s="57">
        <f t="shared" si="106"/>
        <v>0</v>
      </c>
      <c r="P1121" s="59"/>
      <c r="Q1121" s="58"/>
      <c r="R1121" s="57">
        <f t="shared" si="107"/>
        <v>0</v>
      </c>
      <c r="S1121" s="99">
        <f t="shared" si="111"/>
        <v>0</v>
      </c>
      <c r="T1121" s="56"/>
      <c r="U1121" s="60"/>
      <c r="V1121" s="322"/>
      <c r="W1121" s="56"/>
      <c r="X1121" s="242">
        <f>VLOOKUP(F1121,Terceros!A$2:A$301,1,FALSE)</f>
        <v>0</v>
      </c>
      <c r="Y1121" s="238">
        <f>VLOOKUP(H1121,CR!A$3:A$27,1,FALSE)</f>
        <v>0</v>
      </c>
      <c r="Z1121" s="285">
        <f>VLOOKUP(F1121,Terceros!A:B,2,FALSE)</f>
        <v>0</v>
      </c>
      <c r="AA1121" s="242">
        <f>VLOOKUP(H1121,CR!A$1:CK$26,89,FALSE)</f>
        <v>0</v>
      </c>
    </row>
    <row r="1122" spans="1:27" x14ac:dyDescent="0.25">
      <c r="A1122" s="5">
        <f t="shared" si="108"/>
        <v>1900</v>
      </c>
      <c r="B1122" s="5">
        <f t="shared" si="109"/>
        <v>1</v>
      </c>
      <c r="C1122" s="5" t="str">
        <f>VLOOKUP(B1122,Tablas!E$1:F$13,2,FALSE)</f>
        <v>1T</v>
      </c>
      <c r="D1122" s="60"/>
      <c r="E1122" s="55"/>
      <c r="F1122" s="243"/>
      <c r="G1122" s="419">
        <f>VLOOKUP(F1122,Terceros!A:C,3,FALSE)</f>
        <v>0</v>
      </c>
      <c r="H1122" s="243"/>
      <c r="I1122" s="56"/>
      <c r="J1122" s="286" t="str">
        <f t="shared" si="110"/>
        <v>n</v>
      </c>
      <c r="K1122" s="286">
        <f>VLOOKUP(F1122,Terceros!A:D,4,FALSE)</f>
        <v>0</v>
      </c>
      <c r="L1122" s="61" t="s">
        <v>63</v>
      </c>
      <c r="M1122" s="57"/>
      <c r="N1122" s="58"/>
      <c r="O1122" s="57">
        <f t="shared" si="106"/>
        <v>0</v>
      </c>
      <c r="P1122" s="59"/>
      <c r="Q1122" s="58"/>
      <c r="R1122" s="57">
        <f t="shared" si="107"/>
        <v>0</v>
      </c>
      <c r="S1122" s="99">
        <f t="shared" si="111"/>
        <v>0</v>
      </c>
      <c r="T1122" s="56"/>
      <c r="U1122" s="60"/>
      <c r="V1122" s="322"/>
      <c r="W1122" s="56"/>
      <c r="X1122" s="242">
        <f>VLOOKUP(F1122,Terceros!A$2:A$301,1,FALSE)</f>
        <v>0</v>
      </c>
      <c r="Y1122" s="238">
        <f>VLOOKUP(H1122,CR!A$3:A$27,1,FALSE)</f>
        <v>0</v>
      </c>
      <c r="Z1122" s="285">
        <f>VLOOKUP(F1122,Terceros!A:B,2,FALSE)</f>
        <v>0</v>
      </c>
      <c r="AA1122" s="242">
        <f>VLOOKUP(H1122,CR!A$1:CK$26,89,FALSE)</f>
        <v>0</v>
      </c>
    </row>
    <row r="1123" spans="1:27" x14ac:dyDescent="0.25">
      <c r="A1123" s="5">
        <f t="shared" si="108"/>
        <v>1900</v>
      </c>
      <c r="B1123" s="5">
        <f t="shared" si="109"/>
        <v>1</v>
      </c>
      <c r="C1123" s="5" t="str">
        <f>VLOOKUP(B1123,Tablas!E$1:F$13,2,FALSE)</f>
        <v>1T</v>
      </c>
      <c r="D1123" s="60"/>
      <c r="E1123" s="55"/>
      <c r="F1123" s="243"/>
      <c r="G1123" s="419">
        <f>VLOOKUP(F1123,Terceros!A:C,3,FALSE)</f>
        <v>0</v>
      </c>
      <c r="H1123" s="243"/>
      <c r="I1123" s="56"/>
      <c r="J1123" s="286" t="str">
        <f t="shared" si="110"/>
        <v>n</v>
      </c>
      <c r="K1123" s="286">
        <f>VLOOKUP(F1123,Terceros!A:D,4,FALSE)</f>
        <v>0</v>
      </c>
      <c r="L1123" s="61" t="s">
        <v>63</v>
      </c>
      <c r="M1123" s="57"/>
      <c r="N1123" s="58"/>
      <c r="O1123" s="57">
        <f t="shared" si="106"/>
        <v>0</v>
      </c>
      <c r="P1123" s="59"/>
      <c r="Q1123" s="58"/>
      <c r="R1123" s="57">
        <f t="shared" si="107"/>
        <v>0</v>
      </c>
      <c r="S1123" s="99">
        <f t="shared" si="111"/>
        <v>0</v>
      </c>
      <c r="T1123" s="56"/>
      <c r="U1123" s="60"/>
      <c r="V1123" s="322"/>
      <c r="W1123" s="56"/>
      <c r="X1123" s="242">
        <f>VLOOKUP(F1123,Terceros!A$2:A$301,1,FALSE)</f>
        <v>0</v>
      </c>
      <c r="Y1123" s="238">
        <f>VLOOKUP(H1123,CR!A$3:A$27,1,FALSE)</f>
        <v>0</v>
      </c>
      <c r="Z1123" s="285">
        <f>VLOOKUP(F1123,Terceros!A:B,2,FALSE)</f>
        <v>0</v>
      </c>
      <c r="AA1123" s="242">
        <f>VLOOKUP(H1123,CR!A$1:CK$26,89,FALSE)</f>
        <v>0</v>
      </c>
    </row>
    <row r="1124" spans="1:27" x14ac:dyDescent="0.25">
      <c r="A1124" s="5">
        <f t="shared" si="108"/>
        <v>1900</v>
      </c>
      <c r="B1124" s="5">
        <f t="shared" si="109"/>
        <v>1</v>
      </c>
      <c r="C1124" s="5" t="str">
        <f>VLOOKUP(B1124,Tablas!E$1:F$13,2,FALSE)</f>
        <v>1T</v>
      </c>
      <c r="D1124" s="60"/>
      <c r="E1124" s="55"/>
      <c r="F1124" s="243"/>
      <c r="G1124" s="419">
        <f>VLOOKUP(F1124,Terceros!A:C,3,FALSE)</f>
        <v>0</v>
      </c>
      <c r="H1124" s="243"/>
      <c r="I1124" s="56"/>
      <c r="J1124" s="286" t="str">
        <f t="shared" si="110"/>
        <v>n</v>
      </c>
      <c r="K1124" s="286">
        <f>VLOOKUP(F1124,Terceros!A:D,4,FALSE)</f>
        <v>0</v>
      </c>
      <c r="L1124" s="61" t="s">
        <v>63</v>
      </c>
      <c r="M1124" s="57"/>
      <c r="N1124" s="58"/>
      <c r="O1124" s="57">
        <f t="shared" si="106"/>
        <v>0</v>
      </c>
      <c r="P1124" s="59"/>
      <c r="Q1124" s="58"/>
      <c r="R1124" s="57">
        <f t="shared" si="107"/>
        <v>0</v>
      </c>
      <c r="S1124" s="99">
        <f t="shared" si="111"/>
        <v>0</v>
      </c>
      <c r="T1124" s="56"/>
      <c r="U1124" s="60"/>
      <c r="V1124" s="322"/>
      <c r="W1124" s="56"/>
      <c r="X1124" s="242">
        <f>VLOOKUP(F1124,Terceros!A$2:A$301,1,FALSE)</f>
        <v>0</v>
      </c>
      <c r="Y1124" s="238">
        <f>VLOOKUP(H1124,CR!A$3:A$27,1,FALSE)</f>
        <v>0</v>
      </c>
      <c r="Z1124" s="285">
        <f>VLOOKUP(F1124,Terceros!A:B,2,FALSE)</f>
        <v>0</v>
      </c>
      <c r="AA1124" s="242">
        <f>VLOOKUP(H1124,CR!A$1:CK$26,89,FALSE)</f>
        <v>0</v>
      </c>
    </row>
    <row r="1125" spans="1:27" x14ac:dyDescent="0.25">
      <c r="A1125" s="5">
        <f t="shared" si="108"/>
        <v>1900</v>
      </c>
      <c r="B1125" s="5">
        <f t="shared" si="109"/>
        <v>1</v>
      </c>
      <c r="C1125" s="5" t="str">
        <f>VLOOKUP(B1125,Tablas!E$1:F$13,2,FALSE)</f>
        <v>1T</v>
      </c>
      <c r="D1125" s="60"/>
      <c r="E1125" s="55"/>
      <c r="F1125" s="243"/>
      <c r="G1125" s="419">
        <f>VLOOKUP(F1125,Terceros!A:C,3,FALSE)</f>
        <v>0</v>
      </c>
      <c r="H1125" s="243"/>
      <c r="I1125" s="56"/>
      <c r="J1125" s="286" t="str">
        <f t="shared" si="110"/>
        <v>n</v>
      </c>
      <c r="K1125" s="286">
        <f>VLOOKUP(F1125,Terceros!A:D,4,FALSE)</f>
        <v>0</v>
      </c>
      <c r="L1125" s="61" t="s">
        <v>63</v>
      </c>
      <c r="M1125" s="57"/>
      <c r="N1125" s="58"/>
      <c r="O1125" s="57">
        <f t="shared" si="106"/>
        <v>0</v>
      </c>
      <c r="P1125" s="59"/>
      <c r="Q1125" s="58"/>
      <c r="R1125" s="57">
        <f t="shared" si="107"/>
        <v>0</v>
      </c>
      <c r="S1125" s="99">
        <f t="shared" si="111"/>
        <v>0</v>
      </c>
      <c r="T1125" s="56"/>
      <c r="U1125" s="60"/>
      <c r="V1125" s="322"/>
      <c r="W1125" s="56"/>
      <c r="X1125" s="242">
        <f>VLOOKUP(F1125,Terceros!A$2:A$301,1,FALSE)</f>
        <v>0</v>
      </c>
      <c r="Y1125" s="238">
        <f>VLOOKUP(H1125,CR!A$3:A$27,1,FALSE)</f>
        <v>0</v>
      </c>
      <c r="Z1125" s="285">
        <f>VLOOKUP(F1125,Terceros!A:B,2,FALSE)</f>
        <v>0</v>
      </c>
      <c r="AA1125" s="242">
        <f>VLOOKUP(H1125,CR!A$1:CK$26,89,FALSE)</f>
        <v>0</v>
      </c>
    </row>
    <row r="1126" spans="1:27" x14ac:dyDescent="0.25">
      <c r="A1126" s="5">
        <f t="shared" si="108"/>
        <v>1900</v>
      </c>
      <c r="B1126" s="5">
        <f t="shared" si="109"/>
        <v>1</v>
      </c>
      <c r="C1126" s="5" t="str">
        <f>VLOOKUP(B1126,Tablas!E$1:F$13,2,FALSE)</f>
        <v>1T</v>
      </c>
      <c r="D1126" s="60"/>
      <c r="E1126" s="55"/>
      <c r="F1126" s="243"/>
      <c r="G1126" s="419">
        <f>VLOOKUP(F1126,Terceros!A:C,3,FALSE)</f>
        <v>0</v>
      </c>
      <c r="H1126" s="243"/>
      <c r="I1126" s="56"/>
      <c r="J1126" s="286" t="str">
        <f t="shared" si="110"/>
        <v>n</v>
      </c>
      <c r="K1126" s="286">
        <f>VLOOKUP(F1126,Terceros!A:D,4,FALSE)</f>
        <v>0</v>
      </c>
      <c r="L1126" s="61" t="s">
        <v>63</v>
      </c>
      <c r="M1126" s="57"/>
      <c r="N1126" s="58"/>
      <c r="O1126" s="57">
        <f t="shared" si="106"/>
        <v>0</v>
      </c>
      <c r="P1126" s="59"/>
      <c r="Q1126" s="58"/>
      <c r="R1126" s="57">
        <f t="shared" si="107"/>
        <v>0</v>
      </c>
      <c r="S1126" s="99">
        <f t="shared" si="111"/>
        <v>0</v>
      </c>
      <c r="T1126" s="56"/>
      <c r="U1126" s="60"/>
      <c r="V1126" s="322"/>
      <c r="W1126" s="56"/>
      <c r="X1126" s="242">
        <f>VLOOKUP(F1126,Terceros!A$2:A$301,1,FALSE)</f>
        <v>0</v>
      </c>
      <c r="Y1126" s="238">
        <f>VLOOKUP(H1126,CR!A$3:A$27,1,FALSE)</f>
        <v>0</v>
      </c>
      <c r="Z1126" s="285">
        <f>VLOOKUP(F1126,Terceros!A:B,2,FALSE)</f>
        <v>0</v>
      </c>
      <c r="AA1126" s="242">
        <f>VLOOKUP(H1126,CR!A$1:CK$26,89,FALSE)</f>
        <v>0</v>
      </c>
    </row>
    <row r="1127" spans="1:27" x14ac:dyDescent="0.25">
      <c r="A1127" s="5">
        <f t="shared" si="108"/>
        <v>1900</v>
      </c>
      <c r="B1127" s="5">
        <f t="shared" si="109"/>
        <v>1</v>
      </c>
      <c r="C1127" s="5" t="str">
        <f>VLOOKUP(B1127,Tablas!E$1:F$13,2,FALSE)</f>
        <v>1T</v>
      </c>
      <c r="D1127" s="60"/>
      <c r="E1127" s="55"/>
      <c r="F1127" s="243"/>
      <c r="G1127" s="419">
        <f>VLOOKUP(F1127,Terceros!A:C,3,FALSE)</f>
        <v>0</v>
      </c>
      <c r="H1127" s="243"/>
      <c r="I1127" s="56"/>
      <c r="J1127" s="286" t="str">
        <f t="shared" si="110"/>
        <v>n</v>
      </c>
      <c r="K1127" s="286">
        <f>VLOOKUP(F1127,Terceros!A:D,4,FALSE)</f>
        <v>0</v>
      </c>
      <c r="L1127" s="61" t="s">
        <v>63</v>
      </c>
      <c r="M1127" s="57"/>
      <c r="N1127" s="58"/>
      <c r="O1127" s="57">
        <f t="shared" si="106"/>
        <v>0</v>
      </c>
      <c r="P1127" s="59"/>
      <c r="Q1127" s="58"/>
      <c r="R1127" s="57">
        <f t="shared" si="107"/>
        <v>0</v>
      </c>
      <c r="S1127" s="99">
        <f t="shared" si="111"/>
        <v>0</v>
      </c>
      <c r="T1127" s="56"/>
      <c r="U1127" s="60"/>
      <c r="V1127" s="322"/>
      <c r="W1127" s="56"/>
      <c r="X1127" s="242">
        <f>VLOOKUP(F1127,Terceros!A$2:A$301,1,FALSE)</f>
        <v>0</v>
      </c>
      <c r="Y1127" s="238">
        <f>VLOOKUP(H1127,CR!A$3:A$27,1,FALSE)</f>
        <v>0</v>
      </c>
      <c r="Z1127" s="285">
        <f>VLOOKUP(F1127,Terceros!A:B,2,FALSE)</f>
        <v>0</v>
      </c>
      <c r="AA1127" s="242">
        <f>VLOOKUP(H1127,CR!A$1:CK$26,89,FALSE)</f>
        <v>0</v>
      </c>
    </row>
    <row r="1128" spans="1:27" x14ac:dyDescent="0.25">
      <c r="A1128" s="5">
        <f t="shared" si="108"/>
        <v>1900</v>
      </c>
      <c r="B1128" s="5">
        <f t="shared" si="109"/>
        <v>1</v>
      </c>
      <c r="C1128" s="5" t="str">
        <f>VLOOKUP(B1128,Tablas!E$1:F$13,2,FALSE)</f>
        <v>1T</v>
      </c>
      <c r="D1128" s="60"/>
      <c r="E1128" s="55"/>
      <c r="F1128" s="243"/>
      <c r="G1128" s="419">
        <f>VLOOKUP(F1128,Terceros!A:C,3,FALSE)</f>
        <v>0</v>
      </c>
      <c r="H1128" s="243"/>
      <c r="I1128" s="56"/>
      <c r="J1128" s="286" t="str">
        <f t="shared" si="110"/>
        <v>n</v>
      </c>
      <c r="K1128" s="286">
        <f>VLOOKUP(F1128,Terceros!A:D,4,FALSE)</f>
        <v>0</v>
      </c>
      <c r="L1128" s="61" t="s">
        <v>63</v>
      </c>
      <c r="M1128" s="57"/>
      <c r="N1128" s="58"/>
      <c r="O1128" s="57">
        <f t="shared" si="106"/>
        <v>0</v>
      </c>
      <c r="P1128" s="59"/>
      <c r="Q1128" s="58"/>
      <c r="R1128" s="57">
        <f t="shared" si="107"/>
        <v>0</v>
      </c>
      <c r="S1128" s="99">
        <f t="shared" si="111"/>
        <v>0</v>
      </c>
      <c r="T1128" s="56"/>
      <c r="U1128" s="60"/>
      <c r="V1128" s="322"/>
      <c r="W1128" s="56"/>
      <c r="X1128" s="242">
        <f>VLOOKUP(F1128,Terceros!A$2:A$301,1,FALSE)</f>
        <v>0</v>
      </c>
      <c r="Y1128" s="238">
        <f>VLOOKUP(H1128,CR!A$3:A$27,1,FALSE)</f>
        <v>0</v>
      </c>
      <c r="Z1128" s="285">
        <f>VLOOKUP(F1128,Terceros!A:B,2,FALSE)</f>
        <v>0</v>
      </c>
      <c r="AA1128" s="242">
        <f>VLOOKUP(H1128,CR!A$1:CK$26,89,FALSE)</f>
        <v>0</v>
      </c>
    </row>
    <row r="1129" spans="1:27" x14ac:dyDescent="0.25">
      <c r="A1129" s="5">
        <f t="shared" si="108"/>
        <v>1900</v>
      </c>
      <c r="B1129" s="5">
        <f t="shared" si="109"/>
        <v>1</v>
      </c>
      <c r="C1129" s="5" t="str">
        <f>VLOOKUP(B1129,Tablas!E$1:F$13,2,FALSE)</f>
        <v>1T</v>
      </c>
      <c r="D1129" s="60"/>
      <c r="E1129" s="55"/>
      <c r="F1129" s="243"/>
      <c r="G1129" s="419">
        <f>VLOOKUP(F1129,Terceros!A:C,3,FALSE)</f>
        <v>0</v>
      </c>
      <c r="H1129" s="243"/>
      <c r="I1129" s="56"/>
      <c r="J1129" s="286" t="str">
        <f t="shared" si="110"/>
        <v>n</v>
      </c>
      <c r="K1129" s="286">
        <f>VLOOKUP(F1129,Terceros!A:D,4,FALSE)</f>
        <v>0</v>
      </c>
      <c r="L1129" s="61" t="s">
        <v>63</v>
      </c>
      <c r="M1129" s="57"/>
      <c r="N1129" s="58"/>
      <c r="O1129" s="57">
        <f t="shared" si="106"/>
        <v>0</v>
      </c>
      <c r="P1129" s="59"/>
      <c r="Q1129" s="58"/>
      <c r="R1129" s="57">
        <f t="shared" si="107"/>
        <v>0</v>
      </c>
      <c r="S1129" s="99">
        <f t="shared" si="111"/>
        <v>0</v>
      </c>
      <c r="T1129" s="56"/>
      <c r="U1129" s="60"/>
      <c r="V1129" s="322"/>
      <c r="W1129" s="56"/>
      <c r="X1129" s="242">
        <f>VLOOKUP(F1129,Terceros!A$2:A$301,1,FALSE)</f>
        <v>0</v>
      </c>
      <c r="Y1129" s="238">
        <f>VLOOKUP(H1129,CR!A$3:A$27,1,FALSE)</f>
        <v>0</v>
      </c>
      <c r="Z1129" s="285">
        <f>VLOOKUP(F1129,Terceros!A:B,2,FALSE)</f>
        <v>0</v>
      </c>
      <c r="AA1129" s="242">
        <f>VLOOKUP(H1129,CR!A$1:CK$26,89,FALSE)</f>
        <v>0</v>
      </c>
    </row>
    <row r="1130" spans="1:27" x14ac:dyDescent="0.25">
      <c r="A1130" s="5">
        <f t="shared" si="108"/>
        <v>1900</v>
      </c>
      <c r="B1130" s="5">
        <f t="shared" si="109"/>
        <v>1</v>
      </c>
      <c r="C1130" s="5" t="str">
        <f>VLOOKUP(B1130,Tablas!E$1:F$13,2,FALSE)</f>
        <v>1T</v>
      </c>
      <c r="D1130" s="60"/>
      <c r="E1130" s="55"/>
      <c r="F1130" s="243"/>
      <c r="G1130" s="419">
        <f>VLOOKUP(F1130,Terceros!A:C,3,FALSE)</f>
        <v>0</v>
      </c>
      <c r="H1130" s="243"/>
      <c r="I1130" s="56"/>
      <c r="J1130" s="286" t="str">
        <f t="shared" si="110"/>
        <v>n</v>
      </c>
      <c r="K1130" s="286">
        <f>VLOOKUP(F1130,Terceros!A:D,4,FALSE)</f>
        <v>0</v>
      </c>
      <c r="L1130" s="61" t="s">
        <v>63</v>
      </c>
      <c r="M1130" s="57"/>
      <c r="N1130" s="58"/>
      <c r="O1130" s="57">
        <f t="shared" si="106"/>
        <v>0</v>
      </c>
      <c r="P1130" s="59"/>
      <c r="Q1130" s="58"/>
      <c r="R1130" s="57">
        <f t="shared" si="107"/>
        <v>0</v>
      </c>
      <c r="S1130" s="99">
        <f t="shared" si="111"/>
        <v>0</v>
      </c>
      <c r="T1130" s="56"/>
      <c r="U1130" s="60"/>
      <c r="V1130" s="322"/>
      <c r="W1130" s="56"/>
      <c r="X1130" s="242">
        <f>VLOOKUP(F1130,Terceros!A$2:A$301,1,FALSE)</f>
        <v>0</v>
      </c>
      <c r="Y1130" s="238">
        <f>VLOOKUP(H1130,CR!A$3:A$27,1,FALSE)</f>
        <v>0</v>
      </c>
      <c r="Z1130" s="285">
        <f>VLOOKUP(F1130,Terceros!A:B,2,FALSE)</f>
        <v>0</v>
      </c>
      <c r="AA1130" s="242">
        <f>VLOOKUP(H1130,CR!A$1:CK$26,89,FALSE)</f>
        <v>0</v>
      </c>
    </row>
    <row r="1131" spans="1:27" x14ac:dyDescent="0.25">
      <c r="A1131" s="5">
        <f t="shared" si="108"/>
        <v>1900</v>
      </c>
      <c r="B1131" s="5">
        <f t="shared" si="109"/>
        <v>1</v>
      </c>
      <c r="C1131" s="5" t="str">
        <f>VLOOKUP(B1131,Tablas!E$1:F$13,2,FALSE)</f>
        <v>1T</v>
      </c>
      <c r="D1131" s="60"/>
      <c r="E1131" s="55"/>
      <c r="F1131" s="243"/>
      <c r="G1131" s="419">
        <f>VLOOKUP(F1131,Terceros!A:C,3,FALSE)</f>
        <v>0</v>
      </c>
      <c r="H1131" s="243"/>
      <c r="I1131" s="56"/>
      <c r="J1131" s="286" t="str">
        <f t="shared" si="110"/>
        <v>n</v>
      </c>
      <c r="K1131" s="286">
        <f>VLOOKUP(F1131,Terceros!A:D,4,FALSE)</f>
        <v>0</v>
      </c>
      <c r="L1131" s="61" t="s">
        <v>63</v>
      </c>
      <c r="M1131" s="57"/>
      <c r="N1131" s="58"/>
      <c r="O1131" s="57">
        <f t="shared" si="106"/>
        <v>0</v>
      </c>
      <c r="P1131" s="59"/>
      <c r="Q1131" s="58"/>
      <c r="R1131" s="57">
        <f t="shared" si="107"/>
        <v>0</v>
      </c>
      <c r="S1131" s="99">
        <f t="shared" si="111"/>
        <v>0</v>
      </c>
      <c r="T1131" s="56"/>
      <c r="U1131" s="60"/>
      <c r="V1131" s="322"/>
      <c r="W1131" s="56"/>
      <c r="X1131" s="242">
        <f>VLOOKUP(F1131,Terceros!A$2:A$301,1,FALSE)</f>
        <v>0</v>
      </c>
      <c r="Y1131" s="238">
        <f>VLOOKUP(H1131,CR!A$3:A$27,1,FALSE)</f>
        <v>0</v>
      </c>
      <c r="Z1131" s="285">
        <f>VLOOKUP(F1131,Terceros!A:B,2,FALSE)</f>
        <v>0</v>
      </c>
      <c r="AA1131" s="242">
        <f>VLOOKUP(H1131,CR!A$1:CK$26,89,FALSE)</f>
        <v>0</v>
      </c>
    </row>
    <row r="1132" spans="1:27" x14ac:dyDescent="0.25">
      <c r="A1132" s="5">
        <f t="shared" si="108"/>
        <v>1900</v>
      </c>
      <c r="B1132" s="5">
        <f t="shared" si="109"/>
        <v>1</v>
      </c>
      <c r="C1132" s="5" t="str">
        <f>VLOOKUP(B1132,Tablas!E$1:F$13,2,FALSE)</f>
        <v>1T</v>
      </c>
      <c r="D1132" s="60"/>
      <c r="E1132" s="55"/>
      <c r="F1132" s="243"/>
      <c r="G1132" s="419">
        <f>VLOOKUP(F1132,Terceros!A:C,3,FALSE)</f>
        <v>0</v>
      </c>
      <c r="H1132" s="243"/>
      <c r="I1132" s="56"/>
      <c r="J1132" s="286" t="str">
        <f t="shared" si="110"/>
        <v>n</v>
      </c>
      <c r="K1132" s="286">
        <f>VLOOKUP(F1132,Terceros!A:D,4,FALSE)</f>
        <v>0</v>
      </c>
      <c r="L1132" s="61" t="s">
        <v>63</v>
      </c>
      <c r="M1132" s="57"/>
      <c r="N1132" s="58"/>
      <c r="O1132" s="57">
        <f t="shared" si="106"/>
        <v>0</v>
      </c>
      <c r="P1132" s="59"/>
      <c r="Q1132" s="58"/>
      <c r="R1132" s="57">
        <f t="shared" si="107"/>
        <v>0</v>
      </c>
      <c r="S1132" s="99">
        <f t="shared" si="111"/>
        <v>0</v>
      </c>
      <c r="T1132" s="56"/>
      <c r="U1132" s="60"/>
      <c r="V1132" s="322"/>
      <c r="W1132" s="56"/>
      <c r="X1132" s="242">
        <f>VLOOKUP(F1132,Terceros!A$2:A$301,1,FALSE)</f>
        <v>0</v>
      </c>
      <c r="Y1132" s="238">
        <f>VLOOKUP(H1132,CR!A$3:A$27,1,FALSE)</f>
        <v>0</v>
      </c>
      <c r="Z1132" s="285">
        <f>VLOOKUP(F1132,Terceros!A:B,2,FALSE)</f>
        <v>0</v>
      </c>
      <c r="AA1132" s="242">
        <f>VLOOKUP(H1132,CR!A$1:CK$26,89,FALSE)</f>
        <v>0</v>
      </c>
    </row>
    <row r="1133" spans="1:27" x14ac:dyDescent="0.25">
      <c r="A1133" s="5">
        <f t="shared" si="108"/>
        <v>1900</v>
      </c>
      <c r="B1133" s="5">
        <f t="shared" si="109"/>
        <v>1</v>
      </c>
      <c r="C1133" s="5" t="str">
        <f>VLOOKUP(B1133,Tablas!E$1:F$13,2,FALSE)</f>
        <v>1T</v>
      </c>
      <c r="D1133" s="60"/>
      <c r="E1133" s="55"/>
      <c r="F1133" s="243"/>
      <c r="G1133" s="419">
        <f>VLOOKUP(F1133,Terceros!A:C,3,FALSE)</f>
        <v>0</v>
      </c>
      <c r="H1133" s="243"/>
      <c r="I1133" s="56"/>
      <c r="J1133" s="286" t="str">
        <f t="shared" si="110"/>
        <v>n</v>
      </c>
      <c r="K1133" s="286">
        <f>VLOOKUP(F1133,Terceros!A:D,4,FALSE)</f>
        <v>0</v>
      </c>
      <c r="L1133" s="61" t="s">
        <v>63</v>
      </c>
      <c r="M1133" s="57"/>
      <c r="N1133" s="58"/>
      <c r="O1133" s="57">
        <f t="shared" si="106"/>
        <v>0</v>
      </c>
      <c r="P1133" s="59"/>
      <c r="Q1133" s="58"/>
      <c r="R1133" s="57">
        <f t="shared" si="107"/>
        <v>0</v>
      </c>
      <c r="S1133" s="99">
        <f t="shared" si="111"/>
        <v>0</v>
      </c>
      <c r="T1133" s="56"/>
      <c r="U1133" s="60"/>
      <c r="V1133" s="322"/>
      <c r="W1133" s="56"/>
      <c r="X1133" s="242">
        <f>VLOOKUP(F1133,Terceros!A$2:A$301,1,FALSE)</f>
        <v>0</v>
      </c>
      <c r="Y1133" s="238">
        <f>VLOOKUP(H1133,CR!A$3:A$27,1,FALSE)</f>
        <v>0</v>
      </c>
      <c r="Z1133" s="285">
        <f>VLOOKUP(F1133,Terceros!A:B,2,FALSE)</f>
        <v>0</v>
      </c>
      <c r="AA1133" s="242">
        <f>VLOOKUP(H1133,CR!A$1:CK$26,89,FALSE)</f>
        <v>0</v>
      </c>
    </row>
    <row r="1134" spans="1:27" x14ac:dyDescent="0.25">
      <c r="A1134" s="5">
        <f t="shared" si="108"/>
        <v>1900</v>
      </c>
      <c r="B1134" s="5">
        <f t="shared" si="109"/>
        <v>1</v>
      </c>
      <c r="C1134" s="5" t="str">
        <f>VLOOKUP(B1134,Tablas!E$1:F$13,2,FALSE)</f>
        <v>1T</v>
      </c>
      <c r="D1134" s="60"/>
      <c r="E1134" s="55"/>
      <c r="F1134" s="243"/>
      <c r="G1134" s="419">
        <f>VLOOKUP(F1134,Terceros!A:C,3,FALSE)</f>
        <v>0</v>
      </c>
      <c r="H1134" s="243"/>
      <c r="I1134" s="56"/>
      <c r="J1134" s="286" t="str">
        <f t="shared" si="110"/>
        <v>n</v>
      </c>
      <c r="K1134" s="286">
        <f>VLOOKUP(F1134,Terceros!A:D,4,FALSE)</f>
        <v>0</v>
      </c>
      <c r="L1134" s="61" t="s">
        <v>63</v>
      </c>
      <c r="M1134" s="57"/>
      <c r="N1134" s="58"/>
      <c r="O1134" s="57">
        <f t="shared" si="106"/>
        <v>0</v>
      </c>
      <c r="P1134" s="59"/>
      <c r="Q1134" s="58"/>
      <c r="R1134" s="57">
        <f t="shared" si="107"/>
        <v>0</v>
      </c>
      <c r="S1134" s="99">
        <f t="shared" si="111"/>
        <v>0</v>
      </c>
      <c r="T1134" s="56"/>
      <c r="U1134" s="60"/>
      <c r="V1134" s="322"/>
      <c r="W1134" s="56"/>
      <c r="X1134" s="242">
        <f>VLOOKUP(F1134,Terceros!A$2:A$301,1,FALSE)</f>
        <v>0</v>
      </c>
      <c r="Y1134" s="238">
        <f>VLOOKUP(H1134,CR!A$3:A$27,1,FALSE)</f>
        <v>0</v>
      </c>
      <c r="Z1134" s="285">
        <f>VLOOKUP(F1134,Terceros!A:B,2,FALSE)</f>
        <v>0</v>
      </c>
      <c r="AA1134" s="242">
        <f>VLOOKUP(H1134,CR!A$1:CK$26,89,FALSE)</f>
        <v>0</v>
      </c>
    </row>
    <row r="1135" spans="1:27" x14ac:dyDescent="0.25">
      <c r="A1135" s="5">
        <f t="shared" si="108"/>
        <v>1900</v>
      </c>
      <c r="B1135" s="5">
        <f t="shared" si="109"/>
        <v>1</v>
      </c>
      <c r="C1135" s="5" t="str">
        <f>VLOOKUP(B1135,Tablas!E$1:F$13,2,FALSE)</f>
        <v>1T</v>
      </c>
      <c r="D1135" s="60"/>
      <c r="E1135" s="55"/>
      <c r="F1135" s="243"/>
      <c r="G1135" s="419">
        <f>VLOOKUP(F1135,Terceros!A:C,3,FALSE)</f>
        <v>0</v>
      </c>
      <c r="H1135" s="243"/>
      <c r="I1135" s="56"/>
      <c r="J1135" s="286" t="str">
        <f t="shared" si="110"/>
        <v>n</v>
      </c>
      <c r="K1135" s="286">
        <f>VLOOKUP(F1135,Terceros!A:D,4,FALSE)</f>
        <v>0</v>
      </c>
      <c r="L1135" s="61" t="s">
        <v>63</v>
      </c>
      <c r="M1135" s="57"/>
      <c r="N1135" s="58"/>
      <c r="O1135" s="57">
        <f t="shared" si="106"/>
        <v>0</v>
      </c>
      <c r="P1135" s="59"/>
      <c r="Q1135" s="58"/>
      <c r="R1135" s="57">
        <f t="shared" si="107"/>
        <v>0</v>
      </c>
      <c r="S1135" s="99">
        <f t="shared" si="111"/>
        <v>0</v>
      </c>
      <c r="T1135" s="56"/>
      <c r="U1135" s="60"/>
      <c r="V1135" s="322"/>
      <c r="W1135" s="56"/>
      <c r="X1135" s="242">
        <f>VLOOKUP(F1135,Terceros!A$2:A$301,1,FALSE)</f>
        <v>0</v>
      </c>
      <c r="Y1135" s="238">
        <f>VLOOKUP(H1135,CR!A$3:A$27,1,FALSE)</f>
        <v>0</v>
      </c>
      <c r="Z1135" s="285">
        <f>VLOOKUP(F1135,Terceros!A:B,2,FALSE)</f>
        <v>0</v>
      </c>
      <c r="AA1135" s="242">
        <f>VLOOKUP(H1135,CR!A$1:CK$26,89,FALSE)</f>
        <v>0</v>
      </c>
    </row>
    <row r="1136" spans="1:27" x14ac:dyDescent="0.25">
      <c r="A1136" s="5">
        <f t="shared" si="108"/>
        <v>1900</v>
      </c>
      <c r="B1136" s="5">
        <f t="shared" si="109"/>
        <v>1</v>
      </c>
      <c r="C1136" s="5" t="str">
        <f>VLOOKUP(B1136,Tablas!E$1:F$13,2,FALSE)</f>
        <v>1T</v>
      </c>
      <c r="D1136" s="60"/>
      <c r="E1136" s="55"/>
      <c r="F1136" s="243"/>
      <c r="G1136" s="419">
        <f>VLOOKUP(F1136,Terceros!A:C,3,FALSE)</f>
        <v>0</v>
      </c>
      <c r="H1136" s="243"/>
      <c r="I1136" s="56"/>
      <c r="J1136" s="286" t="str">
        <f t="shared" si="110"/>
        <v>n</v>
      </c>
      <c r="K1136" s="286">
        <f>VLOOKUP(F1136,Terceros!A:D,4,FALSE)</f>
        <v>0</v>
      </c>
      <c r="L1136" s="61" t="s">
        <v>63</v>
      </c>
      <c r="M1136" s="57"/>
      <c r="N1136" s="58"/>
      <c r="O1136" s="57">
        <f t="shared" si="106"/>
        <v>0</v>
      </c>
      <c r="P1136" s="59"/>
      <c r="Q1136" s="58"/>
      <c r="R1136" s="57">
        <f t="shared" si="107"/>
        <v>0</v>
      </c>
      <c r="S1136" s="99">
        <f t="shared" si="111"/>
        <v>0</v>
      </c>
      <c r="T1136" s="56"/>
      <c r="U1136" s="60"/>
      <c r="V1136" s="322"/>
      <c r="W1136" s="56"/>
      <c r="X1136" s="242">
        <f>VLOOKUP(F1136,Terceros!A$2:A$301,1,FALSE)</f>
        <v>0</v>
      </c>
      <c r="Y1136" s="238">
        <f>VLOOKUP(H1136,CR!A$3:A$27,1,FALSE)</f>
        <v>0</v>
      </c>
      <c r="Z1136" s="285">
        <f>VLOOKUP(F1136,Terceros!A:B,2,FALSE)</f>
        <v>0</v>
      </c>
      <c r="AA1136" s="242">
        <f>VLOOKUP(H1136,CR!A$1:CK$26,89,FALSE)</f>
        <v>0</v>
      </c>
    </row>
    <row r="1137" spans="1:27" x14ac:dyDescent="0.25">
      <c r="A1137" s="5">
        <f t="shared" si="108"/>
        <v>1900</v>
      </c>
      <c r="B1137" s="5">
        <f t="shared" si="109"/>
        <v>1</v>
      </c>
      <c r="C1137" s="5" t="str">
        <f>VLOOKUP(B1137,Tablas!E$1:F$13,2,FALSE)</f>
        <v>1T</v>
      </c>
      <c r="D1137" s="60"/>
      <c r="E1137" s="55"/>
      <c r="F1137" s="243"/>
      <c r="G1137" s="419">
        <f>VLOOKUP(F1137,Terceros!A:C,3,FALSE)</f>
        <v>0</v>
      </c>
      <c r="H1137" s="243"/>
      <c r="I1137" s="56"/>
      <c r="J1137" s="286" t="str">
        <f t="shared" si="110"/>
        <v>n</v>
      </c>
      <c r="K1137" s="286">
        <f>VLOOKUP(F1137,Terceros!A:D,4,FALSE)</f>
        <v>0</v>
      </c>
      <c r="L1137" s="61" t="s">
        <v>63</v>
      </c>
      <c r="M1137" s="57"/>
      <c r="N1137" s="58"/>
      <c r="O1137" s="57">
        <f t="shared" si="106"/>
        <v>0</v>
      </c>
      <c r="P1137" s="59"/>
      <c r="Q1137" s="58"/>
      <c r="R1137" s="57">
        <f t="shared" si="107"/>
        <v>0</v>
      </c>
      <c r="S1137" s="99">
        <f t="shared" si="111"/>
        <v>0</v>
      </c>
      <c r="T1137" s="56"/>
      <c r="U1137" s="60"/>
      <c r="V1137" s="322"/>
      <c r="W1137" s="56"/>
      <c r="X1137" s="242">
        <f>VLOOKUP(F1137,Terceros!A$2:A$301,1,FALSE)</f>
        <v>0</v>
      </c>
      <c r="Y1137" s="238">
        <f>VLOOKUP(H1137,CR!A$3:A$27,1,FALSE)</f>
        <v>0</v>
      </c>
      <c r="Z1137" s="285">
        <f>VLOOKUP(F1137,Terceros!A:B,2,FALSE)</f>
        <v>0</v>
      </c>
      <c r="AA1137" s="242">
        <f>VLOOKUP(H1137,CR!A$1:CK$26,89,FALSE)</f>
        <v>0</v>
      </c>
    </row>
    <row r="1138" spans="1:27" x14ac:dyDescent="0.25">
      <c r="A1138" s="5">
        <f t="shared" si="108"/>
        <v>1900</v>
      </c>
      <c r="B1138" s="5">
        <f t="shared" si="109"/>
        <v>1</v>
      </c>
      <c r="C1138" s="5" t="str">
        <f>VLOOKUP(B1138,Tablas!E$1:F$13,2,FALSE)</f>
        <v>1T</v>
      </c>
      <c r="D1138" s="60"/>
      <c r="E1138" s="55"/>
      <c r="F1138" s="243"/>
      <c r="G1138" s="419">
        <f>VLOOKUP(F1138,Terceros!A:C,3,FALSE)</f>
        <v>0</v>
      </c>
      <c r="H1138" s="243"/>
      <c r="I1138" s="56"/>
      <c r="J1138" s="286" t="str">
        <f t="shared" si="110"/>
        <v>n</v>
      </c>
      <c r="K1138" s="286">
        <f>VLOOKUP(F1138,Terceros!A:D,4,FALSE)</f>
        <v>0</v>
      </c>
      <c r="L1138" s="61" t="s">
        <v>63</v>
      </c>
      <c r="M1138" s="57"/>
      <c r="N1138" s="58"/>
      <c r="O1138" s="57">
        <f t="shared" si="106"/>
        <v>0</v>
      </c>
      <c r="P1138" s="59"/>
      <c r="Q1138" s="58"/>
      <c r="R1138" s="57">
        <f t="shared" si="107"/>
        <v>0</v>
      </c>
      <c r="S1138" s="99">
        <f t="shared" si="111"/>
        <v>0</v>
      </c>
      <c r="T1138" s="56"/>
      <c r="U1138" s="60"/>
      <c r="V1138" s="322"/>
      <c r="W1138" s="56"/>
      <c r="X1138" s="242">
        <f>VLOOKUP(F1138,Terceros!A$2:A$301,1,FALSE)</f>
        <v>0</v>
      </c>
      <c r="Y1138" s="238">
        <f>VLOOKUP(H1138,CR!A$3:A$27,1,FALSE)</f>
        <v>0</v>
      </c>
      <c r="Z1138" s="285">
        <f>VLOOKUP(F1138,Terceros!A:B,2,FALSE)</f>
        <v>0</v>
      </c>
      <c r="AA1138" s="242">
        <f>VLOOKUP(H1138,CR!A$1:CK$26,89,FALSE)</f>
        <v>0</v>
      </c>
    </row>
    <row r="1139" spans="1:27" x14ac:dyDescent="0.25">
      <c r="A1139" s="5">
        <f t="shared" si="108"/>
        <v>1900</v>
      </c>
      <c r="B1139" s="5">
        <f t="shared" si="109"/>
        <v>1</v>
      </c>
      <c r="C1139" s="5" t="str">
        <f>VLOOKUP(B1139,Tablas!E$1:F$13,2,FALSE)</f>
        <v>1T</v>
      </c>
      <c r="D1139" s="60"/>
      <c r="E1139" s="55"/>
      <c r="F1139" s="243"/>
      <c r="G1139" s="419">
        <f>VLOOKUP(F1139,Terceros!A:C,3,FALSE)</f>
        <v>0</v>
      </c>
      <c r="H1139" s="243"/>
      <c r="I1139" s="56"/>
      <c r="J1139" s="286" t="str">
        <f t="shared" si="110"/>
        <v>n</v>
      </c>
      <c r="K1139" s="286">
        <f>VLOOKUP(F1139,Terceros!A:D,4,FALSE)</f>
        <v>0</v>
      </c>
      <c r="L1139" s="61" t="s">
        <v>63</v>
      </c>
      <c r="M1139" s="57"/>
      <c r="N1139" s="58"/>
      <c r="O1139" s="57">
        <f t="shared" si="106"/>
        <v>0</v>
      </c>
      <c r="P1139" s="59"/>
      <c r="Q1139" s="58"/>
      <c r="R1139" s="57">
        <f t="shared" si="107"/>
        <v>0</v>
      </c>
      <c r="S1139" s="99">
        <f t="shared" si="111"/>
        <v>0</v>
      </c>
      <c r="T1139" s="56"/>
      <c r="U1139" s="60"/>
      <c r="V1139" s="322"/>
      <c r="W1139" s="56"/>
      <c r="X1139" s="242">
        <f>VLOOKUP(F1139,Terceros!A$2:A$301,1,FALSE)</f>
        <v>0</v>
      </c>
      <c r="Y1139" s="238">
        <f>VLOOKUP(H1139,CR!A$3:A$27,1,FALSE)</f>
        <v>0</v>
      </c>
      <c r="Z1139" s="285">
        <f>VLOOKUP(F1139,Terceros!A:B,2,FALSE)</f>
        <v>0</v>
      </c>
      <c r="AA1139" s="242">
        <f>VLOOKUP(H1139,CR!A$1:CK$26,89,FALSE)</f>
        <v>0</v>
      </c>
    </row>
    <row r="1140" spans="1:27" x14ac:dyDescent="0.25">
      <c r="A1140" s="5">
        <f t="shared" si="108"/>
        <v>1900</v>
      </c>
      <c r="B1140" s="5">
        <f t="shared" si="109"/>
        <v>1</v>
      </c>
      <c r="C1140" s="5" t="str">
        <f>VLOOKUP(B1140,Tablas!E$1:F$13,2,FALSE)</f>
        <v>1T</v>
      </c>
      <c r="D1140" s="60"/>
      <c r="E1140" s="55"/>
      <c r="F1140" s="243"/>
      <c r="G1140" s="419">
        <f>VLOOKUP(F1140,Terceros!A:C,3,FALSE)</f>
        <v>0</v>
      </c>
      <c r="H1140" s="243"/>
      <c r="I1140" s="56"/>
      <c r="J1140" s="286" t="str">
        <f t="shared" si="110"/>
        <v>n</v>
      </c>
      <c r="K1140" s="286">
        <f>VLOOKUP(F1140,Terceros!A:D,4,FALSE)</f>
        <v>0</v>
      </c>
      <c r="L1140" s="61" t="s">
        <v>63</v>
      </c>
      <c r="M1140" s="57"/>
      <c r="N1140" s="58"/>
      <c r="O1140" s="57">
        <f t="shared" si="106"/>
        <v>0</v>
      </c>
      <c r="P1140" s="59"/>
      <c r="Q1140" s="58"/>
      <c r="R1140" s="57">
        <f t="shared" si="107"/>
        <v>0</v>
      </c>
      <c r="S1140" s="99">
        <f t="shared" si="111"/>
        <v>0</v>
      </c>
      <c r="T1140" s="56"/>
      <c r="U1140" s="60"/>
      <c r="V1140" s="322"/>
      <c r="W1140" s="56"/>
      <c r="X1140" s="242">
        <f>VLOOKUP(F1140,Terceros!A$2:A$301,1,FALSE)</f>
        <v>0</v>
      </c>
      <c r="Y1140" s="238">
        <f>VLOOKUP(H1140,CR!A$3:A$27,1,FALSE)</f>
        <v>0</v>
      </c>
      <c r="Z1140" s="285">
        <f>VLOOKUP(F1140,Terceros!A:B,2,FALSE)</f>
        <v>0</v>
      </c>
      <c r="AA1140" s="242">
        <f>VLOOKUP(H1140,CR!A$1:CK$26,89,FALSE)</f>
        <v>0</v>
      </c>
    </row>
    <row r="1141" spans="1:27" x14ac:dyDescent="0.25">
      <c r="A1141" s="5">
        <f t="shared" si="108"/>
        <v>1900</v>
      </c>
      <c r="B1141" s="5">
        <f t="shared" si="109"/>
        <v>1</v>
      </c>
      <c r="C1141" s="5" t="str">
        <f>VLOOKUP(B1141,Tablas!E$1:F$13,2,FALSE)</f>
        <v>1T</v>
      </c>
      <c r="D1141" s="60"/>
      <c r="E1141" s="55"/>
      <c r="F1141" s="243"/>
      <c r="G1141" s="419">
        <f>VLOOKUP(F1141,Terceros!A:C,3,FALSE)</f>
        <v>0</v>
      </c>
      <c r="H1141" s="243"/>
      <c r="I1141" s="56"/>
      <c r="J1141" s="286" t="str">
        <f t="shared" si="110"/>
        <v>n</v>
      </c>
      <c r="K1141" s="286">
        <f>VLOOKUP(F1141,Terceros!A:D,4,FALSE)</f>
        <v>0</v>
      </c>
      <c r="L1141" s="61" t="s">
        <v>63</v>
      </c>
      <c r="M1141" s="57"/>
      <c r="N1141" s="58"/>
      <c r="O1141" s="57">
        <f t="shared" si="106"/>
        <v>0</v>
      </c>
      <c r="P1141" s="59"/>
      <c r="Q1141" s="58"/>
      <c r="R1141" s="57">
        <f t="shared" si="107"/>
        <v>0</v>
      </c>
      <c r="S1141" s="99">
        <f t="shared" si="111"/>
        <v>0</v>
      </c>
      <c r="T1141" s="56"/>
      <c r="U1141" s="60"/>
      <c r="V1141" s="322"/>
      <c r="W1141" s="56"/>
      <c r="X1141" s="242">
        <f>VLOOKUP(F1141,Terceros!A$2:A$301,1,FALSE)</f>
        <v>0</v>
      </c>
      <c r="Y1141" s="238">
        <f>VLOOKUP(H1141,CR!A$3:A$27,1,FALSE)</f>
        <v>0</v>
      </c>
      <c r="Z1141" s="285">
        <f>VLOOKUP(F1141,Terceros!A:B,2,FALSE)</f>
        <v>0</v>
      </c>
      <c r="AA1141" s="242">
        <f>VLOOKUP(H1141,CR!A$1:CK$26,89,FALSE)</f>
        <v>0</v>
      </c>
    </row>
    <row r="1142" spans="1:27" x14ac:dyDescent="0.25">
      <c r="A1142" s="5">
        <f t="shared" si="108"/>
        <v>1900</v>
      </c>
      <c r="B1142" s="5">
        <f t="shared" si="109"/>
        <v>1</v>
      </c>
      <c r="C1142" s="5" t="str">
        <f>VLOOKUP(B1142,Tablas!E$1:F$13,2,FALSE)</f>
        <v>1T</v>
      </c>
      <c r="D1142" s="60"/>
      <c r="E1142" s="55"/>
      <c r="F1142" s="243"/>
      <c r="G1142" s="419">
        <f>VLOOKUP(F1142,Terceros!A:C,3,FALSE)</f>
        <v>0</v>
      </c>
      <c r="H1142" s="243"/>
      <c r="I1142" s="56"/>
      <c r="J1142" s="286" t="str">
        <f t="shared" si="110"/>
        <v>n</v>
      </c>
      <c r="K1142" s="286">
        <f>VLOOKUP(F1142,Terceros!A:D,4,FALSE)</f>
        <v>0</v>
      </c>
      <c r="L1142" s="61" t="s">
        <v>63</v>
      </c>
      <c r="M1142" s="57"/>
      <c r="N1142" s="58"/>
      <c r="O1142" s="57">
        <f t="shared" si="106"/>
        <v>0</v>
      </c>
      <c r="P1142" s="59"/>
      <c r="Q1142" s="58"/>
      <c r="R1142" s="57">
        <f t="shared" si="107"/>
        <v>0</v>
      </c>
      <c r="S1142" s="99">
        <f t="shared" si="111"/>
        <v>0</v>
      </c>
      <c r="T1142" s="56"/>
      <c r="U1142" s="60"/>
      <c r="V1142" s="322"/>
      <c r="W1142" s="56"/>
      <c r="X1142" s="242">
        <f>VLOOKUP(F1142,Terceros!A$2:A$301,1,FALSE)</f>
        <v>0</v>
      </c>
      <c r="Y1142" s="238">
        <f>VLOOKUP(H1142,CR!A$3:A$27,1,FALSE)</f>
        <v>0</v>
      </c>
      <c r="Z1142" s="285">
        <f>VLOOKUP(F1142,Terceros!A:B,2,FALSE)</f>
        <v>0</v>
      </c>
      <c r="AA1142" s="242">
        <f>VLOOKUP(H1142,CR!A$1:CK$26,89,FALSE)</f>
        <v>0</v>
      </c>
    </row>
    <row r="1143" spans="1:27" x14ac:dyDescent="0.25">
      <c r="A1143" s="5">
        <f t="shared" si="108"/>
        <v>1900</v>
      </c>
      <c r="B1143" s="5">
        <f t="shared" si="109"/>
        <v>1</v>
      </c>
      <c r="C1143" s="5" t="str">
        <f>VLOOKUP(B1143,Tablas!E$1:F$13,2,FALSE)</f>
        <v>1T</v>
      </c>
      <c r="D1143" s="60"/>
      <c r="E1143" s="55"/>
      <c r="F1143" s="243"/>
      <c r="G1143" s="419">
        <f>VLOOKUP(F1143,Terceros!A:C,3,FALSE)</f>
        <v>0</v>
      </c>
      <c r="H1143" s="243"/>
      <c r="I1143" s="56"/>
      <c r="J1143" s="286" t="str">
        <f t="shared" si="110"/>
        <v>n</v>
      </c>
      <c r="K1143" s="286">
        <f>VLOOKUP(F1143,Terceros!A:D,4,FALSE)</f>
        <v>0</v>
      </c>
      <c r="L1143" s="61" t="s">
        <v>63</v>
      </c>
      <c r="M1143" s="57"/>
      <c r="N1143" s="58"/>
      <c r="O1143" s="57">
        <f t="shared" si="106"/>
        <v>0</v>
      </c>
      <c r="P1143" s="59"/>
      <c r="Q1143" s="58"/>
      <c r="R1143" s="57">
        <f t="shared" si="107"/>
        <v>0</v>
      </c>
      <c r="S1143" s="99">
        <f t="shared" si="111"/>
        <v>0</v>
      </c>
      <c r="T1143" s="56"/>
      <c r="U1143" s="60"/>
      <c r="V1143" s="322"/>
      <c r="W1143" s="56"/>
      <c r="X1143" s="242">
        <f>VLOOKUP(F1143,Terceros!A$2:A$301,1,FALSE)</f>
        <v>0</v>
      </c>
      <c r="Y1143" s="238">
        <f>VLOOKUP(H1143,CR!A$3:A$27,1,FALSE)</f>
        <v>0</v>
      </c>
      <c r="Z1143" s="285">
        <f>VLOOKUP(F1143,Terceros!A:B,2,FALSE)</f>
        <v>0</v>
      </c>
      <c r="AA1143" s="242">
        <f>VLOOKUP(H1143,CR!A$1:CK$26,89,FALSE)</f>
        <v>0</v>
      </c>
    </row>
    <row r="1144" spans="1:27" x14ac:dyDescent="0.25">
      <c r="A1144" s="5">
        <f t="shared" si="108"/>
        <v>1900</v>
      </c>
      <c r="B1144" s="5">
        <f t="shared" si="109"/>
        <v>1</v>
      </c>
      <c r="C1144" s="5" t="str">
        <f>VLOOKUP(B1144,Tablas!E$1:F$13,2,FALSE)</f>
        <v>1T</v>
      </c>
      <c r="D1144" s="60"/>
      <c r="E1144" s="55"/>
      <c r="F1144" s="243"/>
      <c r="G1144" s="419">
        <f>VLOOKUP(F1144,Terceros!A:C,3,FALSE)</f>
        <v>0</v>
      </c>
      <c r="H1144" s="243"/>
      <c r="I1144" s="56"/>
      <c r="J1144" s="286" t="str">
        <f t="shared" si="110"/>
        <v>n</v>
      </c>
      <c r="K1144" s="286">
        <f>VLOOKUP(F1144,Terceros!A:D,4,FALSE)</f>
        <v>0</v>
      </c>
      <c r="L1144" s="61" t="s">
        <v>63</v>
      </c>
      <c r="M1144" s="57"/>
      <c r="N1144" s="58"/>
      <c r="O1144" s="57">
        <f t="shared" si="106"/>
        <v>0</v>
      </c>
      <c r="P1144" s="59"/>
      <c r="Q1144" s="58"/>
      <c r="R1144" s="57">
        <f t="shared" si="107"/>
        <v>0</v>
      </c>
      <c r="S1144" s="99">
        <f t="shared" si="111"/>
        <v>0</v>
      </c>
      <c r="T1144" s="56"/>
      <c r="U1144" s="60"/>
      <c r="V1144" s="322"/>
      <c r="W1144" s="56"/>
      <c r="X1144" s="242">
        <f>VLOOKUP(F1144,Terceros!A$2:A$301,1,FALSE)</f>
        <v>0</v>
      </c>
      <c r="Y1144" s="238">
        <f>VLOOKUP(H1144,CR!A$3:A$27,1,FALSE)</f>
        <v>0</v>
      </c>
      <c r="Z1144" s="285">
        <f>VLOOKUP(F1144,Terceros!A:B,2,FALSE)</f>
        <v>0</v>
      </c>
      <c r="AA1144" s="242">
        <f>VLOOKUP(H1144,CR!A$1:CK$26,89,FALSE)</f>
        <v>0</v>
      </c>
    </row>
    <row r="1145" spans="1:27" x14ac:dyDescent="0.25">
      <c r="A1145" s="5">
        <f t="shared" si="108"/>
        <v>1900</v>
      </c>
      <c r="B1145" s="5">
        <f t="shared" si="109"/>
        <v>1</v>
      </c>
      <c r="C1145" s="5" t="str">
        <f>VLOOKUP(B1145,Tablas!E$1:F$13,2,FALSE)</f>
        <v>1T</v>
      </c>
      <c r="D1145" s="60"/>
      <c r="E1145" s="55"/>
      <c r="F1145" s="243"/>
      <c r="G1145" s="419">
        <f>VLOOKUP(F1145,Terceros!A:C,3,FALSE)</f>
        <v>0</v>
      </c>
      <c r="H1145" s="243"/>
      <c r="I1145" s="56"/>
      <c r="J1145" s="286" t="str">
        <f t="shared" si="110"/>
        <v>n</v>
      </c>
      <c r="K1145" s="286">
        <f>VLOOKUP(F1145,Terceros!A:D,4,FALSE)</f>
        <v>0</v>
      </c>
      <c r="L1145" s="61" t="s">
        <v>63</v>
      </c>
      <c r="M1145" s="57"/>
      <c r="N1145" s="58"/>
      <c r="O1145" s="57">
        <f t="shared" si="106"/>
        <v>0</v>
      </c>
      <c r="P1145" s="59"/>
      <c r="Q1145" s="58"/>
      <c r="R1145" s="57">
        <f t="shared" si="107"/>
        <v>0</v>
      </c>
      <c r="S1145" s="99">
        <f t="shared" si="111"/>
        <v>0</v>
      </c>
      <c r="T1145" s="56"/>
      <c r="U1145" s="60"/>
      <c r="V1145" s="322"/>
      <c r="W1145" s="56"/>
      <c r="X1145" s="242">
        <f>VLOOKUP(F1145,Terceros!A$2:A$301,1,FALSE)</f>
        <v>0</v>
      </c>
      <c r="Y1145" s="238">
        <f>VLOOKUP(H1145,CR!A$3:A$27,1,FALSE)</f>
        <v>0</v>
      </c>
      <c r="Z1145" s="285">
        <f>VLOOKUP(F1145,Terceros!A:B,2,FALSE)</f>
        <v>0</v>
      </c>
      <c r="AA1145" s="242">
        <f>VLOOKUP(H1145,CR!A$1:CK$26,89,FALSE)</f>
        <v>0</v>
      </c>
    </row>
    <row r="1146" spans="1:27" x14ac:dyDescent="0.25">
      <c r="A1146" s="5">
        <f t="shared" si="108"/>
        <v>1900</v>
      </c>
      <c r="B1146" s="5">
        <f t="shared" si="109"/>
        <v>1</v>
      </c>
      <c r="C1146" s="5" t="str">
        <f>VLOOKUP(B1146,Tablas!E$1:F$13,2,FALSE)</f>
        <v>1T</v>
      </c>
      <c r="D1146" s="60"/>
      <c r="E1146" s="55"/>
      <c r="F1146" s="243"/>
      <c r="G1146" s="419">
        <f>VLOOKUP(F1146,Terceros!A:C,3,FALSE)</f>
        <v>0</v>
      </c>
      <c r="H1146" s="243"/>
      <c r="I1146" s="56"/>
      <c r="J1146" s="286" t="str">
        <f t="shared" si="110"/>
        <v>n</v>
      </c>
      <c r="K1146" s="286">
        <f>VLOOKUP(F1146,Terceros!A:D,4,FALSE)</f>
        <v>0</v>
      </c>
      <c r="L1146" s="61" t="s">
        <v>63</v>
      </c>
      <c r="M1146" s="57"/>
      <c r="N1146" s="58"/>
      <c r="O1146" s="57">
        <f t="shared" si="106"/>
        <v>0</v>
      </c>
      <c r="P1146" s="59"/>
      <c r="Q1146" s="58"/>
      <c r="R1146" s="57">
        <f t="shared" si="107"/>
        <v>0</v>
      </c>
      <c r="S1146" s="99">
        <f t="shared" si="111"/>
        <v>0</v>
      </c>
      <c r="T1146" s="56"/>
      <c r="U1146" s="60"/>
      <c r="V1146" s="322"/>
      <c r="W1146" s="56"/>
      <c r="X1146" s="242">
        <f>VLOOKUP(F1146,Terceros!A$2:A$301,1,FALSE)</f>
        <v>0</v>
      </c>
      <c r="Y1146" s="238">
        <f>VLOOKUP(H1146,CR!A$3:A$27,1,FALSE)</f>
        <v>0</v>
      </c>
      <c r="Z1146" s="285">
        <f>VLOOKUP(F1146,Terceros!A:B,2,FALSE)</f>
        <v>0</v>
      </c>
      <c r="AA1146" s="242">
        <f>VLOOKUP(H1146,CR!A$1:CK$26,89,FALSE)</f>
        <v>0</v>
      </c>
    </row>
    <row r="1147" spans="1:27" x14ac:dyDescent="0.25">
      <c r="A1147" s="5">
        <f t="shared" si="108"/>
        <v>1900</v>
      </c>
      <c r="B1147" s="5">
        <f t="shared" si="109"/>
        <v>1</v>
      </c>
      <c r="C1147" s="5" t="str">
        <f>VLOOKUP(B1147,Tablas!E$1:F$13,2,FALSE)</f>
        <v>1T</v>
      </c>
      <c r="D1147" s="60"/>
      <c r="E1147" s="55"/>
      <c r="F1147" s="243"/>
      <c r="G1147" s="419">
        <f>VLOOKUP(F1147,Terceros!A:C,3,FALSE)</f>
        <v>0</v>
      </c>
      <c r="H1147" s="243"/>
      <c r="I1147" s="56"/>
      <c r="J1147" s="286" t="str">
        <f t="shared" si="110"/>
        <v>n</v>
      </c>
      <c r="K1147" s="286">
        <f>VLOOKUP(F1147,Terceros!A:D,4,FALSE)</f>
        <v>0</v>
      </c>
      <c r="L1147" s="61" t="s">
        <v>63</v>
      </c>
      <c r="M1147" s="57"/>
      <c r="N1147" s="58"/>
      <c r="O1147" s="57">
        <f t="shared" si="106"/>
        <v>0</v>
      </c>
      <c r="P1147" s="59"/>
      <c r="Q1147" s="58"/>
      <c r="R1147" s="57">
        <f t="shared" si="107"/>
        <v>0</v>
      </c>
      <c r="S1147" s="99">
        <f t="shared" si="111"/>
        <v>0</v>
      </c>
      <c r="T1147" s="56"/>
      <c r="U1147" s="60"/>
      <c r="V1147" s="322"/>
      <c r="W1147" s="56"/>
      <c r="X1147" s="242">
        <f>VLOOKUP(F1147,Terceros!A$2:A$301,1,FALSE)</f>
        <v>0</v>
      </c>
      <c r="Y1147" s="238">
        <f>VLOOKUP(H1147,CR!A$3:A$27,1,FALSE)</f>
        <v>0</v>
      </c>
      <c r="Z1147" s="285">
        <f>VLOOKUP(F1147,Terceros!A:B,2,FALSE)</f>
        <v>0</v>
      </c>
      <c r="AA1147" s="242">
        <f>VLOOKUP(H1147,CR!A$1:CK$26,89,FALSE)</f>
        <v>0</v>
      </c>
    </row>
    <row r="1148" spans="1:27" x14ac:dyDescent="0.25">
      <c r="A1148" s="5">
        <f t="shared" si="108"/>
        <v>1900</v>
      </c>
      <c r="B1148" s="5">
        <f t="shared" si="109"/>
        <v>1</v>
      </c>
      <c r="C1148" s="5" t="str">
        <f>VLOOKUP(B1148,Tablas!E$1:F$13,2,FALSE)</f>
        <v>1T</v>
      </c>
      <c r="D1148" s="60"/>
      <c r="E1148" s="55"/>
      <c r="F1148" s="243"/>
      <c r="G1148" s="419">
        <f>VLOOKUP(F1148,Terceros!A:C,3,FALSE)</f>
        <v>0</v>
      </c>
      <c r="H1148" s="243"/>
      <c r="I1148" s="56"/>
      <c r="J1148" s="286" t="str">
        <f t="shared" si="110"/>
        <v>n</v>
      </c>
      <c r="K1148" s="286">
        <f>VLOOKUP(F1148,Terceros!A:D,4,FALSE)</f>
        <v>0</v>
      </c>
      <c r="L1148" s="61" t="s">
        <v>63</v>
      </c>
      <c r="M1148" s="57"/>
      <c r="N1148" s="58"/>
      <c r="O1148" s="57">
        <f t="shared" si="106"/>
        <v>0</v>
      </c>
      <c r="P1148" s="59"/>
      <c r="Q1148" s="58"/>
      <c r="R1148" s="57">
        <f t="shared" si="107"/>
        <v>0</v>
      </c>
      <c r="S1148" s="99">
        <f t="shared" si="111"/>
        <v>0</v>
      </c>
      <c r="T1148" s="56"/>
      <c r="U1148" s="60"/>
      <c r="V1148" s="322"/>
      <c r="W1148" s="56"/>
      <c r="X1148" s="242">
        <f>VLOOKUP(F1148,Terceros!A$2:A$301,1,FALSE)</f>
        <v>0</v>
      </c>
      <c r="Y1148" s="238">
        <f>VLOOKUP(H1148,CR!A$3:A$27,1,FALSE)</f>
        <v>0</v>
      </c>
      <c r="Z1148" s="285">
        <f>VLOOKUP(F1148,Terceros!A:B,2,FALSE)</f>
        <v>0</v>
      </c>
      <c r="AA1148" s="242">
        <f>VLOOKUP(H1148,CR!A$1:CK$26,89,FALSE)</f>
        <v>0</v>
      </c>
    </row>
    <row r="1149" spans="1:27" x14ac:dyDescent="0.25">
      <c r="A1149" s="5">
        <f t="shared" si="108"/>
        <v>1900</v>
      </c>
      <c r="B1149" s="5">
        <f t="shared" si="109"/>
        <v>1</v>
      </c>
      <c r="C1149" s="5" t="str">
        <f>VLOOKUP(B1149,Tablas!E$1:F$13,2,FALSE)</f>
        <v>1T</v>
      </c>
      <c r="D1149" s="60"/>
      <c r="E1149" s="55"/>
      <c r="F1149" s="243"/>
      <c r="G1149" s="419">
        <f>VLOOKUP(F1149,Terceros!A:C,3,FALSE)</f>
        <v>0</v>
      </c>
      <c r="H1149" s="243"/>
      <c r="I1149" s="56"/>
      <c r="J1149" s="286" t="str">
        <f t="shared" si="110"/>
        <v>n</v>
      </c>
      <c r="K1149" s="286">
        <f>VLOOKUP(F1149,Terceros!A:D,4,FALSE)</f>
        <v>0</v>
      </c>
      <c r="L1149" s="61" t="s">
        <v>63</v>
      </c>
      <c r="M1149" s="57"/>
      <c r="N1149" s="58"/>
      <c r="O1149" s="57">
        <f t="shared" si="106"/>
        <v>0</v>
      </c>
      <c r="P1149" s="59"/>
      <c r="Q1149" s="58"/>
      <c r="R1149" s="57">
        <f t="shared" si="107"/>
        <v>0</v>
      </c>
      <c r="S1149" s="99">
        <f t="shared" si="111"/>
        <v>0</v>
      </c>
      <c r="T1149" s="56"/>
      <c r="U1149" s="60"/>
      <c r="V1149" s="322"/>
      <c r="W1149" s="56"/>
      <c r="X1149" s="242">
        <f>VLOOKUP(F1149,Terceros!A$2:A$301,1,FALSE)</f>
        <v>0</v>
      </c>
      <c r="Y1149" s="238">
        <f>VLOOKUP(H1149,CR!A$3:A$27,1,FALSE)</f>
        <v>0</v>
      </c>
      <c r="Z1149" s="285">
        <f>VLOOKUP(F1149,Terceros!A:B,2,FALSE)</f>
        <v>0</v>
      </c>
      <c r="AA1149" s="242">
        <f>VLOOKUP(H1149,CR!A$1:CK$26,89,FALSE)</f>
        <v>0</v>
      </c>
    </row>
    <row r="1150" spans="1:27" x14ac:dyDescent="0.25">
      <c r="A1150" s="5">
        <f t="shared" si="108"/>
        <v>1900</v>
      </c>
      <c r="B1150" s="5">
        <f t="shared" si="109"/>
        <v>1</v>
      </c>
      <c r="C1150" s="5" t="str">
        <f>VLOOKUP(B1150,Tablas!E$1:F$13,2,FALSE)</f>
        <v>1T</v>
      </c>
      <c r="D1150" s="60"/>
      <c r="E1150" s="55"/>
      <c r="F1150" s="243"/>
      <c r="G1150" s="419">
        <f>VLOOKUP(F1150,Terceros!A:C,3,FALSE)</f>
        <v>0</v>
      </c>
      <c r="H1150" s="243"/>
      <c r="I1150" s="56"/>
      <c r="J1150" s="286" t="str">
        <f t="shared" si="110"/>
        <v>n</v>
      </c>
      <c r="K1150" s="286">
        <f>VLOOKUP(F1150,Terceros!A:D,4,FALSE)</f>
        <v>0</v>
      </c>
      <c r="L1150" s="61" t="s">
        <v>63</v>
      </c>
      <c r="M1150" s="57"/>
      <c r="N1150" s="58"/>
      <c r="O1150" s="57">
        <f t="shared" si="106"/>
        <v>0</v>
      </c>
      <c r="P1150" s="59"/>
      <c r="Q1150" s="58"/>
      <c r="R1150" s="57">
        <f t="shared" si="107"/>
        <v>0</v>
      </c>
      <c r="S1150" s="99">
        <f t="shared" si="111"/>
        <v>0</v>
      </c>
      <c r="T1150" s="56"/>
      <c r="U1150" s="60"/>
      <c r="V1150" s="322"/>
      <c r="W1150" s="56"/>
      <c r="X1150" s="242">
        <f>VLOOKUP(F1150,Terceros!A$2:A$301,1,FALSE)</f>
        <v>0</v>
      </c>
      <c r="Y1150" s="238">
        <f>VLOOKUP(H1150,CR!A$3:A$27,1,FALSE)</f>
        <v>0</v>
      </c>
      <c r="Z1150" s="285">
        <f>VLOOKUP(F1150,Terceros!A:B,2,FALSE)</f>
        <v>0</v>
      </c>
      <c r="AA1150" s="242">
        <f>VLOOKUP(H1150,CR!A$1:CK$26,89,FALSE)</f>
        <v>0</v>
      </c>
    </row>
    <row r="1151" spans="1:27" x14ac:dyDescent="0.25">
      <c r="A1151" s="5">
        <f t="shared" si="108"/>
        <v>1900</v>
      </c>
      <c r="B1151" s="5">
        <f t="shared" si="109"/>
        <v>1</v>
      </c>
      <c r="C1151" s="5" t="str">
        <f>VLOOKUP(B1151,Tablas!E$1:F$13,2,FALSE)</f>
        <v>1T</v>
      </c>
      <c r="D1151" s="60"/>
      <c r="E1151" s="55"/>
      <c r="F1151" s="243"/>
      <c r="G1151" s="419">
        <f>VLOOKUP(F1151,Terceros!A:C,3,FALSE)</f>
        <v>0</v>
      </c>
      <c r="H1151" s="243"/>
      <c r="I1151" s="56"/>
      <c r="J1151" s="286" t="str">
        <f t="shared" si="110"/>
        <v>n</v>
      </c>
      <c r="K1151" s="286">
        <f>VLOOKUP(F1151,Terceros!A:D,4,FALSE)</f>
        <v>0</v>
      </c>
      <c r="L1151" s="61" t="s">
        <v>63</v>
      </c>
      <c r="M1151" s="57"/>
      <c r="N1151" s="58"/>
      <c r="O1151" s="57">
        <f t="shared" si="106"/>
        <v>0</v>
      </c>
      <c r="P1151" s="59"/>
      <c r="Q1151" s="58"/>
      <c r="R1151" s="57">
        <f t="shared" si="107"/>
        <v>0</v>
      </c>
      <c r="S1151" s="99">
        <f t="shared" si="111"/>
        <v>0</v>
      </c>
      <c r="T1151" s="56"/>
      <c r="U1151" s="60"/>
      <c r="V1151" s="322"/>
      <c r="W1151" s="56"/>
      <c r="X1151" s="242">
        <f>VLOOKUP(F1151,Terceros!A$2:A$301,1,FALSE)</f>
        <v>0</v>
      </c>
      <c r="Y1151" s="238">
        <f>VLOOKUP(H1151,CR!A$3:A$27,1,FALSE)</f>
        <v>0</v>
      </c>
      <c r="Z1151" s="285">
        <f>VLOOKUP(F1151,Terceros!A:B,2,FALSE)</f>
        <v>0</v>
      </c>
      <c r="AA1151" s="242">
        <f>VLOOKUP(H1151,CR!A$1:CK$26,89,FALSE)</f>
        <v>0</v>
      </c>
    </row>
    <row r="1152" spans="1:27" x14ac:dyDescent="0.25">
      <c r="A1152" s="5">
        <f t="shared" si="108"/>
        <v>1900</v>
      </c>
      <c r="B1152" s="5">
        <f t="shared" si="109"/>
        <v>1</v>
      </c>
      <c r="C1152" s="5" t="str">
        <f>VLOOKUP(B1152,Tablas!E$1:F$13,2,FALSE)</f>
        <v>1T</v>
      </c>
      <c r="D1152" s="60"/>
      <c r="E1152" s="55"/>
      <c r="F1152" s="243"/>
      <c r="G1152" s="419">
        <f>VLOOKUP(F1152,Terceros!A:C,3,FALSE)</f>
        <v>0</v>
      </c>
      <c r="H1152" s="243"/>
      <c r="I1152" s="56"/>
      <c r="J1152" s="286" t="str">
        <f t="shared" si="110"/>
        <v>n</v>
      </c>
      <c r="K1152" s="286">
        <f>VLOOKUP(F1152,Terceros!A:D,4,FALSE)</f>
        <v>0</v>
      </c>
      <c r="L1152" s="61" t="s">
        <v>63</v>
      </c>
      <c r="M1152" s="57"/>
      <c r="N1152" s="58"/>
      <c r="O1152" s="57">
        <f t="shared" si="106"/>
        <v>0</v>
      </c>
      <c r="P1152" s="59"/>
      <c r="Q1152" s="58"/>
      <c r="R1152" s="57">
        <f t="shared" si="107"/>
        <v>0</v>
      </c>
      <c r="S1152" s="99">
        <f t="shared" si="111"/>
        <v>0</v>
      </c>
      <c r="T1152" s="56"/>
      <c r="U1152" s="60"/>
      <c r="V1152" s="322"/>
      <c r="W1152" s="56"/>
      <c r="X1152" s="242">
        <f>VLOOKUP(F1152,Terceros!A$2:A$301,1,FALSE)</f>
        <v>0</v>
      </c>
      <c r="Y1152" s="238">
        <f>VLOOKUP(H1152,CR!A$3:A$27,1,FALSE)</f>
        <v>0</v>
      </c>
      <c r="Z1152" s="285">
        <f>VLOOKUP(F1152,Terceros!A:B,2,FALSE)</f>
        <v>0</v>
      </c>
      <c r="AA1152" s="242">
        <f>VLOOKUP(H1152,CR!A$1:CK$26,89,FALSE)</f>
        <v>0</v>
      </c>
    </row>
    <row r="1153" spans="1:27" x14ac:dyDescent="0.25">
      <c r="A1153" s="5">
        <f t="shared" si="108"/>
        <v>1900</v>
      </c>
      <c r="B1153" s="5">
        <f t="shared" si="109"/>
        <v>1</v>
      </c>
      <c r="C1153" s="5" t="str">
        <f>VLOOKUP(B1153,Tablas!E$1:F$13,2,FALSE)</f>
        <v>1T</v>
      </c>
      <c r="D1153" s="60"/>
      <c r="E1153" s="55"/>
      <c r="F1153" s="243"/>
      <c r="G1153" s="419">
        <f>VLOOKUP(F1153,Terceros!A:C,3,FALSE)</f>
        <v>0</v>
      </c>
      <c r="H1153" s="243"/>
      <c r="I1153" s="56"/>
      <c r="J1153" s="286" t="str">
        <f t="shared" si="110"/>
        <v>n</v>
      </c>
      <c r="K1153" s="286">
        <f>VLOOKUP(F1153,Terceros!A:D,4,FALSE)</f>
        <v>0</v>
      </c>
      <c r="L1153" s="61" t="s">
        <v>63</v>
      </c>
      <c r="M1153" s="57"/>
      <c r="N1153" s="58"/>
      <c r="O1153" s="57">
        <f t="shared" si="106"/>
        <v>0</v>
      </c>
      <c r="P1153" s="59"/>
      <c r="Q1153" s="58"/>
      <c r="R1153" s="57">
        <f t="shared" si="107"/>
        <v>0</v>
      </c>
      <c r="S1153" s="99">
        <f t="shared" si="111"/>
        <v>0</v>
      </c>
      <c r="T1153" s="56"/>
      <c r="U1153" s="60"/>
      <c r="V1153" s="322"/>
      <c r="W1153" s="56"/>
      <c r="X1153" s="242">
        <f>VLOOKUP(F1153,Terceros!A$2:A$301,1,FALSE)</f>
        <v>0</v>
      </c>
      <c r="Y1153" s="238">
        <f>VLOOKUP(H1153,CR!A$3:A$27,1,FALSE)</f>
        <v>0</v>
      </c>
      <c r="Z1153" s="285">
        <f>VLOOKUP(F1153,Terceros!A:B,2,FALSE)</f>
        <v>0</v>
      </c>
      <c r="AA1153" s="242">
        <f>VLOOKUP(H1153,CR!A$1:CK$26,89,FALSE)</f>
        <v>0</v>
      </c>
    </row>
    <row r="1154" spans="1:27" x14ac:dyDescent="0.25">
      <c r="A1154" s="5">
        <f t="shared" si="108"/>
        <v>1900</v>
      </c>
      <c r="B1154" s="5">
        <f t="shared" si="109"/>
        <v>1</v>
      </c>
      <c r="C1154" s="5" t="str">
        <f>VLOOKUP(B1154,Tablas!E$1:F$13,2,FALSE)</f>
        <v>1T</v>
      </c>
      <c r="D1154" s="60"/>
      <c r="E1154" s="55"/>
      <c r="F1154" s="243"/>
      <c r="G1154" s="419">
        <f>VLOOKUP(F1154,Terceros!A:C,3,FALSE)</f>
        <v>0</v>
      </c>
      <c r="H1154" s="243"/>
      <c r="I1154" s="56"/>
      <c r="J1154" s="286" t="str">
        <f t="shared" si="110"/>
        <v>n</v>
      </c>
      <c r="K1154" s="286">
        <f>VLOOKUP(F1154,Terceros!A:D,4,FALSE)</f>
        <v>0</v>
      </c>
      <c r="L1154" s="61" t="s">
        <v>63</v>
      </c>
      <c r="M1154" s="57"/>
      <c r="N1154" s="58"/>
      <c r="O1154" s="57">
        <f t="shared" si="106"/>
        <v>0</v>
      </c>
      <c r="P1154" s="59"/>
      <c r="Q1154" s="58"/>
      <c r="R1154" s="57">
        <f t="shared" si="107"/>
        <v>0</v>
      </c>
      <c r="S1154" s="99">
        <f t="shared" si="111"/>
        <v>0</v>
      </c>
      <c r="T1154" s="56"/>
      <c r="U1154" s="60"/>
      <c r="V1154" s="322"/>
      <c r="W1154" s="56"/>
      <c r="X1154" s="242">
        <f>VLOOKUP(F1154,Terceros!A$2:A$301,1,FALSE)</f>
        <v>0</v>
      </c>
      <c r="Y1154" s="238">
        <f>VLOOKUP(H1154,CR!A$3:A$27,1,FALSE)</f>
        <v>0</v>
      </c>
      <c r="Z1154" s="285">
        <f>VLOOKUP(F1154,Terceros!A:B,2,FALSE)</f>
        <v>0</v>
      </c>
      <c r="AA1154" s="242">
        <f>VLOOKUP(H1154,CR!A$1:CK$26,89,FALSE)</f>
        <v>0</v>
      </c>
    </row>
    <row r="1155" spans="1:27" x14ac:dyDescent="0.25">
      <c r="A1155" s="5">
        <f t="shared" si="108"/>
        <v>1900</v>
      </c>
      <c r="B1155" s="5">
        <f t="shared" si="109"/>
        <v>1</v>
      </c>
      <c r="C1155" s="5" t="str">
        <f>VLOOKUP(B1155,Tablas!E$1:F$13,2,FALSE)</f>
        <v>1T</v>
      </c>
      <c r="D1155" s="60"/>
      <c r="E1155" s="55"/>
      <c r="F1155" s="243"/>
      <c r="G1155" s="419">
        <f>VLOOKUP(F1155,Terceros!A:C,3,FALSE)</f>
        <v>0</v>
      </c>
      <c r="H1155" s="243"/>
      <c r="I1155" s="56"/>
      <c r="J1155" s="286" t="str">
        <f t="shared" si="110"/>
        <v>n</v>
      </c>
      <c r="K1155" s="286">
        <f>VLOOKUP(F1155,Terceros!A:D,4,FALSE)</f>
        <v>0</v>
      </c>
      <c r="L1155" s="61" t="s">
        <v>63</v>
      </c>
      <c r="M1155" s="57"/>
      <c r="N1155" s="58"/>
      <c r="O1155" s="57">
        <f t="shared" ref="O1155:O1218" si="112">ROUND(M1155*N1155,2)</f>
        <v>0</v>
      </c>
      <c r="P1155" s="59"/>
      <c r="Q1155" s="58"/>
      <c r="R1155" s="57">
        <f t="shared" ref="R1155:R1218" si="113">ROUND(Q1155*M1155,2)</f>
        <v>0</v>
      </c>
      <c r="S1155" s="99">
        <f t="shared" si="111"/>
        <v>0</v>
      </c>
      <c r="T1155" s="56"/>
      <c r="U1155" s="60"/>
      <c r="V1155" s="322"/>
      <c r="W1155" s="56"/>
      <c r="X1155" s="242">
        <f>VLOOKUP(F1155,Terceros!A$2:A$301,1,FALSE)</f>
        <v>0</v>
      </c>
      <c r="Y1155" s="238">
        <f>VLOOKUP(H1155,CR!A$3:A$27,1,FALSE)</f>
        <v>0</v>
      </c>
      <c r="Z1155" s="285">
        <f>VLOOKUP(F1155,Terceros!A:B,2,FALSE)</f>
        <v>0</v>
      </c>
      <c r="AA1155" s="242">
        <f>VLOOKUP(H1155,CR!A$1:CK$26,89,FALSE)</f>
        <v>0</v>
      </c>
    </row>
    <row r="1156" spans="1:27" x14ac:dyDescent="0.25">
      <c r="A1156" s="5">
        <f t="shared" si="108"/>
        <v>1900</v>
      </c>
      <c r="B1156" s="5">
        <f t="shared" si="109"/>
        <v>1</v>
      </c>
      <c r="C1156" s="5" t="str">
        <f>VLOOKUP(B1156,Tablas!E$1:F$13,2,FALSE)</f>
        <v>1T</v>
      </c>
      <c r="D1156" s="60"/>
      <c r="E1156" s="55"/>
      <c r="F1156" s="243"/>
      <c r="G1156" s="419">
        <f>VLOOKUP(F1156,Terceros!A:C,3,FALSE)</f>
        <v>0</v>
      </c>
      <c r="H1156" s="243"/>
      <c r="I1156" s="56"/>
      <c r="J1156" s="286" t="str">
        <f t="shared" si="110"/>
        <v>n</v>
      </c>
      <c r="K1156" s="286">
        <f>VLOOKUP(F1156,Terceros!A:D,4,FALSE)</f>
        <v>0</v>
      </c>
      <c r="L1156" s="61" t="s">
        <v>63</v>
      </c>
      <c r="M1156" s="57"/>
      <c r="N1156" s="58"/>
      <c r="O1156" s="57">
        <f t="shared" si="112"/>
        <v>0</v>
      </c>
      <c r="P1156" s="59"/>
      <c r="Q1156" s="58"/>
      <c r="R1156" s="57">
        <f t="shared" si="113"/>
        <v>0</v>
      </c>
      <c r="S1156" s="99">
        <f t="shared" si="111"/>
        <v>0</v>
      </c>
      <c r="T1156" s="56"/>
      <c r="U1156" s="60"/>
      <c r="V1156" s="322"/>
      <c r="W1156" s="56"/>
      <c r="X1156" s="242">
        <f>VLOOKUP(F1156,Terceros!A$2:A$301,1,FALSE)</f>
        <v>0</v>
      </c>
      <c r="Y1156" s="238">
        <f>VLOOKUP(H1156,CR!A$3:A$27,1,FALSE)</f>
        <v>0</v>
      </c>
      <c r="Z1156" s="285">
        <f>VLOOKUP(F1156,Terceros!A:B,2,FALSE)</f>
        <v>0</v>
      </c>
      <c r="AA1156" s="242">
        <f>VLOOKUP(H1156,CR!A$1:CK$26,89,FALSE)</f>
        <v>0</v>
      </c>
    </row>
    <row r="1157" spans="1:27" x14ac:dyDescent="0.25">
      <c r="A1157" s="5">
        <f t="shared" si="108"/>
        <v>1900</v>
      </c>
      <c r="B1157" s="5">
        <f t="shared" si="109"/>
        <v>1</v>
      </c>
      <c r="C1157" s="5" t="str">
        <f>VLOOKUP(B1157,Tablas!E$1:F$13,2,FALSE)</f>
        <v>1T</v>
      </c>
      <c r="D1157" s="60"/>
      <c r="E1157" s="55"/>
      <c r="F1157" s="243"/>
      <c r="G1157" s="419">
        <f>VLOOKUP(F1157,Terceros!A:C,3,FALSE)</f>
        <v>0</v>
      </c>
      <c r="H1157" s="243"/>
      <c r="I1157" s="56"/>
      <c r="J1157" s="286" t="str">
        <f t="shared" si="110"/>
        <v>n</v>
      </c>
      <c r="K1157" s="286">
        <f>VLOOKUP(F1157,Terceros!A:D,4,FALSE)</f>
        <v>0</v>
      </c>
      <c r="L1157" s="61" t="s">
        <v>63</v>
      </c>
      <c r="M1157" s="57"/>
      <c r="N1157" s="58"/>
      <c r="O1157" s="57">
        <f t="shared" si="112"/>
        <v>0</v>
      </c>
      <c r="P1157" s="59"/>
      <c r="Q1157" s="58"/>
      <c r="R1157" s="57">
        <f t="shared" si="113"/>
        <v>0</v>
      </c>
      <c r="S1157" s="99">
        <f t="shared" si="111"/>
        <v>0</v>
      </c>
      <c r="T1157" s="56"/>
      <c r="U1157" s="60"/>
      <c r="V1157" s="322"/>
      <c r="W1157" s="56"/>
      <c r="X1157" s="242">
        <f>VLOOKUP(F1157,Terceros!A$2:A$301,1,FALSE)</f>
        <v>0</v>
      </c>
      <c r="Y1157" s="238">
        <f>VLOOKUP(H1157,CR!A$3:A$27,1,FALSE)</f>
        <v>0</v>
      </c>
      <c r="Z1157" s="285">
        <f>VLOOKUP(F1157,Terceros!A:B,2,FALSE)</f>
        <v>0</v>
      </c>
      <c r="AA1157" s="242">
        <f>VLOOKUP(H1157,CR!A$1:CK$26,89,FALSE)</f>
        <v>0</v>
      </c>
    </row>
    <row r="1158" spans="1:27" x14ac:dyDescent="0.25">
      <c r="A1158" s="5">
        <f t="shared" si="108"/>
        <v>1900</v>
      </c>
      <c r="B1158" s="5">
        <f t="shared" si="109"/>
        <v>1</v>
      </c>
      <c r="C1158" s="5" t="str">
        <f>VLOOKUP(B1158,Tablas!E$1:F$13,2,FALSE)</f>
        <v>1T</v>
      </c>
      <c r="D1158" s="60"/>
      <c r="E1158" s="55"/>
      <c r="F1158" s="243"/>
      <c r="G1158" s="419">
        <f>VLOOKUP(F1158,Terceros!A:C,3,FALSE)</f>
        <v>0</v>
      </c>
      <c r="H1158" s="243"/>
      <c r="I1158" s="56"/>
      <c r="J1158" s="286" t="str">
        <f t="shared" si="110"/>
        <v>n</v>
      </c>
      <c r="K1158" s="286">
        <f>VLOOKUP(F1158,Terceros!A:D,4,FALSE)</f>
        <v>0</v>
      </c>
      <c r="L1158" s="61" t="s">
        <v>63</v>
      </c>
      <c r="M1158" s="57"/>
      <c r="N1158" s="58"/>
      <c r="O1158" s="57">
        <f t="shared" si="112"/>
        <v>0</v>
      </c>
      <c r="P1158" s="59"/>
      <c r="Q1158" s="58"/>
      <c r="R1158" s="57">
        <f t="shared" si="113"/>
        <v>0</v>
      </c>
      <c r="S1158" s="99">
        <f t="shared" si="111"/>
        <v>0</v>
      </c>
      <c r="T1158" s="56"/>
      <c r="U1158" s="60"/>
      <c r="V1158" s="322"/>
      <c r="W1158" s="56"/>
      <c r="X1158" s="242">
        <f>VLOOKUP(F1158,Terceros!A$2:A$301,1,FALSE)</f>
        <v>0</v>
      </c>
      <c r="Y1158" s="238">
        <f>VLOOKUP(H1158,CR!A$3:A$27,1,FALSE)</f>
        <v>0</v>
      </c>
      <c r="Z1158" s="285">
        <f>VLOOKUP(F1158,Terceros!A:B,2,FALSE)</f>
        <v>0</v>
      </c>
      <c r="AA1158" s="242">
        <f>VLOOKUP(H1158,CR!A$1:CK$26,89,FALSE)</f>
        <v>0</v>
      </c>
    </row>
    <row r="1159" spans="1:27" x14ac:dyDescent="0.25">
      <c r="A1159" s="5">
        <f t="shared" si="108"/>
        <v>1900</v>
      </c>
      <c r="B1159" s="5">
        <f t="shared" si="109"/>
        <v>1</v>
      </c>
      <c r="C1159" s="5" t="str">
        <f>VLOOKUP(B1159,Tablas!E$1:F$13,2,FALSE)</f>
        <v>1T</v>
      </c>
      <c r="D1159" s="60"/>
      <c r="E1159" s="55"/>
      <c r="F1159" s="243"/>
      <c r="G1159" s="419">
        <f>VLOOKUP(F1159,Terceros!A:C,3,FALSE)</f>
        <v>0</v>
      </c>
      <c r="H1159" s="243"/>
      <c r="I1159" s="56"/>
      <c r="J1159" s="286" t="str">
        <f t="shared" si="110"/>
        <v>n</v>
      </c>
      <c r="K1159" s="286">
        <f>VLOOKUP(F1159,Terceros!A:D,4,FALSE)</f>
        <v>0</v>
      </c>
      <c r="L1159" s="61" t="s">
        <v>63</v>
      </c>
      <c r="M1159" s="57"/>
      <c r="N1159" s="58"/>
      <c r="O1159" s="57">
        <f t="shared" si="112"/>
        <v>0</v>
      </c>
      <c r="P1159" s="59"/>
      <c r="Q1159" s="58"/>
      <c r="R1159" s="57">
        <f t="shared" si="113"/>
        <v>0</v>
      </c>
      <c r="S1159" s="99">
        <f t="shared" si="111"/>
        <v>0</v>
      </c>
      <c r="T1159" s="56"/>
      <c r="U1159" s="60"/>
      <c r="V1159" s="322"/>
      <c r="W1159" s="56"/>
      <c r="X1159" s="242">
        <f>VLOOKUP(F1159,Terceros!A$2:A$301,1,FALSE)</f>
        <v>0</v>
      </c>
      <c r="Y1159" s="238">
        <f>VLOOKUP(H1159,CR!A$3:A$27,1,FALSE)</f>
        <v>0</v>
      </c>
      <c r="Z1159" s="285">
        <f>VLOOKUP(F1159,Terceros!A:B,2,FALSE)</f>
        <v>0</v>
      </c>
      <c r="AA1159" s="242">
        <f>VLOOKUP(H1159,CR!A$1:CK$26,89,FALSE)</f>
        <v>0</v>
      </c>
    </row>
    <row r="1160" spans="1:27" x14ac:dyDescent="0.25">
      <c r="A1160" s="5">
        <f t="shared" si="108"/>
        <v>1900</v>
      </c>
      <c r="B1160" s="5">
        <f t="shared" si="109"/>
        <v>1</v>
      </c>
      <c r="C1160" s="5" t="str">
        <f>VLOOKUP(B1160,Tablas!E$1:F$13,2,FALSE)</f>
        <v>1T</v>
      </c>
      <c r="D1160" s="60"/>
      <c r="E1160" s="55"/>
      <c r="F1160" s="243"/>
      <c r="G1160" s="419">
        <f>VLOOKUP(F1160,Terceros!A:C,3,FALSE)</f>
        <v>0</v>
      </c>
      <c r="H1160" s="243"/>
      <c r="I1160" s="56"/>
      <c r="J1160" s="286" t="str">
        <f t="shared" si="110"/>
        <v>n</v>
      </c>
      <c r="K1160" s="286">
        <f>VLOOKUP(F1160,Terceros!A:D,4,FALSE)</f>
        <v>0</v>
      </c>
      <c r="L1160" s="61" t="s">
        <v>63</v>
      </c>
      <c r="M1160" s="57"/>
      <c r="N1160" s="58"/>
      <c r="O1160" s="57">
        <f t="shared" si="112"/>
        <v>0</v>
      </c>
      <c r="P1160" s="59"/>
      <c r="Q1160" s="58"/>
      <c r="R1160" s="57">
        <f t="shared" si="113"/>
        <v>0</v>
      </c>
      <c r="S1160" s="99">
        <f t="shared" si="111"/>
        <v>0</v>
      </c>
      <c r="T1160" s="56"/>
      <c r="U1160" s="60"/>
      <c r="V1160" s="322"/>
      <c r="W1160" s="56"/>
      <c r="X1160" s="242">
        <f>VLOOKUP(F1160,Terceros!A$2:A$301,1,FALSE)</f>
        <v>0</v>
      </c>
      <c r="Y1160" s="238">
        <f>VLOOKUP(H1160,CR!A$3:A$27,1,FALSE)</f>
        <v>0</v>
      </c>
      <c r="Z1160" s="285">
        <f>VLOOKUP(F1160,Terceros!A:B,2,FALSE)</f>
        <v>0</v>
      </c>
      <c r="AA1160" s="242">
        <f>VLOOKUP(H1160,CR!A$1:CK$26,89,FALSE)</f>
        <v>0</v>
      </c>
    </row>
    <row r="1161" spans="1:27" x14ac:dyDescent="0.25">
      <c r="A1161" s="5">
        <f t="shared" si="108"/>
        <v>1900</v>
      </c>
      <c r="B1161" s="5">
        <f t="shared" si="109"/>
        <v>1</v>
      </c>
      <c r="C1161" s="5" t="str">
        <f>VLOOKUP(B1161,Tablas!E$1:F$13,2,FALSE)</f>
        <v>1T</v>
      </c>
      <c r="D1161" s="60"/>
      <c r="E1161" s="55"/>
      <c r="F1161" s="243"/>
      <c r="G1161" s="419">
        <f>VLOOKUP(F1161,Terceros!A:C,3,FALSE)</f>
        <v>0</v>
      </c>
      <c r="H1161" s="243"/>
      <c r="I1161" s="56"/>
      <c r="J1161" s="286" t="str">
        <f t="shared" si="110"/>
        <v>n</v>
      </c>
      <c r="K1161" s="286">
        <f>VLOOKUP(F1161,Terceros!A:D,4,FALSE)</f>
        <v>0</v>
      </c>
      <c r="L1161" s="61" t="s">
        <v>63</v>
      </c>
      <c r="M1161" s="57"/>
      <c r="N1161" s="58"/>
      <c r="O1161" s="57">
        <f t="shared" si="112"/>
        <v>0</v>
      </c>
      <c r="P1161" s="59"/>
      <c r="Q1161" s="58"/>
      <c r="R1161" s="57">
        <f t="shared" si="113"/>
        <v>0</v>
      </c>
      <c r="S1161" s="99">
        <f t="shared" si="111"/>
        <v>0</v>
      </c>
      <c r="T1161" s="56"/>
      <c r="U1161" s="60"/>
      <c r="V1161" s="322"/>
      <c r="W1161" s="56"/>
      <c r="X1161" s="242">
        <f>VLOOKUP(F1161,Terceros!A$2:A$301,1,FALSE)</f>
        <v>0</v>
      </c>
      <c r="Y1161" s="238">
        <f>VLOOKUP(H1161,CR!A$3:A$27,1,FALSE)</f>
        <v>0</v>
      </c>
      <c r="Z1161" s="285">
        <f>VLOOKUP(F1161,Terceros!A:B,2,FALSE)</f>
        <v>0</v>
      </c>
      <c r="AA1161" s="242">
        <f>VLOOKUP(H1161,CR!A$1:CK$26,89,FALSE)</f>
        <v>0</v>
      </c>
    </row>
    <row r="1162" spans="1:27" x14ac:dyDescent="0.25">
      <c r="A1162" s="5">
        <f t="shared" si="108"/>
        <v>1900</v>
      </c>
      <c r="B1162" s="5">
        <f t="shared" si="109"/>
        <v>1</v>
      </c>
      <c r="C1162" s="5" t="str">
        <f>VLOOKUP(B1162,Tablas!E$1:F$13,2,FALSE)</f>
        <v>1T</v>
      </c>
      <c r="D1162" s="60"/>
      <c r="E1162" s="55"/>
      <c r="F1162" s="243"/>
      <c r="G1162" s="419">
        <f>VLOOKUP(F1162,Terceros!A:C,3,FALSE)</f>
        <v>0</v>
      </c>
      <c r="H1162" s="243"/>
      <c r="I1162" s="56"/>
      <c r="J1162" s="286" t="str">
        <f t="shared" si="110"/>
        <v>n</v>
      </c>
      <c r="K1162" s="286">
        <f>VLOOKUP(F1162,Terceros!A:D,4,FALSE)</f>
        <v>0</v>
      </c>
      <c r="L1162" s="61" t="s">
        <v>63</v>
      </c>
      <c r="M1162" s="57"/>
      <c r="N1162" s="58"/>
      <c r="O1162" s="57">
        <f t="shared" si="112"/>
        <v>0</v>
      </c>
      <c r="P1162" s="59"/>
      <c r="Q1162" s="58"/>
      <c r="R1162" s="57">
        <f t="shared" si="113"/>
        <v>0</v>
      </c>
      <c r="S1162" s="99">
        <f t="shared" si="111"/>
        <v>0</v>
      </c>
      <c r="T1162" s="56"/>
      <c r="U1162" s="60"/>
      <c r="V1162" s="322"/>
      <c r="W1162" s="56"/>
      <c r="X1162" s="242">
        <f>VLOOKUP(F1162,Terceros!A$2:A$301,1,FALSE)</f>
        <v>0</v>
      </c>
      <c r="Y1162" s="238">
        <f>VLOOKUP(H1162,CR!A$3:A$27,1,FALSE)</f>
        <v>0</v>
      </c>
      <c r="Z1162" s="285">
        <f>VLOOKUP(F1162,Terceros!A:B,2,FALSE)</f>
        <v>0</v>
      </c>
      <c r="AA1162" s="242">
        <f>VLOOKUP(H1162,CR!A$1:CK$26,89,FALSE)</f>
        <v>0</v>
      </c>
    </row>
    <row r="1163" spans="1:27" x14ac:dyDescent="0.25">
      <c r="A1163" s="5">
        <f t="shared" si="108"/>
        <v>1900</v>
      </c>
      <c r="B1163" s="5">
        <f t="shared" si="109"/>
        <v>1</v>
      </c>
      <c r="C1163" s="5" t="str">
        <f>VLOOKUP(B1163,Tablas!E$1:F$13,2,FALSE)</f>
        <v>1T</v>
      </c>
      <c r="D1163" s="60"/>
      <c r="E1163" s="55"/>
      <c r="F1163" s="243"/>
      <c r="G1163" s="419">
        <f>VLOOKUP(F1163,Terceros!A:C,3,FALSE)</f>
        <v>0</v>
      </c>
      <c r="H1163" s="243"/>
      <c r="I1163" s="56"/>
      <c r="J1163" s="286" t="str">
        <f t="shared" si="110"/>
        <v>n</v>
      </c>
      <c r="K1163" s="286">
        <f>VLOOKUP(F1163,Terceros!A:D,4,FALSE)</f>
        <v>0</v>
      </c>
      <c r="L1163" s="61" t="s">
        <v>63</v>
      </c>
      <c r="M1163" s="57"/>
      <c r="N1163" s="58"/>
      <c r="O1163" s="57">
        <f t="shared" si="112"/>
        <v>0</v>
      </c>
      <c r="P1163" s="59"/>
      <c r="Q1163" s="58"/>
      <c r="R1163" s="57">
        <f t="shared" si="113"/>
        <v>0</v>
      </c>
      <c r="S1163" s="99">
        <f t="shared" si="111"/>
        <v>0</v>
      </c>
      <c r="T1163" s="56"/>
      <c r="U1163" s="60"/>
      <c r="V1163" s="322"/>
      <c r="W1163" s="56"/>
      <c r="X1163" s="242">
        <f>VLOOKUP(F1163,Terceros!A$2:A$301,1,FALSE)</f>
        <v>0</v>
      </c>
      <c r="Y1163" s="238">
        <f>VLOOKUP(H1163,CR!A$3:A$27,1,FALSE)</f>
        <v>0</v>
      </c>
      <c r="Z1163" s="285">
        <f>VLOOKUP(F1163,Terceros!A:B,2,FALSE)</f>
        <v>0</v>
      </c>
      <c r="AA1163" s="242">
        <f>VLOOKUP(H1163,CR!A$1:CK$26,89,FALSE)</f>
        <v>0</v>
      </c>
    </row>
    <row r="1164" spans="1:27" x14ac:dyDescent="0.25">
      <c r="A1164" s="5">
        <f t="shared" si="108"/>
        <v>1900</v>
      </c>
      <c r="B1164" s="5">
        <f t="shared" si="109"/>
        <v>1</v>
      </c>
      <c r="C1164" s="5" t="str">
        <f>VLOOKUP(B1164,Tablas!E$1:F$13,2,FALSE)</f>
        <v>1T</v>
      </c>
      <c r="D1164" s="60"/>
      <c r="E1164" s="55"/>
      <c r="F1164" s="243"/>
      <c r="G1164" s="419">
        <f>VLOOKUP(F1164,Terceros!A:C,3,FALSE)</f>
        <v>0</v>
      </c>
      <c r="H1164" s="243"/>
      <c r="I1164" s="56"/>
      <c r="J1164" s="286" t="str">
        <f t="shared" si="110"/>
        <v>n</v>
      </c>
      <c r="K1164" s="286">
        <f>VLOOKUP(F1164,Terceros!A:D,4,FALSE)</f>
        <v>0</v>
      </c>
      <c r="L1164" s="61" t="s">
        <v>63</v>
      </c>
      <c r="M1164" s="57"/>
      <c r="N1164" s="58"/>
      <c r="O1164" s="57">
        <f t="shared" si="112"/>
        <v>0</v>
      </c>
      <c r="P1164" s="59"/>
      <c r="Q1164" s="58"/>
      <c r="R1164" s="57">
        <f t="shared" si="113"/>
        <v>0</v>
      </c>
      <c r="S1164" s="99">
        <f t="shared" si="111"/>
        <v>0</v>
      </c>
      <c r="T1164" s="56"/>
      <c r="U1164" s="60"/>
      <c r="V1164" s="322"/>
      <c r="W1164" s="56"/>
      <c r="X1164" s="242">
        <f>VLOOKUP(F1164,Terceros!A$2:A$301,1,FALSE)</f>
        <v>0</v>
      </c>
      <c r="Y1164" s="238">
        <f>VLOOKUP(H1164,CR!A$3:A$27,1,FALSE)</f>
        <v>0</v>
      </c>
      <c r="Z1164" s="285">
        <f>VLOOKUP(F1164,Terceros!A:B,2,FALSE)</f>
        <v>0</v>
      </c>
      <c r="AA1164" s="242">
        <f>VLOOKUP(H1164,CR!A$1:CK$26,89,FALSE)</f>
        <v>0</v>
      </c>
    </row>
    <row r="1165" spans="1:27" x14ac:dyDescent="0.25">
      <c r="A1165" s="5">
        <f t="shared" si="108"/>
        <v>1900</v>
      </c>
      <c r="B1165" s="5">
        <f t="shared" si="109"/>
        <v>1</v>
      </c>
      <c r="C1165" s="5" t="str">
        <f>VLOOKUP(B1165,Tablas!E$1:F$13,2,FALSE)</f>
        <v>1T</v>
      </c>
      <c r="D1165" s="60"/>
      <c r="E1165" s="55"/>
      <c r="F1165" s="243"/>
      <c r="G1165" s="419">
        <f>VLOOKUP(F1165,Terceros!A:C,3,FALSE)</f>
        <v>0</v>
      </c>
      <c r="H1165" s="243"/>
      <c r="I1165" s="56"/>
      <c r="J1165" s="286" t="str">
        <f t="shared" si="110"/>
        <v>n</v>
      </c>
      <c r="K1165" s="286">
        <f>VLOOKUP(F1165,Terceros!A:D,4,FALSE)</f>
        <v>0</v>
      </c>
      <c r="L1165" s="61" t="s">
        <v>63</v>
      </c>
      <c r="M1165" s="57"/>
      <c r="N1165" s="58"/>
      <c r="O1165" s="57">
        <f t="shared" si="112"/>
        <v>0</v>
      </c>
      <c r="P1165" s="59"/>
      <c r="Q1165" s="58"/>
      <c r="R1165" s="57">
        <f t="shared" si="113"/>
        <v>0</v>
      </c>
      <c r="S1165" s="99">
        <f t="shared" si="111"/>
        <v>0</v>
      </c>
      <c r="T1165" s="56"/>
      <c r="U1165" s="60"/>
      <c r="V1165" s="322"/>
      <c r="W1165" s="56"/>
      <c r="X1165" s="242">
        <f>VLOOKUP(F1165,Terceros!A$2:A$301,1,FALSE)</f>
        <v>0</v>
      </c>
      <c r="Y1165" s="238">
        <f>VLOOKUP(H1165,CR!A$3:A$27,1,FALSE)</f>
        <v>0</v>
      </c>
      <c r="Z1165" s="285">
        <f>VLOOKUP(F1165,Terceros!A:B,2,FALSE)</f>
        <v>0</v>
      </c>
      <c r="AA1165" s="242">
        <f>VLOOKUP(H1165,CR!A$1:CK$26,89,FALSE)</f>
        <v>0</v>
      </c>
    </row>
    <row r="1166" spans="1:27" x14ac:dyDescent="0.25">
      <c r="A1166" s="5">
        <f t="shared" si="108"/>
        <v>1900</v>
      </c>
      <c r="B1166" s="5">
        <f t="shared" si="109"/>
        <v>1</v>
      </c>
      <c r="C1166" s="5" t="str">
        <f>VLOOKUP(B1166,Tablas!E$1:F$13,2,FALSE)</f>
        <v>1T</v>
      </c>
      <c r="D1166" s="60"/>
      <c r="E1166" s="55"/>
      <c r="F1166" s="243"/>
      <c r="G1166" s="419">
        <f>VLOOKUP(F1166,Terceros!A:C,3,FALSE)</f>
        <v>0</v>
      </c>
      <c r="H1166" s="243"/>
      <c r="I1166" s="56"/>
      <c r="J1166" s="286" t="str">
        <f t="shared" si="110"/>
        <v>n</v>
      </c>
      <c r="K1166" s="286">
        <f>VLOOKUP(F1166,Terceros!A:D,4,FALSE)</f>
        <v>0</v>
      </c>
      <c r="L1166" s="61" t="s">
        <v>63</v>
      </c>
      <c r="M1166" s="57"/>
      <c r="N1166" s="58"/>
      <c r="O1166" s="57">
        <f t="shared" si="112"/>
        <v>0</v>
      </c>
      <c r="P1166" s="59"/>
      <c r="Q1166" s="58"/>
      <c r="R1166" s="57">
        <f t="shared" si="113"/>
        <v>0</v>
      </c>
      <c r="S1166" s="99">
        <f t="shared" si="111"/>
        <v>0</v>
      </c>
      <c r="T1166" s="56"/>
      <c r="U1166" s="60"/>
      <c r="V1166" s="322"/>
      <c r="W1166" s="56"/>
      <c r="X1166" s="242">
        <f>VLOOKUP(F1166,Terceros!A$2:A$301,1,FALSE)</f>
        <v>0</v>
      </c>
      <c r="Y1166" s="238">
        <f>VLOOKUP(H1166,CR!A$3:A$27,1,FALSE)</f>
        <v>0</v>
      </c>
      <c r="Z1166" s="285">
        <f>VLOOKUP(F1166,Terceros!A:B,2,FALSE)</f>
        <v>0</v>
      </c>
      <c r="AA1166" s="242">
        <f>VLOOKUP(H1166,CR!A$1:CK$26,89,FALSE)</f>
        <v>0</v>
      </c>
    </row>
    <row r="1167" spans="1:27" x14ac:dyDescent="0.25">
      <c r="A1167" s="5">
        <f t="shared" si="108"/>
        <v>1900</v>
      </c>
      <c r="B1167" s="5">
        <f t="shared" si="109"/>
        <v>1</v>
      </c>
      <c r="C1167" s="5" t="str">
        <f>VLOOKUP(B1167,Tablas!E$1:F$13,2,FALSE)</f>
        <v>1T</v>
      </c>
      <c r="D1167" s="60"/>
      <c r="E1167" s="55"/>
      <c r="F1167" s="243"/>
      <c r="G1167" s="419">
        <f>VLOOKUP(F1167,Terceros!A:C,3,FALSE)</f>
        <v>0</v>
      </c>
      <c r="H1167" s="243"/>
      <c r="I1167" s="56"/>
      <c r="J1167" s="286" t="str">
        <f t="shared" si="110"/>
        <v>n</v>
      </c>
      <c r="K1167" s="286">
        <f>VLOOKUP(F1167,Terceros!A:D,4,FALSE)</f>
        <v>0</v>
      </c>
      <c r="L1167" s="61" t="s">
        <v>63</v>
      </c>
      <c r="M1167" s="57"/>
      <c r="N1167" s="58"/>
      <c r="O1167" s="57">
        <f t="shared" si="112"/>
        <v>0</v>
      </c>
      <c r="P1167" s="59"/>
      <c r="Q1167" s="58"/>
      <c r="R1167" s="57">
        <f t="shared" si="113"/>
        <v>0</v>
      </c>
      <c r="S1167" s="99">
        <f t="shared" si="111"/>
        <v>0</v>
      </c>
      <c r="T1167" s="56"/>
      <c r="U1167" s="60"/>
      <c r="V1167" s="322"/>
      <c r="W1167" s="56"/>
      <c r="X1167" s="242">
        <f>VLOOKUP(F1167,Terceros!A$2:A$301,1,FALSE)</f>
        <v>0</v>
      </c>
      <c r="Y1167" s="238">
        <f>VLOOKUP(H1167,CR!A$3:A$27,1,FALSE)</f>
        <v>0</v>
      </c>
      <c r="Z1167" s="285">
        <f>VLOOKUP(F1167,Terceros!A:B,2,FALSE)</f>
        <v>0</v>
      </c>
      <c r="AA1167" s="242">
        <f>VLOOKUP(H1167,CR!A$1:CK$26,89,FALSE)</f>
        <v>0</v>
      </c>
    </row>
    <row r="1168" spans="1:27" x14ac:dyDescent="0.25">
      <c r="A1168" s="5">
        <f t="shared" si="108"/>
        <v>1900</v>
      </c>
      <c r="B1168" s="5">
        <f t="shared" si="109"/>
        <v>1</v>
      </c>
      <c r="C1168" s="5" t="str">
        <f>VLOOKUP(B1168,Tablas!E$1:F$13,2,FALSE)</f>
        <v>1T</v>
      </c>
      <c r="D1168" s="60"/>
      <c r="E1168" s="55"/>
      <c r="F1168" s="243"/>
      <c r="G1168" s="419">
        <f>VLOOKUP(F1168,Terceros!A:C,3,FALSE)</f>
        <v>0</v>
      </c>
      <c r="H1168" s="243"/>
      <c r="I1168" s="56"/>
      <c r="J1168" s="286" t="str">
        <f t="shared" si="110"/>
        <v>n</v>
      </c>
      <c r="K1168" s="286">
        <f>VLOOKUP(F1168,Terceros!A:D,4,FALSE)</f>
        <v>0</v>
      </c>
      <c r="L1168" s="61" t="s">
        <v>63</v>
      </c>
      <c r="M1168" s="57"/>
      <c r="N1168" s="58"/>
      <c r="O1168" s="57">
        <f t="shared" si="112"/>
        <v>0</v>
      </c>
      <c r="P1168" s="59"/>
      <c r="Q1168" s="58"/>
      <c r="R1168" s="57">
        <f t="shared" si="113"/>
        <v>0</v>
      </c>
      <c r="S1168" s="99">
        <f t="shared" si="111"/>
        <v>0</v>
      </c>
      <c r="T1168" s="56"/>
      <c r="U1168" s="60"/>
      <c r="V1168" s="322"/>
      <c r="W1168" s="56"/>
      <c r="X1168" s="242">
        <f>VLOOKUP(F1168,Terceros!A$2:A$301,1,FALSE)</f>
        <v>0</v>
      </c>
      <c r="Y1168" s="238">
        <f>VLOOKUP(H1168,CR!A$3:A$27,1,FALSE)</f>
        <v>0</v>
      </c>
      <c r="Z1168" s="285">
        <f>VLOOKUP(F1168,Terceros!A:B,2,FALSE)</f>
        <v>0</v>
      </c>
      <c r="AA1168" s="242">
        <f>VLOOKUP(H1168,CR!A$1:CK$26,89,FALSE)</f>
        <v>0</v>
      </c>
    </row>
    <row r="1169" spans="1:27" x14ac:dyDescent="0.25">
      <c r="A1169" s="5">
        <f t="shared" si="108"/>
        <v>1900</v>
      </c>
      <c r="B1169" s="5">
        <f t="shared" si="109"/>
        <v>1</v>
      </c>
      <c r="C1169" s="5" t="str">
        <f>VLOOKUP(B1169,Tablas!E$1:F$13,2,FALSE)</f>
        <v>1T</v>
      </c>
      <c r="D1169" s="60"/>
      <c r="E1169" s="55"/>
      <c r="F1169" s="243"/>
      <c r="G1169" s="419">
        <f>VLOOKUP(F1169,Terceros!A:C,3,FALSE)</f>
        <v>0</v>
      </c>
      <c r="H1169" s="243"/>
      <c r="I1169" s="56"/>
      <c r="J1169" s="286" t="str">
        <f t="shared" si="110"/>
        <v>n</v>
      </c>
      <c r="K1169" s="286">
        <f>VLOOKUP(F1169,Terceros!A:D,4,FALSE)</f>
        <v>0</v>
      </c>
      <c r="L1169" s="61" t="s">
        <v>63</v>
      </c>
      <c r="M1169" s="57"/>
      <c r="N1169" s="58"/>
      <c r="O1169" s="57">
        <f t="shared" si="112"/>
        <v>0</v>
      </c>
      <c r="P1169" s="59"/>
      <c r="Q1169" s="58"/>
      <c r="R1169" s="57">
        <f t="shared" si="113"/>
        <v>0</v>
      </c>
      <c r="S1169" s="99">
        <f t="shared" si="111"/>
        <v>0</v>
      </c>
      <c r="T1169" s="56"/>
      <c r="U1169" s="60"/>
      <c r="V1169" s="322"/>
      <c r="W1169" s="56"/>
      <c r="X1169" s="242">
        <f>VLOOKUP(F1169,Terceros!A$2:A$301,1,FALSE)</f>
        <v>0</v>
      </c>
      <c r="Y1169" s="238">
        <f>VLOOKUP(H1169,CR!A$3:A$27,1,FALSE)</f>
        <v>0</v>
      </c>
      <c r="Z1169" s="285">
        <f>VLOOKUP(F1169,Terceros!A:B,2,FALSE)</f>
        <v>0</v>
      </c>
      <c r="AA1169" s="242">
        <f>VLOOKUP(H1169,CR!A$1:CK$26,89,FALSE)</f>
        <v>0</v>
      </c>
    </row>
    <row r="1170" spans="1:27" x14ac:dyDescent="0.25">
      <c r="A1170" s="5">
        <f t="shared" si="108"/>
        <v>1900</v>
      </c>
      <c r="B1170" s="5">
        <f t="shared" si="109"/>
        <v>1</v>
      </c>
      <c r="C1170" s="5" t="str">
        <f>VLOOKUP(B1170,Tablas!E$1:F$13,2,FALSE)</f>
        <v>1T</v>
      </c>
      <c r="D1170" s="60"/>
      <c r="E1170" s="55"/>
      <c r="F1170" s="243"/>
      <c r="G1170" s="419">
        <f>VLOOKUP(F1170,Terceros!A:C,3,FALSE)</f>
        <v>0</v>
      </c>
      <c r="H1170" s="243"/>
      <c r="I1170" s="56"/>
      <c r="J1170" s="286" t="str">
        <f t="shared" si="110"/>
        <v>n</v>
      </c>
      <c r="K1170" s="286">
        <f>VLOOKUP(F1170,Terceros!A:D,4,FALSE)</f>
        <v>0</v>
      </c>
      <c r="L1170" s="61" t="s">
        <v>63</v>
      </c>
      <c r="M1170" s="57"/>
      <c r="N1170" s="58"/>
      <c r="O1170" s="57">
        <f t="shared" si="112"/>
        <v>0</v>
      </c>
      <c r="P1170" s="59"/>
      <c r="Q1170" s="58"/>
      <c r="R1170" s="57">
        <f t="shared" si="113"/>
        <v>0</v>
      </c>
      <c r="S1170" s="99">
        <f t="shared" si="111"/>
        <v>0</v>
      </c>
      <c r="T1170" s="56"/>
      <c r="U1170" s="60"/>
      <c r="V1170" s="322"/>
      <c r="W1170" s="56"/>
      <c r="X1170" s="242">
        <f>VLOOKUP(F1170,Terceros!A$2:A$301,1,FALSE)</f>
        <v>0</v>
      </c>
      <c r="Y1170" s="238">
        <f>VLOOKUP(H1170,CR!A$3:A$27,1,FALSE)</f>
        <v>0</v>
      </c>
      <c r="Z1170" s="285">
        <f>VLOOKUP(F1170,Terceros!A:B,2,FALSE)</f>
        <v>0</v>
      </c>
      <c r="AA1170" s="242">
        <f>VLOOKUP(H1170,CR!A$1:CK$26,89,FALSE)</f>
        <v>0</v>
      </c>
    </row>
    <row r="1171" spans="1:27" x14ac:dyDescent="0.25">
      <c r="A1171" s="5">
        <f t="shared" si="108"/>
        <v>1900</v>
      </c>
      <c r="B1171" s="5">
        <f t="shared" si="109"/>
        <v>1</v>
      </c>
      <c r="C1171" s="5" t="str">
        <f>VLOOKUP(B1171,Tablas!E$1:F$13,2,FALSE)</f>
        <v>1T</v>
      </c>
      <c r="D1171" s="60"/>
      <c r="E1171" s="55"/>
      <c r="F1171" s="243"/>
      <c r="G1171" s="419">
        <f>VLOOKUP(F1171,Terceros!A:C,3,FALSE)</f>
        <v>0</v>
      </c>
      <c r="H1171" s="243"/>
      <c r="I1171" s="56"/>
      <c r="J1171" s="286" t="str">
        <f t="shared" si="110"/>
        <v>n</v>
      </c>
      <c r="K1171" s="286">
        <f>VLOOKUP(F1171,Terceros!A:D,4,FALSE)</f>
        <v>0</v>
      </c>
      <c r="L1171" s="61" t="s">
        <v>63</v>
      </c>
      <c r="M1171" s="57"/>
      <c r="N1171" s="58"/>
      <c r="O1171" s="57">
        <f t="shared" si="112"/>
        <v>0</v>
      </c>
      <c r="P1171" s="59"/>
      <c r="Q1171" s="58"/>
      <c r="R1171" s="57">
        <f t="shared" si="113"/>
        <v>0</v>
      </c>
      <c r="S1171" s="99">
        <f t="shared" si="111"/>
        <v>0</v>
      </c>
      <c r="T1171" s="56"/>
      <c r="U1171" s="60"/>
      <c r="V1171" s="322"/>
      <c r="W1171" s="56"/>
      <c r="X1171" s="242">
        <f>VLOOKUP(F1171,Terceros!A$2:A$301,1,FALSE)</f>
        <v>0</v>
      </c>
      <c r="Y1171" s="238">
        <f>VLOOKUP(H1171,CR!A$3:A$27,1,FALSE)</f>
        <v>0</v>
      </c>
      <c r="Z1171" s="285">
        <f>VLOOKUP(F1171,Terceros!A:B,2,FALSE)</f>
        <v>0</v>
      </c>
      <c r="AA1171" s="242">
        <f>VLOOKUP(H1171,CR!A$1:CK$26,89,FALSE)</f>
        <v>0</v>
      </c>
    </row>
    <row r="1172" spans="1:27" x14ac:dyDescent="0.25">
      <c r="A1172" s="5">
        <f t="shared" si="108"/>
        <v>1900</v>
      </c>
      <c r="B1172" s="5">
        <f t="shared" si="109"/>
        <v>1</v>
      </c>
      <c r="C1172" s="5" t="str">
        <f>VLOOKUP(B1172,Tablas!E$1:F$13,2,FALSE)</f>
        <v>1T</v>
      </c>
      <c r="D1172" s="60"/>
      <c r="E1172" s="55"/>
      <c r="F1172" s="243"/>
      <c r="G1172" s="419">
        <f>VLOOKUP(F1172,Terceros!A:C,3,FALSE)</f>
        <v>0</v>
      </c>
      <c r="H1172" s="243"/>
      <c r="I1172" s="56"/>
      <c r="J1172" s="286" t="str">
        <f t="shared" si="110"/>
        <v>n</v>
      </c>
      <c r="K1172" s="286">
        <f>VLOOKUP(F1172,Terceros!A:D,4,FALSE)</f>
        <v>0</v>
      </c>
      <c r="L1172" s="61" t="s">
        <v>63</v>
      </c>
      <c r="M1172" s="57"/>
      <c r="N1172" s="58"/>
      <c r="O1172" s="57">
        <f t="shared" si="112"/>
        <v>0</v>
      </c>
      <c r="P1172" s="59"/>
      <c r="Q1172" s="58"/>
      <c r="R1172" s="57">
        <f t="shared" si="113"/>
        <v>0</v>
      </c>
      <c r="S1172" s="99">
        <f t="shared" si="111"/>
        <v>0</v>
      </c>
      <c r="T1172" s="56"/>
      <c r="U1172" s="60"/>
      <c r="V1172" s="322"/>
      <c r="W1172" s="56"/>
      <c r="X1172" s="242">
        <f>VLOOKUP(F1172,Terceros!A$2:A$301,1,FALSE)</f>
        <v>0</v>
      </c>
      <c r="Y1172" s="238">
        <f>VLOOKUP(H1172,CR!A$3:A$27,1,FALSE)</f>
        <v>0</v>
      </c>
      <c r="Z1172" s="285">
        <f>VLOOKUP(F1172,Terceros!A:B,2,FALSE)</f>
        <v>0</v>
      </c>
      <c r="AA1172" s="242">
        <f>VLOOKUP(H1172,CR!A$1:CK$26,89,FALSE)</f>
        <v>0</v>
      </c>
    </row>
    <row r="1173" spans="1:27" x14ac:dyDescent="0.25">
      <c r="A1173" s="5">
        <f t="shared" si="108"/>
        <v>1900</v>
      </c>
      <c r="B1173" s="5">
        <f t="shared" si="109"/>
        <v>1</v>
      </c>
      <c r="C1173" s="5" t="str">
        <f>VLOOKUP(B1173,Tablas!E$1:F$13,2,FALSE)</f>
        <v>1T</v>
      </c>
      <c r="D1173" s="60"/>
      <c r="E1173" s="55"/>
      <c r="F1173" s="243"/>
      <c r="G1173" s="419">
        <f>VLOOKUP(F1173,Terceros!A:C,3,FALSE)</f>
        <v>0</v>
      </c>
      <c r="H1173" s="243"/>
      <c r="I1173" s="56"/>
      <c r="J1173" s="286" t="str">
        <f t="shared" si="110"/>
        <v>n</v>
      </c>
      <c r="K1173" s="286">
        <f>VLOOKUP(F1173,Terceros!A:D,4,FALSE)</f>
        <v>0</v>
      </c>
      <c r="L1173" s="61" t="s">
        <v>63</v>
      </c>
      <c r="M1173" s="57"/>
      <c r="N1173" s="58"/>
      <c r="O1173" s="57">
        <f t="shared" si="112"/>
        <v>0</v>
      </c>
      <c r="P1173" s="59"/>
      <c r="Q1173" s="58"/>
      <c r="R1173" s="57">
        <f t="shared" si="113"/>
        <v>0</v>
      </c>
      <c r="S1173" s="99">
        <f t="shared" si="111"/>
        <v>0</v>
      </c>
      <c r="T1173" s="56"/>
      <c r="U1173" s="60"/>
      <c r="V1173" s="322"/>
      <c r="W1173" s="56"/>
      <c r="X1173" s="242">
        <f>VLOOKUP(F1173,Terceros!A$2:A$301,1,FALSE)</f>
        <v>0</v>
      </c>
      <c r="Y1173" s="238">
        <f>VLOOKUP(H1173,CR!A$3:A$27,1,FALSE)</f>
        <v>0</v>
      </c>
      <c r="Z1173" s="285">
        <f>VLOOKUP(F1173,Terceros!A:B,2,FALSE)</f>
        <v>0</v>
      </c>
      <c r="AA1173" s="242">
        <f>VLOOKUP(H1173,CR!A$1:CK$26,89,FALSE)</f>
        <v>0</v>
      </c>
    </row>
    <row r="1174" spans="1:27" x14ac:dyDescent="0.25">
      <c r="A1174" s="5">
        <f t="shared" si="108"/>
        <v>1900</v>
      </c>
      <c r="B1174" s="5">
        <f t="shared" si="109"/>
        <v>1</v>
      </c>
      <c r="C1174" s="5" t="str">
        <f>VLOOKUP(B1174,Tablas!E$1:F$13,2,FALSE)</f>
        <v>1T</v>
      </c>
      <c r="D1174" s="60"/>
      <c r="E1174" s="55"/>
      <c r="F1174" s="243"/>
      <c r="G1174" s="419">
        <f>VLOOKUP(F1174,Terceros!A:C,3,FALSE)</f>
        <v>0</v>
      </c>
      <c r="H1174" s="243"/>
      <c r="I1174" s="56"/>
      <c r="J1174" s="286" t="str">
        <f t="shared" si="110"/>
        <v>n</v>
      </c>
      <c r="K1174" s="286">
        <f>VLOOKUP(F1174,Terceros!A:D,4,FALSE)</f>
        <v>0</v>
      </c>
      <c r="L1174" s="61" t="s">
        <v>63</v>
      </c>
      <c r="M1174" s="57"/>
      <c r="N1174" s="58"/>
      <c r="O1174" s="57">
        <f t="shared" si="112"/>
        <v>0</v>
      </c>
      <c r="P1174" s="59"/>
      <c r="Q1174" s="58"/>
      <c r="R1174" s="57">
        <f t="shared" si="113"/>
        <v>0</v>
      </c>
      <c r="S1174" s="99">
        <f t="shared" si="111"/>
        <v>0</v>
      </c>
      <c r="T1174" s="56"/>
      <c r="U1174" s="60"/>
      <c r="V1174" s="322"/>
      <c r="W1174" s="56"/>
      <c r="X1174" s="242">
        <f>VLOOKUP(F1174,Terceros!A$2:A$301,1,FALSE)</f>
        <v>0</v>
      </c>
      <c r="Y1174" s="238">
        <f>VLOOKUP(H1174,CR!A$3:A$27,1,FALSE)</f>
        <v>0</v>
      </c>
      <c r="Z1174" s="285">
        <f>VLOOKUP(F1174,Terceros!A:B,2,FALSE)</f>
        <v>0</v>
      </c>
      <c r="AA1174" s="242">
        <f>VLOOKUP(H1174,CR!A$1:CK$26,89,FALSE)</f>
        <v>0</v>
      </c>
    </row>
    <row r="1175" spans="1:27" x14ac:dyDescent="0.25">
      <c r="A1175" s="5">
        <f t="shared" si="108"/>
        <v>1900</v>
      </c>
      <c r="B1175" s="5">
        <f t="shared" si="109"/>
        <v>1</v>
      </c>
      <c r="C1175" s="5" t="str">
        <f>VLOOKUP(B1175,Tablas!E$1:F$13,2,FALSE)</f>
        <v>1T</v>
      </c>
      <c r="D1175" s="60"/>
      <c r="E1175" s="55"/>
      <c r="F1175" s="243"/>
      <c r="G1175" s="419">
        <f>VLOOKUP(F1175,Terceros!A:C,3,FALSE)</f>
        <v>0</v>
      </c>
      <c r="H1175" s="243"/>
      <c r="I1175" s="56"/>
      <c r="J1175" s="286" t="str">
        <f t="shared" si="110"/>
        <v>n</v>
      </c>
      <c r="K1175" s="286">
        <f>VLOOKUP(F1175,Terceros!A:D,4,FALSE)</f>
        <v>0</v>
      </c>
      <c r="L1175" s="61" t="s">
        <v>63</v>
      </c>
      <c r="M1175" s="57"/>
      <c r="N1175" s="58"/>
      <c r="O1175" s="57">
        <f t="shared" si="112"/>
        <v>0</v>
      </c>
      <c r="P1175" s="59"/>
      <c r="Q1175" s="58"/>
      <c r="R1175" s="57">
        <f t="shared" si="113"/>
        <v>0</v>
      </c>
      <c r="S1175" s="99">
        <f t="shared" si="111"/>
        <v>0</v>
      </c>
      <c r="T1175" s="56"/>
      <c r="U1175" s="60"/>
      <c r="V1175" s="322"/>
      <c r="W1175" s="56"/>
      <c r="X1175" s="242">
        <f>VLOOKUP(F1175,Terceros!A$2:A$301,1,FALSE)</f>
        <v>0</v>
      </c>
      <c r="Y1175" s="238">
        <f>VLOOKUP(H1175,CR!A$3:A$27,1,FALSE)</f>
        <v>0</v>
      </c>
      <c r="Z1175" s="285">
        <f>VLOOKUP(F1175,Terceros!A:B,2,FALSE)</f>
        <v>0</v>
      </c>
      <c r="AA1175" s="242">
        <f>VLOOKUP(H1175,CR!A$1:CK$26,89,FALSE)</f>
        <v>0</v>
      </c>
    </row>
    <row r="1176" spans="1:27" x14ac:dyDescent="0.25">
      <c r="A1176" s="5">
        <f t="shared" si="108"/>
        <v>1900</v>
      </c>
      <c r="B1176" s="5">
        <f t="shared" si="109"/>
        <v>1</v>
      </c>
      <c r="C1176" s="5" t="str">
        <f>VLOOKUP(B1176,Tablas!E$1:F$13,2,FALSE)</f>
        <v>1T</v>
      </c>
      <c r="D1176" s="60"/>
      <c r="E1176" s="55"/>
      <c r="F1176" s="243"/>
      <c r="G1176" s="419">
        <f>VLOOKUP(F1176,Terceros!A:C,3,FALSE)</f>
        <v>0</v>
      </c>
      <c r="H1176" s="243"/>
      <c r="I1176" s="56"/>
      <c r="J1176" s="286" t="str">
        <f t="shared" si="110"/>
        <v>n</v>
      </c>
      <c r="K1176" s="286">
        <f>VLOOKUP(F1176,Terceros!A:D,4,FALSE)</f>
        <v>0</v>
      </c>
      <c r="L1176" s="61" t="s">
        <v>63</v>
      </c>
      <c r="M1176" s="57"/>
      <c r="N1176" s="58"/>
      <c r="O1176" s="57">
        <f t="shared" si="112"/>
        <v>0</v>
      </c>
      <c r="P1176" s="59"/>
      <c r="Q1176" s="58"/>
      <c r="R1176" s="57">
        <f t="shared" si="113"/>
        <v>0</v>
      </c>
      <c r="S1176" s="99">
        <f t="shared" si="111"/>
        <v>0</v>
      </c>
      <c r="T1176" s="56"/>
      <c r="U1176" s="60"/>
      <c r="V1176" s="322"/>
      <c r="W1176" s="56"/>
      <c r="X1176" s="242">
        <f>VLOOKUP(F1176,Terceros!A$2:A$301,1,FALSE)</f>
        <v>0</v>
      </c>
      <c r="Y1176" s="238">
        <f>VLOOKUP(H1176,CR!A$3:A$27,1,FALSE)</f>
        <v>0</v>
      </c>
      <c r="Z1176" s="285">
        <f>VLOOKUP(F1176,Terceros!A:B,2,FALSE)</f>
        <v>0</v>
      </c>
      <c r="AA1176" s="242">
        <f>VLOOKUP(H1176,CR!A$1:CK$26,89,FALSE)</f>
        <v>0</v>
      </c>
    </row>
    <row r="1177" spans="1:27" x14ac:dyDescent="0.25">
      <c r="A1177" s="5">
        <f t="shared" si="108"/>
        <v>1900</v>
      </c>
      <c r="B1177" s="5">
        <f t="shared" si="109"/>
        <v>1</v>
      </c>
      <c r="C1177" s="5" t="str">
        <f>VLOOKUP(B1177,Tablas!E$1:F$13,2,FALSE)</f>
        <v>1T</v>
      </c>
      <c r="D1177" s="60"/>
      <c r="E1177" s="55"/>
      <c r="F1177" s="243"/>
      <c r="G1177" s="419">
        <f>VLOOKUP(F1177,Terceros!A:C,3,FALSE)</f>
        <v>0</v>
      </c>
      <c r="H1177" s="243"/>
      <c r="I1177" s="56"/>
      <c r="J1177" s="286" t="str">
        <f t="shared" si="110"/>
        <v>n</v>
      </c>
      <c r="K1177" s="286">
        <f>VLOOKUP(F1177,Terceros!A:D,4,FALSE)</f>
        <v>0</v>
      </c>
      <c r="L1177" s="61" t="s">
        <v>63</v>
      </c>
      <c r="M1177" s="57"/>
      <c r="N1177" s="58"/>
      <c r="O1177" s="57">
        <f t="shared" si="112"/>
        <v>0</v>
      </c>
      <c r="P1177" s="59"/>
      <c r="Q1177" s="58"/>
      <c r="R1177" s="57">
        <f t="shared" si="113"/>
        <v>0</v>
      </c>
      <c r="S1177" s="99">
        <f t="shared" si="111"/>
        <v>0</v>
      </c>
      <c r="T1177" s="56"/>
      <c r="U1177" s="60"/>
      <c r="V1177" s="322"/>
      <c r="W1177" s="56"/>
      <c r="X1177" s="242">
        <f>VLOOKUP(F1177,Terceros!A$2:A$301,1,FALSE)</f>
        <v>0</v>
      </c>
      <c r="Y1177" s="238">
        <f>VLOOKUP(H1177,CR!A$3:A$27,1,FALSE)</f>
        <v>0</v>
      </c>
      <c r="Z1177" s="285">
        <f>VLOOKUP(F1177,Terceros!A:B,2,FALSE)</f>
        <v>0</v>
      </c>
      <c r="AA1177" s="242">
        <f>VLOOKUP(H1177,CR!A$1:CK$26,89,FALSE)</f>
        <v>0</v>
      </c>
    </row>
    <row r="1178" spans="1:27" x14ac:dyDescent="0.25">
      <c r="A1178" s="5">
        <f t="shared" ref="A1178:A1241" si="114">YEAR(D1178)</f>
        <v>1900</v>
      </c>
      <c r="B1178" s="5">
        <f t="shared" ref="B1178:B1241" si="115">MONTH(D1178)</f>
        <v>1</v>
      </c>
      <c r="C1178" s="5" t="str">
        <f>VLOOKUP(B1178,Tablas!E$1:F$13,2,FALSE)</f>
        <v>1T</v>
      </c>
      <c r="D1178" s="60"/>
      <c r="E1178" s="55"/>
      <c r="F1178" s="243"/>
      <c r="G1178" s="419">
        <f>VLOOKUP(F1178,Terceros!A:C,3,FALSE)</f>
        <v>0</v>
      </c>
      <c r="H1178" s="243"/>
      <c r="I1178" s="56"/>
      <c r="J1178" s="286" t="str">
        <f t="shared" ref="J1178:J1241" si="116">IF(N1178=0,"n",IF(Z1178="Cliente","r","s"))</f>
        <v>n</v>
      </c>
      <c r="K1178" s="286">
        <f>VLOOKUP(F1178,Terceros!A:D,4,FALSE)</f>
        <v>0</v>
      </c>
      <c r="L1178" s="61" t="s">
        <v>63</v>
      </c>
      <c r="M1178" s="57"/>
      <c r="N1178" s="58"/>
      <c r="O1178" s="57">
        <f t="shared" si="112"/>
        <v>0</v>
      </c>
      <c r="P1178" s="59"/>
      <c r="Q1178" s="58"/>
      <c r="R1178" s="57">
        <f t="shared" si="113"/>
        <v>0</v>
      </c>
      <c r="S1178" s="99">
        <f t="shared" ref="S1178:S1241" si="117">+M1178+O1178-R1178</f>
        <v>0</v>
      </c>
      <c r="T1178" s="56"/>
      <c r="U1178" s="60"/>
      <c r="V1178" s="322"/>
      <c r="W1178" s="56"/>
      <c r="X1178" s="242">
        <f>VLOOKUP(F1178,Terceros!A$2:A$301,1,FALSE)</f>
        <v>0</v>
      </c>
      <c r="Y1178" s="238">
        <f>VLOOKUP(H1178,CR!A$3:A$27,1,FALSE)</f>
        <v>0</v>
      </c>
      <c r="Z1178" s="285">
        <f>VLOOKUP(F1178,Terceros!A:B,2,FALSE)</f>
        <v>0</v>
      </c>
      <c r="AA1178" s="242">
        <f>VLOOKUP(H1178,CR!A$1:CK$26,89,FALSE)</f>
        <v>0</v>
      </c>
    </row>
    <row r="1179" spans="1:27" x14ac:dyDescent="0.25">
      <c r="A1179" s="5">
        <f t="shared" si="114"/>
        <v>1900</v>
      </c>
      <c r="B1179" s="5">
        <f t="shared" si="115"/>
        <v>1</v>
      </c>
      <c r="C1179" s="5" t="str">
        <f>VLOOKUP(B1179,Tablas!E$1:F$13,2,FALSE)</f>
        <v>1T</v>
      </c>
      <c r="D1179" s="60"/>
      <c r="E1179" s="55"/>
      <c r="F1179" s="243"/>
      <c r="G1179" s="419">
        <f>VLOOKUP(F1179,Terceros!A:C,3,FALSE)</f>
        <v>0</v>
      </c>
      <c r="H1179" s="243"/>
      <c r="I1179" s="56"/>
      <c r="J1179" s="286" t="str">
        <f t="shared" si="116"/>
        <v>n</v>
      </c>
      <c r="K1179" s="286">
        <f>VLOOKUP(F1179,Terceros!A:D,4,FALSE)</f>
        <v>0</v>
      </c>
      <c r="L1179" s="61" t="s">
        <v>63</v>
      </c>
      <c r="M1179" s="57"/>
      <c r="N1179" s="58"/>
      <c r="O1179" s="57">
        <f t="shared" si="112"/>
        <v>0</v>
      </c>
      <c r="P1179" s="59"/>
      <c r="Q1179" s="58"/>
      <c r="R1179" s="57">
        <f t="shared" si="113"/>
        <v>0</v>
      </c>
      <c r="S1179" s="99">
        <f t="shared" si="117"/>
        <v>0</v>
      </c>
      <c r="T1179" s="56"/>
      <c r="U1179" s="60"/>
      <c r="V1179" s="322"/>
      <c r="W1179" s="56"/>
      <c r="X1179" s="242">
        <f>VLOOKUP(F1179,Terceros!A$2:A$301,1,FALSE)</f>
        <v>0</v>
      </c>
      <c r="Y1179" s="238">
        <f>VLOOKUP(H1179,CR!A$3:A$27,1,FALSE)</f>
        <v>0</v>
      </c>
      <c r="Z1179" s="285">
        <f>VLOOKUP(F1179,Terceros!A:B,2,FALSE)</f>
        <v>0</v>
      </c>
      <c r="AA1179" s="242">
        <f>VLOOKUP(H1179,CR!A$1:CK$26,89,FALSE)</f>
        <v>0</v>
      </c>
    </row>
    <row r="1180" spans="1:27" x14ac:dyDescent="0.25">
      <c r="A1180" s="5">
        <f t="shared" si="114"/>
        <v>1900</v>
      </c>
      <c r="B1180" s="5">
        <f t="shared" si="115"/>
        <v>1</v>
      </c>
      <c r="C1180" s="5" t="str">
        <f>VLOOKUP(B1180,Tablas!E$1:F$13,2,FALSE)</f>
        <v>1T</v>
      </c>
      <c r="D1180" s="60"/>
      <c r="E1180" s="55"/>
      <c r="F1180" s="243"/>
      <c r="G1180" s="419">
        <f>VLOOKUP(F1180,Terceros!A:C,3,FALSE)</f>
        <v>0</v>
      </c>
      <c r="H1180" s="243"/>
      <c r="I1180" s="56"/>
      <c r="J1180" s="286" t="str">
        <f t="shared" si="116"/>
        <v>n</v>
      </c>
      <c r="K1180" s="286">
        <f>VLOOKUP(F1180,Terceros!A:D,4,FALSE)</f>
        <v>0</v>
      </c>
      <c r="L1180" s="61" t="s">
        <v>63</v>
      </c>
      <c r="M1180" s="57"/>
      <c r="N1180" s="58"/>
      <c r="O1180" s="57">
        <f t="shared" si="112"/>
        <v>0</v>
      </c>
      <c r="P1180" s="59"/>
      <c r="Q1180" s="58"/>
      <c r="R1180" s="57">
        <f t="shared" si="113"/>
        <v>0</v>
      </c>
      <c r="S1180" s="99">
        <f t="shared" si="117"/>
        <v>0</v>
      </c>
      <c r="T1180" s="56"/>
      <c r="U1180" s="60"/>
      <c r="V1180" s="322"/>
      <c r="W1180" s="56"/>
      <c r="X1180" s="242">
        <f>VLOOKUP(F1180,Terceros!A$2:A$301,1,FALSE)</f>
        <v>0</v>
      </c>
      <c r="Y1180" s="238">
        <f>VLOOKUP(H1180,CR!A$3:A$27,1,FALSE)</f>
        <v>0</v>
      </c>
      <c r="Z1180" s="285">
        <f>VLOOKUP(F1180,Terceros!A:B,2,FALSE)</f>
        <v>0</v>
      </c>
      <c r="AA1180" s="242">
        <f>VLOOKUP(H1180,CR!A$1:CK$26,89,FALSE)</f>
        <v>0</v>
      </c>
    </row>
    <row r="1181" spans="1:27" x14ac:dyDescent="0.25">
      <c r="A1181" s="5">
        <f t="shared" si="114"/>
        <v>1900</v>
      </c>
      <c r="B1181" s="5">
        <f t="shared" si="115"/>
        <v>1</v>
      </c>
      <c r="C1181" s="5" t="str">
        <f>VLOOKUP(B1181,Tablas!E$1:F$13,2,FALSE)</f>
        <v>1T</v>
      </c>
      <c r="D1181" s="60"/>
      <c r="E1181" s="55"/>
      <c r="F1181" s="243"/>
      <c r="G1181" s="419">
        <f>VLOOKUP(F1181,Terceros!A:C,3,FALSE)</f>
        <v>0</v>
      </c>
      <c r="H1181" s="243"/>
      <c r="I1181" s="56"/>
      <c r="J1181" s="286" t="str">
        <f t="shared" si="116"/>
        <v>n</v>
      </c>
      <c r="K1181" s="286">
        <f>VLOOKUP(F1181,Terceros!A:D,4,FALSE)</f>
        <v>0</v>
      </c>
      <c r="L1181" s="61" t="s">
        <v>63</v>
      </c>
      <c r="M1181" s="57"/>
      <c r="N1181" s="58"/>
      <c r="O1181" s="57">
        <f t="shared" si="112"/>
        <v>0</v>
      </c>
      <c r="P1181" s="59"/>
      <c r="Q1181" s="58"/>
      <c r="R1181" s="57">
        <f t="shared" si="113"/>
        <v>0</v>
      </c>
      <c r="S1181" s="99">
        <f t="shared" si="117"/>
        <v>0</v>
      </c>
      <c r="T1181" s="56"/>
      <c r="U1181" s="60"/>
      <c r="V1181" s="322"/>
      <c r="W1181" s="56"/>
      <c r="X1181" s="242">
        <f>VLOOKUP(F1181,Terceros!A$2:A$301,1,FALSE)</f>
        <v>0</v>
      </c>
      <c r="Y1181" s="238">
        <f>VLOOKUP(H1181,CR!A$3:A$27,1,FALSE)</f>
        <v>0</v>
      </c>
      <c r="Z1181" s="285">
        <f>VLOOKUP(F1181,Terceros!A:B,2,FALSE)</f>
        <v>0</v>
      </c>
      <c r="AA1181" s="242">
        <f>VLOOKUP(H1181,CR!A$1:CK$26,89,FALSE)</f>
        <v>0</v>
      </c>
    </row>
    <row r="1182" spans="1:27" x14ac:dyDescent="0.25">
      <c r="A1182" s="5">
        <f t="shared" si="114"/>
        <v>1900</v>
      </c>
      <c r="B1182" s="5">
        <f t="shared" si="115"/>
        <v>1</v>
      </c>
      <c r="C1182" s="5" t="str">
        <f>VLOOKUP(B1182,Tablas!E$1:F$13,2,FALSE)</f>
        <v>1T</v>
      </c>
      <c r="D1182" s="60"/>
      <c r="E1182" s="55"/>
      <c r="F1182" s="243"/>
      <c r="G1182" s="419">
        <f>VLOOKUP(F1182,Terceros!A:C,3,FALSE)</f>
        <v>0</v>
      </c>
      <c r="H1182" s="243"/>
      <c r="I1182" s="56"/>
      <c r="J1182" s="286" t="str">
        <f t="shared" si="116"/>
        <v>n</v>
      </c>
      <c r="K1182" s="286">
        <f>VLOOKUP(F1182,Terceros!A:D,4,FALSE)</f>
        <v>0</v>
      </c>
      <c r="L1182" s="61" t="s">
        <v>63</v>
      </c>
      <c r="M1182" s="57"/>
      <c r="N1182" s="58"/>
      <c r="O1182" s="57">
        <f t="shared" si="112"/>
        <v>0</v>
      </c>
      <c r="P1182" s="59"/>
      <c r="Q1182" s="58"/>
      <c r="R1182" s="57">
        <f t="shared" si="113"/>
        <v>0</v>
      </c>
      <c r="S1182" s="99">
        <f t="shared" si="117"/>
        <v>0</v>
      </c>
      <c r="T1182" s="56"/>
      <c r="U1182" s="60"/>
      <c r="V1182" s="322"/>
      <c r="W1182" s="56"/>
      <c r="X1182" s="242">
        <f>VLOOKUP(F1182,Terceros!A$2:A$301,1,FALSE)</f>
        <v>0</v>
      </c>
      <c r="Y1182" s="238">
        <f>VLOOKUP(H1182,CR!A$3:A$27,1,FALSE)</f>
        <v>0</v>
      </c>
      <c r="Z1182" s="285">
        <f>VLOOKUP(F1182,Terceros!A:B,2,FALSE)</f>
        <v>0</v>
      </c>
      <c r="AA1182" s="242">
        <f>VLOOKUP(H1182,CR!A$1:CK$26,89,FALSE)</f>
        <v>0</v>
      </c>
    </row>
    <row r="1183" spans="1:27" x14ac:dyDescent="0.25">
      <c r="A1183" s="5">
        <f t="shared" si="114"/>
        <v>1900</v>
      </c>
      <c r="B1183" s="5">
        <f t="shared" si="115"/>
        <v>1</v>
      </c>
      <c r="C1183" s="5" t="str">
        <f>VLOOKUP(B1183,Tablas!E$1:F$13,2,FALSE)</f>
        <v>1T</v>
      </c>
      <c r="D1183" s="60"/>
      <c r="E1183" s="55"/>
      <c r="F1183" s="243"/>
      <c r="G1183" s="419">
        <f>VLOOKUP(F1183,Terceros!A:C,3,FALSE)</f>
        <v>0</v>
      </c>
      <c r="H1183" s="243"/>
      <c r="I1183" s="56"/>
      <c r="J1183" s="286" t="str">
        <f t="shared" si="116"/>
        <v>n</v>
      </c>
      <c r="K1183" s="286">
        <f>VLOOKUP(F1183,Terceros!A:D,4,FALSE)</f>
        <v>0</v>
      </c>
      <c r="L1183" s="61" t="s">
        <v>63</v>
      </c>
      <c r="M1183" s="57"/>
      <c r="N1183" s="58"/>
      <c r="O1183" s="57">
        <f t="shared" si="112"/>
        <v>0</v>
      </c>
      <c r="P1183" s="59"/>
      <c r="Q1183" s="58"/>
      <c r="R1183" s="57">
        <f t="shared" si="113"/>
        <v>0</v>
      </c>
      <c r="S1183" s="99">
        <f t="shared" si="117"/>
        <v>0</v>
      </c>
      <c r="T1183" s="56"/>
      <c r="U1183" s="60"/>
      <c r="V1183" s="322"/>
      <c r="W1183" s="56"/>
      <c r="X1183" s="242">
        <f>VLOOKUP(F1183,Terceros!A$2:A$301,1,FALSE)</f>
        <v>0</v>
      </c>
      <c r="Y1183" s="238">
        <f>VLOOKUP(H1183,CR!A$3:A$27,1,FALSE)</f>
        <v>0</v>
      </c>
      <c r="Z1183" s="285">
        <f>VLOOKUP(F1183,Terceros!A:B,2,FALSE)</f>
        <v>0</v>
      </c>
      <c r="AA1183" s="242">
        <f>VLOOKUP(H1183,CR!A$1:CK$26,89,FALSE)</f>
        <v>0</v>
      </c>
    </row>
    <row r="1184" spans="1:27" x14ac:dyDescent="0.25">
      <c r="A1184" s="5">
        <f t="shared" si="114"/>
        <v>1900</v>
      </c>
      <c r="B1184" s="5">
        <f t="shared" si="115"/>
        <v>1</v>
      </c>
      <c r="C1184" s="5" t="str">
        <f>VLOOKUP(B1184,Tablas!E$1:F$13,2,FALSE)</f>
        <v>1T</v>
      </c>
      <c r="D1184" s="60"/>
      <c r="E1184" s="55"/>
      <c r="F1184" s="243"/>
      <c r="G1184" s="419">
        <f>VLOOKUP(F1184,Terceros!A:C,3,FALSE)</f>
        <v>0</v>
      </c>
      <c r="H1184" s="243"/>
      <c r="I1184" s="56"/>
      <c r="J1184" s="286" t="str">
        <f t="shared" si="116"/>
        <v>n</v>
      </c>
      <c r="K1184" s="286">
        <f>VLOOKUP(F1184,Terceros!A:D,4,FALSE)</f>
        <v>0</v>
      </c>
      <c r="L1184" s="61" t="s">
        <v>63</v>
      </c>
      <c r="M1184" s="57"/>
      <c r="N1184" s="58"/>
      <c r="O1184" s="57">
        <f t="shared" si="112"/>
        <v>0</v>
      </c>
      <c r="P1184" s="59"/>
      <c r="Q1184" s="58"/>
      <c r="R1184" s="57">
        <f t="shared" si="113"/>
        <v>0</v>
      </c>
      <c r="S1184" s="99">
        <f t="shared" si="117"/>
        <v>0</v>
      </c>
      <c r="T1184" s="56"/>
      <c r="U1184" s="60"/>
      <c r="V1184" s="322"/>
      <c r="W1184" s="56"/>
      <c r="X1184" s="242">
        <f>VLOOKUP(F1184,Terceros!A$2:A$301,1,FALSE)</f>
        <v>0</v>
      </c>
      <c r="Y1184" s="238">
        <f>VLOOKUP(H1184,CR!A$3:A$27,1,FALSE)</f>
        <v>0</v>
      </c>
      <c r="Z1184" s="285">
        <f>VLOOKUP(F1184,Terceros!A:B,2,FALSE)</f>
        <v>0</v>
      </c>
      <c r="AA1184" s="242">
        <f>VLOOKUP(H1184,CR!A$1:CK$26,89,FALSE)</f>
        <v>0</v>
      </c>
    </row>
    <row r="1185" spans="1:27" x14ac:dyDescent="0.25">
      <c r="A1185" s="5">
        <f t="shared" si="114"/>
        <v>1900</v>
      </c>
      <c r="B1185" s="5">
        <f t="shared" si="115"/>
        <v>1</v>
      </c>
      <c r="C1185" s="5" t="str">
        <f>VLOOKUP(B1185,Tablas!E$1:F$13,2,FALSE)</f>
        <v>1T</v>
      </c>
      <c r="D1185" s="60"/>
      <c r="E1185" s="55"/>
      <c r="F1185" s="243"/>
      <c r="G1185" s="419">
        <f>VLOOKUP(F1185,Terceros!A:C,3,FALSE)</f>
        <v>0</v>
      </c>
      <c r="H1185" s="243"/>
      <c r="I1185" s="56"/>
      <c r="J1185" s="286" t="str">
        <f t="shared" si="116"/>
        <v>n</v>
      </c>
      <c r="K1185" s="286">
        <f>VLOOKUP(F1185,Terceros!A:D,4,FALSE)</f>
        <v>0</v>
      </c>
      <c r="L1185" s="61" t="s">
        <v>63</v>
      </c>
      <c r="M1185" s="57"/>
      <c r="N1185" s="58"/>
      <c r="O1185" s="57">
        <f t="shared" si="112"/>
        <v>0</v>
      </c>
      <c r="P1185" s="59"/>
      <c r="Q1185" s="58"/>
      <c r="R1185" s="57">
        <f t="shared" si="113"/>
        <v>0</v>
      </c>
      <c r="S1185" s="99">
        <f t="shared" si="117"/>
        <v>0</v>
      </c>
      <c r="T1185" s="56"/>
      <c r="U1185" s="60"/>
      <c r="V1185" s="322"/>
      <c r="W1185" s="56"/>
      <c r="X1185" s="242">
        <f>VLOOKUP(F1185,Terceros!A$2:A$301,1,FALSE)</f>
        <v>0</v>
      </c>
      <c r="Y1185" s="238">
        <f>VLOOKUP(H1185,CR!A$3:A$27,1,FALSE)</f>
        <v>0</v>
      </c>
      <c r="Z1185" s="285">
        <f>VLOOKUP(F1185,Terceros!A:B,2,FALSE)</f>
        <v>0</v>
      </c>
      <c r="AA1185" s="242">
        <f>VLOOKUP(H1185,CR!A$1:CK$26,89,FALSE)</f>
        <v>0</v>
      </c>
    </row>
    <row r="1186" spans="1:27" x14ac:dyDescent="0.25">
      <c r="A1186" s="5">
        <f t="shared" si="114"/>
        <v>1900</v>
      </c>
      <c r="B1186" s="5">
        <f t="shared" si="115"/>
        <v>1</v>
      </c>
      <c r="C1186" s="5" t="str">
        <f>VLOOKUP(B1186,Tablas!E$1:F$13,2,FALSE)</f>
        <v>1T</v>
      </c>
      <c r="D1186" s="60"/>
      <c r="E1186" s="55"/>
      <c r="F1186" s="243"/>
      <c r="G1186" s="419">
        <f>VLOOKUP(F1186,Terceros!A:C,3,FALSE)</f>
        <v>0</v>
      </c>
      <c r="H1186" s="243"/>
      <c r="I1186" s="56"/>
      <c r="J1186" s="286" t="str">
        <f t="shared" si="116"/>
        <v>n</v>
      </c>
      <c r="K1186" s="286">
        <f>VLOOKUP(F1186,Terceros!A:D,4,FALSE)</f>
        <v>0</v>
      </c>
      <c r="L1186" s="61" t="s">
        <v>63</v>
      </c>
      <c r="M1186" s="57"/>
      <c r="N1186" s="58"/>
      <c r="O1186" s="57">
        <f t="shared" si="112"/>
        <v>0</v>
      </c>
      <c r="P1186" s="59"/>
      <c r="Q1186" s="58"/>
      <c r="R1186" s="57">
        <f t="shared" si="113"/>
        <v>0</v>
      </c>
      <c r="S1186" s="99">
        <f t="shared" si="117"/>
        <v>0</v>
      </c>
      <c r="T1186" s="56"/>
      <c r="U1186" s="60"/>
      <c r="V1186" s="322"/>
      <c r="W1186" s="56"/>
      <c r="X1186" s="242">
        <f>VLOOKUP(F1186,Terceros!A$2:A$301,1,FALSE)</f>
        <v>0</v>
      </c>
      <c r="Y1186" s="238">
        <f>VLOOKUP(H1186,CR!A$3:A$27,1,FALSE)</f>
        <v>0</v>
      </c>
      <c r="Z1186" s="285">
        <f>VLOOKUP(F1186,Terceros!A:B,2,FALSE)</f>
        <v>0</v>
      </c>
      <c r="AA1186" s="242">
        <f>VLOOKUP(H1186,CR!A$1:CK$26,89,FALSE)</f>
        <v>0</v>
      </c>
    </row>
    <row r="1187" spans="1:27" x14ac:dyDescent="0.25">
      <c r="A1187" s="5">
        <f t="shared" si="114"/>
        <v>1900</v>
      </c>
      <c r="B1187" s="5">
        <f t="shared" si="115"/>
        <v>1</v>
      </c>
      <c r="C1187" s="5" t="str">
        <f>VLOOKUP(B1187,Tablas!E$1:F$13,2,FALSE)</f>
        <v>1T</v>
      </c>
      <c r="D1187" s="60"/>
      <c r="E1187" s="55"/>
      <c r="F1187" s="243"/>
      <c r="G1187" s="419">
        <f>VLOOKUP(F1187,Terceros!A:C,3,FALSE)</f>
        <v>0</v>
      </c>
      <c r="H1187" s="243"/>
      <c r="I1187" s="56"/>
      <c r="J1187" s="286" t="str">
        <f t="shared" si="116"/>
        <v>n</v>
      </c>
      <c r="K1187" s="286">
        <f>VLOOKUP(F1187,Terceros!A:D,4,FALSE)</f>
        <v>0</v>
      </c>
      <c r="L1187" s="61" t="s">
        <v>63</v>
      </c>
      <c r="M1187" s="57"/>
      <c r="N1187" s="58"/>
      <c r="O1187" s="57">
        <f t="shared" si="112"/>
        <v>0</v>
      </c>
      <c r="P1187" s="59"/>
      <c r="Q1187" s="58"/>
      <c r="R1187" s="57">
        <f t="shared" si="113"/>
        <v>0</v>
      </c>
      <c r="S1187" s="99">
        <f t="shared" si="117"/>
        <v>0</v>
      </c>
      <c r="T1187" s="56"/>
      <c r="U1187" s="60"/>
      <c r="V1187" s="322"/>
      <c r="W1187" s="56"/>
      <c r="X1187" s="242">
        <f>VLOOKUP(F1187,Terceros!A$2:A$301,1,FALSE)</f>
        <v>0</v>
      </c>
      <c r="Y1187" s="238">
        <f>VLOOKUP(H1187,CR!A$3:A$27,1,FALSE)</f>
        <v>0</v>
      </c>
      <c r="Z1187" s="285">
        <f>VLOOKUP(F1187,Terceros!A:B,2,FALSE)</f>
        <v>0</v>
      </c>
      <c r="AA1187" s="242">
        <f>VLOOKUP(H1187,CR!A$1:CK$26,89,FALSE)</f>
        <v>0</v>
      </c>
    </row>
    <row r="1188" spans="1:27" x14ac:dyDescent="0.25">
      <c r="A1188" s="5">
        <f t="shared" si="114"/>
        <v>1900</v>
      </c>
      <c r="B1188" s="5">
        <f t="shared" si="115"/>
        <v>1</v>
      </c>
      <c r="C1188" s="5" t="str">
        <f>VLOOKUP(B1188,Tablas!E$1:F$13,2,FALSE)</f>
        <v>1T</v>
      </c>
      <c r="D1188" s="60"/>
      <c r="E1188" s="55"/>
      <c r="F1188" s="243"/>
      <c r="G1188" s="419">
        <f>VLOOKUP(F1188,Terceros!A:C,3,FALSE)</f>
        <v>0</v>
      </c>
      <c r="H1188" s="243"/>
      <c r="I1188" s="56"/>
      <c r="J1188" s="286" t="str">
        <f t="shared" si="116"/>
        <v>n</v>
      </c>
      <c r="K1188" s="286">
        <f>VLOOKUP(F1188,Terceros!A:D,4,FALSE)</f>
        <v>0</v>
      </c>
      <c r="L1188" s="61" t="s">
        <v>63</v>
      </c>
      <c r="M1188" s="57"/>
      <c r="N1188" s="58"/>
      <c r="O1188" s="57">
        <f t="shared" si="112"/>
        <v>0</v>
      </c>
      <c r="P1188" s="59"/>
      <c r="Q1188" s="58"/>
      <c r="R1188" s="57">
        <f t="shared" si="113"/>
        <v>0</v>
      </c>
      <c r="S1188" s="99">
        <f t="shared" si="117"/>
        <v>0</v>
      </c>
      <c r="T1188" s="56"/>
      <c r="U1188" s="60"/>
      <c r="V1188" s="322"/>
      <c r="W1188" s="56"/>
      <c r="X1188" s="242">
        <f>VLOOKUP(F1188,Terceros!A$2:A$301,1,FALSE)</f>
        <v>0</v>
      </c>
      <c r="Y1188" s="238">
        <f>VLOOKUP(H1188,CR!A$3:A$27,1,FALSE)</f>
        <v>0</v>
      </c>
      <c r="Z1188" s="285">
        <f>VLOOKUP(F1188,Terceros!A:B,2,FALSE)</f>
        <v>0</v>
      </c>
      <c r="AA1188" s="242">
        <f>VLOOKUP(H1188,CR!A$1:CK$26,89,FALSE)</f>
        <v>0</v>
      </c>
    </row>
    <row r="1189" spans="1:27" x14ac:dyDescent="0.25">
      <c r="A1189" s="5">
        <f t="shared" si="114"/>
        <v>1900</v>
      </c>
      <c r="B1189" s="5">
        <f t="shared" si="115"/>
        <v>1</v>
      </c>
      <c r="C1189" s="5" t="str">
        <f>VLOOKUP(B1189,Tablas!E$1:F$13,2,FALSE)</f>
        <v>1T</v>
      </c>
      <c r="D1189" s="60"/>
      <c r="E1189" s="55"/>
      <c r="F1189" s="243"/>
      <c r="G1189" s="419">
        <f>VLOOKUP(F1189,Terceros!A:C,3,FALSE)</f>
        <v>0</v>
      </c>
      <c r="H1189" s="243"/>
      <c r="I1189" s="56"/>
      <c r="J1189" s="286" t="str">
        <f t="shared" si="116"/>
        <v>n</v>
      </c>
      <c r="K1189" s="286">
        <f>VLOOKUP(F1189,Terceros!A:D,4,FALSE)</f>
        <v>0</v>
      </c>
      <c r="L1189" s="61" t="s">
        <v>63</v>
      </c>
      <c r="M1189" s="57"/>
      <c r="N1189" s="58"/>
      <c r="O1189" s="57">
        <f t="shared" si="112"/>
        <v>0</v>
      </c>
      <c r="P1189" s="59"/>
      <c r="Q1189" s="58"/>
      <c r="R1189" s="57">
        <f t="shared" si="113"/>
        <v>0</v>
      </c>
      <c r="S1189" s="99">
        <f t="shared" si="117"/>
        <v>0</v>
      </c>
      <c r="T1189" s="56"/>
      <c r="U1189" s="60"/>
      <c r="V1189" s="322"/>
      <c r="W1189" s="56"/>
      <c r="X1189" s="242">
        <f>VLOOKUP(F1189,Terceros!A$2:A$301,1,FALSE)</f>
        <v>0</v>
      </c>
      <c r="Y1189" s="238">
        <f>VLOOKUP(H1189,CR!A$3:A$27,1,FALSE)</f>
        <v>0</v>
      </c>
      <c r="Z1189" s="285">
        <f>VLOOKUP(F1189,Terceros!A:B,2,FALSE)</f>
        <v>0</v>
      </c>
      <c r="AA1189" s="242">
        <f>VLOOKUP(H1189,CR!A$1:CK$26,89,FALSE)</f>
        <v>0</v>
      </c>
    </row>
    <row r="1190" spans="1:27" x14ac:dyDescent="0.25">
      <c r="A1190" s="5">
        <f t="shared" si="114"/>
        <v>1900</v>
      </c>
      <c r="B1190" s="5">
        <f t="shared" si="115"/>
        <v>1</v>
      </c>
      <c r="C1190" s="5" t="str">
        <f>VLOOKUP(B1190,Tablas!E$1:F$13,2,FALSE)</f>
        <v>1T</v>
      </c>
      <c r="D1190" s="60"/>
      <c r="E1190" s="55"/>
      <c r="F1190" s="243"/>
      <c r="G1190" s="419">
        <f>VLOOKUP(F1190,Terceros!A:C,3,FALSE)</f>
        <v>0</v>
      </c>
      <c r="H1190" s="243"/>
      <c r="I1190" s="56"/>
      <c r="J1190" s="286" t="str">
        <f t="shared" si="116"/>
        <v>n</v>
      </c>
      <c r="K1190" s="286">
        <f>VLOOKUP(F1190,Terceros!A:D,4,FALSE)</f>
        <v>0</v>
      </c>
      <c r="L1190" s="61" t="s">
        <v>63</v>
      </c>
      <c r="M1190" s="57"/>
      <c r="N1190" s="58"/>
      <c r="O1190" s="57">
        <f t="shared" si="112"/>
        <v>0</v>
      </c>
      <c r="P1190" s="59"/>
      <c r="Q1190" s="58"/>
      <c r="R1190" s="57">
        <f t="shared" si="113"/>
        <v>0</v>
      </c>
      <c r="S1190" s="99">
        <f t="shared" si="117"/>
        <v>0</v>
      </c>
      <c r="T1190" s="56"/>
      <c r="U1190" s="60"/>
      <c r="V1190" s="322"/>
      <c r="W1190" s="56"/>
      <c r="X1190" s="242">
        <f>VLOOKUP(F1190,Terceros!A$2:A$301,1,FALSE)</f>
        <v>0</v>
      </c>
      <c r="Y1190" s="238">
        <f>VLOOKUP(H1190,CR!A$3:A$27,1,FALSE)</f>
        <v>0</v>
      </c>
      <c r="Z1190" s="285">
        <f>VLOOKUP(F1190,Terceros!A:B,2,FALSE)</f>
        <v>0</v>
      </c>
      <c r="AA1190" s="242">
        <f>VLOOKUP(H1190,CR!A$1:CK$26,89,FALSE)</f>
        <v>0</v>
      </c>
    </row>
    <row r="1191" spans="1:27" x14ac:dyDescent="0.25">
      <c r="A1191" s="5">
        <f t="shared" si="114"/>
        <v>1900</v>
      </c>
      <c r="B1191" s="5">
        <f t="shared" si="115"/>
        <v>1</v>
      </c>
      <c r="C1191" s="5" t="str">
        <f>VLOOKUP(B1191,Tablas!E$1:F$13,2,FALSE)</f>
        <v>1T</v>
      </c>
      <c r="D1191" s="60"/>
      <c r="E1191" s="55"/>
      <c r="F1191" s="243"/>
      <c r="G1191" s="419">
        <f>VLOOKUP(F1191,Terceros!A:C,3,FALSE)</f>
        <v>0</v>
      </c>
      <c r="H1191" s="243"/>
      <c r="I1191" s="56"/>
      <c r="J1191" s="286" t="str">
        <f t="shared" si="116"/>
        <v>n</v>
      </c>
      <c r="K1191" s="286">
        <f>VLOOKUP(F1191,Terceros!A:D,4,FALSE)</f>
        <v>0</v>
      </c>
      <c r="L1191" s="61" t="s">
        <v>63</v>
      </c>
      <c r="M1191" s="57"/>
      <c r="N1191" s="58"/>
      <c r="O1191" s="57">
        <f t="shared" si="112"/>
        <v>0</v>
      </c>
      <c r="P1191" s="59"/>
      <c r="Q1191" s="58"/>
      <c r="R1191" s="57">
        <f t="shared" si="113"/>
        <v>0</v>
      </c>
      <c r="S1191" s="99">
        <f t="shared" si="117"/>
        <v>0</v>
      </c>
      <c r="T1191" s="56"/>
      <c r="U1191" s="60"/>
      <c r="V1191" s="322"/>
      <c r="W1191" s="56"/>
      <c r="X1191" s="242">
        <f>VLOOKUP(F1191,Terceros!A$2:A$301,1,FALSE)</f>
        <v>0</v>
      </c>
      <c r="Y1191" s="238">
        <f>VLOOKUP(H1191,CR!A$3:A$27,1,FALSE)</f>
        <v>0</v>
      </c>
      <c r="Z1191" s="285">
        <f>VLOOKUP(F1191,Terceros!A:B,2,FALSE)</f>
        <v>0</v>
      </c>
      <c r="AA1191" s="242">
        <f>VLOOKUP(H1191,CR!A$1:CK$26,89,FALSE)</f>
        <v>0</v>
      </c>
    </row>
    <row r="1192" spans="1:27" x14ac:dyDescent="0.25">
      <c r="A1192" s="5">
        <f t="shared" si="114"/>
        <v>1900</v>
      </c>
      <c r="B1192" s="5">
        <f t="shared" si="115"/>
        <v>1</v>
      </c>
      <c r="C1192" s="5" t="str">
        <f>VLOOKUP(B1192,Tablas!E$1:F$13,2,FALSE)</f>
        <v>1T</v>
      </c>
      <c r="D1192" s="60"/>
      <c r="E1192" s="55"/>
      <c r="F1192" s="243"/>
      <c r="G1192" s="419">
        <f>VLOOKUP(F1192,Terceros!A:C,3,FALSE)</f>
        <v>0</v>
      </c>
      <c r="H1192" s="243"/>
      <c r="I1192" s="56"/>
      <c r="J1192" s="286" t="str">
        <f t="shared" si="116"/>
        <v>n</v>
      </c>
      <c r="K1192" s="286">
        <f>VLOOKUP(F1192,Terceros!A:D,4,FALSE)</f>
        <v>0</v>
      </c>
      <c r="L1192" s="61" t="s">
        <v>63</v>
      </c>
      <c r="M1192" s="57"/>
      <c r="N1192" s="58"/>
      <c r="O1192" s="57">
        <f t="shared" si="112"/>
        <v>0</v>
      </c>
      <c r="P1192" s="59"/>
      <c r="Q1192" s="58"/>
      <c r="R1192" s="57">
        <f t="shared" si="113"/>
        <v>0</v>
      </c>
      <c r="S1192" s="99">
        <f t="shared" si="117"/>
        <v>0</v>
      </c>
      <c r="T1192" s="56"/>
      <c r="U1192" s="60"/>
      <c r="V1192" s="322"/>
      <c r="W1192" s="56"/>
      <c r="X1192" s="242">
        <f>VLOOKUP(F1192,Terceros!A$2:A$301,1,FALSE)</f>
        <v>0</v>
      </c>
      <c r="Y1192" s="238">
        <f>VLOOKUP(H1192,CR!A$3:A$27,1,FALSE)</f>
        <v>0</v>
      </c>
      <c r="Z1192" s="285">
        <f>VLOOKUP(F1192,Terceros!A:B,2,FALSE)</f>
        <v>0</v>
      </c>
      <c r="AA1192" s="242">
        <f>VLOOKUP(H1192,CR!A$1:CK$26,89,FALSE)</f>
        <v>0</v>
      </c>
    </row>
    <row r="1193" spans="1:27" x14ac:dyDescent="0.25">
      <c r="A1193" s="5">
        <f t="shared" si="114"/>
        <v>1900</v>
      </c>
      <c r="B1193" s="5">
        <f t="shared" si="115"/>
        <v>1</v>
      </c>
      <c r="C1193" s="5" t="str">
        <f>VLOOKUP(B1193,Tablas!E$1:F$13,2,FALSE)</f>
        <v>1T</v>
      </c>
      <c r="D1193" s="60"/>
      <c r="E1193" s="55"/>
      <c r="F1193" s="243"/>
      <c r="G1193" s="419">
        <f>VLOOKUP(F1193,Terceros!A:C,3,FALSE)</f>
        <v>0</v>
      </c>
      <c r="H1193" s="243"/>
      <c r="I1193" s="56"/>
      <c r="J1193" s="286" t="str">
        <f t="shared" si="116"/>
        <v>n</v>
      </c>
      <c r="K1193" s="286">
        <f>VLOOKUP(F1193,Terceros!A:D,4,FALSE)</f>
        <v>0</v>
      </c>
      <c r="L1193" s="61" t="s">
        <v>63</v>
      </c>
      <c r="M1193" s="57"/>
      <c r="N1193" s="58"/>
      <c r="O1193" s="57">
        <f t="shared" si="112"/>
        <v>0</v>
      </c>
      <c r="P1193" s="59"/>
      <c r="Q1193" s="58"/>
      <c r="R1193" s="57">
        <f t="shared" si="113"/>
        <v>0</v>
      </c>
      <c r="S1193" s="99">
        <f t="shared" si="117"/>
        <v>0</v>
      </c>
      <c r="T1193" s="56"/>
      <c r="U1193" s="60"/>
      <c r="V1193" s="322"/>
      <c r="W1193" s="56"/>
      <c r="X1193" s="242">
        <f>VLOOKUP(F1193,Terceros!A$2:A$301,1,FALSE)</f>
        <v>0</v>
      </c>
      <c r="Y1193" s="238">
        <f>VLOOKUP(H1193,CR!A$3:A$27,1,FALSE)</f>
        <v>0</v>
      </c>
      <c r="Z1193" s="285">
        <f>VLOOKUP(F1193,Terceros!A:B,2,FALSE)</f>
        <v>0</v>
      </c>
      <c r="AA1193" s="242">
        <f>VLOOKUP(H1193,CR!A$1:CK$26,89,FALSE)</f>
        <v>0</v>
      </c>
    </row>
    <row r="1194" spans="1:27" x14ac:dyDescent="0.25">
      <c r="A1194" s="5">
        <f t="shared" si="114"/>
        <v>1900</v>
      </c>
      <c r="B1194" s="5">
        <f t="shared" si="115"/>
        <v>1</v>
      </c>
      <c r="C1194" s="5" t="str">
        <f>VLOOKUP(B1194,Tablas!E$1:F$13,2,FALSE)</f>
        <v>1T</v>
      </c>
      <c r="D1194" s="60"/>
      <c r="E1194" s="55"/>
      <c r="F1194" s="243"/>
      <c r="G1194" s="419">
        <f>VLOOKUP(F1194,Terceros!A:C,3,FALSE)</f>
        <v>0</v>
      </c>
      <c r="H1194" s="243"/>
      <c r="I1194" s="56"/>
      <c r="J1194" s="286" t="str">
        <f t="shared" si="116"/>
        <v>n</v>
      </c>
      <c r="K1194" s="286">
        <f>VLOOKUP(F1194,Terceros!A:D,4,FALSE)</f>
        <v>0</v>
      </c>
      <c r="L1194" s="61" t="s">
        <v>63</v>
      </c>
      <c r="M1194" s="57"/>
      <c r="N1194" s="58"/>
      <c r="O1194" s="57">
        <f t="shared" si="112"/>
        <v>0</v>
      </c>
      <c r="P1194" s="59"/>
      <c r="Q1194" s="58"/>
      <c r="R1194" s="57">
        <f t="shared" si="113"/>
        <v>0</v>
      </c>
      <c r="S1194" s="99">
        <f t="shared" si="117"/>
        <v>0</v>
      </c>
      <c r="T1194" s="56"/>
      <c r="U1194" s="60"/>
      <c r="V1194" s="322"/>
      <c r="W1194" s="56"/>
      <c r="X1194" s="242">
        <f>VLOOKUP(F1194,Terceros!A$2:A$301,1,FALSE)</f>
        <v>0</v>
      </c>
      <c r="Y1194" s="238">
        <f>VLOOKUP(H1194,CR!A$3:A$27,1,FALSE)</f>
        <v>0</v>
      </c>
      <c r="Z1194" s="285">
        <f>VLOOKUP(F1194,Terceros!A:B,2,FALSE)</f>
        <v>0</v>
      </c>
      <c r="AA1194" s="242">
        <f>VLOOKUP(H1194,CR!A$1:CK$26,89,FALSE)</f>
        <v>0</v>
      </c>
    </row>
    <row r="1195" spans="1:27" x14ac:dyDescent="0.25">
      <c r="A1195" s="5">
        <f t="shared" si="114"/>
        <v>1900</v>
      </c>
      <c r="B1195" s="5">
        <f t="shared" si="115"/>
        <v>1</v>
      </c>
      <c r="C1195" s="5" t="str">
        <f>VLOOKUP(B1195,Tablas!E$1:F$13,2,FALSE)</f>
        <v>1T</v>
      </c>
      <c r="D1195" s="60"/>
      <c r="E1195" s="55"/>
      <c r="F1195" s="243"/>
      <c r="G1195" s="419">
        <f>VLOOKUP(F1195,Terceros!A:C,3,FALSE)</f>
        <v>0</v>
      </c>
      <c r="H1195" s="243"/>
      <c r="I1195" s="56"/>
      <c r="J1195" s="286" t="str">
        <f t="shared" si="116"/>
        <v>n</v>
      </c>
      <c r="K1195" s="286">
        <f>VLOOKUP(F1195,Terceros!A:D,4,FALSE)</f>
        <v>0</v>
      </c>
      <c r="L1195" s="61" t="s">
        <v>63</v>
      </c>
      <c r="M1195" s="57"/>
      <c r="N1195" s="58"/>
      <c r="O1195" s="57">
        <f t="shared" si="112"/>
        <v>0</v>
      </c>
      <c r="P1195" s="59"/>
      <c r="Q1195" s="58"/>
      <c r="R1195" s="57">
        <f t="shared" si="113"/>
        <v>0</v>
      </c>
      <c r="S1195" s="99">
        <f t="shared" si="117"/>
        <v>0</v>
      </c>
      <c r="T1195" s="56"/>
      <c r="U1195" s="60"/>
      <c r="V1195" s="322"/>
      <c r="W1195" s="56"/>
      <c r="X1195" s="242">
        <f>VLOOKUP(F1195,Terceros!A$2:A$301,1,FALSE)</f>
        <v>0</v>
      </c>
      <c r="Y1195" s="238">
        <f>VLOOKUP(H1195,CR!A$3:A$27,1,FALSE)</f>
        <v>0</v>
      </c>
      <c r="Z1195" s="285">
        <f>VLOOKUP(F1195,Terceros!A:B,2,FALSE)</f>
        <v>0</v>
      </c>
      <c r="AA1195" s="242">
        <f>VLOOKUP(H1195,CR!A$1:CK$26,89,FALSE)</f>
        <v>0</v>
      </c>
    </row>
    <row r="1196" spans="1:27" x14ac:dyDescent="0.25">
      <c r="A1196" s="5">
        <f t="shared" si="114"/>
        <v>1900</v>
      </c>
      <c r="B1196" s="5">
        <f t="shared" si="115"/>
        <v>1</v>
      </c>
      <c r="C1196" s="5" t="str">
        <f>VLOOKUP(B1196,Tablas!E$1:F$13,2,FALSE)</f>
        <v>1T</v>
      </c>
      <c r="D1196" s="60"/>
      <c r="E1196" s="55"/>
      <c r="F1196" s="243"/>
      <c r="G1196" s="419">
        <f>VLOOKUP(F1196,Terceros!A:C,3,FALSE)</f>
        <v>0</v>
      </c>
      <c r="H1196" s="243"/>
      <c r="I1196" s="56"/>
      <c r="J1196" s="286" t="str">
        <f t="shared" si="116"/>
        <v>n</v>
      </c>
      <c r="K1196" s="286">
        <f>VLOOKUP(F1196,Terceros!A:D,4,FALSE)</f>
        <v>0</v>
      </c>
      <c r="L1196" s="61" t="s">
        <v>63</v>
      </c>
      <c r="M1196" s="57"/>
      <c r="N1196" s="58"/>
      <c r="O1196" s="57">
        <f t="shared" si="112"/>
        <v>0</v>
      </c>
      <c r="P1196" s="59"/>
      <c r="Q1196" s="58"/>
      <c r="R1196" s="57">
        <f t="shared" si="113"/>
        <v>0</v>
      </c>
      <c r="S1196" s="99">
        <f t="shared" si="117"/>
        <v>0</v>
      </c>
      <c r="T1196" s="56"/>
      <c r="U1196" s="60"/>
      <c r="V1196" s="322"/>
      <c r="W1196" s="56"/>
      <c r="X1196" s="242">
        <f>VLOOKUP(F1196,Terceros!A$2:A$301,1,FALSE)</f>
        <v>0</v>
      </c>
      <c r="Y1196" s="238">
        <f>VLOOKUP(H1196,CR!A$3:A$27,1,FALSE)</f>
        <v>0</v>
      </c>
      <c r="Z1196" s="285">
        <f>VLOOKUP(F1196,Terceros!A:B,2,FALSE)</f>
        <v>0</v>
      </c>
      <c r="AA1196" s="242">
        <f>VLOOKUP(H1196,CR!A$1:CK$26,89,FALSE)</f>
        <v>0</v>
      </c>
    </row>
    <row r="1197" spans="1:27" x14ac:dyDescent="0.25">
      <c r="A1197" s="5">
        <f t="shared" si="114"/>
        <v>1900</v>
      </c>
      <c r="B1197" s="5">
        <f t="shared" si="115"/>
        <v>1</v>
      </c>
      <c r="C1197" s="5" t="str">
        <f>VLOOKUP(B1197,Tablas!E$1:F$13,2,FALSE)</f>
        <v>1T</v>
      </c>
      <c r="D1197" s="60"/>
      <c r="E1197" s="55"/>
      <c r="F1197" s="243"/>
      <c r="G1197" s="419">
        <f>VLOOKUP(F1197,Terceros!A:C,3,FALSE)</f>
        <v>0</v>
      </c>
      <c r="H1197" s="243"/>
      <c r="I1197" s="56"/>
      <c r="J1197" s="286" t="str">
        <f t="shared" si="116"/>
        <v>n</v>
      </c>
      <c r="K1197" s="286">
        <f>VLOOKUP(F1197,Terceros!A:D,4,FALSE)</f>
        <v>0</v>
      </c>
      <c r="L1197" s="61" t="s">
        <v>63</v>
      </c>
      <c r="M1197" s="57"/>
      <c r="N1197" s="58"/>
      <c r="O1197" s="57">
        <f t="shared" si="112"/>
        <v>0</v>
      </c>
      <c r="P1197" s="59"/>
      <c r="Q1197" s="58"/>
      <c r="R1197" s="57">
        <f t="shared" si="113"/>
        <v>0</v>
      </c>
      <c r="S1197" s="99">
        <f t="shared" si="117"/>
        <v>0</v>
      </c>
      <c r="T1197" s="56"/>
      <c r="U1197" s="60"/>
      <c r="V1197" s="322"/>
      <c r="W1197" s="56"/>
      <c r="X1197" s="242">
        <f>VLOOKUP(F1197,Terceros!A$2:A$301,1,FALSE)</f>
        <v>0</v>
      </c>
      <c r="Y1197" s="238">
        <f>VLOOKUP(H1197,CR!A$3:A$27,1,FALSE)</f>
        <v>0</v>
      </c>
      <c r="Z1197" s="285">
        <f>VLOOKUP(F1197,Terceros!A:B,2,FALSE)</f>
        <v>0</v>
      </c>
      <c r="AA1197" s="242">
        <f>VLOOKUP(H1197,CR!A$1:CK$26,89,FALSE)</f>
        <v>0</v>
      </c>
    </row>
    <row r="1198" spans="1:27" x14ac:dyDescent="0.25">
      <c r="A1198" s="5">
        <f t="shared" si="114"/>
        <v>1900</v>
      </c>
      <c r="B1198" s="5">
        <f t="shared" si="115"/>
        <v>1</v>
      </c>
      <c r="C1198" s="5" t="str">
        <f>VLOOKUP(B1198,Tablas!E$1:F$13,2,FALSE)</f>
        <v>1T</v>
      </c>
      <c r="D1198" s="60"/>
      <c r="E1198" s="55"/>
      <c r="F1198" s="243"/>
      <c r="G1198" s="419">
        <f>VLOOKUP(F1198,Terceros!A:C,3,FALSE)</f>
        <v>0</v>
      </c>
      <c r="H1198" s="243"/>
      <c r="I1198" s="56"/>
      <c r="J1198" s="286" t="str">
        <f t="shared" si="116"/>
        <v>n</v>
      </c>
      <c r="K1198" s="286">
        <f>VLOOKUP(F1198,Terceros!A:D,4,FALSE)</f>
        <v>0</v>
      </c>
      <c r="L1198" s="61" t="s">
        <v>63</v>
      </c>
      <c r="M1198" s="57"/>
      <c r="N1198" s="58"/>
      <c r="O1198" s="57">
        <f t="shared" si="112"/>
        <v>0</v>
      </c>
      <c r="P1198" s="59"/>
      <c r="Q1198" s="58"/>
      <c r="R1198" s="57">
        <f t="shared" si="113"/>
        <v>0</v>
      </c>
      <c r="S1198" s="99">
        <f t="shared" si="117"/>
        <v>0</v>
      </c>
      <c r="T1198" s="56"/>
      <c r="U1198" s="60"/>
      <c r="V1198" s="322"/>
      <c r="W1198" s="56"/>
      <c r="X1198" s="242">
        <f>VLOOKUP(F1198,Terceros!A$2:A$301,1,FALSE)</f>
        <v>0</v>
      </c>
      <c r="Y1198" s="238">
        <f>VLOOKUP(H1198,CR!A$3:A$27,1,FALSE)</f>
        <v>0</v>
      </c>
      <c r="Z1198" s="285">
        <f>VLOOKUP(F1198,Terceros!A:B,2,FALSE)</f>
        <v>0</v>
      </c>
      <c r="AA1198" s="242">
        <f>VLOOKUP(H1198,CR!A$1:CK$26,89,FALSE)</f>
        <v>0</v>
      </c>
    </row>
    <row r="1199" spans="1:27" x14ac:dyDescent="0.25">
      <c r="A1199" s="5">
        <f t="shared" si="114"/>
        <v>1900</v>
      </c>
      <c r="B1199" s="5">
        <f t="shared" si="115"/>
        <v>1</v>
      </c>
      <c r="C1199" s="5" t="str">
        <f>VLOOKUP(B1199,Tablas!E$1:F$13,2,FALSE)</f>
        <v>1T</v>
      </c>
      <c r="D1199" s="60"/>
      <c r="E1199" s="55"/>
      <c r="F1199" s="243"/>
      <c r="G1199" s="419">
        <f>VLOOKUP(F1199,Terceros!A:C,3,FALSE)</f>
        <v>0</v>
      </c>
      <c r="H1199" s="243"/>
      <c r="I1199" s="56"/>
      <c r="J1199" s="286" t="str">
        <f t="shared" si="116"/>
        <v>n</v>
      </c>
      <c r="K1199" s="286">
        <f>VLOOKUP(F1199,Terceros!A:D,4,FALSE)</f>
        <v>0</v>
      </c>
      <c r="L1199" s="61" t="s">
        <v>63</v>
      </c>
      <c r="M1199" s="57"/>
      <c r="N1199" s="58"/>
      <c r="O1199" s="57">
        <f t="shared" si="112"/>
        <v>0</v>
      </c>
      <c r="P1199" s="59"/>
      <c r="Q1199" s="58"/>
      <c r="R1199" s="57">
        <f t="shared" si="113"/>
        <v>0</v>
      </c>
      <c r="S1199" s="99">
        <f t="shared" si="117"/>
        <v>0</v>
      </c>
      <c r="T1199" s="56"/>
      <c r="U1199" s="60"/>
      <c r="V1199" s="322"/>
      <c r="W1199" s="56"/>
      <c r="X1199" s="242">
        <f>VLOOKUP(F1199,Terceros!A$2:A$301,1,FALSE)</f>
        <v>0</v>
      </c>
      <c r="Y1199" s="238">
        <f>VLOOKUP(H1199,CR!A$3:A$27,1,FALSE)</f>
        <v>0</v>
      </c>
      <c r="Z1199" s="285">
        <f>VLOOKUP(F1199,Terceros!A:B,2,FALSE)</f>
        <v>0</v>
      </c>
      <c r="AA1199" s="242">
        <f>VLOOKUP(H1199,CR!A$1:CK$26,89,FALSE)</f>
        <v>0</v>
      </c>
    </row>
    <row r="1200" spans="1:27" x14ac:dyDescent="0.25">
      <c r="A1200" s="5">
        <f t="shared" si="114"/>
        <v>1900</v>
      </c>
      <c r="B1200" s="5">
        <f t="shared" si="115"/>
        <v>1</v>
      </c>
      <c r="C1200" s="5" t="str">
        <f>VLOOKUP(B1200,Tablas!E$1:F$13,2,FALSE)</f>
        <v>1T</v>
      </c>
      <c r="D1200" s="60"/>
      <c r="E1200" s="55"/>
      <c r="F1200" s="243"/>
      <c r="G1200" s="419">
        <f>VLOOKUP(F1200,Terceros!A:C,3,FALSE)</f>
        <v>0</v>
      </c>
      <c r="H1200" s="243"/>
      <c r="I1200" s="56"/>
      <c r="J1200" s="286" t="str">
        <f t="shared" si="116"/>
        <v>n</v>
      </c>
      <c r="K1200" s="286">
        <f>VLOOKUP(F1200,Terceros!A:D,4,FALSE)</f>
        <v>0</v>
      </c>
      <c r="L1200" s="61" t="s">
        <v>63</v>
      </c>
      <c r="M1200" s="57"/>
      <c r="N1200" s="58"/>
      <c r="O1200" s="57">
        <f t="shared" si="112"/>
        <v>0</v>
      </c>
      <c r="P1200" s="59"/>
      <c r="Q1200" s="58"/>
      <c r="R1200" s="57">
        <f t="shared" si="113"/>
        <v>0</v>
      </c>
      <c r="S1200" s="99">
        <f t="shared" si="117"/>
        <v>0</v>
      </c>
      <c r="T1200" s="56"/>
      <c r="U1200" s="60"/>
      <c r="V1200" s="322"/>
      <c r="W1200" s="56"/>
      <c r="X1200" s="242">
        <f>VLOOKUP(F1200,Terceros!A$2:A$301,1,FALSE)</f>
        <v>0</v>
      </c>
      <c r="Y1200" s="238">
        <f>VLOOKUP(H1200,CR!A$3:A$27,1,FALSE)</f>
        <v>0</v>
      </c>
      <c r="Z1200" s="285">
        <f>VLOOKUP(F1200,Terceros!A:B,2,FALSE)</f>
        <v>0</v>
      </c>
      <c r="AA1200" s="242">
        <f>VLOOKUP(H1200,CR!A$1:CK$26,89,FALSE)</f>
        <v>0</v>
      </c>
    </row>
    <row r="1201" spans="1:27" x14ac:dyDescent="0.25">
      <c r="A1201" s="5">
        <f t="shared" si="114"/>
        <v>1900</v>
      </c>
      <c r="B1201" s="5">
        <f t="shared" si="115"/>
        <v>1</v>
      </c>
      <c r="C1201" s="5" t="str">
        <f>VLOOKUP(B1201,Tablas!E$1:F$13,2,FALSE)</f>
        <v>1T</v>
      </c>
      <c r="D1201" s="60"/>
      <c r="E1201" s="55"/>
      <c r="F1201" s="243"/>
      <c r="G1201" s="419">
        <f>VLOOKUP(F1201,Terceros!A:C,3,FALSE)</f>
        <v>0</v>
      </c>
      <c r="H1201" s="243"/>
      <c r="I1201" s="56"/>
      <c r="J1201" s="286" t="str">
        <f t="shared" si="116"/>
        <v>n</v>
      </c>
      <c r="K1201" s="286">
        <f>VLOOKUP(F1201,Terceros!A:D,4,FALSE)</f>
        <v>0</v>
      </c>
      <c r="L1201" s="61" t="s">
        <v>63</v>
      </c>
      <c r="M1201" s="57"/>
      <c r="N1201" s="58"/>
      <c r="O1201" s="57">
        <f t="shared" si="112"/>
        <v>0</v>
      </c>
      <c r="P1201" s="59"/>
      <c r="Q1201" s="58"/>
      <c r="R1201" s="57">
        <f t="shared" si="113"/>
        <v>0</v>
      </c>
      <c r="S1201" s="99">
        <f t="shared" si="117"/>
        <v>0</v>
      </c>
      <c r="T1201" s="56"/>
      <c r="U1201" s="60"/>
      <c r="V1201" s="322"/>
      <c r="W1201" s="56"/>
      <c r="X1201" s="242">
        <f>VLOOKUP(F1201,Terceros!A$2:A$301,1,FALSE)</f>
        <v>0</v>
      </c>
      <c r="Y1201" s="238">
        <f>VLOOKUP(H1201,CR!A$3:A$27,1,FALSE)</f>
        <v>0</v>
      </c>
      <c r="Z1201" s="285">
        <f>VLOOKUP(F1201,Terceros!A:B,2,FALSE)</f>
        <v>0</v>
      </c>
      <c r="AA1201" s="242">
        <f>VLOOKUP(H1201,CR!A$1:CK$26,89,FALSE)</f>
        <v>0</v>
      </c>
    </row>
    <row r="1202" spans="1:27" x14ac:dyDescent="0.25">
      <c r="A1202" s="5">
        <f t="shared" si="114"/>
        <v>1900</v>
      </c>
      <c r="B1202" s="5">
        <f t="shared" si="115"/>
        <v>1</v>
      </c>
      <c r="C1202" s="5" t="str">
        <f>VLOOKUP(B1202,Tablas!E$1:F$13,2,FALSE)</f>
        <v>1T</v>
      </c>
      <c r="D1202" s="60"/>
      <c r="E1202" s="55"/>
      <c r="F1202" s="243"/>
      <c r="G1202" s="419">
        <f>VLOOKUP(F1202,Terceros!A:C,3,FALSE)</f>
        <v>0</v>
      </c>
      <c r="H1202" s="243"/>
      <c r="I1202" s="56"/>
      <c r="J1202" s="286" t="str">
        <f t="shared" si="116"/>
        <v>n</v>
      </c>
      <c r="K1202" s="286">
        <f>VLOOKUP(F1202,Terceros!A:D,4,FALSE)</f>
        <v>0</v>
      </c>
      <c r="L1202" s="61" t="s">
        <v>63</v>
      </c>
      <c r="M1202" s="57"/>
      <c r="N1202" s="58"/>
      <c r="O1202" s="57">
        <f t="shared" si="112"/>
        <v>0</v>
      </c>
      <c r="P1202" s="59"/>
      <c r="Q1202" s="58"/>
      <c r="R1202" s="57">
        <f t="shared" si="113"/>
        <v>0</v>
      </c>
      <c r="S1202" s="99">
        <f t="shared" si="117"/>
        <v>0</v>
      </c>
      <c r="T1202" s="56"/>
      <c r="U1202" s="60"/>
      <c r="V1202" s="322"/>
      <c r="W1202" s="56"/>
      <c r="X1202" s="242">
        <f>VLOOKUP(F1202,Terceros!A$2:A$301,1,FALSE)</f>
        <v>0</v>
      </c>
      <c r="Y1202" s="238">
        <f>VLOOKUP(H1202,CR!A$3:A$27,1,FALSE)</f>
        <v>0</v>
      </c>
      <c r="Z1202" s="285">
        <f>VLOOKUP(F1202,Terceros!A:B,2,FALSE)</f>
        <v>0</v>
      </c>
      <c r="AA1202" s="242">
        <f>VLOOKUP(H1202,CR!A$1:CK$26,89,FALSE)</f>
        <v>0</v>
      </c>
    </row>
    <row r="1203" spans="1:27" x14ac:dyDescent="0.25">
      <c r="A1203" s="5">
        <f t="shared" si="114"/>
        <v>1900</v>
      </c>
      <c r="B1203" s="5">
        <f t="shared" si="115"/>
        <v>1</v>
      </c>
      <c r="C1203" s="5" t="str">
        <f>VLOOKUP(B1203,Tablas!E$1:F$13,2,FALSE)</f>
        <v>1T</v>
      </c>
      <c r="D1203" s="60"/>
      <c r="E1203" s="55"/>
      <c r="F1203" s="243"/>
      <c r="G1203" s="419">
        <f>VLOOKUP(F1203,Terceros!A:C,3,FALSE)</f>
        <v>0</v>
      </c>
      <c r="H1203" s="243"/>
      <c r="I1203" s="56"/>
      <c r="J1203" s="286" t="str">
        <f t="shared" si="116"/>
        <v>n</v>
      </c>
      <c r="K1203" s="286">
        <f>VLOOKUP(F1203,Terceros!A:D,4,FALSE)</f>
        <v>0</v>
      </c>
      <c r="L1203" s="61" t="s">
        <v>63</v>
      </c>
      <c r="M1203" s="57"/>
      <c r="N1203" s="58"/>
      <c r="O1203" s="57">
        <f t="shared" si="112"/>
        <v>0</v>
      </c>
      <c r="P1203" s="59"/>
      <c r="Q1203" s="58"/>
      <c r="R1203" s="57">
        <f t="shared" si="113"/>
        <v>0</v>
      </c>
      <c r="S1203" s="99">
        <f t="shared" si="117"/>
        <v>0</v>
      </c>
      <c r="T1203" s="56"/>
      <c r="U1203" s="60"/>
      <c r="V1203" s="322"/>
      <c r="W1203" s="56"/>
      <c r="X1203" s="242">
        <f>VLOOKUP(F1203,Terceros!A$2:A$301,1,FALSE)</f>
        <v>0</v>
      </c>
      <c r="Y1203" s="238">
        <f>VLOOKUP(H1203,CR!A$3:A$27,1,FALSE)</f>
        <v>0</v>
      </c>
      <c r="Z1203" s="285">
        <f>VLOOKUP(F1203,Terceros!A:B,2,FALSE)</f>
        <v>0</v>
      </c>
      <c r="AA1203" s="242">
        <f>VLOOKUP(H1203,CR!A$1:CK$26,89,FALSE)</f>
        <v>0</v>
      </c>
    </row>
    <row r="1204" spans="1:27" x14ac:dyDescent="0.25">
      <c r="A1204" s="5">
        <f t="shared" si="114"/>
        <v>1900</v>
      </c>
      <c r="B1204" s="5">
        <f t="shared" si="115"/>
        <v>1</v>
      </c>
      <c r="C1204" s="5" t="str">
        <f>VLOOKUP(B1204,Tablas!E$1:F$13,2,FALSE)</f>
        <v>1T</v>
      </c>
      <c r="D1204" s="60"/>
      <c r="E1204" s="55"/>
      <c r="F1204" s="243"/>
      <c r="G1204" s="419">
        <f>VLOOKUP(F1204,Terceros!A:C,3,FALSE)</f>
        <v>0</v>
      </c>
      <c r="H1204" s="243"/>
      <c r="I1204" s="56"/>
      <c r="J1204" s="286" t="str">
        <f t="shared" si="116"/>
        <v>n</v>
      </c>
      <c r="K1204" s="286">
        <f>VLOOKUP(F1204,Terceros!A:D,4,FALSE)</f>
        <v>0</v>
      </c>
      <c r="L1204" s="61" t="s">
        <v>63</v>
      </c>
      <c r="M1204" s="57"/>
      <c r="N1204" s="58"/>
      <c r="O1204" s="57">
        <f t="shared" si="112"/>
        <v>0</v>
      </c>
      <c r="P1204" s="59"/>
      <c r="Q1204" s="58"/>
      <c r="R1204" s="57">
        <f t="shared" si="113"/>
        <v>0</v>
      </c>
      <c r="S1204" s="99">
        <f t="shared" si="117"/>
        <v>0</v>
      </c>
      <c r="T1204" s="56"/>
      <c r="U1204" s="60"/>
      <c r="V1204" s="322"/>
      <c r="W1204" s="56"/>
      <c r="X1204" s="242">
        <f>VLOOKUP(F1204,Terceros!A$2:A$301,1,FALSE)</f>
        <v>0</v>
      </c>
      <c r="Y1204" s="238">
        <f>VLOOKUP(H1204,CR!A$3:A$27,1,FALSE)</f>
        <v>0</v>
      </c>
      <c r="Z1204" s="285">
        <f>VLOOKUP(F1204,Terceros!A:B,2,FALSE)</f>
        <v>0</v>
      </c>
      <c r="AA1204" s="242">
        <f>VLOOKUP(H1204,CR!A$1:CK$26,89,FALSE)</f>
        <v>0</v>
      </c>
    </row>
    <row r="1205" spans="1:27" x14ac:dyDescent="0.25">
      <c r="A1205" s="5">
        <f t="shared" si="114"/>
        <v>1900</v>
      </c>
      <c r="B1205" s="5">
        <f t="shared" si="115"/>
        <v>1</v>
      </c>
      <c r="C1205" s="5" t="str">
        <f>VLOOKUP(B1205,Tablas!E$1:F$13,2,FALSE)</f>
        <v>1T</v>
      </c>
      <c r="D1205" s="60"/>
      <c r="E1205" s="55"/>
      <c r="F1205" s="243"/>
      <c r="G1205" s="419">
        <f>VLOOKUP(F1205,Terceros!A:C,3,FALSE)</f>
        <v>0</v>
      </c>
      <c r="H1205" s="243"/>
      <c r="I1205" s="56"/>
      <c r="J1205" s="286" t="str">
        <f t="shared" si="116"/>
        <v>n</v>
      </c>
      <c r="K1205" s="286">
        <f>VLOOKUP(F1205,Terceros!A:D,4,FALSE)</f>
        <v>0</v>
      </c>
      <c r="L1205" s="61" t="s">
        <v>63</v>
      </c>
      <c r="M1205" s="57"/>
      <c r="N1205" s="58"/>
      <c r="O1205" s="57">
        <f t="shared" si="112"/>
        <v>0</v>
      </c>
      <c r="P1205" s="59"/>
      <c r="Q1205" s="58"/>
      <c r="R1205" s="57">
        <f t="shared" si="113"/>
        <v>0</v>
      </c>
      <c r="S1205" s="99">
        <f t="shared" si="117"/>
        <v>0</v>
      </c>
      <c r="T1205" s="56"/>
      <c r="U1205" s="60"/>
      <c r="V1205" s="322"/>
      <c r="W1205" s="56"/>
      <c r="X1205" s="242">
        <f>VLOOKUP(F1205,Terceros!A$2:A$301,1,FALSE)</f>
        <v>0</v>
      </c>
      <c r="Y1205" s="238">
        <f>VLOOKUP(H1205,CR!A$3:A$27,1,FALSE)</f>
        <v>0</v>
      </c>
      <c r="Z1205" s="285">
        <f>VLOOKUP(F1205,Terceros!A:B,2,FALSE)</f>
        <v>0</v>
      </c>
      <c r="AA1205" s="242">
        <f>VLOOKUP(H1205,CR!A$1:CK$26,89,FALSE)</f>
        <v>0</v>
      </c>
    </row>
    <row r="1206" spans="1:27" x14ac:dyDescent="0.25">
      <c r="A1206" s="5">
        <f t="shared" si="114"/>
        <v>1900</v>
      </c>
      <c r="B1206" s="5">
        <f t="shared" si="115"/>
        <v>1</v>
      </c>
      <c r="C1206" s="5" t="str">
        <f>VLOOKUP(B1206,Tablas!E$1:F$13,2,FALSE)</f>
        <v>1T</v>
      </c>
      <c r="D1206" s="60"/>
      <c r="E1206" s="55"/>
      <c r="F1206" s="243"/>
      <c r="G1206" s="419">
        <f>VLOOKUP(F1206,Terceros!A:C,3,FALSE)</f>
        <v>0</v>
      </c>
      <c r="H1206" s="243"/>
      <c r="I1206" s="56"/>
      <c r="J1206" s="286" t="str">
        <f t="shared" si="116"/>
        <v>n</v>
      </c>
      <c r="K1206" s="286">
        <f>VLOOKUP(F1206,Terceros!A:D,4,FALSE)</f>
        <v>0</v>
      </c>
      <c r="L1206" s="61" t="s">
        <v>63</v>
      </c>
      <c r="M1206" s="57"/>
      <c r="N1206" s="58"/>
      <c r="O1206" s="57">
        <f t="shared" si="112"/>
        <v>0</v>
      </c>
      <c r="P1206" s="59"/>
      <c r="Q1206" s="58"/>
      <c r="R1206" s="57">
        <f t="shared" si="113"/>
        <v>0</v>
      </c>
      <c r="S1206" s="99">
        <f t="shared" si="117"/>
        <v>0</v>
      </c>
      <c r="T1206" s="56"/>
      <c r="U1206" s="60"/>
      <c r="V1206" s="322"/>
      <c r="W1206" s="56"/>
      <c r="X1206" s="242">
        <f>VLOOKUP(F1206,Terceros!A$2:A$301,1,FALSE)</f>
        <v>0</v>
      </c>
      <c r="Y1206" s="238">
        <f>VLOOKUP(H1206,CR!A$3:A$27,1,FALSE)</f>
        <v>0</v>
      </c>
      <c r="Z1206" s="285">
        <f>VLOOKUP(F1206,Terceros!A:B,2,FALSE)</f>
        <v>0</v>
      </c>
      <c r="AA1206" s="242">
        <f>VLOOKUP(H1206,CR!A$1:CK$26,89,FALSE)</f>
        <v>0</v>
      </c>
    </row>
    <row r="1207" spans="1:27" x14ac:dyDescent="0.25">
      <c r="A1207" s="5">
        <f t="shared" si="114"/>
        <v>1900</v>
      </c>
      <c r="B1207" s="5">
        <f t="shared" si="115"/>
        <v>1</v>
      </c>
      <c r="C1207" s="5" t="str">
        <f>VLOOKUP(B1207,Tablas!E$1:F$13,2,FALSE)</f>
        <v>1T</v>
      </c>
      <c r="D1207" s="60"/>
      <c r="E1207" s="55"/>
      <c r="F1207" s="243"/>
      <c r="G1207" s="419">
        <f>VLOOKUP(F1207,Terceros!A:C,3,FALSE)</f>
        <v>0</v>
      </c>
      <c r="H1207" s="243"/>
      <c r="I1207" s="56"/>
      <c r="J1207" s="286" t="str">
        <f t="shared" si="116"/>
        <v>n</v>
      </c>
      <c r="K1207" s="286">
        <f>VLOOKUP(F1207,Terceros!A:D,4,FALSE)</f>
        <v>0</v>
      </c>
      <c r="L1207" s="61" t="s">
        <v>63</v>
      </c>
      <c r="M1207" s="57"/>
      <c r="N1207" s="58"/>
      <c r="O1207" s="57">
        <f t="shared" si="112"/>
        <v>0</v>
      </c>
      <c r="P1207" s="59"/>
      <c r="Q1207" s="58"/>
      <c r="R1207" s="57">
        <f t="shared" si="113"/>
        <v>0</v>
      </c>
      <c r="S1207" s="99">
        <f t="shared" si="117"/>
        <v>0</v>
      </c>
      <c r="T1207" s="56"/>
      <c r="U1207" s="60"/>
      <c r="V1207" s="322"/>
      <c r="W1207" s="56"/>
      <c r="X1207" s="242">
        <f>VLOOKUP(F1207,Terceros!A$2:A$301,1,FALSE)</f>
        <v>0</v>
      </c>
      <c r="Y1207" s="238">
        <f>VLOOKUP(H1207,CR!A$3:A$27,1,FALSE)</f>
        <v>0</v>
      </c>
      <c r="Z1207" s="285">
        <f>VLOOKUP(F1207,Terceros!A:B,2,FALSE)</f>
        <v>0</v>
      </c>
      <c r="AA1207" s="242">
        <f>VLOOKUP(H1207,CR!A$1:CK$26,89,FALSE)</f>
        <v>0</v>
      </c>
    </row>
    <row r="1208" spans="1:27" x14ac:dyDescent="0.25">
      <c r="A1208" s="5">
        <f t="shared" si="114"/>
        <v>1900</v>
      </c>
      <c r="B1208" s="5">
        <f t="shared" si="115"/>
        <v>1</v>
      </c>
      <c r="C1208" s="5" t="str">
        <f>VLOOKUP(B1208,Tablas!E$1:F$13,2,FALSE)</f>
        <v>1T</v>
      </c>
      <c r="D1208" s="60"/>
      <c r="E1208" s="55"/>
      <c r="F1208" s="243"/>
      <c r="G1208" s="419">
        <f>VLOOKUP(F1208,Terceros!A:C,3,FALSE)</f>
        <v>0</v>
      </c>
      <c r="H1208" s="243"/>
      <c r="I1208" s="56"/>
      <c r="J1208" s="286" t="str">
        <f t="shared" si="116"/>
        <v>n</v>
      </c>
      <c r="K1208" s="286">
        <f>VLOOKUP(F1208,Terceros!A:D,4,FALSE)</f>
        <v>0</v>
      </c>
      <c r="L1208" s="61" t="s">
        <v>63</v>
      </c>
      <c r="M1208" s="57"/>
      <c r="N1208" s="58"/>
      <c r="O1208" s="57">
        <f t="shared" si="112"/>
        <v>0</v>
      </c>
      <c r="P1208" s="59"/>
      <c r="Q1208" s="58"/>
      <c r="R1208" s="57">
        <f t="shared" si="113"/>
        <v>0</v>
      </c>
      <c r="S1208" s="99">
        <f t="shared" si="117"/>
        <v>0</v>
      </c>
      <c r="T1208" s="56"/>
      <c r="U1208" s="60"/>
      <c r="V1208" s="322"/>
      <c r="W1208" s="56"/>
      <c r="X1208" s="242">
        <f>VLOOKUP(F1208,Terceros!A$2:A$301,1,FALSE)</f>
        <v>0</v>
      </c>
      <c r="Y1208" s="238">
        <f>VLOOKUP(H1208,CR!A$3:A$27,1,FALSE)</f>
        <v>0</v>
      </c>
      <c r="Z1208" s="285">
        <f>VLOOKUP(F1208,Terceros!A:B,2,FALSE)</f>
        <v>0</v>
      </c>
      <c r="AA1208" s="242">
        <f>VLOOKUP(H1208,CR!A$1:CK$26,89,FALSE)</f>
        <v>0</v>
      </c>
    </row>
    <row r="1209" spans="1:27" x14ac:dyDescent="0.25">
      <c r="A1209" s="5">
        <f t="shared" si="114"/>
        <v>1900</v>
      </c>
      <c r="B1209" s="5">
        <f t="shared" si="115"/>
        <v>1</v>
      </c>
      <c r="C1209" s="5" t="str">
        <f>VLOOKUP(B1209,Tablas!E$1:F$13,2,FALSE)</f>
        <v>1T</v>
      </c>
      <c r="D1209" s="60"/>
      <c r="E1209" s="55"/>
      <c r="F1209" s="243"/>
      <c r="G1209" s="419">
        <f>VLOOKUP(F1209,Terceros!A:C,3,FALSE)</f>
        <v>0</v>
      </c>
      <c r="H1209" s="243"/>
      <c r="I1209" s="56"/>
      <c r="J1209" s="286" t="str">
        <f t="shared" si="116"/>
        <v>n</v>
      </c>
      <c r="K1209" s="286">
        <f>VLOOKUP(F1209,Terceros!A:D,4,FALSE)</f>
        <v>0</v>
      </c>
      <c r="L1209" s="61" t="s">
        <v>63</v>
      </c>
      <c r="M1209" s="57"/>
      <c r="N1209" s="58"/>
      <c r="O1209" s="57">
        <f t="shared" si="112"/>
        <v>0</v>
      </c>
      <c r="P1209" s="59"/>
      <c r="Q1209" s="58"/>
      <c r="R1209" s="57">
        <f t="shared" si="113"/>
        <v>0</v>
      </c>
      <c r="S1209" s="99">
        <f t="shared" si="117"/>
        <v>0</v>
      </c>
      <c r="T1209" s="56"/>
      <c r="U1209" s="60"/>
      <c r="V1209" s="322"/>
      <c r="W1209" s="56"/>
      <c r="X1209" s="242">
        <f>VLOOKUP(F1209,Terceros!A$2:A$301,1,FALSE)</f>
        <v>0</v>
      </c>
      <c r="Y1209" s="238">
        <f>VLOOKUP(H1209,CR!A$3:A$27,1,FALSE)</f>
        <v>0</v>
      </c>
      <c r="Z1209" s="285">
        <f>VLOOKUP(F1209,Terceros!A:B,2,FALSE)</f>
        <v>0</v>
      </c>
      <c r="AA1209" s="242">
        <f>VLOOKUP(H1209,CR!A$1:CK$26,89,FALSE)</f>
        <v>0</v>
      </c>
    </row>
    <row r="1210" spans="1:27" x14ac:dyDescent="0.25">
      <c r="A1210" s="5">
        <f t="shared" si="114"/>
        <v>1900</v>
      </c>
      <c r="B1210" s="5">
        <f t="shared" si="115"/>
        <v>1</v>
      </c>
      <c r="C1210" s="5" t="str">
        <f>VLOOKUP(B1210,Tablas!E$1:F$13,2,FALSE)</f>
        <v>1T</v>
      </c>
      <c r="D1210" s="60"/>
      <c r="E1210" s="55"/>
      <c r="F1210" s="243"/>
      <c r="G1210" s="419">
        <f>VLOOKUP(F1210,Terceros!A:C,3,FALSE)</f>
        <v>0</v>
      </c>
      <c r="H1210" s="243"/>
      <c r="I1210" s="56"/>
      <c r="J1210" s="286" t="str">
        <f t="shared" si="116"/>
        <v>n</v>
      </c>
      <c r="K1210" s="286">
        <f>VLOOKUP(F1210,Terceros!A:D,4,FALSE)</f>
        <v>0</v>
      </c>
      <c r="L1210" s="61" t="s">
        <v>63</v>
      </c>
      <c r="M1210" s="57"/>
      <c r="N1210" s="58"/>
      <c r="O1210" s="57">
        <f t="shared" si="112"/>
        <v>0</v>
      </c>
      <c r="P1210" s="59"/>
      <c r="Q1210" s="58"/>
      <c r="R1210" s="57">
        <f t="shared" si="113"/>
        <v>0</v>
      </c>
      <c r="S1210" s="99">
        <f t="shared" si="117"/>
        <v>0</v>
      </c>
      <c r="T1210" s="56"/>
      <c r="U1210" s="60"/>
      <c r="V1210" s="322"/>
      <c r="W1210" s="56"/>
      <c r="X1210" s="242">
        <f>VLOOKUP(F1210,Terceros!A$2:A$301,1,FALSE)</f>
        <v>0</v>
      </c>
      <c r="Y1210" s="238">
        <f>VLOOKUP(H1210,CR!A$3:A$27,1,FALSE)</f>
        <v>0</v>
      </c>
      <c r="Z1210" s="285">
        <f>VLOOKUP(F1210,Terceros!A:B,2,FALSE)</f>
        <v>0</v>
      </c>
      <c r="AA1210" s="242">
        <f>VLOOKUP(H1210,CR!A$1:CK$26,89,FALSE)</f>
        <v>0</v>
      </c>
    </row>
    <row r="1211" spans="1:27" x14ac:dyDescent="0.25">
      <c r="A1211" s="5">
        <f t="shared" si="114"/>
        <v>1900</v>
      </c>
      <c r="B1211" s="5">
        <f t="shared" si="115"/>
        <v>1</v>
      </c>
      <c r="C1211" s="5" t="str">
        <f>VLOOKUP(B1211,Tablas!E$1:F$13,2,FALSE)</f>
        <v>1T</v>
      </c>
      <c r="D1211" s="60"/>
      <c r="E1211" s="55"/>
      <c r="F1211" s="243"/>
      <c r="G1211" s="419">
        <f>VLOOKUP(F1211,Terceros!A:C,3,FALSE)</f>
        <v>0</v>
      </c>
      <c r="H1211" s="243"/>
      <c r="I1211" s="56"/>
      <c r="J1211" s="286" t="str">
        <f t="shared" si="116"/>
        <v>n</v>
      </c>
      <c r="K1211" s="286">
        <f>VLOOKUP(F1211,Terceros!A:D,4,FALSE)</f>
        <v>0</v>
      </c>
      <c r="L1211" s="61" t="s">
        <v>63</v>
      </c>
      <c r="M1211" s="57"/>
      <c r="N1211" s="58"/>
      <c r="O1211" s="57">
        <f t="shared" si="112"/>
        <v>0</v>
      </c>
      <c r="P1211" s="59"/>
      <c r="Q1211" s="58"/>
      <c r="R1211" s="57">
        <f t="shared" si="113"/>
        <v>0</v>
      </c>
      <c r="S1211" s="99">
        <f t="shared" si="117"/>
        <v>0</v>
      </c>
      <c r="T1211" s="56"/>
      <c r="U1211" s="60"/>
      <c r="V1211" s="322"/>
      <c r="W1211" s="56"/>
      <c r="X1211" s="242">
        <f>VLOOKUP(F1211,Terceros!A$2:A$301,1,FALSE)</f>
        <v>0</v>
      </c>
      <c r="Y1211" s="238">
        <f>VLOOKUP(H1211,CR!A$3:A$27,1,FALSE)</f>
        <v>0</v>
      </c>
      <c r="Z1211" s="285">
        <f>VLOOKUP(F1211,Terceros!A:B,2,FALSE)</f>
        <v>0</v>
      </c>
      <c r="AA1211" s="242">
        <f>VLOOKUP(H1211,CR!A$1:CK$26,89,FALSE)</f>
        <v>0</v>
      </c>
    </row>
    <row r="1212" spans="1:27" x14ac:dyDescent="0.25">
      <c r="A1212" s="5">
        <f t="shared" si="114"/>
        <v>1900</v>
      </c>
      <c r="B1212" s="5">
        <f t="shared" si="115"/>
        <v>1</v>
      </c>
      <c r="C1212" s="5" t="str">
        <f>VLOOKUP(B1212,Tablas!E$1:F$13,2,FALSE)</f>
        <v>1T</v>
      </c>
      <c r="D1212" s="60"/>
      <c r="E1212" s="55"/>
      <c r="F1212" s="243"/>
      <c r="G1212" s="419">
        <f>VLOOKUP(F1212,Terceros!A:C,3,FALSE)</f>
        <v>0</v>
      </c>
      <c r="H1212" s="243"/>
      <c r="I1212" s="56"/>
      <c r="J1212" s="286" t="str">
        <f t="shared" si="116"/>
        <v>n</v>
      </c>
      <c r="K1212" s="286">
        <f>VLOOKUP(F1212,Terceros!A:D,4,FALSE)</f>
        <v>0</v>
      </c>
      <c r="L1212" s="61" t="s">
        <v>63</v>
      </c>
      <c r="M1212" s="57"/>
      <c r="N1212" s="58"/>
      <c r="O1212" s="57">
        <f t="shared" si="112"/>
        <v>0</v>
      </c>
      <c r="P1212" s="59"/>
      <c r="Q1212" s="58"/>
      <c r="R1212" s="57">
        <f t="shared" si="113"/>
        <v>0</v>
      </c>
      <c r="S1212" s="99">
        <f t="shared" si="117"/>
        <v>0</v>
      </c>
      <c r="T1212" s="56"/>
      <c r="U1212" s="60"/>
      <c r="V1212" s="322"/>
      <c r="W1212" s="56"/>
      <c r="X1212" s="242">
        <f>VLOOKUP(F1212,Terceros!A$2:A$301,1,FALSE)</f>
        <v>0</v>
      </c>
      <c r="Y1212" s="238">
        <f>VLOOKUP(H1212,CR!A$3:A$27,1,FALSE)</f>
        <v>0</v>
      </c>
      <c r="Z1212" s="285">
        <f>VLOOKUP(F1212,Terceros!A:B,2,FALSE)</f>
        <v>0</v>
      </c>
      <c r="AA1212" s="242">
        <f>VLOOKUP(H1212,CR!A$1:CK$26,89,FALSE)</f>
        <v>0</v>
      </c>
    </row>
    <row r="1213" spans="1:27" x14ac:dyDescent="0.25">
      <c r="A1213" s="5">
        <f t="shared" si="114"/>
        <v>1900</v>
      </c>
      <c r="B1213" s="5">
        <f t="shared" si="115"/>
        <v>1</v>
      </c>
      <c r="C1213" s="5" t="str">
        <f>VLOOKUP(B1213,Tablas!E$1:F$13,2,FALSE)</f>
        <v>1T</v>
      </c>
      <c r="D1213" s="60"/>
      <c r="E1213" s="55"/>
      <c r="F1213" s="243"/>
      <c r="G1213" s="419">
        <f>VLOOKUP(F1213,Terceros!A:C,3,FALSE)</f>
        <v>0</v>
      </c>
      <c r="H1213" s="243"/>
      <c r="I1213" s="56"/>
      <c r="J1213" s="286" t="str">
        <f t="shared" si="116"/>
        <v>n</v>
      </c>
      <c r="K1213" s="286">
        <f>VLOOKUP(F1213,Terceros!A:D,4,FALSE)</f>
        <v>0</v>
      </c>
      <c r="L1213" s="61" t="s">
        <v>63</v>
      </c>
      <c r="M1213" s="57"/>
      <c r="N1213" s="58"/>
      <c r="O1213" s="57">
        <f t="shared" si="112"/>
        <v>0</v>
      </c>
      <c r="P1213" s="59"/>
      <c r="Q1213" s="58"/>
      <c r="R1213" s="57">
        <f t="shared" si="113"/>
        <v>0</v>
      </c>
      <c r="S1213" s="99">
        <f t="shared" si="117"/>
        <v>0</v>
      </c>
      <c r="T1213" s="56"/>
      <c r="U1213" s="60"/>
      <c r="V1213" s="322"/>
      <c r="W1213" s="56"/>
      <c r="X1213" s="242">
        <f>VLOOKUP(F1213,Terceros!A$2:A$301,1,FALSE)</f>
        <v>0</v>
      </c>
      <c r="Y1213" s="238">
        <f>VLOOKUP(H1213,CR!A$3:A$27,1,FALSE)</f>
        <v>0</v>
      </c>
      <c r="Z1213" s="285">
        <f>VLOOKUP(F1213,Terceros!A:B,2,FALSE)</f>
        <v>0</v>
      </c>
      <c r="AA1213" s="242">
        <f>VLOOKUP(H1213,CR!A$1:CK$26,89,FALSE)</f>
        <v>0</v>
      </c>
    </row>
    <row r="1214" spans="1:27" x14ac:dyDescent="0.25">
      <c r="A1214" s="5">
        <f t="shared" si="114"/>
        <v>1900</v>
      </c>
      <c r="B1214" s="5">
        <f t="shared" si="115"/>
        <v>1</v>
      </c>
      <c r="C1214" s="5" t="str">
        <f>VLOOKUP(B1214,Tablas!E$1:F$13,2,FALSE)</f>
        <v>1T</v>
      </c>
      <c r="D1214" s="60"/>
      <c r="E1214" s="55"/>
      <c r="F1214" s="243"/>
      <c r="G1214" s="419">
        <f>VLOOKUP(F1214,Terceros!A:C,3,FALSE)</f>
        <v>0</v>
      </c>
      <c r="H1214" s="243"/>
      <c r="I1214" s="56"/>
      <c r="J1214" s="286" t="str">
        <f t="shared" si="116"/>
        <v>n</v>
      </c>
      <c r="K1214" s="286">
        <f>VLOOKUP(F1214,Terceros!A:D,4,FALSE)</f>
        <v>0</v>
      </c>
      <c r="L1214" s="61" t="s">
        <v>63</v>
      </c>
      <c r="M1214" s="57"/>
      <c r="N1214" s="58"/>
      <c r="O1214" s="57">
        <f t="shared" si="112"/>
        <v>0</v>
      </c>
      <c r="P1214" s="59"/>
      <c r="Q1214" s="58"/>
      <c r="R1214" s="57">
        <f t="shared" si="113"/>
        <v>0</v>
      </c>
      <c r="S1214" s="99">
        <f t="shared" si="117"/>
        <v>0</v>
      </c>
      <c r="T1214" s="56"/>
      <c r="U1214" s="60"/>
      <c r="V1214" s="322"/>
      <c r="W1214" s="56"/>
      <c r="X1214" s="242">
        <f>VLOOKUP(F1214,Terceros!A$2:A$301,1,FALSE)</f>
        <v>0</v>
      </c>
      <c r="Y1214" s="238">
        <f>VLOOKUP(H1214,CR!A$3:A$27,1,FALSE)</f>
        <v>0</v>
      </c>
      <c r="Z1214" s="285">
        <f>VLOOKUP(F1214,Terceros!A:B,2,FALSE)</f>
        <v>0</v>
      </c>
      <c r="AA1214" s="242">
        <f>VLOOKUP(H1214,CR!A$1:CK$26,89,FALSE)</f>
        <v>0</v>
      </c>
    </row>
    <row r="1215" spans="1:27" x14ac:dyDescent="0.25">
      <c r="A1215" s="5">
        <f t="shared" si="114"/>
        <v>1900</v>
      </c>
      <c r="B1215" s="5">
        <f t="shared" si="115"/>
        <v>1</v>
      </c>
      <c r="C1215" s="5" t="str">
        <f>VLOOKUP(B1215,Tablas!E$1:F$13,2,FALSE)</f>
        <v>1T</v>
      </c>
      <c r="D1215" s="60"/>
      <c r="E1215" s="55"/>
      <c r="F1215" s="243"/>
      <c r="G1215" s="419">
        <f>VLOOKUP(F1215,Terceros!A:C,3,FALSE)</f>
        <v>0</v>
      </c>
      <c r="H1215" s="243"/>
      <c r="I1215" s="56"/>
      <c r="J1215" s="286" t="str">
        <f t="shared" si="116"/>
        <v>n</v>
      </c>
      <c r="K1215" s="286">
        <f>VLOOKUP(F1215,Terceros!A:D,4,FALSE)</f>
        <v>0</v>
      </c>
      <c r="L1215" s="61" t="s">
        <v>63</v>
      </c>
      <c r="M1215" s="57"/>
      <c r="N1215" s="58"/>
      <c r="O1215" s="57">
        <f t="shared" si="112"/>
        <v>0</v>
      </c>
      <c r="P1215" s="59"/>
      <c r="Q1215" s="58"/>
      <c r="R1215" s="57">
        <f t="shared" si="113"/>
        <v>0</v>
      </c>
      <c r="S1215" s="99">
        <f t="shared" si="117"/>
        <v>0</v>
      </c>
      <c r="T1215" s="56"/>
      <c r="U1215" s="60"/>
      <c r="V1215" s="322"/>
      <c r="W1215" s="56"/>
      <c r="X1215" s="242">
        <f>VLOOKUP(F1215,Terceros!A$2:A$301,1,FALSE)</f>
        <v>0</v>
      </c>
      <c r="Y1215" s="238">
        <f>VLOOKUP(H1215,CR!A$3:A$27,1,FALSE)</f>
        <v>0</v>
      </c>
      <c r="Z1215" s="285">
        <f>VLOOKUP(F1215,Terceros!A:B,2,FALSE)</f>
        <v>0</v>
      </c>
      <c r="AA1215" s="242">
        <f>VLOOKUP(H1215,CR!A$1:CK$26,89,FALSE)</f>
        <v>0</v>
      </c>
    </row>
    <row r="1216" spans="1:27" x14ac:dyDescent="0.25">
      <c r="A1216" s="5">
        <f t="shared" si="114"/>
        <v>1900</v>
      </c>
      <c r="B1216" s="5">
        <f t="shared" si="115"/>
        <v>1</v>
      </c>
      <c r="C1216" s="5" t="str">
        <f>VLOOKUP(B1216,Tablas!E$1:F$13,2,FALSE)</f>
        <v>1T</v>
      </c>
      <c r="D1216" s="60"/>
      <c r="E1216" s="55"/>
      <c r="F1216" s="243"/>
      <c r="G1216" s="419">
        <f>VLOOKUP(F1216,Terceros!A:C,3,FALSE)</f>
        <v>0</v>
      </c>
      <c r="H1216" s="243"/>
      <c r="I1216" s="56"/>
      <c r="J1216" s="286" t="str">
        <f t="shared" si="116"/>
        <v>n</v>
      </c>
      <c r="K1216" s="286">
        <f>VLOOKUP(F1216,Terceros!A:D,4,FALSE)</f>
        <v>0</v>
      </c>
      <c r="L1216" s="61" t="s">
        <v>63</v>
      </c>
      <c r="M1216" s="57"/>
      <c r="N1216" s="58"/>
      <c r="O1216" s="57">
        <f t="shared" si="112"/>
        <v>0</v>
      </c>
      <c r="P1216" s="59"/>
      <c r="Q1216" s="58"/>
      <c r="R1216" s="57">
        <f t="shared" si="113"/>
        <v>0</v>
      </c>
      <c r="S1216" s="99">
        <f t="shared" si="117"/>
        <v>0</v>
      </c>
      <c r="T1216" s="56"/>
      <c r="U1216" s="60"/>
      <c r="V1216" s="322"/>
      <c r="W1216" s="56"/>
      <c r="X1216" s="242">
        <f>VLOOKUP(F1216,Terceros!A$2:A$301,1,FALSE)</f>
        <v>0</v>
      </c>
      <c r="Y1216" s="238">
        <f>VLOOKUP(H1216,CR!A$3:A$27,1,FALSE)</f>
        <v>0</v>
      </c>
      <c r="Z1216" s="285">
        <f>VLOOKUP(F1216,Terceros!A:B,2,FALSE)</f>
        <v>0</v>
      </c>
      <c r="AA1216" s="242">
        <f>VLOOKUP(H1216,CR!A$1:CK$26,89,FALSE)</f>
        <v>0</v>
      </c>
    </row>
    <row r="1217" spans="1:27" x14ac:dyDescent="0.25">
      <c r="A1217" s="5">
        <f t="shared" si="114"/>
        <v>1900</v>
      </c>
      <c r="B1217" s="5">
        <f t="shared" si="115"/>
        <v>1</v>
      </c>
      <c r="C1217" s="5" t="str">
        <f>VLOOKUP(B1217,Tablas!E$1:F$13,2,FALSE)</f>
        <v>1T</v>
      </c>
      <c r="D1217" s="60"/>
      <c r="E1217" s="55"/>
      <c r="F1217" s="243"/>
      <c r="G1217" s="419">
        <f>VLOOKUP(F1217,Terceros!A:C,3,FALSE)</f>
        <v>0</v>
      </c>
      <c r="H1217" s="243"/>
      <c r="I1217" s="56"/>
      <c r="J1217" s="286" t="str">
        <f t="shared" si="116"/>
        <v>n</v>
      </c>
      <c r="K1217" s="286">
        <f>VLOOKUP(F1217,Terceros!A:D,4,FALSE)</f>
        <v>0</v>
      </c>
      <c r="L1217" s="61" t="s">
        <v>63</v>
      </c>
      <c r="M1217" s="57"/>
      <c r="N1217" s="58"/>
      <c r="O1217" s="57">
        <f t="shared" si="112"/>
        <v>0</v>
      </c>
      <c r="P1217" s="59"/>
      <c r="Q1217" s="58"/>
      <c r="R1217" s="57">
        <f t="shared" si="113"/>
        <v>0</v>
      </c>
      <c r="S1217" s="99">
        <f t="shared" si="117"/>
        <v>0</v>
      </c>
      <c r="T1217" s="56"/>
      <c r="U1217" s="60"/>
      <c r="V1217" s="322"/>
      <c r="W1217" s="56"/>
      <c r="X1217" s="242">
        <f>VLOOKUP(F1217,Terceros!A$2:A$301,1,FALSE)</f>
        <v>0</v>
      </c>
      <c r="Y1217" s="238">
        <f>VLOOKUP(H1217,CR!A$3:A$27,1,FALSE)</f>
        <v>0</v>
      </c>
      <c r="Z1217" s="285">
        <f>VLOOKUP(F1217,Terceros!A:B,2,FALSE)</f>
        <v>0</v>
      </c>
      <c r="AA1217" s="242">
        <f>VLOOKUP(H1217,CR!A$1:CK$26,89,FALSE)</f>
        <v>0</v>
      </c>
    </row>
    <row r="1218" spans="1:27" x14ac:dyDescent="0.25">
      <c r="A1218" s="5">
        <f t="shared" si="114"/>
        <v>1900</v>
      </c>
      <c r="B1218" s="5">
        <f t="shared" si="115"/>
        <v>1</v>
      </c>
      <c r="C1218" s="5" t="str">
        <f>VLOOKUP(B1218,Tablas!E$1:F$13,2,FALSE)</f>
        <v>1T</v>
      </c>
      <c r="D1218" s="60"/>
      <c r="E1218" s="55"/>
      <c r="F1218" s="243"/>
      <c r="G1218" s="419">
        <f>VLOOKUP(F1218,Terceros!A:C,3,FALSE)</f>
        <v>0</v>
      </c>
      <c r="H1218" s="243"/>
      <c r="I1218" s="56"/>
      <c r="J1218" s="286" t="str">
        <f t="shared" si="116"/>
        <v>n</v>
      </c>
      <c r="K1218" s="286">
        <f>VLOOKUP(F1218,Terceros!A:D,4,FALSE)</f>
        <v>0</v>
      </c>
      <c r="L1218" s="61" t="s">
        <v>63</v>
      </c>
      <c r="M1218" s="57"/>
      <c r="N1218" s="58"/>
      <c r="O1218" s="57">
        <f t="shared" si="112"/>
        <v>0</v>
      </c>
      <c r="P1218" s="59"/>
      <c r="Q1218" s="58"/>
      <c r="R1218" s="57">
        <f t="shared" si="113"/>
        <v>0</v>
      </c>
      <c r="S1218" s="99">
        <f t="shared" si="117"/>
        <v>0</v>
      </c>
      <c r="T1218" s="56"/>
      <c r="U1218" s="60"/>
      <c r="V1218" s="322"/>
      <c r="W1218" s="56"/>
      <c r="X1218" s="242">
        <f>VLOOKUP(F1218,Terceros!A$2:A$301,1,FALSE)</f>
        <v>0</v>
      </c>
      <c r="Y1218" s="238">
        <f>VLOOKUP(H1218,CR!A$3:A$27,1,FALSE)</f>
        <v>0</v>
      </c>
      <c r="Z1218" s="285">
        <f>VLOOKUP(F1218,Terceros!A:B,2,FALSE)</f>
        <v>0</v>
      </c>
      <c r="AA1218" s="242">
        <f>VLOOKUP(H1218,CR!A$1:CK$26,89,FALSE)</f>
        <v>0</v>
      </c>
    </row>
    <row r="1219" spans="1:27" x14ac:dyDescent="0.25">
      <c r="A1219" s="5">
        <f t="shared" si="114"/>
        <v>1900</v>
      </c>
      <c r="B1219" s="5">
        <f t="shared" si="115"/>
        <v>1</v>
      </c>
      <c r="C1219" s="5" t="str">
        <f>VLOOKUP(B1219,Tablas!E$1:F$13,2,FALSE)</f>
        <v>1T</v>
      </c>
      <c r="D1219" s="60"/>
      <c r="E1219" s="55"/>
      <c r="F1219" s="243"/>
      <c r="G1219" s="419">
        <f>VLOOKUP(F1219,Terceros!A:C,3,FALSE)</f>
        <v>0</v>
      </c>
      <c r="H1219" s="243"/>
      <c r="I1219" s="56"/>
      <c r="J1219" s="286" t="str">
        <f t="shared" si="116"/>
        <v>n</v>
      </c>
      <c r="K1219" s="286">
        <f>VLOOKUP(F1219,Terceros!A:D,4,FALSE)</f>
        <v>0</v>
      </c>
      <c r="L1219" s="61" t="s">
        <v>63</v>
      </c>
      <c r="M1219" s="57"/>
      <c r="N1219" s="58"/>
      <c r="O1219" s="57">
        <f t="shared" ref="O1219:O1282" si="118">ROUND(M1219*N1219,2)</f>
        <v>0</v>
      </c>
      <c r="P1219" s="59"/>
      <c r="Q1219" s="58"/>
      <c r="R1219" s="57">
        <f t="shared" ref="R1219:R1282" si="119">ROUND(Q1219*M1219,2)</f>
        <v>0</v>
      </c>
      <c r="S1219" s="99">
        <f t="shared" si="117"/>
        <v>0</v>
      </c>
      <c r="T1219" s="56"/>
      <c r="U1219" s="60"/>
      <c r="V1219" s="322"/>
      <c r="W1219" s="56"/>
      <c r="X1219" s="242">
        <f>VLOOKUP(F1219,Terceros!A$2:A$301,1,FALSE)</f>
        <v>0</v>
      </c>
      <c r="Y1219" s="238">
        <f>VLOOKUP(H1219,CR!A$3:A$27,1,FALSE)</f>
        <v>0</v>
      </c>
      <c r="Z1219" s="285">
        <f>VLOOKUP(F1219,Terceros!A:B,2,FALSE)</f>
        <v>0</v>
      </c>
      <c r="AA1219" s="242">
        <f>VLOOKUP(H1219,CR!A$1:CK$26,89,FALSE)</f>
        <v>0</v>
      </c>
    </row>
    <row r="1220" spans="1:27" x14ac:dyDescent="0.25">
      <c r="A1220" s="5">
        <f t="shared" si="114"/>
        <v>1900</v>
      </c>
      <c r="B1220" s="5">
        <f t="shared" si="115"/>
        <v>1</v>
      </c>
      <c r="C1220" s="5" t="str">
        <f>VLOOKUP(B1220,Tablas!E$1:F$13,2,FALSE)</f>
        <v>1T</v>
      </c>
      <c r="D1220" s="60"/>
      <c r="E1220" s="55"/>
      <c r="F1220" s="243"/>
      <c r="G1220" s="419">
        <f>VLOOKUP(F1220,Terceros!A:C,3,FALSE)</f>
        <v>0</v>
      </c>
      <c r="H1220" s="243"/>
      <c r="I1220" s="56"/>
      <c r="J1220" s="286" t="str">
        <f t="shared" si="116"/>
        <v>n</v>
      </c>
      <c r="K1220" s="286">
        <f>VLOOKUP(F1220,Terceros!A:D,4,FALSE)</f>
        <v>0</v>
      </c>
      <c r="L1220" s="61" t="s">
        <v>63</v>
      </c>
      <c r="M1220" s="57"/>
      <c r="N1220" s="58"/>
      <c r="O1220" s="57">
        <f t="shared" si="118"/>
        <v>0</v>
      </c>
      <c r="P1220" s="59"/>
      <c r="Q1220" s="58"/>
      <c r="R1220" s="57">
        <f t="shared" si="119"/>
        <v>0</v>
      </c>
      <c r="S1220" s="99">
        <f t="shared" si="117"/>
        <v>0</v>
      </c>
      <c r="T1220" s="56"/>
      <c r="U1220" s="60"/>
      <c r="V1220" s="322"/>
      <c r="W1220" s="56"/>
      <c r="X1220" s="242">
        <f>VLOOKUP(F1220,Terceros!A$2:A$301,1,FALSE)</f>
        <v>0</v>
      </c>
      <c r="Y1220" s="238">
        <f>VLOOKUP(H1220,CR!A$3:A$27,1,FALSE)</f>
        <v>0</v>
      </c>
      <c r="Z1220" s="285">
        <f>VLOOKUP(F1220,Terceros!A:B,2,FALSE)</f>
        <v>0</v>
      </c>
      <c r="AA1220" s="242">
        <f>VLOOKUP(H1220,CR!A$1:CK$26,89,FALSE)</f>
        <v>0</v>
      </c>
    </row>
    <row r="1221" spans="1:27" x14ac:dyDescent="0.25">
      <c r="A1221" s="5">
        <f t="shared" si="114"/>
        <v>1900</v>
      </c>
      <c r="B1221" s="5">
        <f t="shared" si="115"/>
        <v>1</v>
      </c>
      <c r="C1221" s="5" t="str">
        <f>VLOOKUP(B1221,Tablas!E$1:F$13,2,FALSE)</f>
        <v>1T</v>
      </c>
      <c r="D1221" s="60"/>
      <c r="E1221" s="55"/>
      <c r="F1221" s="243"/>
      <c r="G1221" s="419">
        <f>VLOOKUP(F1221,Terceros!A:C,3,FALSE)</f>
        <v>0</v>
      </c>
      <c r="H1221" s="243"/>
      <c r="I1221" s="56"/>
      <c r="J1221" s="286" t="str">
        <f t="shared" si="116"/>
        <v>n</v>
      </c>
      <c r="K1221" s="286">
        <f>VLOOKUP(F1221,Terceros!A:D,4,FALSE)</f>
        <v>0</v>
      </c>
      <c r="L1221" s="61" t="s">
        <v>63</v>
      </c>
      <c r="M1221" s="57"/>
      <c r="N1221" s="58"/>
      <c r="O1221" s="57">
        <f t="shared" si="118"/>
        <v>0</v>
      </c>
      <c r="P1221" s="59"/>
      <c r="Q1221" s="58"/>
      <c r="R1221" s="57">
        <f t="shared" si="119"/>
        <v>0</v>
      </c>
      <c r="S1221" s="99">
        <f t="shared" si="117"/>
        <v>0</v>
      </c>
      <c r="T1221" s="56"/>
      <c r="U1221" s="60"/>
      <c r="V1221" s="322"/>
      <c r="W1221" s="56"/>
      <c r="X1221" s="242">
        <f>VLOOKUP(F1221,Terceros!A$2:A$301,1,FALSE)</f>
        <v>0</v>
      </c>
      <c r="Y1221" s="238">
        <f>VLOOKUP(H1221,CR!A$3:A$27,1,FALSE)</f>
        <v>0</v>
      </c>
      <c r="Z1221" s="285">
        <f>VLOOKUP(F1221,Terceros!A:B,2,FALSE)</f>
        <v>0</v>
      </c>
      <c r="AA1221" s="242">
        <f>VLOOKUP(H1221,CR!A$1:CK$26,89,FALSE)</f>
        <v>0</v>
      </c>
    </row>
    <row r="1222" spans="1:27" x14ac:dyDescent="0.25">
      <c r="A1222" s="5">
        <f t="shared" si="114"/>
        <v>1900</v>
      </c>
      <c r="B1222" s="5">
        <f t="shared" si="115"/>
        <v>1</v>
      </c>
      <c r="C1222" s="5" t="str">
        <f>VLOOKUP(B1222,Tablas!E$1:F$13,2,FALSE)</f>
        <v>1T</v>
      </c>
      <c r="D1222" s="60"/>
      <c r="E1222" s="55"/>
      <c r="F1222" s="243"/>
      <c r="G1222" s="419">
        <f>VLOOKUP(F1222,Terceros!A:C,3,FALSE)</f>
        <v>0</v>
      </c>
      <c r="H1222" s="243"/>
      <c r="I1222" s="56"/>
      <c r="J1222" s="286" t="str">
        <f t="shared" si="116"/>
        <v>n</v>
      </c>
      <c r="K1222" s="286">
        <f>VLOOKUP(F1222,Terceros!A:D,4,FALSE)</f>
        <v>0</v>
      </c>
      <c r="L1222" s="61" t="s">
        <v>63</v>
      </c>
      <c r="M1222" s="57"/>
      <c r="N1222" s="58"/>
      <c r="O1222" s="57">
        <f t="shared" si="118"/>
        <v>0</v>
      </c>
      <c r="P1222" s="59"/>
      <c r="Q1222" s="58"/>
      <c r="R1222" s="57">
        <f t="shared" si="119"/>
        <v>0</v>
      </c>
      <c r="S1222" s="99">
        <f t="shared" si="117"/>
        <v>0</v>
      </c>
      <c r="T1222" s="56"/>
      <c r="U1222" s="60"/>
      <c r="V1222" s="322"/>
      <c r="W1222" s="56"/>
      <c r="X1222" s="242">
        <f>VLOOKUP(F1222,Terceros!A$2:A$301,1,FALSE)</f>
        <v>0</v>
      </c>
      <c r="Y1222" s="238">
        <f>VLOOKUP(H1222,CR!A$3:A$27,1,FALSE)</f>
        <v>0</v>
      </c>
      <c r="Z1222" s="285">
        <f>VLOOKUP(F1222,Terceros!A:B,2,FALSE)</f>
        <v>0</v>
      </c>
      <c r="AA1222" s="242">
        <f>VLOOKUP(H1222,CR!A$1:CK$26,89,FALSE)</f>
        <v>0</v>
      </c>
    </row>
    <row r="1223" spans="1:27" x14ac:dyDescent="0.25">
      <c r="A1223" s="5">
        <f t="shared" si="114"/>
        <v>1900</v>
      </c>
      <c r="B1223" s="5">
        <f t="shared" si="115"/>
        <v>1</v>
      </c>
      <c r="C1223" s="5" t="str">
        <f>VLOOKUP(B1223,Tablas!E$1:F$13,2,FALSE)</f>
        <v>1T</v>
      </c>
      <c r="D1223" s="60"/>
      <c r="E1223" s="55"/>
      <c r="F1223" s="243"/>
      <c r="G1223" s="419">
        <f>VLOOKUP(F1223,Terceros!A:C,3,FALSE)</f>
        <v>0</v>
      </c>
      <c r="H1223" s="243"/>
      <c r="I1223" s="56"/>
      <c r="J1223" s="286" t="str">
        <f t="shared" si="116"/>
        <v>n</v>
      </c>
      <c r="K1223" s="286">
        <f>VLOOKUP(F1223,Terceros!A:D,4,FALSE)</f>
        <v>0</v>
      </c>
      <c r="L1223" s="61" t="s">
        <v>63</v>
      </c>
      <c r="M1223" s="57"/>
      <c r="N1223" s="58"/>
      <c r="O1223" s="57">
        <f t="shared" si="118"/>
        <v>0</v>
      </c>
      <c r="P1223" s="59"/>
      <c r="Q1223" s="58"/>
      <c r="R1223" s="57">
        <f t="shared" si="119"/>
        <v>0</v>
      </c>
      <c r="S1223" s="99">
        <f t="shared" si="117"/>
        <v>0</v>
      </c>
      <c r="T1223" s="56"/>
      <c r="U1223" s="60"/>
      <c r="V1223" s="322"/>
      <c r="W1223" s="56"/>
      <c r="X1223" s="242">
        <f>VLOOKUP(F1223,Terceros!A$2:A$301,1,FALSE)</f>
        <v>0</v>
      </c>
      <c r="Y1223" s="238">
        <f>VLOOKUP(H1223,CR!A$3:A$27,1,FALSE)</f>
        <v>0</v>
      </c>
      <c r="Z1223" s="285">
        <f>VLOOKUP(F1223,Terceros!A:B,2,FALSE)</f>
        <v>0</v>
      </c>
      <c r="AA1223" s="242">
        <f>VLOOKUP(H1223,CR!A$1:CK$26,89,FALSE)</f>
        <v>0</v>
      </c>
    </row>
    <row r="1224" spans="1:27" x14ac:dyDescent="0.25">
      <c r="A1224" s="5">
        <f t="shared" si="114"/>
        <v>1900</v>
      </c>
      <c r="B1224" s="5">
        <f t="shared" si="115"/>
        <v>1</v>
      </c>
      <c r="C1224" s="5" t="str">
        <f>VLOOKUP(B1224,Tablas!E$1:F$13,2,FALSE)</f>
        <v>1T</v>
      </c>
      <c r="D1224" s="60"/>
      <c r="E1224" s="55"/>
      <c r="F1224" s="243"/>
      <c r="G1224" s="419">
        <f>VLOOKUP(F1224,Terceros!A:C,3,FALSE)</f>
        <v>0</v>
      </c>
      <c r="H1224" s="243"/>
      <c r="I1224" s="56"/>
      <c r="J1224" s="286" t="str">
        <f t="shared" si="116"/>
        <v>n</v>
      </c>
      <c r="K1224" s="286">
        <f>VLOOKUP(F1224,Terceros!A:D,4,FALSE)</f>
        <v>0</v>
      </c>
      <c r="L1224" s="61" t="s">
        <v>63</v>
      </c>
      <c r="M1224" s="57"/>
      <c r="N1224" s="58"/>
      <c r="O1224" s="57">
        <f t="shared" si="118"/>
        <v>0</v>
      </c>
      <c r="P1224" s="59"/>
      <c r="Q1224" s="58"/>
      <c r="R1224" s="57">
        <f t="shared" si="119"/>
        <v>0</v>
      </c>
      <c r="S1224" s="99">
        <f t="shared" si="117"/>
        <v>0</v>
      </c>
      <c r="T1224" s="56"/>
      <c r="U1224" s="60"/>
      <c r="V1224" s="322"/>
      <c r="W1224" s="56"/>
      <c r="X1224" s="242">
        <f>VLOOKUP(F1224,Terceros!A$2:A$301,1,FALSE)</f>
        <v>0</v>
      </c>
      <c r="Y1224" s="238">
        <f>VLOOKUP(H1224,CR!A$3:A$27,1,FALSE)</f>
        <v>0</v>
      </c>
      <c r="Z1224" s="285">
        <f>VLOOKUP(F1224,Terceros!A:B,2,FALSE)</f>
        <v>0</v>
      </c>
      <c r="AA1224" s="242">
        <f>VLOOKUP(H1224,CR!A$1:CK$26,89,FALSE)</f>
        <v>0</v>
      </c>
    </row>
    <row r="1225" spans="1:27" x14ac:dyDescent="0.25">
      <c r="A1225" s="5">
        <f t="shared" si="114"/>
        <v>1900</v>
      </c>
      <c r="B1225" s="5">
        <f t="shared" si="115"/>
        <v>1</v>
      </c>
      <c r="C1225" s="5" t="str">
        <f>VLOOKUP(B1225,Tablas!E$1:F$13,2,FALSE)</f>
        <v>1T</v>
      </c>
      <c r="D1225" s="60"/>
      <c r="E1225" s="55"/>
      <c r="F1225" s="243"/>
      <c r="G1225" s="419">
        <f>VLOOKUP(F1225,Terceros!A:C,3,FALSE)</f>
        <v>0</v>
      </c>
      <c r="H1225" s="243"/>
      <c r="I1225" s="56"/>
      <c r="J1225" s="286" t="str">
        <f t="shared" si="116"/>
        <v>n</v>
      </c>
      <c r="K1225" s="286">
        <f>VLOOKUP(F1225,Terceros!A:D,4,FALSE)</f>
        <v>0</v>
      </c>
      <c r="L1225" s="61" t="s">
        <v>63</v>
      </c>
      <c r="M1225" s="57"/>
      <c r="N1225" s="58"/>
      <c r="O1225" s="57">
        <f t="shared" si="118"/>
        <v>0</v>
      </c>
      <c r="P1225" s="59"/>
      <c r="Q1225" s="58"/>
      <c r="R1225" s="57">
        <f t="shared" si="119"/>
        <v>0</v>
      </c>
      <c r="S1225" s="99">
        <f t="shared" si="117"/>
        <v>0</v>
      </c>
      <c r="T1225" s="56"/>
      <c r="U1225" s="60"/>
      <c r="V1225" s="322"/>
      <c r="W1225" s="56"/>
      <c r="X1225" s="242">
        <f>VLOOKUP(F1225,Terceros!A$2:A$301,1,FALSE)</f>
        <v>0</v>
      </c>
      <c r="Y1225" s="238">
        <f>VLOOKUP(H1225,CR!A$3:A$27,1,FALSE)</f>
        <v>0</v>
      </c>
      <c r="Z1225" s="285">
        <f>VLOOKUP(F1225,Terceros!A:B,2,FALSE)</f>
        <v>0</v>
      </c>
      <c r="AA1225" s="242">
        <f>VLOOKUP(H1225,CR!A$1:CK$26,89,FALSE)</f>
        <v>0</v>
      </c>
    </row>
    <row r="1226" spans="1:27" x14ac:dyDescent="0.25">
      <c r="A1226" s="5">
        <f t="shared" si="114"/>
        <v>1900</v>
      </c>
      <c r="B1226" s="5">
        <f t="shared" si="115"/>
        <v>1</v>
      </c>
      <c r="C1226" s="5" t="str">
        <f>VLOOKUP(B1226,Tablas!E$1:F$13,2,FALSE)</f>
        <v>1T</v>
      </c>
      <c r="D1226" s="60"/>
      <c r="E1226" s="55"/>
      <c r="F1226" s="243"/>
      <c r="G1226" s="419">
        <f>VLOOKUP(F1226,Terceros!A:C,3,FALSE)</f>
        <v>0</v>
      </c>
      <c r="H1226" s="243"/>
      <c r="I1226" s="56"/>
      <c r="J1226" s="286" t="str">
        <f t="shared" si="116"/>
        <v>n</v>
      </c>
      <c r="K1226" s="286">
        <f>VLOOKUP(F1226,Terceros!A:D,4,FALSE)</f>
        <v>0</v>
      </c>
      <c r="L1226" s="61" t="s">
        <v>63</v>
      </c>
      <c r="M1226" s="57"/>
      <c r="N1226" s="58"/>
      <c r="O1226" s="57">
        <f t="shared" si="118"/>
        <v>0</v>
      </c>
      <c r="P1226" s="59"/>
      <c r="Q1226" s="58"/>
      <c r="R1226" s="57">
        <f t="shared" si="119"/>
        <v>0</v>
      </c>
      <c r="S1226" s="99">
        <f t="shared" si="117"/>
        <v>0</v>
      </c>
      <c r="T1226" s="56"/>
      <c r="U1226" s="60"/>
      <c r="V1226" s="322"/>
      <c r="W1226" s="56"/>
      <c r="X1226" s="242">
        <f>VLOOKUP(F1226,Terceros!A$2:A$301,1,FALSE)</f>
        <v>0</v>
      </c>
      <c r="Y1226" s="238">
        <f>VLOOKUP(H1226,CR!A$3:A$27,1,FALSE)</f>
        <v>0</v>
      </c>
      <c r="Z1226" s="285">
        <f>VLOOKUP(F1226,Terceros!A:B,2,FALSE)</f>
        <v>0</v>
      </c>
      <c r="AA1226" s="242">
        <f>VLOOKUP(H1226,CR!A$1:CK$26,89,FALSE)</f>
        <v>0</v>
      </c>
    </row>
    <row r="1227" spans="1:27" x14ac:dyDescent="0.25">
      <c r="A1227" s="5">
        <f t="shared" si="114"/>
        <v>1900</v>
      </c>
      <c r="B1227" s="5">
        <f t="shared" si="115"/>
        <v>1</v>
      </c>
      <c r="C1227" s="5" t="str">
        <f>VLOOKUP(B1227,Tablas!E$1:F$13,2,FALSE)</f>
        <v>1T</v>
      </c>
      <c r="D1227" s="60"/>
      <c r="E1227" s="55"/>
      <c r="F1227" s="243"/>
      <c r="G1227" s="419">
        <f>VLOOKUP(F1227,Terceros!A:C,3,FALSE)</f>
        <v>0</v>
      </c>
      <c r="H1227" s="243"/>
      <c r="I1227" s="56"/>
      <c r="J1227" s="286" t="str">
        <f t="shared" si="116"/>
        <v>n</v>
      </c>
      <c r="K1227" s="286">
        <f>VLOOKUP(F1227,Terceros!A:D,4,FALSE)</f>
        <v>0</v>
      </c>
      <c r="L1227" s="61" t="s">
        <v>63</v>
      </c>
      <c r="M1227" s="57"/>
      <c r="N1227" s="58"/>
      <c r="O1227" s="57">
        <f t="shared" si="118"/>
        <v>0</v>
      </c>
      <c r="P1227" s="59"/>
      <c r="Q1227" s="58"/>
      <c r="R1227" s="57">
        <f t="shared" si="119"/>
        <v>0</v>
      </c>
      <c r="S1227" s="99">
        <f t="shared" si="117"/>
        <v>0</v>
      </c>
      <c r="T1227" s="56"/>
      <c r="U1227" s="60"/>
      <c r="V1227" s="322"/>
      <c r="W1227" s="56"/>
      <c r="X1227" s="242">
        <f>VLOOKUP(F1227,Terceros!A$2:A$301,1,FALSE)</f>
        <v>0</v>
      </c>
      <c r="Y1227" s="238">
        <f>VLOOKUP(H1227,CR!A$3:A$27,1,FALSE)</f>
        <v>0</v>
      </c>
      <c r="Z1227" s="285">
        <f>VLOOKUP(F1227,Terceros!A:B,2,FALSE)</f>
        <v>0</v>
      </c>
      <c r="AA1227" s="242">
        <f>VLOOKUP(H1227,CR!A$1:CK$26,89,FALSE)</f>
        <v>0</v>
      </c>
    </row>
    <row r="1228" spans="1:27" x14ac:dyDescent="0.25">
      <c r="A1228" s="5">
        <f t="shared" si="114"/>
        <v>1900</v>
      </c>
      <c r="B1228" s="5">
        <f t="shared" si="115"/>
        <v>1</v>
      </c>
      <c r="C1228" s="5" t="str">
        <f>VLOOKUP(B1228,Tablas!E$1:F$13,2,FALSE)</f>
        <v>1T</v>
      </c>
      <c r="D1228" s="60"/>
      <c r="E1228" s="55"/>
      <c r="F1228" s="243"/>
      <c r="G1228" s="419">
        <f>VLOOKUP(F1228,Terceros!A:C,3,FALSE)</f>
        <v>0</v>
      </c>
      <c r="H1228" s="243"/>
      <c r="I1228" s="56"/>
      <c r="J1228" s="286" t="str">
        <f t="shared" si="116"/>
        <v>n</v>
      </c>
      <c r="K1228" s="286">
        <f>VLOOKUP(F1228,Terceros!A:D,4,FALSE)</f>
        <v>0</v>
      </c>
      <c r="L1228" s="61" t="s">
        <v>63</v>
      </c>
      <c r="M1228" s="57"/>
      <c r="N1228" s="58"/>
      <c r="O1228" s="57">
        <f t="shared" si="118"/>
        <v>0</v>
      </c>
      <c r="P1228" s="59"/>
      <c r="Q1228" s="58"/>
      <c r="R1228" s="57">
        <f t="shared" si="119"/>
        <v>0</v>
      </c>
      <c r="S1228" s="99">
        <f t="shared" si="117"/>
        <v>0</v>
      </c>
      <c r="T1228" s="56"/>
      <c r="U1228" s="60"/>
      <c r="V1228" s="322"/>
      <c r="W1228" s="56"/>
      <c r="X1228" s="242">
        <f>VLOOKUP(F1228,Terceros!A$2:A$301,1,FALSE)</f>
        <v>0</v>
      </c>
      <c r="Y1228" s="238">
        <f>VLOOKUP(H1228,CR!A$3:A$27,1,FALSE)</f>
        <v>0</v>
      </c>
      <c r="Z1228" s="285">
        <f>VLOOKUP(F1228,Terceros!A:B,2,FALSE)</f>
        <v>0</v>
      </c>
      <c r="AA1228" s="242">
        <f>VLOOKUP(H1228,CR!A$1:CK$26,89,FALSE)</f>
        <v>0</v>
      </c>
    </row>
    <row r="1229" spans="1:27" x14ac:dyDescent="0.25">
      <c r="A1229" s="5">
        <f t="shared" si="114"/>
        <v>1900</v>
      </c>
      <c r="B1229" s="5">
        <f t="shared" si="115"/>
        <v>1</v>
      </c>
      <c r="C1229" s="5" t="str">
        <f>VLOOKUP(B1229,Tablas!E$1:F$13,2,FALSE)</f>
        <v>1T</v>
      </c>
      <c r="D1229" s="60"/>
      <c r="E1229" s="55"/>
      <c r="F1229" s="243"/>
      <c r="G1229" s="419">
        <f>VLOOKUP(F1229,Terceros!A:C,3,FALSE)</f>
        <v>0</v>
      </c>
      <c r="H1229" s="243"/>
      <c r="I1229" s="56"/>
      <c r="J1229" s="286" t="str">
        <f t="shared" si="116"/>
        <v>n</v>
      </c>
      <c r="K1229" s="286">
        <f>VLOOKUP(F1229,Terceros!A:D,4,FALSE)</f>
        <v>0</v>
      </c>
      <c r="L1229" s="61" t="s">
        <v>63</v>
      </c>
      <c r="M1229" s="57"/>
      <c r="N1229" s="58"/>
      <c r="O1229" s="57">
        <f t="shared" si="118"/>
        <v>0</v>
      </c>
      <c r="P1229" s="59"/>
      <c r="Q1229" s="58"/>
      <c r="R1229" s="57">
        <f t="shared" si="119"/>
        <v>0</v>
      </c>
      <c r="S1229" s="99">
        <f t="shared" si="117"/>
        <v>0</v>
      </c>
      <c r="T1229" s="56"/>
      <c r="U1229" s="60"/>
      <c r="V1229" s="322"/>
      <c r="W1229" s="56"/>
      <c r="X1229" s="242">
        <f>VLOOKUP(F1229,Terceros!A$2:A$301,1,FALSE)</f>
        <v>0</v>
      </c>
      <c r="Y1229" s="238">
        <f>VLOOKUP(H1229,CR!A$3:A$27,1,FALSE)</f>
        <v>0</v>
      </c>
      <c r="Z1229" s="285">
        <f>VLOOKUP(F1229,Terceros!A:B,2,FALSE)</f>
        <v>0</v>
      </c>
      <c r="AA1229" s="242">
        <f>VLOOKUP(H1229,CR!A$1:CK$26,89,FALSE)</f>
        <v>0</v>
      </c>
    </row>
    <row r="1230" spans="1:27" x14ac:dyDescent="0.25">
      <c r="A1230" s="5">
        <f t="shared" si="114"/>
        <v>1900</v>
      </c>
      <c r="B1230" s="5">
        <f t="shared" si="115"/>
        <v>1</v>
      </c>
      <c r="C1230" s="5" t="str">
        <f>VLOOKUP(B1230,Tablas!E$1:F$13,2,FALSE)</f>
        <v>1T</v>
      </c>
      <c r="D1230" s="60"/>
      <c r="E1230" s="55"/>
      <c r="F1230" s="243"/>
      <c r="G1230" s="419">
        <f>VLOOKUP(F1230,Terceros!A:C,3,FALSE)</f>
        <v>0</v>
      </c>
      <c r="H1230" s="243"/>
      <c r="I1230" s="56"/>
      <c r="J1230" s="286" t="str">
        <f t="shared" si="116"/>
        <v>n</v>
      </c>
      <c r="K1230" s="286">
        <f>VLOOKUP(F1230,Terceros!A:D,4,FALSE)</f>
        <v>0</v>
      </c>
      <c r="L1230" s="61" t="s">
        <v>63</v>
      </c>
      <c r="M1230" s="57"/>
      <c r="N1230" s="58"/>
      <c r="O1230" s="57">
        <f t="shared" si="118"/>
        <v>0</v>
      </c>
      <c r="P1230" s="59"/>
      <c r="Q1230" s="58"/>
      <c r="R1230" s="57">
        <f t="shared" si="119"/>
        <v>0</v>
      </c>
      <c r="S1230" s="99">
        <f t="shared" si="117"/>
        <v>0</v>
      </c>
      <c r="T1230" s="56"/>
      <c r="U1230" s="60"/>
      <c r="V1230" s="322"/>
      <c r="W1230" s="56"/>
      <c r="X1230" s="242">
        <f>VLOOKUP(F1230,Terceros!A$2:A$301,1,FALSE)</f>
        <v>0</v>
      </c>
      <c r="Y1230" s="238">
        <f>VLOOKUP(H1230,CR!A$3:A$27,1,FALSE)</f>
        <v>0</v>
      </c>
      <c r="Z1230" s="285">
        <f>VLOOKUP(F1230,Terceros!A:B,2,FALSE)</f>
        <v>0</v>
      </c>
      <c r="AA1230" s="242">
        <f>VLOOKUP(H1230,CR!A$1:CK$26,89,FALSE)</f>
        <v>0</v>
      </c>
    </row>
    <row r="1231" spans="1:27" x14ac:dyDescent="0.25">
      <c r="A1231" s="5">
        <f t="shared" si="114"/>
        <v>1900</v>
      </c>
      <c r="B1231" s="5">
        <f t="shared" si="115"/>
        <v>1</v>
      </c>
      <c r="C1231" s="5" t="str">
        <f>VLOOKUP(B1231,Tablas!E$1:F$13,2,FALSE)</f>
        <v>1T</v>
      </c>
      <c r="D1231" s="60"/>
      <c r="E1231" s="55"/>
      <c r="F1231" s="243"/>
      <c r="G1231" s="419">
        <f>VLOOKUP(F1231,Terceros!A:C,3,FALSE)</f>
        <v>0</v>
      </c>
      <c r="H1231" s="243"/>
      <c r="I1231" s="56"/>
      <c r="J1231" s="286" t="str">
        <f t="shared" si="116"/>
        <v>n</v>
      </c>
      <c r="K1231" s="286">
        <f>VLOOKUP(F1231,Terceros!A:D,4,FALSE)</f>
        <v>0</v>
      </c>
      <c r="L1231" s="61" t="s">
        <v>63</v>
      </c>
      <c r="M1231" s="57"/>
      <c r="N1231" s="58"/>
      <c r="O1231" s="57">
        <f t="shared" si="118"/>
        <v>0</v>
      </c>
      <c r="P1231" s="59"/>
      <c r="Q1231" s="58"/>
      <c r="R1231" s="57">
        <f t="shared" si="119"/>
        <v>0</v>
      </c>
      <c r="S1231" s="99">
        <f t="shared" si="117"/>
        <v>0</v>
      </c>
      <c r="T1231" s="56"/>
      <c r="U1231" s="60"/>
      <c r="V1231" s="322"/>
      <c r="W1231" s="56"/>
      <c r="X1231" s="242">
        <f>VLOOKUP(F1231,Terceros!A$2:A$301,1,FALSE)</f>
        <v>0</v>
      </c>
      <c r="Y1231" s="238">
        <f>VLOOKUP(H1231,CR!A$3:A$27,1,FALSE)</f>
        <v>0</v>
      </c>
      <c r="Z1231" s="285">
        <f>VLOOKUP(F1231,Terceros!A:B,2,FALSE)</f>
        <v>0</v>
      </c>
      <c r="AA1231" s="242">
        <f>VLOOKUP(H1231,CR!A$1:CK$26,89,FALSE)</f>
        <v>0</v>
      </c>
    </row>
    <row r="1232" spans="1:27" x14ac:dyDescent="0.25">
      <c r="A1232" s="5">
        <f t="shared" si="114"/>
        <v>1900</v>
      </c>
      <c r="B1232" s="5">
        <f t="shared" si="115"/>
        <v>1</v>
      </c>
      <c r="C1232" s="5" t="str">
        <f>VLOOKUP(B1232,Tablas!E$1:F$13,2,FALSE)</f>
        <v>1T</v>
      </c>
      <c r="D1232" s="60"/>
      <c r="E1232" s="55"/>
      <c r="F1232" s="243"/>
      <c r="G1232" s="419">
        <f>VLOOKUP(F1232,Terceros!A:C,3,FALSE)</f>
        <v>0</v>
      </c>
      <c r="H1232" s="243"/>
      <c r="I1232" s="56"/>
      <c r="J1232" s="286" t="str">
        <f t="shared" si="116"/>
        <v>n</v>
      </c>
      <c r="K1232" s="286">
        <f>VLOOKUP(F1232,Terceros!A:D,4,FALSE)</f>
        <v>0</v>
      </c>
      <c r="L1232" s="61" t="s">
        <v>63</v>
      </c>
      <c r="M1232" s="57"/>
      <c r="N1232" s="58"/>
      <c r="O1232" s="57">
        <f t="shared" si="118"/>
        <v>0</v>
      </c>
      <c r="P1232" s="59"/>
      <c r="Q1232" s="58"/>
      <c r="R1232" s="57">
        <f t="shared" si="119"/>
        <v>0</v>
      </c>
      <c r="S1232" s="99">
        <f t="shared" si="117"/>
        <v>0</v>
      </c>
      <c r="T1232" s="56"/>
      <c r="U1232" s="60"/>
      <c r="V1232" s="322"/>
      <c r="W1232" s="56"/>
      <c r="X1232" s="242">
        <f>VLOOKUP(F1232,Terceros!A$2:A$301,1,FALSE)</f>
        <v>0</v>
      </c>
      <c r="Y1232" s="238">
        <f>VLOOKUP(H1232,CR!A$3:A$27,1,FALSE)</f>
        <v>0</v>
      </c>
      <c r="Z1232" s="285">
        <f>VLOOKUP(F1232,Terceros!A:B,2,FALSE)</f>
        <v>0</v>
      </c>
      <c r="AA1232" s="242">
        <f>VLOOKUP(H1232,CR!A$1:CK$26,89,FALSE)</f>
        <v>0</v>
      </c>
    </row>
    <row r="1233" spans="1:27" x14ac:dyDescent="0.25">
      <c r="A1233" s="5">
        <f t="shared" si="114"/>
        <v>1900</v>
      </c>
      <c r="B1233" s="5">
        <f t="shared" si="115"/>
        <v>1</v>
      </c>
      <c r="C1233" s="5" t="str">
        <f>VLOOKUP(B1233,Tablas!E$1:F$13,2,FALSE)</f>
        <v>1T</v>
      </c>
      <c r="D1233" s="60"/>
      <c r="E1233" s="55"/>
      <c r="F1233" s="243"/>
      <c r="G1233" s="419">
        <f>VLOOKUP(F1233,Terceros!A:C,3,FALSE)</f>
        <v>0</v>
      </c>
      <c r="H1233" s="243"/>
      <c r="I1233" s="56"/>
      <c r="J1233" s="286" t="str">
        <f t="shared" si="116"/>
        <v>n</v>
      </c>
      <c r="K1233" s="286">
        <f>VLOOKUP(F1233,Terceros!A:D,4,FALSE)</f>
        <v>0</v>
      </c>
      <c r="L1233" s="61" t="s">
        <v>63</v>
      </c>
      <c r="M1233" s="57"/>
      <c r="N1233" s="58"/>
      <c r="O1233" s="57">
        <f t="shared" si="118"/>
        <v>0</v>
      </c>
      <c r="P1233" s="59"/>
      <c r="Q1233" s="58"/>
      <c r="R1233" s="57">
        <f t="shared" si="119"/>
        <v>0</v>
      </c>
      <c r="S1233" s="99">
        <f t="shared" si="117"/>
        <v>0</v>
      </c>
      <c r="T1233" s="56"/>
      <c r="U1233" s="60"/>
      <c r="V1233" s="322"/>
      <c r="W1233" s="56"/>
      <c r="X1233" s="242">
        <f>VLOOKUP(F1233,Terceros!A$2:A$301,1,FALSE)</f>
        <v>0</v>
      </c>
      <c r="Y1233" s="238">
        <f>VLOOKUP(H1233,CR!A$3:A$27,1,FALSE)</f>
        <v>0</v>
      </c>
      <c r="Z1233" s="285">
        <f>VLOOKUP(F1233,Terceros!A:B,2,FALSE)</f>
        <v>0</v>
      </c>
      <c r="AA1233" s="242">
        <f>VLOOKUP(H1233,CR!A$1:CK$26,89,FALSE)</f>
        <v>0</v>
      </c>
    </row>
    <row r="1234" spans="1:27" x14ac:dyDescent="0.25">
      <c r="A1234" s="5">
        <f t="shared" si="114"/>
        <v>1900</v>
      </c>
      <c r="B1234" s="5">
        <f t="shared" si="115"/>
        <v>1</v>
      </c>
      <c r="C1234" s="5" t="str">
        <f>VLOOKUP(B1234,Tablas!E$1:F$13,2,FALSE)</f>
        <v>1T</v>
      </c>
      <c r="D1234" s="60"/>
      <c r="E1234" s="55"/>
      <c r="F1234" s="243"/>
      <c r="G1234" s="419">
        <f>VLOOKUP(F1234,Terceros!A:C,3,FALSE)</f>
        <v>0</v>
      </c>
      <c r="H1234" s="243"/>
      <c r="I1234" s="56"/>
      <c r="J1234" s="286" t="str">
        <f t="shared" si="116"/>
        <v>n</v>
      </c>
      <c r="K1234" s="286">
        <f>VLOOKUP(F1234,Terceros!A:D,4,FALSE)</f>
        <v>0</v>
      </c>
      <c r="L1234" s="61" t="s">
        <v>63</v>
      </c>
      <c r="M1234" s="57"/>
      <c r="N1234" s="58"/>
      <c r="O1234" s="57">
        <f t="shared" si="118"/>
        <v>0</v>
      </c>
      <c r="P1234" s="59"/>
      <c r="Q1234" s="58"/>
      <c r="R1234" s="57">
        <f t="shared" si="119"/>
        <v>0</v>
      </c>
      <c r="S1234" s="99">
        <f t="shared" si="117"/>
        <v>0</v>
      </c>
      <c r="T1234" s="56"/>
      <c r="U1234" s="60"/>
      <c r="V1234" s="322"/>
      <c r="W1234" s="56"/>
      <c r="X1234" s="242">
        <f>VLOOKUP(F1234,Terceros!A$2:A$301,1,FALSE)</f>
        <v>0</v>
      </c>
      <c r="Y1234" s="238">
        <f>VLOOKUP(H1234,CR!A$3:A$27,1,FALSE)</f>
        <v>0</v>
      </c>
      <c r="Z1234" s="285">
        <f>VLOOKUP(F1234,Terceros!A:B,2,FALSE)</f>
        <v>0</v>
      </c>
      <c r="AA1234" s="242">
        <f>VLOOKUP(H1234,CR!A$1:CK$26,89,FALSE)</f>
        <v>0</v>
      </c>
    </row>
    <row r="1235" spans="1:27" x14ac:dyDescent="0.25">
      <c r="A1235" s="5">
        <f t="shared" si="114"/>
        <v>1900</v>
      </c>
      <c r="B1235" s="5">
        <f t="shared" si="115"/>
        <v>1</v>
      </c>
      <c r="C1235" s="5" t="str">
        <f>VLOOKUP(B1235,Tablas!E$1:F$13,2,FALSE)</f>
        <v>1T</v>
      </c>
      <c r="D1235" s="60"/>
      <c r="E1235" s="55"/>
      <c r="F1235" s="243"/>
      <c r="G1235" s="419">
        <f>VLOOKUP(F1235,Terceros!A:C,3,FALSE)</f>
        <v>0</v>
      </c>
      <c r="H1235" s="243"/>
      <c r="I1235" s="56"/>
      <c r="J1235" s="286" t="str">
        <f t="shared" si="116"/>
        <v>n</v>
      </c>
      <c r="K1235" s="286">
        <f>VLOOKUP(F1235,Terceros!A:D,4,FALSE)</f>
        <v>0</v>
      </c>
      <c r="L1235" s="61" t="s">
        <v>63</v>
      </c>
      <c r="M1235" s="57"/>
      <c r="N1235" s="58"/>
      <c r="O1235" s="57">
        <f t="shared" si="118"/>
        <v>0</v>
      </c>
      <c r="P1235" s="59"/>
      <c r="Q1235" s="58"/>
      <c r="R1235" s="57">
        <f t="shared" si="119"/>
        <v>0</v>
      </c>
      <c r="S1235" s="99">
        <f t="shared" si="117"/>
        <v>0</v>
      </c>
      <c r="T1235" s="56"/>
      <c r="U1235" s="60"/>
      <c r="V1235" s="322"/>
      <c r="W1235" s="56"/>
      <c r="X1235" s="242">
        <f>VLOOKUP(F1235,Terceros!A$2:A$301,1,FALSE)</f>
        <v>0</v>
      </c>
      <c r="Y1235" s="238">
        <f>VLOOKUP(H1235,CR!A$3:A$27,1,FALSE)</f>
        <v>0</v>
      </c>
      <c r="Z1235" s="285">
        <f>VLOOKUP(F1235,Terceros!A:B,2,FALSE)</f>
        <v>0</v>
      </c>
      <c r="AA1235" s="242">
        <f>VLOOKUP(H1235,CR!A$1:CK$26,89,FALSE)</f>
        <v>0</v>
      </c>
    </row>
    <row r="1236" spans="1:27" x14ac:dyDescent="0.25">
      <c r="A1236" s="5">
        <f t="shared" si="114"/>
        <v>1900</v>
      </c>
      <c r="B1236" s="5">
        <f t="shared" si="115"/>
        <v>1</v>
      </c>
      <c r="C1236" s="5" t="str">
        <f>VLOOKUP(B1236,Tablas!E$1:F$13,2,FALSE)</f>
        <v>1T</v>
      </c>
      <c r="D1236" s="60"/>
      <c r="E1236" s="55"/>
      <c r="F1236" s="243"/>
      <c r="G1236" s="419">
        <f>VLOOKUP(F1236,Terceros!A:C,3,FALSE)</f>
        <v>0</v>
      </c>
      <c r="H1236" s="243"/>
      <c r="I1236" s="56"/>
      <c r="J1236" s="286" t="str">
        <f t="shared" si="116"/>
        <v>n</v>
      </c>
      <c r="K1236" s="286">
        <f>VLOOKUP(F1236,Terceros!A:D,4,FALSE)</f>
        <v>0</v>
      </c>
      <c r="L1236" s="61" t="s">
        <v>63</v>
      </c>
      <c r="M1236" s="57"/>
      <c r="N1236" s="58"/>
      <c r="O1236" s="57">
        <f t="shared" si="118"/>
        <v>0</v>
      </c>
      <c r="P1236" s="59"/>
      <c r="Q1236" s="58"/>
      <c r="R1236" s="57">
        <f t="shared" si="119"/>
        <v>0</v>
      </c>
      <c r="S1236" s="99">
        <f t="shared" si="117"/>
        <v>0</v>
      </c>
      <c r="T1236" s="56"/>
      <c r="U1236" s="60"/>
      <c r="V1236" s="322"/>
      <c r="W1236" s="56"/>
      <c r="X1236" s="242">
        <f>VLOOKUP(F1236,Terceros!A$2:A$301,1,FALSE)</f>
        <v>0</v>
      </c>
      <c r="Y1236" s="238">
        <f>VLOOKUP(H1236,CR!A$3:A$27,1,FALSE)</f>
        <v>0</v>
      </c>
      <c r="Z1236" s="285">
        <f>VLOOKUP(F1236,Terceros!A:B,2,FALSE)</f>
        <v>0</v>
      </c>
      <c r="AA1236" s="242">
        <f>VLOOKUP(H1236,CR!A$1:CK$26,89,FALSE)</f>
        <v>0</v>
      </c>
    </row>
    <row r="1237" spans="1:27" x14ac:dyDescent="0.25">
      <c r="A1237" s="5">
        <f t="shared" si="114"/>
        <v>1900</v>
      </c>
      <c r="B1237" s="5">
        <f t="shared" si="115"/>
        <v>1</v>
      </c>
      <c r="C1237" s="5" t="str">
        <f>VLOOKUP(B1237,Tablas!E$1:F$13,2,FALSE)</f>
        <v>1T</v>
      </c>
      <c r="D1237" s="60"/>
      <c r="E1237" s="55"/>
      <c r="F1237" s="243"/>
      <c r="G1237" s="419">
        <f>VLOOKUP(F1237,Terceros!A:C,3,FALSE)</f>
        <v>0</v>
      </c>
      <c r="H1237" s="243"/>
      <c r="I1237" s="56"/>
      <c r="J1237" s="286" t="str">
        <f t="shared" si="116"/>
        <v>n</v>
      </c>
      <c r="K1237" s="286">
        <f>VLOOKUP(F1237,Terceros!A:D,4,FALSE)</f>
        <v>0</v>
      </c>
      <c r="L1237" s="61" t="s">
        <v>63</v>
      </c>
      <c r="M1237" s="57"/>
      <c r="N1237" s="58"/>
      <c r="O1237" s="57">
        <f t="shared" si="118"/>
        <v>0</v>
      </c>
      <c r="P1237" s="59"/>
      <c r="Q1237" s="58"/>
      <c r="R1237" s="57">
        <f t="shared" si="119"/>
        <v>0</v>
      </c>
      <c r="S1237" s="99">
        <f t="shared" si="117"/>
        <v>0</v>
      </c>
      <c r="T1237" s="56"/>
      <c r="U1237" s="60"/>
      <c r="V1237" s="322"/>
      <c r="W1237" s="56"/>
      <c r="X1237" s="242">
        <f>VLOOKUP(F1237,Terceros!A$2:A$301,1,FALSE)</f>
        <v>0</v>
      </c>
      <c r="Y1237" s="238">
        <f>VLOOKUP(H1237,CR!A$3:A$27,1,FALSE)</f>
        <v>0</v>
      </c>
      <c r="Z1237" s="285">
        <f>VLOOKUP(F1237,Terceros!A:B,2,FALSE)</f>
        <v>0</v>
      </c>
      <c r="AA1237" s="242">
        <f>VLOOKUP(H1237,CR!A$1:CK$26,89,FALSE)</f>
        <v>0</v>
      </c>
    </row>
    <row r="1238" spans="1:27" x14ac:dyDescent="0.25">
      <c r="A1238" s="5">
        <f t="shared" si="114"/>
        <v>1900</v>
      </c>
      <c r="B1238" s="5">
        <f t="shared" si="115"/>
        <v>1</v>
      </c>
      <c r="C1238" s="5" t="str">
        <f>VLOOKUP(B1238,Tablas!E$1:F$13,2,FALSE)</f>
        <v>1T</v>
      </c>
      <c r="D1238" s="60"/>
      <c r="E1238" s="55"/>
      <c r="F1238" s="243"/>
      <c r="G1238" s="419">
        <f>VLOOKUP(F1238,Terceros!A:C,3,FALSE)</f>
        <v>0</v>
      </c>
      <c r="H1238" s="243"/>
      <c r="I1238" s="56"/>
      <c r="J1238" s="286" t="str">
        <f t="shared" si="116"/>
        <v>n</v>
      </c>
      <c r="K1238" s="286">
        <f>VLOOKUP(F1238,Terceros!A:D,4,FALSE)</f>
        <v>0</v>
      </c>
      <c r="L1238" s="61" t="s">
        <v>63</v>
      </c>
      <c r="M1238" s="57"/>
      <c r="N1238" s="58"/>
      <c r="O1238" s="57">
        <f t="shared" si="118"/>
        <v>0</v>
      </c>
      <c r="P1238" s="59"/>
      <c r="Q1238" s="58"/>
      <c r="R1238" s="57">
        <f t="shared" si="119"/>
        <v>0</v>
      </c>
      <c r="S1238" s="99">
        <f t="shared" si="117"/>
        <v>0</v>
      </c>
      <c r="T1238" s="56"/>
      <c r="U1238" s="60"/>
      <c r="V1238" s="322"/>
      <c r="W1238" s="56"/>
      <c r="X1238" s="242">
        <f>VLOOKUP(F1238,Terceros!A$2:A$301,1,FALSE)</f>
        <v>0</v>
      </c>
      <c r="Y1238" s="238">
        <f>VLOOKUP(H1238,CR!A$3:A$27,1,FALSE)</f>
        <v>0</v>
      </c>
      <c r="Z1238" s="285">
        <f>VLOOKUP(F1238,Terceros!A:B,2,FALSE)</f>
        <v>0</v>
      </c>
      <c r="AA1238" s="242">
        <f>VLOOKUP(H1238,CR!A$1:CK$26,89,FALSE)</f>
        <v>0</v>
      </c>
    </row>
    <row r="1239" spans="1:27" x14ac:dyDescent="0.25">
      <c r="A1239" s="5">
        <f t="shared" si="114"/>
        <v>1900</v>
      </c>
      <c r="B1239" s="5">
        <f t="shared" si="115"/>
        <v>1</v>
      </c>
      <c r="C1239" s="5" t="str">
        <f>VLOOKUP(B1239,Tablas!E$1:F$13,2,FALSE)</f>
        <v>1T</v>
      </c>
      <c r="D1239" s="60"/>
      <c r="E1239" s="55"/>
      <c r="F1239" s="243"/>
      <c r="G1239" s="419">
        <f>VLOOKUP(F1239,Terceros!A:C,3,FALSE)</f>
        <v>0</v>
      </c>
      <c r="H1239" s="243"/>
      <c r="I1239" s="56"/>
      <c r="J1239" s="286" t="str">
        <f t="shared" si="116"/>
        <v>n</v>
      </c>
      <c r="K1239" s="286">
        <f>VLOOKUP(F1239,Terceros!A:D,4,FALSE)</f>
        <v>0</v>
      </c>
      <c r="L1239" s="61" t="s">
        <v>63</v>
      </c>
      <c r="M1239" s="57"/>
      <c r="N1239" s="58"/>
      <c r="O1239" s="57">
        <f t="shared" si="118"/>
        <v>0</v>
      </c>
      <c r="P1239" s="59"/>
      <c r="Q1239" s="58"/>
      <c r="R1239" s="57">
        <f t="shared" si="119"/>
        <v>0</v>
      </c>
      <c r="S1239" s="99">
        <f t="shared" si="117"/>
        <v>0</v>
      </c>
      <c r="T1239" s="56"/>
      <c r="U1239" s="60"/>
      <c r="V1239" s="322"/>
      <c r="W1239" s="56"/>
      <c r="X1239" s="242">
        <f>VLOOKUP(F1239,Terceros!A$2:A$301,1,FALSE)</f>
        <v>0</v>
      </c>
      <c r="Y1239" s="238">
        <f>VLOOKUP(H1239,CR!A$3:A$27,1,FALSE)</f>
        <v>0</v>
      </c>
      <c r="Z1239" s="285">
        <f>VLOOKUP(F1239,Terceros!A:B,2,FALSE)</f>
        <v>0</v>
      </c>
      <c r="AA1239" s="242">
        <f>VLOOKUP(H1239,CR!A$1:CK$26,89,FALSE)</f>
        <v>0</v>
      </c>
    </row>
    <row r="1240" spans="1:27" x14ac:dyDescent="0.25">
      <c r="A1240" s="5">
        <f t="shared" si="114"/>
        <v>1900</v>
      </c>
      <c r="B1240" s="5">
        <f t="shared" si="115"/>
        <v>1</v>
      </c>
      <c r="C1240" s="5" t="str">
        <f>VLOOKUP(B1240,Tablas!E$1:F$13,2,FALSE)</f>
        <v>1T</v>
      </c>
      <c r="D1240" s="60"/>
      <c r="E1240" s="55"/>
      <c r="F1240" s="243"/>
      <c r="G1240" s="419">
        <f>VLOOKUP(F1240,Terceros!A:C,3,FALSE)</f>
        <v>0</v>
      </c>
      <c r="H1240" s="243"/>
      <c r="I1240" s="56"/>
      <c r="J1240" s="286" t="str">
        <f t="shared" si="116"/>
        <v>n</v>
      </c>
      <c r="K1240" s="286">
        <f>VLOOKUP(F1240,Terceros!A:D,4,FALSE)</f>
        <v>0</v>
      </c>
      <c r="L1240" s="61" t="s">
        <v>63</v>
      </c>
      <c r="M1240" s="57"/>
      <c r="N1240" s="58"/>
      <c r="O1240" s="57">
        <f t="shared" si="118"/>
        <v>0</v>
      </c>
      <c r="P1240" s="59"/>
      <c r="Q1240" s="58"/>
      <c r="R1240" s="57">
        <f t="shared" si="119"/>
        <v>0</v>
      </c>
      <c r="S1240" s="99">
        <f t="shared" si="117"/>
        <v>0</v>
      </c>
      <c r="T1240" s="56"/>
      <c r="U1240" s="60"/>
      <c r="V1240" s="322"/>
      <c r="W1240" s="56"/>
      <c r="X1240" s="242">
        <f>VLOOKUP(F1240,Terceros!A$2:A$301,1,FALSE)</f>
        <v>0</v>
      </c>
      <c r="Y1240" s="238">
        <f>VLOOKUP(H1240,CR!A$3:A$27,1,FALSE)</f>
        <v>0</v>
      </c>
      <c r="Z1240" s="285">
        <f>VLOOKUP(F1240,Terceros!A:B,2,FALSE)</f>
        <v>0</v>
      </c>
      <c r="AA1240" s="242">
        <f>VLOOKUP(H1240,CR!A$1:CK$26,89,FALSE)</f>
        <v>0</v>
      </c>
    </row>
    <row r="1241" spans="1:27" x14ac:dyDescent="0.25">
      <c r="A1241" s="5">
        <f t="shared" si="114"/>
        <v>1900</v>
      </c>
      <c r="B1241" s="5">
        <f t="shared" si="115"/>
        <v>1</v>
      </c>
      <c r="C1241" s="5" t="str">
        <f>VLOOKUP(B1241,Tablas!E$1:F$13,2,FALSE)</f>
        <v>1T</v>
      </c>
      <c r="D1241" s="60"/>
      <c r="E1241" s="55"/>
      <c r="F1241" s="243"/>
      <c r="G1241" s="419">
        <f>VLOOKUP(F1241,Terceros!A:C,3,FALSE)</f>
        <v>0</v>
      </c>
      <c r="H1241" s="243"/>
      <c r="I1241" s="56"/>
      <c r="J1241" s="286" t="str">
        <f t="shared" si="116"/>
        <v>n</v>
      </c>
      <c r="K1241" s="286">
        <f>VLOOKUP(F1241,Terceros!A:D,4,FALSE)</f>
        <v>0</v>
      </c>
      <c r="L1241" s="61" t="s">
        <v>63</v>
      </c>
      <c r="M1241" s="57"/>
      <c r="N1241" s="58"/>
      <c r="O1241" s="57">
        <f t="shared" si="118"/>
        <v>0</v>
      </c>
      <c r="P1241" s="59"/>
      <c r="Q1241" s="58"/>
      <c r="R1241" s="57">
        <f t="shared" si="119"/>
        <v>0</v>
      </c>
      <c r="S1241" s="99">
        <f t="shared" si="117"/>
        <v>0</v>
      </c>
      <c r="T1241" s="56"/>
      <c r="U1241" s="60"/>
      <c r="V1241" s="322"/>
      <c r="W1241" s="56"/>
      <c r="X1241" s="242">
        <f>VLOOKUP(F1241,Terceros!A$2:A$301,1,FALSE)</f>
        <v>0</v>
      </c>
      <c r="Y1241" s="238">
        <f>VLOOKUP(H1241,CR!A$3:A$27,1,FALSE)</f>
        <v>0</v>
      </c>
      <c r="Z1241" s="285">
        <f>VLOOKUP(F1241,Terceros!A:B,2,FALSE)</f>
        <v>0</v>
      </c>
      <c r="AA1241" s="242">
        <f>VLOOKUP(H1241,CR!A$1:CK$26,89,FALSE)</f>
        <v>0</v>
      </c>
    </row>
    <row r="1242" spans="1:27" x14ac:dyDescent="0.25">
      <c r="A1242" s="5">
        <f t="shared" ref="A1242:A1305" si="120">YEAR(D1242)</f>
        <v>1900</v>
      </c>
      <c r="B1242" s="5">
        <f t="shared" ref="B1242:B1305" si="121">MONTH(D1242)</f>
        <v>1</v>
      </c>
      <c r="C1242" s="5" t="str">
        <f>VLOOKUP(B1242,Tablas!E$1:F$13,2,FALSE)</f>
        <v>1T</v>
      </c>
      <c r="D1242" s="60"/>
      <c r="E1242" s="55"/>
      <c r="F1242" s="243"/>
      <c r="G1242" s="419">
        <f>VLOOKUP(F1242,Terceros!A:C,3,FALSE)</f>
        <v>0</v>
      </c>
      <c r="H1242" s="243"/>
      <c r="I1242" s="56"/>
      <c r="J1242" s="286" t="str">
        <f t="shared" ref="J1242:J1305" si="122">IF(N1242=0,"n",IF(Z1242="Cliente","r","s"))</f>
        <v>n</v>
      </c>
      <c r="K1242" s="286">
        <f>VLOOKUP(F1242,Terceros!A:D,4,FALSE)</f>
        <v>0</v>
      </c>
      <c r="L1242" s="61" t="s">
        <v>63</v>
      </c>
      <c r="M1242" s="57"/>
      <c r="N1242" s="58"/>
      <c r="O1242" s="57">
        <f t="shared" si="118"/>
        <v>0</v>
      </c>
      <c r="P1242" s="59"/>
      <c r="Q1242" s="58"/>
      <c r="R1242" s="57">
        <f t="shared" si="119"/>
        <v>0</v>
      </c>
      <c r="S1242" s="99">
        <f t="shared" ref="S1242:S1305" si="123">+M1242+O1242-R1242</f>
        <v>0</v>
      </c>
      <c r="T1242" s="56"/>
      <c r="U1242" s="60"/>
      <c r="V1242" s="322"/>
      <c r="W1242" s="56"/>
      <c r="X1242" s="242">
        <f>VLOOKUP(F1242,Terceros!A$2:A$301,1,FALSE)</f>
        <v>0</v>
      </c>
      <c r="Y1242" s="238">
        <f>VLOOKUP(H1242,CR!A$3:A$27,1,FALSE)</f>
        <v>0</v>
      </c>
      <c r="Z1242" s="285">
        <f>VLOOKUP(F1242,Terceros!A:B,2,FALSE)</f>
        <v>0</v>
      </c>
      <c r="AA1242" s="242">
        <f>VLOOKUP(H1242,CR!A$1:CK$26,89,FALSE)</f>
        <v>0</v>
      </c>
    </row>
    <row r="1243" spans="1:27" x14ac:dyDescent="0.25">
      <c r="A1243" s="5">
        <f t="shared" si="120"/>
        <v>1900</v>
      </c>
      <c r="B1243" s="5">
        <f t="shared" si="121"/>
        <v>1</v>
      </c>
      <c r="C1243" s="5" t="str">
        <f>VLOOKUP(B1243,Tablas!E$1:F$13,2,FALSE)</f>
        <v>1T</v>
      </c>
      <c r="D1243" s="60"/>
      <c r="E1243" s="55"/>
      <c r="F1243" s="243"/>
      <c r="G1243" s="419">
        <f>VLOOKUP(F1243,Terceros!A:C,3,FALSE)</f>
        <v>0</v>
      </c>
      <c r="H1243" s="243"/>
      <c r="I1243" s="56"/>
      <c r="J1243" s="286" t="str">
        <f t="shared" si="122"/>
        <v>n</v>
      </c>
      <c r="K1243" s="286">
        <f>VLOOKUP(F1243,Terceros!A:D,4,FALSE)</f>
        <v>0</v>
      </c>
      <c r="L1243" s="61" t="s">
        <v>63</v>
      </c>
      <c r="M1243" s="57"/>
      <c r="N1243" s="58"/>
      <c r="O1243" s="57">
        <f t="shared" si="118"/>
        <v>0</v>
      </c>
      <c r="P1243" s="59"/>
      <c r="Q1243" s="58"/>
      <c r="R1243" s="57">
        <f t="shared" si="119"/>
        <v>0</v>
      </c>
      <c r="S1243" s="99">
        <f t="shared" si="123"/>
        <v>0</v>
      </c>
      <c r="T1243" s="56"/>
      <c r="U1243" s="60"/>
      <c r="V1243" s="322"/>
      <c r="W1243" s="56"/>
      <c r="X1243" s="242">
        <f>VLOOKUP(F1243,Terceros!A$2:A$301,1,FALSE)</f>
        <v>0</v>
      </c>
      <c r="Y1243" s="238">
        <f>VLOOKUP(H1243,CR!A$3:A$27,1,FALSE)</f>
        <v>0</v>
      </c>
      <c r="Z1243" s="285">
        <f>VLOOKUP(F1243,Terceros!A:B,2,FALSE)</f>
        <v>0</v>
      </c>
      <c r="AA1243" s="242">
        <f>VLOOKUP(H1243,CR!A$1:CK$26,89,FALSE)</f>
        <v>0</v>
      </c>
    </row>
    <row r="1244" spans="1:27" x14ac:dyDescent="0.25">
      <c r="A1244" s="5">
        <f t="shared" si="120"/>
        <v>1900</v>
      </c>
      <c r="B1244" s="5">
        <f t="shared" si="121"/>
        <v>1</v>
      </c>
      <c r="C1244" s="5" t="str">
        <f>VLOOKUP(B1244,Tablas!E$1:F$13,2,FALSE)</f>
        <v>1T</v>
      </c>
      <c r="D1244" s="60"/>
      <c r="E1244" s="55"/>
      <c r="F1244" s="243"/>
      <c r="G1244" s="419">
        <f>VLOOKUP(F1244,Terceros!A:C,3,FALSE)</f>
        <v>0</v>
      </c>
      <c r="H1244" s="243"/>
      <c r="I1244" s="56"/>
      <c r="J1244" s="286" t="str">
        <f t="shared" si="122"/>
        <v>n</v>
      </c>
      <c r="K1244" s="286">
        <f>VLOOKUP(F1244,Terceros!A:D,4,FALSE)</f>
        <v>0</v>
      </c>
      <c r="L1244" s="61" t="s">
        <v>63</v>
      </c>
      <c r="M1244" s="57"/>
      <c r="N1244" s="58"/>
      <c r="O1244" s="57">
        <f t="shared" si="118"/>
        <v>0</v>
      </c>
      <c r="P1244" s="59"/>
      <c r="Q1244" s="58"/>
      <c r="R1244" s="57">
        <f t="shared" si="119"/>
        <v>0</v>
      </c>
      <c r="S1244" s="99">
        <f t="shared" si="123"/>
        <v>0</v>
      </c>
      <c r="T1244" s="56"/>
      <c r="U1244" s="60"/>
      <c r="V1244" s="322"/>
      <c r="W1244" s="56"/>
      <c r="X1244" s="242">
        <f>VLOOKUP(F1244,Terceros!A$2:A$301,1,FALSE)</f>
        <v>0</v>
      </c>
      <c r="Y1244" s="238">
        <f>VLOOKUP(H1244,CR!A$3:A$27,1,FALSE)</f>
        <v>0</v>
      </c>
      <c r="Z1244" s="285">
        <f>VLOOKUP(F1244,Terceros!A:B,2,FALSE)</f>
        <v>0</v>
      </c>
      <c r="AA1244" s="242">
        <f>VLOOKUP(H1244,CR!A$1:CK$26,89,FALSE)</f>
        <v>0</v>
      </c>
    </row>
    <row r="1245" spans="1:27" x14ac:dyDescent="0.25">
      <c r="A1245" s="5">
        <f t="shared" si="120"/>
        <v>1900</v>
      </c>
      <c r="B1245" s="5">
        <f t="shared" si="121"/>
        <v>1</v>
      </c>
      <c r="C1245" s="5" t="str">
        <f>VLOOKUP(B1245,Tablas!E$1:F$13,2,FALSE)</f>
        <v>1T</v>
      </c>
      <c r="D1245" s="60"/>
      <c r="E1245" s="55"/>
      <c r="F1245" s="243"/>
      <c r="G1245" s="419">
        <f>VLOOKUP(F1245,Terceros!A:C,3,FALSE)</f>
        <v>0</v>
      </c>
      <c r="H1245" s="243"/>
      <c r="I1245" s="56"/>
      <c r="J1245" s="286" t="str">
        <f t="shared" si="122"/>
        <v>n</v>
      </c>
      <c r="K1245" s="286">
        <f>VLOOKUP(F1245,Terceros!A:D,4,FALSE)</f>
        <v>0</v>
      </c>
      <c r="L1245" s="61" t="s">
        <v>63</v>
      </c>
      <c r="M1245" s="57"/>
      <c r="N1245" s="58"/>
      <c r="O1245" s="57">
        <f t="shared" si="118"/>
        <v>0</v>
      </c>
      <c r="P1245" s="59"/>
      <c r="Q1245" s="58"/>
      <c r="R1245" s="57">
        <f t="shared" si="119"/>
        <v>0</v>
      </c>
      <c r="S1245" s="99">
        <f t="shared" si="123"/>
        <v>0</v>
      </c>
      <c r="T1245" s="56"/>
      <c r="U1245" s="60"/>
      <c r="V1245" s="322"/>
      <c r="W1245" s="56"/>
      <c r="X1245" s="242">
        <f>VLOOKUP(F1245,Terceros!A$2:A$301,1,FALSE)</f>
        <v>0</v>
      </c>
      <c r="Y1245" s="238">
        <f>VLOOKUP(H1245,CR!A$3:A$27,1,FALSE)</f>
        <v>0</v>
      </c>
      <c r="Z1245" s="285">
        <f>VLOOKUP(F1245,Terceros!A:B,2,FALSE)</f>
        <v>0</v>
      </c>
      <c r="AA1245" s="242">
        <f>VLOOKUP(H1245,CR!A$1:CK$26,89,FALSE)</f>
        <v>0</v>
      </c>
    </row>
    <row r="1246" spans="1:27" x14ac:dyDescent="0.25">
      <c r="A1246" s="5">
        <f t="shared" si="120"/>
        <v>1900</v>
      </c>
      <c r="B1246" s="5">
        <f t="shared" si="121"/>
        <v>1</v>
      </c>
      <c r="C1246" s="5" t="str">
        <f>VLOOKUP(B1246,Tablas!E$1:F$13,2,FALSE)</f>
        <v>1T</v>
      </c>
      <c r="D1246" s="60"/>
      <c r="E1246" s="55"/>
      <c r="F1246" s="243"/>
      <c r="G1246" s="419">
        <f>VLOOKUP(F1246,Terceros!A:C,3,FALSE)</f>
        <v>0</v>
      </c>
      <c r="H1246" s="243"/>
      <c r="I1246" s="56"/>
      <c r="J1246" s="286" t="str">
        <f t="shared" si="122"/>
        <v>n</v>
      </c>
      <c r="K1246" s="286">
        <f>VLOOKUP(F1246,Terceros!A:D,4,FALSE)</f>
        <v>0</v>
      </c>
      <c r="L1246" s="61" t="s">
        <v>63</v>
      </c>
      <c r="M1246" s="57"/>
      <c r="N1246" s="58"/>
      <c r="O1246" s="57">
        <f t="shared" si="118"/>
        <v>0</v>
      </c>
      <c r="P1246" s="59"/>
      <c r="Q1246" s="58"/>
      <c r="R1246" s="57">
        <f t="shared" si="119"/>
        <v>0</v>
      </c>
      <c r="S1246" s="99">
        <f t="shared" si="123"/>
        <v>0</v>
      </c>
      <c r="T1246" s="56"/>
      <c r="U1246" s="60"/>
      <c r="V1246" s="322"/>
      <c r="W1246" s="56"/>
      <c r="X1246" s="242">
        <f>VLOOKUP(F1246,Terceros!A$2:A$301,1,FALSE)</f>
        <v>0</v>
      </c>
      <c r="Y1246" s="238">
        <f>VLOOKUP(H1246,CR!A$3:A$27,1,FALSE)</f>
        <v>0</v>
      </c>
      <c r="Z1246" s="285">
        <f>VLOOKUP(F1246,Terceros!A:B,2,FALSE)</f>
        <v>0</v>
      </c>
      <c r="AA1246" s="242">
        <f>VLOOKUP(H1246,CR!A$1:CK$26,89,FALSE)</f>
        <v>0</v>
      </c>
    </row>
    <row r="1247" spans="1:27" x14ac:dyDescent="0.25">
      <c r="A1247" s="5">
        <f t="shared" si="120"/>
        <v>1900</v>
      </c>
      <c r="B1247" s="5">
        <f t="shared" si="121"/>
        <v>1</v>
      </c>
      <c r="C1247" s="5" t="str">
        <f>VLOOKUP(B1247,Tablas!E$1:F$13,2,FALSE)</f>
        <v>1T</v>
      </c>
      <c r="D1247" s="60"/>
      <c r="E1247" s="55"/>
      <c r="F1247" s="243"/>
      <c r="G1247" s="419">
        <f>VLOOKUP(F1247,Terceros!A:C,3,FALSE)</f>
        <v>0</v>
      </c>
      <c r="H1247" s="243"/>
      <c r="I1247" s="56"/>
      <c r="J1247" s="286" t="str">
        <f t="shared" si="122"/>
        <v>n</v>
      </c>
      <c r="K1247" s="286">
        <f>VLOOKUP(F1247,Terceros!A:D,4,FALSE)</f>
        <v>0</v>
      </c>
      <c r="L1247" s="61" t="s">
        <v>63</v>
      </c>
      <c r="M1247" s="57"/>
      <c r="N1247" s="58"/>
      <c r="O1247" s="57">
        <f t="shared" si="118"/>
        <v>0</v>
      </c>
      <c r="P1247" s="59"/>
      <c r="Q1247" s="58"/>
      <c r="R1247" s="57">
        <f t="shared" si="119"/>
        <v>0</v>
      </c>
      <c r="S1247" s="99">
        <f t="shared" si="123"/>
        <v>0</v>
      </c>
      <c r="T1247" s="56"/>
      <c r="U1247" s="60"/>
      <c r="V1247" s="322"/>
      <c r="W1247" s="56"/>
      <c r="X1247" s="242">
        <f>VLOOKUP(F1247,Terceros!A$2:A$301,1,FALSE)</f>
        <v>0</v>
      </c>
      <c r="Y1247" s="238">
        <f>VLOOKUP(H1247,CR!A$3:A$27,1,FALSE)</f>
        <v>0</v>
      </c>
      <c r="Z1247" s="285">
        <f>VLOOKUP(F1247,Terceros!A:B,2,FALSE)</f>
        <v>0</v>
      </c>
      <c r="AA1247" s="242">
        <f>VLOOKUP(H1247,CR!A$1:CK$26,89,FALSE)</f>
        <v>0</v>
      </c>
    </row>
    <row r="1248" spans="1:27" x14ac:dyDescent="0.25">
      <c r="A1248" s="5">
        <f t="shared" si="120"/>
        <v>1900</v>
      </c>
      <c r="B1248" s="5">
        <f t="shared" si="121"/>
        <v>1</v>
      </c>
      <c r="C1248" s="5" t="str">
        <f>VLOOKUP(B1248,Tablas!E$1:F$13,2,FALSE)</f>
        <v>1T</v>
      </c>
      <c r="D1248" s="60"/>
      <c r="E1248" s="55"/>
      <c r="F1248" s="243"/>
      <c r="G1248" s="419">
        <f>VLOOKUP(F1248,Terceros!A:C,3,FALSE)</f>
        <v>0</v>
      </c>
      <c r="H1248" s="243"/>
      <c r="I1248" s="56"/>
      <c r="J1248" s="286" t="str">
        <f t="shared" si="122"/>
        <v>n</v>
      </c>
      <c r="K1248" s="286">
        <f>VLOOKUP(F1248,Terceros!A:D,4,FALSE)</f>
        <v>0</v>
      </c>
      <c r="L1248" s="61" t="s">
        <v>63</v>
      </c>
      <c r="M1248" s="57"/>
      <c r="N1248" s="58"/>
      <c r="O1248" s="57">
        <f t="shared" si="118"/>
        <v>0</v>
      </c>
      <c r="P1248" s="59"/>
      <c r="Q1248" s="58"/>
      <c r="R1248" s="57">
        <f t="shared" si="119"/>
        <v>0</v>
      </c>
      <c r="S1248" s="99">
        <f t="shared" si="123"/>
        <v>0</v>
      </c>
      <c r="T1248" s="56"/>
      <c r="U1248" s="60"/>
      <c r="V1248" s="322"/>
      <c r="W1248" s="56"/>
      <c r="X1248" s="242">
        <f>VLOOKUP(F1248,Terceros!A$2:A$301,1,FALSE)</f>
        <v>0</v>
      </c>
      <c r="Y1248" s="238">
        <f>VLOOKUP(H1248,CR!A$3:A$27,1,FALSE)</f>
        <v>0</v>
      </c>
      <c r="Z1248" s="285">
        <f>VLOOKUP(F1248,Terceros!A:B,2,FALSE)</f>
        <v>0</v>
      </c>
      <c r="AA1248" s="242">
        <f>VLOOKUP(H1248,CR!A$1:CK$26,89,FALSE)</f>
        <v>0</v>
      </c>
    </row>
    <row r="1249" spans="1:27" x14ac:dyDescent="0.25">
      <c r="A1249" s="5">
        <f t="shared" si="120"/>
        <v>1900</v>
      </c>
      <c r="B1249" s="5">
        <f t="shared" si="121"/>
        <v>1</v>
      </c>
      <c r="C1249" s="5" t="str">
        <f>VLOOKUP(B1249,Tablas!E$1:F$13,2,FALSE)</f>
        <v>1T</v>
      </c>
      <c r="D1249" s="60"/>
      <c r="E1249" s="55"/>
      <c r="F1249" s="243"/>
      <c r="G1249" s="419">
        <f>VLOOKUP(F1249,Terceros!A:C,3,FALSE)</f>
        <v>0</v>
      </c>
      <c r="H1249" s="243"/>
      <c r="I1249" s="56"/>
      <c r="J1249" s="286" t="str">
        <f t="shared" si="122"/>
        <v>n</v>
      </c>
      <c r="K1249" s="286">
        <f>VLOOKUP(F1249,Terceros!A:D,4,FALSE)</f>
        <v>0</v>
      </c>
      <c r="L1249" s="61" t="s">
        <v>63</v>
      </c>
      <c r="M1249" s="57"/>
      <c r="N1249" s="58"/>
      <c r="O1249" s="57">
        <f t="shared" si="118"/>
        <v>0</v>
      </c>
      <c r="P1249" s="59"/>
      <c r="Q1249" s="58"/>
      <c r="R1249" s="57">
        <f t="shared" si="119"/>
        <v>0</v>
      </c>
      <c r="S1249" s="99">
        <f t="shared" si="123"/>
        <v>0</v>
      </c>
      <c r="T1249" s="56"/>
      <c r="U1249" s="60"/>
      <c r="V1249" s="322"/>
      <c r="W1249" s="56"/>
      <c r="X1249" s="242">
        <f>VLOOKUP(F1249,Terceros!A$2:A$301,1,FALSE)</f>
        <v>0</v>
      </c>
      <c r="Y1249" s="238">
        <f>VLOOKUP(H1249,CR!A$3:A$27,1,FALSE)</f>
        <v>0</v>
      </c>
      <c r="Z1249" s="285">
        <f>VLOOKUP(F1249,Terceros!A:B,2,FALSE)</f>
        <v>0</v>
      </c>
      <c r="AA1249" s="242">
        <f>VLOOKUP(H1249,CR!A$1:CK$26,89,FALSE)</f>
        <v>0</v>
      </c>
    </row>
    <row r="1250" spans="1:27" x14ac:dyDescent="0.25">
      <c r="A1250" s="5">
        <f t="shared" si="120"/>
        <v>1900</v>
      </c>
      <c r="B1250" s="5">
        <f t="shared" si="121"/>
        <v>1</v>
      </c>
      <c r="C1250" s="5" t="str">
        <f>VLOOKUP(B1250,Tablas!E$1:F$13,2,FALSE)</f>
        <v>1T</v>
      </c>
      <c r="D1250" s="60"/>
      <c r="E1250" s="55"/>
      <c r="F1250" s="243"/>
      <c r="G1250" s="419">
        <f>VLOOKUP(F1250,Terceros!A:C,3,FALSE)</f>
        <v>0</v>
      </c>
      <c r="H1250" s="243"/>
      <c r="I1250" s="56"/>
      <c r="J1250" s="286" t="str">
        <f t="shared" si="122"/>
        <v>n</v>
      </c>
      <c r="K1250" s="286">
        <f>VLOOKUP(F1250,Terceros!A:D,4,FALSE)</f>
        <v>0</v>
      </c>
      <c r="L1250" s="61" t="s">
        <v>63</v>
      </c>
      <c r="M1250" s="57"/>
      <c r="N1250" s="58"/>
      <c r="O1250" s="57">
        <f t="shared" si="118"/>
        <v>0</v>
      </c>
      <c r="P1250" s="59"/>
      <c r="Q1250" s="58"/>
      <c r="R1250" s="57">
        <f t="shared" si="119"/>
        <v>0</v>
      </c>
      <c r="S1250" s="99">
        <f t="shared" si="123"/>
        <v>0</v>
      </c>
      <c r="T1250" s="56"/>
      <c r="U1250" s="60"/>
      <c r="V1250" s="322"/>
      <c r="W1250" s="56"/>
      <c r="X1250" s="242">
        <f>VLOOKUP(F1250,Terceros!A$2:A$301,1,FALSE)</f>
        <v>0</v>
      </c>
      <c r="Y1250" s="238">
        <f>VLOOKUP(H1250,CR!A$3:A$27,1,FALSE)</f>
        <v>0</v>
      </c>
      <c r="Z1250" s="285">
        <f>VLOOKUP(F1250,Terceros!A:B,2,FALSE)</f>
        <v>0</v>
      </c>
      <c r="AA1250" s="242">
        <f>VLOOKUP(H1250,CR!A$1:CK$26,89,FALSE)</f>
        <v>0</v>
      </c>
    </row>
    <row r="1251" spans="1:27" x14ac:dyDescent="0.25">
      <c r="A1251" s="5">
        <f t="shared" si="120"/>
        <v>1900</v>
      </c>
      <c r="B1251" s="5">
        <f t="shared" si="121"/>
        <v>1</v>
      </c>
      <c r="C1251" s="5" t="str">
        <f>VLOOKUP(B1251,Tablas!E$1:F$13,2,FALSE)</f>
        <v>1T</v>
      </c>
      <c r="D1251" s="60"/>
      <c r="E1251" s="55"/>
      <c r="F1251" s="243"/>
      <c r="G1251" s="419">
        <f>VLOOKUP(F1251,Terceros!A:C,3,FALSE)</f>
        <v>0</v>
      </c>
      <c r="H1251" s="243"/>
      <c r="I1251" s="56"/>
      <c r="J1251" s="286" t="str">
        <f t="shared" si="122"/>
        <v>n</v>
      </c>
      <c r="K1251" s="286">
        <f>VLOOKUP(F1251,Terceros!A:D,4,FALSE)</f>
        <v>0</v>
      </c>
      <c r="L1251" s="61" t="s">
        <v>63</v>
      </c>
      <c r="M1251" s="57"/>
      <c r="N1251" s="58"/>
      <c r="O1251" s="57">
        <f t="shared" si="118"/>
        <v>0</v>
      </c>
      <c r="P1251" s="59"/>
      <c r="Q1251" s="58"/>
      <c r="R1251" s="57">
        <f t="shared" si="119"/>
        <v>0</v>
      </c>
      <c r="S1251" s="99">
        <f t="shared" si="123"/>
        <v>0</v>
      </c>
      <c r="T1251" s="56"/>
      <c r="U1251" s="60"/>
      <c r="V1251" s="322"/>
      <c r="W1251" s="56"/>
      <c r="X1251" s="242">
        <f>VLOOKUP(F1251,Terceros!A$2:A$301,1,FALSE)</f>
        <v>0</v>
      </c>
      <c r="Y1251" s="238">
        <f>VLOOKUP(H1251,CR!A$3:A$27,1,FALSE)</f>
        <v>0</v>
      </c>
      <c r="Z1251" s="285">
        <f>VLOOKUP(F1251,Terceros!A:B,2,FALSE)</f>
        <v>0</v>
      </c>
      <c r="AA1251" s="242">
        <f>VLOOKUP(H1251,CR!A$1:CK$26,89,FALSE)</f>
        <v>0</v>
      </c>
    </row>
    <row r="1252" spans="1:27" x14ac:dyDescent="0.25">
      <c r="A1252" s="5">
        <f t="shared" si="120"/>
        <v>1900</v>
      </c>
      <c r="B1252" s="5">
        <f t="shared" si="121"/>
        <v>1</v>
      </c>
      <c r="C1252" s="5" t="str">
        <f>VLOOKUP(B1252,Tablas!E$1:F$13,2,FALSE)</f>
        <v>1T</v>
      </c>
      <c r="D1252" s="60"/>
      <c r="E1252" s="55"/>
      <c r="F1252" s="243"/>
      <c r="G1252" s="419">
        <f>VLOOKUP(F1252,Terceros!A:C,3,FALSE)</f>
        <v>0</v>
      </c>
      <c r="H1252" s="243"/>
      <c r="I1252" s="56"/>
      <c r="J1252" s="286" t="str">
        <f t="shared" si="122"/>
        <v>n</v>
      </c>
      <c r="K1252" s="286">
        <f>VLOOKUP(F1252,Terceros!A:D,4,FALSE)</f>
        <v>0</v>
      </c>
      <c r="L1252" s="61" t="s">
        <v>63</v>
      </c>
      <c r="M1252" s="57"/>
      <c r="N1252" s="58"/>
      <c r="O1252" s="57">
        <f t="shared" si="118"/>
        <v>0</v>
      </c>
      <c r="P1252" s="59"/>
      <c r="Q1252" s="58"/>
      <c r="R1252" s="57">
        <f t="shared" si="119"/>
        <v>0</v>
      </c>
      <c r="S1252" s="99">
        <f t="shared" si="123"/>
        <v>0</v>
      </c>
      <c r="T1252" s="56"/>
      <c r="U1252" s="60"/>
      <c r="V1252" s="322"/>
      <c r="W1252" s="56"/>
      <c r="X1252" s="242">
        <f>VLOOKUP(F1252,Terceros!A$2:A$301,1,FALSE)</f>
        <v>0</v>
      </c>
      <c r="Y1252" s="238">
        <f>VLOOKUP(H1252,CR!A$3:A$27,1,FALSE)</f>
        <v>0</v>
      </c>
      <c r="Z1252" s="285">
        <f>VLOOKUP(F1252,Terceros!A:B,2,FALSE)</f>
        <v>0</v>
      </c>
      <c r="AA1252" s="242">
        <f>VLOOKUP(H1252,CR!A$1:CK$26,89,FALSE)</f>
        <v>0</v>
      </c>
    </row>
    <row r="1253" spans="1:27" x14ac:dyDescent="0.25">
      <c r="A1253" s="5">
        <f t="shared" si="120"/>
        <v>1900</v>
      </c>
      <c r="B1253" s="5">
        <f t="shared" si="121"/>
        <v>1</v>
      </c>
      <c r="C1253" s="5" t="str">
        <f>VLOOKUP(B1253,Tablas!E$1:F$13,2,FALSE)</f>
        <v>1T</v>
      </c>
      <c r="D1253" s="60"/>
      <c r="E1253" s="55"/>
      <c r="F1253" s="243"/>
      <c r="G1253" s="419">
        <f>VLOOKUP(F1253,Terceros!A:C,3,FALSE)</f>
        <v>0</v>
      </c>
      <c r="H1253" s="243"/>
      <c r="I1253" s="56"/>
      <c r="J1253" s="286" t="str">
        <f t="shared" si="122"/>
        <v>n</v>
      </c>
      <c r="K1253" s="286">
        <f>VLOOKUP(F1253,Terceros!A:D,4,FALSE)</f>
        <v>0</v>
      </c>
      <c r="L1253" s="61" t="s">
        <v>63</v>
      </c>
      <c r="M1253" s="57"/>
      <c r="N1253" s="58"/>
      <c r="O1253" s="57">
        <f t="shared" si="118"/>
        <v>0</v>
      </c>
      <c r="P1253" s="59"/>
      <c r="Q1253" s="58"/>
      <c r="R1253" s="57">
        <f t="shared" si="119"/>
        <v>0</v>
      </c>
      <c r="S1253" s="99">
        <f t="shared" si="123"/>
        <v>0</v>
      </c>
      <c r="T1253" s="56"/>
      <c r="U1253" s="60"/>
      <c r="V1253" s="322"/>
      <c r="W1253" s="56"/>
      <c r="X1253" s="242">
        <f>VLOOKUP(F1253,Terceros!A$2:A$301,1,FALSE)</f>
        <v>0</v>
      </c>
      <c r="Y1253" s="238">
        <f>VLOOKUP(H1253,CR!A$3:A$27,1,FALSE)</f>
        <v>0</v>
      </c>
      <c r="Z1253" s="285">
        <f>VLOOKUP(F1253,Terceros!A:B,2,FALSE)</f>
        <v>0</v>
      </c>
      <c r="AA1253" s="242">
        <f>VLOOKUP(H1253,CR!A$1:CK$26,89,FALSE)</f>
        <v>0</v>
      </c>
    </row>
    <row r="1254" spans="1:27" x14ac:dyDescent="0.25">
      <c r="A1254" s="5">
        <f t="shared" si="120"/>
        <v>1900</v>
      </c>
      <c r="B1254" s="5">
        <f t="shared" si="121"/>
        <v>1</v>
      </c>
      <c r="C1254" s="5" t="str">
        <f>VLOOKUP(B1254,Tablas!E$1:F$13,2,FALSE)</f>
        <v>1T</v>
      </c>
      <c r="D1254" s="60"/>
      <c r="E1254" s="55"/>
      <c r="F1254" s="243"/>
      <c r="G1254" s="419">
        <f>VLOOKUP(F1254,Terceros!A:C,3,FALSE)</f>
        <v>0</v>
      </c>
      <c r="H1254" s="243"/>
      <c r="I1254" s="56"/>
      <c r="J1254" s="286" t="str">
        <f t="shared" si="122"/>
        <v>n</v>
      </c>
      <c r="K1254" s="286">
        <f>VLOOKUP(F1254,Terceros!A:D,4,FALSE)</f>
        <v>0</v>
      </c>
      <c r="L1254" s="61" t="s">
        <v>63</v>
      </c>
      <c r="M1254" s="57"/>
      <c r="N1254" s="58"/>
      <c r="O1254" s="57">
        <f t="shared" si="118"/>
        <v>0</v>
      </c>
      <c r="P1254" s="59"/>
      <c r="Q1254" s="58"/>
      <c r="R1254" s="57">
        <f t="shared" si="119"/>
        <v>0</v>
      </c>
      <c r="S1254" s="99">
        <f t="shared" si="123"/>
        <v>0</v>
      </c>
      <c r="T1254" s="56"/>
      <c r="U1254" s="60"/>
      <c r="V1254" s="322"/>
      <c r="W1254" s="56"/>
      <c r="X1254" s="242">
        <f>VLOOKUP(F1254,Terceros!A$2:A$301,1,FALSE)</f>
        <v>0</v>
      </c>
      <c r="Y1254" s="238">
        <f>VLOOKUP(H1254,CR!A$3:A$27,1,FALSE)</f>
        <v>0</v>
      </c>
      <c r="Z1254" s="285">
        <f>VLOOKUP(F1254,Terceros!A:B,2,FALSE)</f>
        <v>0</v>
      </c>
      <c r="AA1254" s="242">
        <f>VLOOKUP(H1254,CR!A$1:CK$26,89,FALSE)</f>
        <v>0</v>
      </c>
    </row>
    <row r="1255" spans="1:27" x14ac:dyDescent="0.25">
      <c r="A1255" s="5">
        <f t="shared" si="120"/>
        <v>1900</v>
      </c>
      <c r="B1255" s="5">
        <f t="shared" si="121"/>
        <v>1</v>
      </c>
      <c r="C1255" s="5" t="str">
        <f>VLOOKUP(B1255,Tablas!E$1:F$13,2,FALSE)</f>
        <v>1T</v>
      </c>
      <c r="D1255" s="60"/>
      <c r="E1255" s="55"/>
      <c r="F1255" s="243"/>
      <c r="G1255" s="419">
        <f>VLOOKUP(F1255,Terceros!A:C,3,FALSE)</f>
        <v>0</v>
      </c>
      <c r="H1255" s="243"/>
      <c r="I1255" s="56"/>
      <c r="J1255" s="286" t="str">
        <f t="shared" si="122"/>
        <v>n</v>
      </c>
      <c r="K1255" s="286">
        <f>VLOOKUP(F1255,Terceros!A:D,4,FALSE)</f>
        <v>0</v>
      </c>
      <c r="L1255" s="61" t="s">
        <v>63</v>
      </c>
      <c r="M1255" s="57"/>
      <c r="N1255" s="58"/>
      <c r="O1255" s="57">
        <f t="shared" si="118"/>
        <v>0</v>
      </c>
      <c r="P1255" s="59"/>
      <c r="Q1255" s="58"/>
      <c r="R1255" s="57">
        <f t="shared" si="119"/>
        <v>0</v>
      </c>
      <c r="S1255" s="99">
        <f t="shared" si="123"/>
        <v>0</v>
      </c>
      <c r="T1255" s="56"/>
      <c r="U1255" s="60"/>
      <c r="V1255" s="322"/>
      <c r="W1255" s="56"/>
      <c r="X1255" s="242">
        <f>VLOOKUP(F1255,Terceros!A$2:A$301,1,FALSE)</f>
        <v>0</v>
      </c>
      <c r="Y1255" s="238">
        <f>VLOOKUP(H1255,CR!A$3:A$27,1,FALSE)</f>
        <v>0</v>
      </c>
      <c r="Z1255" s="285">
        <f>VLOOKUP(F1255,Terceros!A:B,2,FALSE)</f>
        <v>0</v>
      </c>
      <c r="AA1255" s="242">
        <f>VLOOKUP(H1255,CR!A$1:CK$26,89,FALSE)</f>
        <v>0</v>
      </c>
    </row>
    <row r="1256" spans="1:27" x14ac:dyDescent="0.25">
      <c r="A1256" s="5">
        <f t="shared" si="120"/>
        <v>1900</v>
      </c>
      <c r="B1256" s="5">
        <f t="shared" si="121"/>
        <v>1</v>
      </c>
      <c r="C1256" s="5" t="str">
        <f>VLOOKUP(B1256,Tablas!E$1:F$13,2,FALSE)</f>
        <v>1T</v>
      </c>
      <c r="D1256" s="60"/>
      <c r="E1256" s="55"/>
      <c r="F1256" s="243"/>
      <c r="G1256" s="419">
        <f>VLOOKUP(F1256,Terceros!A:C,3,FALSE)</f>
        <v>0</v>
      </c>
      <c r="H1256" s="243"/>
      <c r="I1256" s="56"/>
      <c r="J1256" s="286" t="str">
        <f t="shared" si="122"/>
        <v>n</v>
      </c>
      <c r="K1256" s="286">
        <f>VLOOKUP(F1256,Terceros!A:D,4,FALSE)</f>
        <v>0</v>
      </c>
      <c r="L1256" s="61" t="s">
        <v>63</v>
      </c>
      <c r="M1256" s="57"/>
      <c r="N1256" s="58"/>
      <c r="O1256" s="57">
        <f t="shared" si="118"/>
        <v>0</v>
      </c>
      <c r="P1256" s="59"/>
      <c r="Q1256" s="58"/>
      <c r="R1256" s="57">
        <f t="shared" si="119"/>
        <v>0</v>
      </c>
      <c r="S1256" s="99">
        <f t="shared" si="123"/>
        <v>0</v>
      </c>
      <c r="T1256" s="56"/>
      <c r="U1256" s="60"/>
      <c r="V1256" s="322"/>
      <c r="W1256" s="56"/>
      <c r="X1256" s="242">
        <f>VLOOKUP(F1256,Terceros!A$2:A$301,1,FALSE)</f>
        <v>0</v>
      </c>
      <c r="Y1256" s="238">
        <f>VLOOKUP(H1256,CR!A$3:A$27,1,FALSE)</f>
        <v>0</v>
      </c>
      <c r="Z1256" s="285">
        <f>VLOOKUP(F1256,Terceros!A:B,2,FALSE)</f>
        <v>0</v>
      </c>
      <c r="AA1256" s="242">
        <f>VLOOKUP(H1256,CR!A$1:CK$26,89,FALSE)</f>
        <v>0</v>
      </c>
    </row>
    <row r="1257" spans="1:27" x14ac:dyDescent="0.25">
      <c r="A1257" s="5">
        <f t="shared" si="120"/>
        <v>1900</v>
      </c>
      <c r="B1257" s="5">
        <f t="shared" si="121"/>
        <v>1</v>
      </c>
      <c r="C1257" s="5" t="str">
        <f>VLOOKUP(B1257,Tablas!E$1:F$13,2,FALSE)</f>
        <v>1T</v>
      </c>
      <c r="D1257" s="60"/>
      <c r="E1257" s="55"/>
      <c r="F1257" s="243"/>
      <c r="G1257" s="419">
        <f>VLOOKUP(F1257,Terceros!A:C,3,FALSE)</f>
        <v>0</v>
      </c>
      <c r="H1257" s="243"/>
      <c r="I1257" s="56"/>
      <c r="J1257" s="286" t="str">
        <f t="shared" si="122"/>
        <v>n</v>
      </c>
      <c r="K1257" s="286">
        <f>VLOOKUP(F1257,Terceros!A:D,4,FALSE)</f>
        <v>0</v>
      </c>
      <c r="L1257" s="61" t="s">
        <v>63</v>
      </c>
      <c r="M1257" s="57"/>
      <c r="N1257" s="58"/>
      <c r="O1257" s="57">
        <f t="shared" si="118"/>
        <v>0</v>
      </c>
      <c r="P1257" s="59"/>
      <c r="Q1257" s="58"/>
      <c r="R1257" s="57">
        <f t="shared" si="119"/>
        <v>0</v>
      </c>
      <c r="S1257" s="99">
        <f t="shared" si="123"/>
        <v>0</v>
      </c>
      <c r="T1257" s="56"/>
      <c r="U1257" s="60"/>
      <c r="V1257" s="322"/>
      <c r="W1257" s="56"/>
      <c r="X1257" s="242">
        <f>VLOOKUP(F1257,Terceros!A$2:A$301,1,FALSE)</f>
        <v>0</v>
      </c>
      <c r="Y1257" s="238">
        <f>VLOOKUP(H1257,CR!A$3:A$27,1,FALSE)</f>
        <v>0</v>
      </c>
      <c r="Z1257" s="285">
        <f>VLOOKUP(F1257,Terceros!A:B,2,FALSE)</f>
        <v>0</v>
      </c>
      <c r="AA1257" s="242">
        <f>VLOOKUP(H1257,CR!A$1:CK$26,89,FALSE)</f>
        <v>0</v>
      </c>
    </row>
    <row r="1258" spans="1:27" x14ac:dyDescent="0.25">
      <c r="A1258" s="5">
        <f t="shared" si="120"/>
        <v>1900</v>
      </c>
      <c r="B1258" s="5">
        <f t="shared" si="121"/>
        <v>1</v>
      </c>
      <c r="C1258" s="5" t="str">
        <f>VLOOKUP(B1258,Tablas!E$1:F$13,2,FALSE)</f>
        <v>1T</v>
      </c>
      <c r="D1258" s="60"/>
      <c r="E1258" s="55"/>
      <c r="F1258" s="243"/>
      <c r="G1258" s="419">
        <f>VLOOKUP(F1258,Terceros!A:C,3,FALSE)</f>
        <v>0</v>
      </c>
      <c r="H1258" s="243"/>
      <c r="I1258" s="56"/>
      <c r="J1258" s="286" t="str">
        <f t="shared" si="122"/>
        <v>n</v>
      </c>
      <c r="K1258" s="286">
        <f>VLOOKUP(F1258,Terceros!A:D,4,FALSE)</f>
        <v>0</v>
      </c>
      <c r="L1258" s="61" t="s">
        <v>63</v>
      </c>
      <c r="M1258" s="57"/>
      <c r="N1258" s="58"/>
      <c r="O1258" s="57">
        <f t="shared" si="118"/>
        <v>0</v>
      </c>
      <c r="P1258" s="59"/>
      <c r="Q1258" s="58"/>
      <c r="R1258" s="57">
        <f t="shared" si="119"/>
        <v>0</v>
      </c>
      <c r="S1258" s="99">
        <f t="shared" si="123"/>
        <v>0</v>
      </c>
      <c r="T1258" s="56"/>
      <c r="U1258" s="60"/>
      <c r="V1258" s="322"/>
      <c r="W1258" s="56"/>
      <c r="X1258" s="242">
        <f>VLOOKUP(F1258,Terceros!A$2:A$301,1,FALSE)</f>
        <v>0</v>
      </c>
      <c r="Y1258" s="238">
        <f>VLOOKUP(H1258,CR!A$3:A$27,1,FALSE)</f>
        <v>0</v>
      </c>
      <c r="Z1258" s="285">
        <f>VLOOKUP(F1258,Terceros!A:B,2,FALSE)</f>
        <v>0</v>
      </c>
      <c r="AA1258" s="242">
        <f>VLOOKUP(H1258,CR!A$1:CK$26,89,FALSE)</f>
        <v>0</v>
      </c>
    </row>
    <row r="1259" spans="1:27" x14ac:dyDescent="0.25">
      <c r="A1259" s="5">
        <f t="shared" si="120"/>
        <v>1900</v>
      </c>
      <c r="B1259" s="5">
        <f t="shared" si="121"/>
        <v>1</v>
      </c>
      <c r="C1259" s="5" t="str">
        <f>VLOOKUP(B1259,Tablas!E$1:F$13,2,FALSE)</f>
        <v>1T</v>
      </c>
      <c r="D1259" s="60"/>
      <c r="E1259" s="55"/>
      <c r="F1259" s="243"/>
      <c r="G1259" s="419">
        <f>VLOOKUP(F1259,Terceros!A:C,3,FALSE)</f>
        <v>0</v>
      </c>
      <c r="H1259" s="243"/>
      <c r="I1259" s="56"/>
      <c r="J1259" s="286" t="str">
        <f t="shared" si="122"/>
        <v>n</v>
      </c>
      <c r="K1259" s="286">
        <f>VLOOKUP(F1259,Terceros!A:D,4,FALSE)</f>
        <v>0</v>
      </c>
      <c r="L1259" s="61" t="s">
        <v>63</v>
      </c>
      <c r="M1259" s="57"/>
      <c r="N1259" s="58"/>
      <c r="O1259" s="57">
        <f t="shared" si="118"/>
        <v>0</v>
      </c>
      <c r="P1259" s="59"/>
      <c r="Q1259" s="58"/>
      <c r="R1259" s="57">
        <f t="shared" si="119"/>
        <v>0</v>
      </c>
      <c r="S1259" s="99">
        <f t="shared" si="123"/>
        <v>0</v>
      </c>
      <c r="T1259" s="56"/>
      <c r="U1259" s="60"/>
      <c r="V1259" s="322"/>
      <c r="W1259" s="56"/>
      <c r="X1259" s="242">
        <f>VLOOKUP(F1259,Terceros!A$2:A$301,1,FALSE)</f>
        <v>0</v>
      </c>
      <c r="Y1259" s="238">
        <f>VLOOKUP(H1259,CR!A$3:A$27,1,FALSE)</f>
        <v>0</v>
      </c>
      <c r="Z1259" s="285">
        <f>VLOOKUP(F1259,Terceros!A:B,2,FALSE)</f>
        <v>0</v>
      </c>
      <c r="AA1259" s="242">
        <f>VLOOKUP(H1259,CR!A$1:CK$26,89,FALSE)</f>
        <v>0</v>
      </c>
    </row>
    <row r="1260" spans="1:27" x14ac:dyDescent="0.25">
      <c r="A1260" s="5">
        <f t="shared" si="120"/>
        <v>1900</v>
      </c>
      <c r="B1260" s="5">
        <f t="shared" si="121"/>
        <v>1</v>
      </c>
      <c r="C1260" s="5" t="str">
        <f>VLOOKUP(B1260,Tablas!E$1:F$13,2,FALSE)</f>
        <v>1T</v>
      </c>
      <c r="D1260" s="60"/>
      <c r="E1260" s="55"/>
      <c r="F1260" s="243"/>
      <c r="G1260" s="419">
        <f>VLOOKUP(F1260,Terceros!A:C,3,FALSE)</f>
        <v>0</v>
      </c>
      <c r="H1260" s="243"/>
      <c r="I1260" s="56"/>
      <c r="J1260" s="286" t="str">
        <f t="shared" si="122"/>
        <v>n</v>
      </c>
      <c r="K1260" s="286">
        <f>VLOOKUP(F1260,Terceros!A:D,4,FALSE)</f>
        <v>0</v>
      </c>
      <c r="L1260" s="61" t="s">
        <v>63</v>
      </c>
      <c r="M1260" s="57"/>
      <c r="N1260" s="58"/>
      <c r="O1260" s="57">
        <f t="shared" si="118"/>
        <v>0</v>
      </c>
      <c r="P1260" s="59"/>
      <c r="Q1260" s="58"/>
      <c r="R1260" s="57">
        <f t="shared" si="119"/>
        <v>0</v>
      </c>
      <c r="S1260" s="99">
        <f t="shared" si="123"/>
        <v>0</v>
      </c>
      <c r="T1260" s="56"/>
      <c r="U1260" s="60"/>
      <c r="V1260" s="322"/>
      <c r="W1260" s="56"/>
      <c r="X1260" s="242">
        <f>VLOOKUP(F1260,Terceros!A$2:A$301,1,FALSE)</f>
        <v>0</v>
      </c>
      <c r="Y1260" s="238">
        <f>VLOOKUP(H1260,CR!A$3:A$27,1,FALSE)</f>
        <v>0</v>
      </c>
      <c r="Z1260" s="285">
        <f>VLOOKUP(F1260,Terceros!A:B,2,FALSE)</f>
        <v>0</v>
      </c>
      <c r="AA1260" s="242">
        <f>VLOOKUP(H1260,CR!A$1:CK$26,89,FALSE)</f>
        <v>0</v>
      </c>
    </row>
    <row r="1261" spans="1:27" x14ac:dyDescent="0.25">
      <c r="A1261" s="5">
        <f t="shared" si="120"/>
        <v>1900</v>
      </c>
      <c r="B1261" s="5">
        <f t="shared" si="121"/>
        <v>1</v>
      </c>
      <c r="C1261" s="5" t="str">
        <f>VLOOKUP(B1261,Tablas!E$1:F$13,2,FALSE)</f>
        <v>1T</v>
      </c>
      <c r="D1261" s="60"/>
      <c r="E1261" s="55"/>
      <c r="F1261" s="243"/>
      <c r="G1261" s="419">
        <f>VLOOKUP(F1261,Terceros!A:C,3,FALSE)</f>
        <v>0</v>
      </c>
      <c r="H1261" s="243"/>
      <c r="I1261" s="56"/>
      <c r="J1261" s="286" t="str">
        <f t="shared" si="122"/>
        <v>n</v>
      </c>
      <c r="K1261" s="286">
        <f>VLOOKUP(F1261,Terceros!A:D,4,FALSE)</f>
        <v>0</v>
      </c>
      <c r="L1261" s="61" t="s">
        <v>63</v>
      </c>
      <c r="M1261" s="57"/>
      <c r="N1261" s="58"/>
      <c r="O1261" s="57">
        <f t="shared" si="118"/>
        <v>0</v>
      </c>
      <c r="P1261" s="59"/>
      <c r="Q1261" s="58"/>
      <c r="R1261" s="57">
        <f t="shared" si="119"/>
        <v>0</v>
      </c>
      <c r="S1261" s="99">
        <f t="shared" si="123"/>
        <v>0</v>
      </c>
      <c r="T1261" s="56"/>
      <c r="U1261" s="60"/>
      <c r="V1261" s="322"/>
      <c r="W1261" s="56"/>
      <c r="X1261" s="242">
        <f>VLOOKUP(F1261,Terceros!A$2:A$301,1,FALSE)</f>
        <v>0</v>
      </c>
      <c r="Y1261" s="238">
        <f>VLOOKUP(H1261,CR!A$3:A$27,1,FALSE)</f>
        <v>0</v>
      </c>
      <c r="Z1261" s="285">
        <f>VLOOKUP(F1261,Terceros!A:B,2,FALSE)</f>
        <v>0</v>
      </c>
      <c r="AA1261" s="242">
        <f>VLOOKUP(H1261,CR!A$1:CK$26,89,FALSE)</f>
        <v>0</v>
      </c>
    </row>
    <row r="1262" spans="1:27" x14ac:dyDescent="0.25">
      <c r="A1262" s="5">
        <f t="shared" si="120"/>
        <v>1900</v>
      </c>
      <c r="B1262" s="5">
        <f t="shared" si="121"/>
        <v>1</v>
      </c>
      <c r="C1262" s="5" t="str">
        <f>VLOOKUP(B1262,Tablas!E$1:F$13,2,FALSE)</f>
        <v>1T</v>
      </c>
      <c r="D1262" s="60"/>
      <c r="E1262" s="55"/>
      <c r="F1262" s="243"/>
      <c r="G1262" s="419">
        <f>VLOOKUP(F1262,Terceros!A:C,3,FALSE)</f>
        <v>0</v>
      </c>
      <c r="H1262" s="243"/>
      <c r="I1262" s="56"/>
      <c r="J1262" s="286" t="str">
        <f t="shared" si="122"/>
        <v>n</v>
      </c>
      <c r="K1262" s="286">
        <f>VLOOKUP(F1262,Terceros!A:D,4,FALSE)</f>
        <v>0</v>
      </c>
      <c r="L1262" s="61" t="s">
        <v>63</v>
      </c>
      <c r="M1262" s="57"/>
      <c r="N1262" s="58"/>
      <c r="O1262" s="57">
        <f t="shared" si="118"/>
        <v>0</v>
      </c>
      <c r="P1262" s="59"/>
      <c r="Q1262" s="58"/>
      <c r="R1262" s="57">
        <f t="shared" si="119"/>
        <v>0</v>
      </c>
      <c r="S1262" s="99">
        <f t="shared" si="123"/>
        <v>0</v>
      </c>
      <c r="T1262" s="56"/>
      <c r="U1262" s="60"/>
      <c r="V1262" s="322"/>
      <c r="W1262" s="56"/>
      <c r="X1262" s="242">
        <f>VLOOKUP(F1262,Terceros!A$2:A$301,1,FALSE)</f>
        <v>0</v>
      </c>
      <c r="Y1262" s="238">
        <f>VLOOKUP(H1262,CR!A$3:A$27,1,FALSE)</f>
        <v>0</v>
      </c>
      <c r="Z1262" s="285">
        <f>VLOOKUP(F1262,Terceros!A:B,2,FALSE)</f>
        <v>0</v>
      </c>
      <c r="AA1262" s="242">
        <f>VLOOKUP(H1262,CR!A$1:CK$26,89,FALSE)</f>
        <v>0</v>
      </c>
    </row>
    <row r="1263" spans="1:27" x14ac:dyDescent="0.25">
      <c r="A1263" s="5">
        <f t="shared" si="120"/>
        <v>1900</v>
      </c>
      <c r="B1263" s="5">
        <f t="shared" si="121"/>
        <v>1</v>
      </c>
      <c r="C1263" s="5" t="str">
        <f>VLOOKUP(B1263,Tablas!E$1:F$13,2,FALSE)</f>
        <v>1T</v>
      </c>
      <c r="D1263" s="60"/>
      <c r="E1263" s="55"/>
      <c r="F1263" s="243"/>
      <c r="G1263" s="419">
        <f>VLOOKUP(F1263,Terceros!A:C,3,FALSE)</f>
        <v>0</v>
      </c>
      <c r="H1263" s="243"/>
      <c r="I1263" s="56"/>
      <c r="J1263" s="286" t="str">
        <f t="shared" si="122"/>
        <v>n</v>
      </c>
      <c r="K1263" s="286">
        <f>VLOOKUP(F1263,Terceros!A:D,4,FALSE)</f>
        <v>0</v>
      </c>
      <c r="L1263" s="61" t="s">
        <v>63</v>
      </c>
      <c r="M1263" s="57"/>
      <c r="N1263" s="58"/>
      <c r="O1263" s="57">
        <f t="shared" si="118"/>
        <v>0</v>
      </c>
      <c r="P1263" s="59"/>
      <c r="Q1263" s="58"/>
      <c r="R1263" s="57">
        <f t="shared" si="119"/>
        <v>0</v>
      </c>
      <c r="S1263" s="99">
        <f t="shared" si="123"/>
        <v>0</v>
      </c>
      <c r="T1263" s="56"/>
      <c r="U1263" s="60"/>
      <c r="V1263" s="322"/>
      <c r="W1263" s="56"/>
      <c r="X1263" s="242">
        <f>VLOOKUP(F1263,Terceros!A$2:A$301,1,FALSE)</f>
        <v>0</v>
      </c>
      <c r="Y1263" s="238">
        <f>VLOOKUP(H1263,CR!A$3:A$27,1,FALSE)</f>
        <v>0</v>
      </c>
      <c r="Z1263" s="285">
        <f>VLOOKUP(F1263,Terceros!A:B,2,FALSE)</f>
        <v>0</v>
      </c>
      <c r="AA1263" s="242">
        <f>VLOOKUP(H1263,CR!A$1:CK$26,89,FALSE)</f>
        <v>0</v>
      </c>
    </row>
    <row r="1264" spans="1:27" x14ac:dyDescent="0.25">
      <c r="A1264" s="5">
        <f t="shared" si="120"/>
        <v>1900</v>
      </c>
      <c r="B1264" s="5">
        <f t="shared" si="121"/>
        <v>1</v>
      </c>
      <c r="C1264" s="5" t="str">
        <f>VLOOKUP(B1264,Tablas!E$1:F$13,2,FALSE)</f>
        <v>1T</v>
      </c>
      <c r="D1264" s="60"/>
      <c r="E1264" s="55"/>
      <c r="F1264" s="243"/>
      <c r="G1264" s="419">
        <f>VLOOKUP(F1264,Terceros!A:C,3,FALSE)</f>
        <v>0</v>
      </c>
      <c r="H1264" s="243"/>
      <c r="I1264" s="56"/>
      <c r="J1264" s="286" t="str">
        <f t="shared" si="122"/>
        <v>n</v>
      </c>
      <c r="K1264" s="286">
        <f>VLOOKUP(F1264,Terceros!A:D,4,FALSE)</f>
        <v>0</v>
      </c>
      <c r="L1264" s="61" t="s">
        <v>63</v>
      </c>
      <c r="M1264" s="57"/>
      <c r="N1264" s="58"/>
      <c r="O1264" s="57">
        <f t="shared" si="118"/>
        <v>0</v>
      </c>
      <c r="P1264" s="59"/>
      <c r="Q1264" s="58"/>
      <c r="R1264" s="57">
        <f t="shared" si="119"/>
        <v>0</v>
      </c>
      <c r="S1264" s="99">
        <f t="shared" si="123"/>
        <v>0</v>
      </c>
      <c r="T1264" s="56"/>
      <c r="U1264" s="60"/>
      <c r="V1264" s="322"/>
      <c r="W1264" s="56"/>
      <c r="X1264" s="242">
        <f>VLOOKUP(F1264,Terceros!A$2:A$301,1,FALSE)</f>
        <v>0</v>
      </c>
      <c r="Y1264" s="238">
        <f>VLOOKUP(H1264,CR!A$3:A$27,1,FALSE)</f>
        <v>0</v>
      </c>
      <c r="Z1264" s="285">
        <f>VLOOKUP(F1264,Terceros!A:B,2,FALSE)</f>
        <v>0</v>
      </c>
      <c r="AA1264" s="242">
        <f>VLOOKUP(H1264,CR!A$1:CK$26,89,FALSE)</f>
        <v>0</v>
      </c>
    </row>
    <row r="1265" spans="1:27" x14ac:dyDescent="0.25">
      <c r="A1265" s="5">
        <f t="shared" si="120"/>
        <v>1900</v>
      </c>
      <c r="B1265" s="5">
        <f t="shared" si="121"/>
        <v>1</v>
      </c>
      <c r="C1265" s="5" t="str">
        <f>VLOOKUP(B1265,Tablas!E$1:F$13,2,FALSE)</f>
        <v>1T</v>
      </c>
      <c r="D1265" s="60"/>
      <c r="E1265" s="55"/>
      <c r="F1265" s="243"/>
      <c r="G1265" s="419">
        <f>VLOOKUP(F1265,Terceros!A:C,3,FALSE)</f>
        <v>0</v>
      </c>
      <c r="H1265" s="243"/>
      <c r="I1265" s="56"/>
      <c r="J1265" s="286" t="str">
        <f t="shared" si="122"/>
        <v>n</v>
      </c>
      <c r="K1265" s="286">
        <f>VLOOKUP(F1265,Terceros!A:D,4,FALSE)</f>
        <v>0</v>
      </c>
      <c r="L1265" s="61" t="s">
        <v>63</v>
      </c>
      <c r="M1265" s="57"/>
      <c r="N1265" s="58"/>
      <c r="O1265" s="57">
        <f t="shared" si="118"/>
        <v>0</v>
      </c>
      <c r="P1265" s="59"/>
      <c r="Q1265" s="58"/>
      <c r="R1265" s="57">
        <f t="shared" si="119"/>
        <v>0</v>
      </c>
      <c r="S1265" s="99">
        <f t="shared" si="123"/>
        <v>0</v>
      </c>
      <c r="T1265" s="56"/>
      <c r="U1265" s="60"/>
      <c r="V1265" s="322"/>
      <c r="W1265" s="56"/>
      <c r="X1265" s="242">
        <f>VLOOKUP(F1265,Terceros!A$2:A$301,1,FALSE)</f>
        <v>0</v>
      </c>
      <c r="Y1265" s="238">
        <f>VLOOKUP(H1265,CR!A$3:A$27,1,FALSE)</f>
        <v>0</v>
      </c>
      <c r="Z1265" s="285">
        <f>VLOOKUP(F1265,Terceros!A:B,2,FALSE)</f>
        <v>0</v>
      </c>
      <c r="AA1265" s="242">
        <f>VLOOKUP(H1265,CR!A$1:CK$26,89,FALSE)</f>
        <v>0</v>
      </c>
    </row>
    <row r="1266" spans="1:27" x14ac:dyDescent="0.25">
      <c r="A1266" s="5">
        <f t="shared" si="120"/>
        <v>1900</v>
      </c>
      <c r="B1266" s="5">
        <f t="shared" si="121"/>
        <v>1</v>
      </c>
      <c r="C1266" s="5" t="str">
        <f>VLOOKUP(B1266,Tablas!E$1:F$13,2,FALSE)</f>
        <v>1T</v>
      </c>
      <c r="D1266" s="60"/>
      <c r="E1266" s="55"/>
      <c r="F1266" s="243"/>
      <c r="G1266" s="419">
        <f>VLOOKUP(F1266,Terceros!A:C,3,FALSE)</f>
        <v>0</v>
      </c>
      <c r="H1266" s="243"/>
      <c r="I1266" s="56"/>
      <c r="J1266" s="286" t="str">
        <f t="shared" si="122"/>
        <v>n</v>
      </c>
      <c r="K1266" s="286">
        <f>VLOOKUP(F1266,Terceros!A:D,4,FALSE)</f>
        <v>0</v>
      </c>
      <c r="L1266" s="61" t="s">
        <v>63</v>
      </c>
      <c r="M1266" s="57"/>
      <c r="N1266" s="58"/>
      <c r="O1266" s="57">
        <f t="shared" si="118"/>
        <v>0</v>
      </c>
      <c r="P1266" s="59"/>
      <c r="Q1266" s="58"/>
      <c r="R1266" s="57">
        <f t="shared" si="119"/>
        <v>0</v>
      </c>
      <c r="S1266" s="99">
        <f t="shared" si="123"/>
        <v>0</v>
      </c>
      <c r="T1266" s="56"/>
      <c r="U1266" s="60"/>
      <c r="V1266" s="322"/>
      <c r="W1266" s="56"/>
      <c r="X1266" s="242">
        <f>VLOOKUP(F1266,Terceros!A$2:A$301,1,FALSE)</f>
        <v>0</v>
      </c>
      <c r="Y1266" s="238">
        <f>VLOOKUP(H1266,CR!A$3:A$27,1,FALSE)</f>
        <v>0</v>
      </c>
      <c r="Z1266" s="285">
        <f>VLOOKUP(F1266,Terceros!A:B,2,FALSE)</f>
        <v>0</v>
      </c>
      <c r="AA1266" s="242">
        <f>VLOOKUP(H1266,CR!A$1:CK$26,89,FALSE)</f>
        <v>0</v>
      </c>
    </row>
    <row r="1267" spans="1:27" x14ac:dyDescent="0.25">
      <c r="A1267" s="5">
        <f t="shared" si="120"/>
        <v>1900</v>
      </c>
      <c r="B1267" s="5">
        <f t="shared" si="121"/>
        <v>1</v>
      </c>
      <c r="C1267" s="5" t="str">
        <f>VLOOKUP(B1267,Tablas!E$1:F$13,2,FALSE)</f>
        <v>1T</v>
      </c>
      <c r="D1267" s="60"/>
      <c r="E1267" s="55"/>
      <c r="F1267" s="243"/>
      <c r="G1267" s="419">
        <f>VLOOKUP(F1267,Terceros!A:C,3,FALSE)</f>
        <v>0</v>
      </c>
      <c r="H1267" s="243"/>
      <c r="I1267" s="56"/>
      <c r="J1267" s="286" t="str">
        <f t="shared" si="122"/>
        <v>n</v>
      </c>
      <c r="K1267" s="286">
        <f>VLOOKUP(F1267,Terceros!A:D,4,FALSE)</f>
        <v>0</v>
      </c>
      <c r="L1267" s="61" t="s">
        <v>63</v>
      </c>
      <c r="M1267" s="57"/>
      <c r="N1267" s="58"/>
      <c r="O1267" s="57">
        <f t="shared" si="118"/>
        <v>0</v>
      </c>
      <c r="P1267" s="59"/>
      <c r="Q1267" s="58"/>
      <c r="R1267" s="57">
        <f t="shared" si="119"/>
        <v>0</v>
      </c>
      <c r="S1267" s="99">
        <f t="shared" si="123"/>
        <v>0</v>
      </c>
      <c r="T1267" s="56"/>
      <c r="U1267" s="60"/>
      <c r="V1267" s="322"/>
      <c r="W1267" s="56"/>
      <c r="X1267" s="242">
        <f>VLOOKUP(F1267,Terceros!A$2:A$301,1,FALSE)</f>
        <v>0</v>
      </c>
      <c r="Y1267" s="238">
        <f>VLOOKUP(H1267,CR!A$3:A$27,1,FALSE)</f>
        <v>0</v>
      </c>
      <c r="Z1267" s="285">
        <f>VLOOKUP(F1267,Terceros!A:B,2,FALSE)</f>
        <v>0</v>
      </c>
      <c r="AA1267" s="242">
        <f>VLOOKUP(H1267,CR!A$1:CK$26,89,FALSE)</f>
        <v>0</v>
      </c>
    </row>
    <row r="1268" spans="1:27" x14ac:dyDescent="0.25">
      <c r="A1268" s="5">
        <f t="shared" si="120"/>
        <v>1900</v>
      </c>
      <c r="B1268" s="5">
        <f t="shared" si="121"/>
        <v>1</v>
      </c>
      <c r="C1268" s="5" t="str">
        <f>VLOOKUP(B1268,Tablas!E$1:F$13,2,FALSE)</f>
        <v>1T</v>
      </c>
      <c r="D1268" s="60"/>
      <c r="E1268" s="55"/>
      <c r="F1268" s="243"/>
      <c r="G1268" s="419">
        <f>VLOOKUP(F1268,Terceros!A:C,3,FALSE)</f>
        <v>0</v>
      </c>
      <c r="H1268" s="243"/>
      <c r="I1268" s="56"/>
      <c r="J1268" s="286" t="str">
        <f t="shared" si="122"/>
        <v>n</v>
      </c>
      <c r="K1268" s="286">
        <f>VLOOKUP(F1268,Terceros!A:D,4,FALSE)</f>
        <v>0</v>
      </c>
      <c r="L1268" s="61" t="s">
        <v>63</v>
      </c>
      <c r="M1268" s="57"/>
      <c r="N1268" s="58"/>
      <c r="O1268" s="57">
        <f t="shared" si="118"/>
        <v>0</v>
      </c>
      <c r="P1268" s="59"/>
      <c r="Q1268" s="58"/>
      <c r="R1268" s="57">
        <f t="shared" si="119"/>
        <v>0</v>
      </c>
      <c r="S1268" s="99">
        <f t="shared" si="123"/>
        <v>0</v>
      </c>
      <c r="T1268" s="56"/>
      <c r="U1268" s="60"/>
      <c r="V1268" s="322"/>
      <c r="W1268" s="56"/>
      <c r="X1268" s="242">
        <f>VLOOKUP(F1268,Terceros!A$2:A$301,1,FALSE)</f>
        <v>0</v>
      </c>
      <c r="Y1268" s="238">
        <f>VLOOKUP(H1268,CR!A$3:A$27,1,FALSE)</f>
        <v>0</v>
      </c>
      <c r="Z1268" s="285">
        <f>VLOOKUP(F1268,Terceros!A:B,2,FALSE)</f>
        <v>0</v>
      </c>
      <c r="AA1268" s="242">
        <f>VLOOKUP(H1268,CR!A$1:CK$26,89,FALSE)</f>
        <v>0</v>
      </c>
    </row>
    <row r="1269" spans="1:27" x14ac:dyDescent="0.25">
      <c r="A1269" s="5">
        <f t="shared" si="120"/>
        <v>1900</v>
      </c>
      <c r="B1269" s="5">
        <f t="shared" si="121"/>
        <v>1</v>
      </c>
      <c r="C1269" s="5" t="str">
        <f>VLOOKUP(B1269,Tablas!E$1:F$13,2,FALSE)</f>
        <v>1T</v>
      </c>
      <c r="D1269" s="60"/>
      <c r="E1269" s="55"/>
      <c r="F1269" s="243"/>
      <c r="G1269" s="419">
        <f>VLOOKUP(F1269,Terceros!A:C,3,FALSE)</f>
        <v>0</v>
      </c>
      <c r="H1269" s="243"/>
      <c r="I1269" s="56"/>
      <c r="J1269" s="286" t="str">
        <f t="shared" si="122"/>
        <v>n</v>
      </c>
      <c r="K1269" s="286">
        <f>VLOOKUP(F1269,Terceros!A:D,4,FALSE)</f>
        <v>0</v>
      </c>
      <c r="L1269" s="61" t="s">
        <v>63</v>
      </c>
      <c r="M1269" s="57"/>
      <c r="N1269" s="58"/>
      <c r="O1269" s="57">
        <f t="shared" si="118"/>
        <v>0</v>
      </c>
      <c r="P1269" s="59"/>
      <c r="Q1269" s="58"/>
      <c r="R1269" s="57">
        <f t="shared" si="119"/>
        <v>0</v>
      </c>
      <c r="S1269" s="99">
        <f t="shared" si="123"/>
        <v>0</v>
      </c>
      <c r="T1269" s="56"/>
      <c r="U1269" s="60"/>
      <c r="V1269" s="322"/>
      <c r="W1269" s="56"/>
      <c r="X1269" s="242">
        <f>VLOOKUP(F1269,Terceros!A$2:A$301,1,FALSE)</f>
        <v>0</v>
      </c>
      <c r="Y1269" s="238">
        <f>VLOOKUP(H1269,CR!A$3:A$27,1,FALSE)</f>
        <v>0</v>
      </c>
      <c r="Z1269" s="285">
        <f>VLOOKUP(F1269,Terceros!A:B,2,FALSE)</f>
        <v>0</v>
      </c>
      <c r="AA1269" s="242">
        <f>VLOOKUP(H1269,CR!A$1:CK$26,89,FALSE)</f>
        <v>0</v>
      </c>
    </row>
    <row r="1270" spans="1:27" x14ac:dyDescent="0.25">
      <c r="A1270" s="5">
        <f t="shared" si="120"/>
        <v>1900</v>
      </c>
      <c r="B1270" s="5">
        <f t="shared" si="121"/>
        <v>1</v>
      </c>
      <c r="C1270" s="5" t="str">
        <f>VLOOKUP(B1270,Tablas!E$1:F$13,2,FALSE)</f>
        <v>1T</v>
      </c>
      <c r="D1270" s="60"/>
      <c r="E1270" s="55"/>
      <c r="F1270" s="243"/>
      <c r="G1270" s="419">
        <f>VLOOKUP(F1270,Terceros!A:C,3,FALSE)</f>
        <v>0</v>
      </c>
      <c r="H1270" s="243"/>
      <c r="I1270" s="56"/>
      <c r="J1270" s="286" t="str">
        <f t="shared" si="122"/>
        <v>n</v>
      </c>
      <c r="K1270" s="286">
        <f>VLOOKUP(F1270,Terceros!A:D,4,FALSE)</f>
        <v>0</v>
      </c>
      <c r="L1270" s="61" t="s">
        <v>63</v>
      </c>
      <c r="M1270" s="57"/>
      <c r="N1270" s="58"/>
      <c r="O1270" s="57">
        <f t="shared" si="118"/>
        <v>0</v>
      </c>
      <c r="P1270" s="59"/>
      <c r="Q1270" s="58"/>
      <c r="R1270" s="57">
        <f t="shared" si="119"/>
        <v>0</v>
      </c>
      <c r="S1270" s="99">
        <f t="shared" si="123"/>
        <v>0</v>
      </c>
      <c r="T1270" s="56"/>
      <c r="U1270" s="60"/>
      <c r="V1270" s="322"/>
      <c r="W1270" s="56"/>
      <c r="X1270" s="242">
        <f>VLOOKUP(F1270,Terceros!A$2:A$301,1,FALSE)</f>
        <v>0</v>
      </c>
      <c r="Y1270" s="238">
        <f>VLOOKUP(H1270,CR!A$3:A$27,1,FALSE)</f>
        <v>0</v>
      </c>
      <c r="Z1270" s="285">
        <f>VLOOKUP(F1270,Terceros!A:B,2,FALSE)</f>
        <v>0</v>
      </c>
      <c r="AA1270" s="242">
        <f>VLOOKUP(H1270,CR!A$1:CK$26,89,FALSE)</f>
        <v>0</v>
      </c>
    </row>
    <row r="1271" spans="1:27" x14ac:dyDescent="0.25">
      <c r="A1271" s="5">
        <f t="shared" si="120"/>
        <v>1900</v>
      </c>
      <c r="B1271" s="5">
        <f t="shared" si="121"/>
        <v>1</v>
      </c>
      <c r="C1271" s="5" t="str">
        <f>VLOOKUP(B1271,Tablas!E$1:F$13,2,FALSE)</f>
        <v>1T</v>
      </c>
      <c r="D1271" s="60"/>
      <c r="E1271" s="55"/>
      <c r="F1271" s="243"/>
      <c r="G1271" s="419">
        <f>VLOOKUP(F1271,Terceros!A:C,3,FALSE)</f>
        <v>0</v>
      </c>
      <c r="H1271" s="243"/>
      <c r="I1271" s="56"/>
      <c r="J1271" s="286" t="str">
        <f t="shared" si="122"/>
        <v>n</v>
      </c>
      <c r="K1271" s="286">
        <f>VLOOKUP(F1271,Terceros!A:D,4,FALSE)</f>
        <v>0</v>
      </c>
      <c r="L1271" s="61" t="s">
        <v>63</v>
      </c>
      <c r="M1271" s="57"/>
      <c r="N1271" s="58"/>
      <c r="O1271" s="57">
        <f t="shared" si="118"/>
        <v>0</v>
      </c>
      <c r="P1271" s="59"/>
      <c r="Q1271" s="58"/>
      <c r="R1271" s="57">
        <f t="shared" si="119"/>
        <v>0</v>
      </c>
      <c r="S1271" s="99">
        <f t="shared" si="123"/>
        <v>0</v>
      </c>
      <c r="T1271" s="56"/>
      <c r="U1271" s="60"/>
      <c r="V1271" s="322"/>
      <c r="W1271" s="56"/>
      <c r="X1271" s="242">
        <f>VLOOKUP(F1271,Terceros!A$2:A$301,1,FALSE)</f>
        <v>0</v>
      </c>
      <c r="Y1271" s="238">
        <f>VLOOKUP(H1271,CR!A$3:A$27,1,FALSE)</f>
        <v>0</v>
      </c>
      <c r="Z1271" s="285">
        <f>VLOOKUP(F1271,Terceros!A:B,2,FALSE)</f>
        <v>0</v>
      </c>
      <c r="AA1271" s="242">
        <f>VLOOKUP(H1271,CR!A$1:CK$26,89,FALSE)</f>
        <v>0</v>
      </c>
    </row>
    <row r="1272" spans="1:27" x14ac:dyDescent="0.25">
      <c r="A1272" s="5">
        <f t="shared" si="120"/>
        <v>1900</v>
      </c>
      <c r="B1272" s="5">
        <f t="shared" si="121"/>
        <v>1</v>
      </c>
      <c r="C1272" s="5" t="str">
        <f>VLOOKUP(B1272,Tablas!E$1:F$13,2,FALSE)</f>
        <v>1T</v>
      </c>
      <c r="D1272" s="60"/>
      <c r="E1272" s="55"/>
      <c r="F1272" s="243"/>
      <c r="G1272" s="419">
        <f>VLOOKUP(F1272,Terceros!A:C,3,FALSE)</f>
        <v>0</v>
      </c>
      <c r="H1272" s="243"/>
      <c r="I1272" s="56"/>
      <c r="J1272" s="286" t="str">
        <f t="shared" si="122"/>
        <v>n</v>
      </c>
      <c r="K1272" s="286">
        <f>VLOOKUP(F1272,Terceros!A:D,4,FALSE)</f>
        <v>0</v>
      </c>
      <c r="L1272" s="61" t="s">
        <v>63</v>
      </c>
      <c r="M1272" s="57"/>
      <c r="N1272" s="58"/>
      <c r="O1272" s="57">
        <f t="shared" si="118"/>
        <v>0</v>
      </c>
      <c r="P1272" s="59"/>
      <c r="Q1272" s="58"/>
      <c r="R1272" s="57">
        <f t="shared" si="119"/>
        <v>0</v>
      </c>
      <c r="S1272" s="99">
        <f t="shared" si="123"/>
        <v>0</v>
      </c>
      <c r="T1272" s="56"/>
      <c r="U1272" s="60"/>
      <c r="V1272" s="322"/>
      <c r="W1272" s="56"/>
      <c r="X1272" s="242">
        <f>VLOOKUP(F1272,Terceros!A$2:A$301,1,FALSE)</f>
        <v>0</v>
      </c>
      <c r="Y1272" s="238">
        <f>VLOOKUP(H1272,CR!A$3:A$27,1,FALSE)</f>
        <v>0</v>
      </c>
      <c r="Z1272" s="285">
        <f>VLOOKUP(F1272,Terceros!A:B,2,FALSE)</f>
        <v>0</v>
      </c>
      <c r="AA1272" s="242">
        <f>VLOOKUP(H1272,CR!A$1:CK$26,89,FALSE)</f>
        <v>0</v>
      </c>
    </row>
    <row r="1273" spans="1:27" x14ac:dyDescent="0.25">
      <c r="A1273" s="5">
        <f t="shared" si="120"/>
        <v>1900</v>
      </c>
      <c r="B1273" s="5">
        <f t="shared" si="121"/>
        <v>1</v>
      </c>
      <c r="C1273" s="5" t="str">
        <f>VLOOKUP(B1273,Tablas!E$1:F$13,2,FALSE)</f>
        <v>1T</v>
      </c>
      <c r="D1273" s="60"/>
      <c r="E1273" s="55"/>
      <c r="F1273" s="243"/>
      <c r="G1273" s="419">
        <f>VLOOKUP(F1273,Terceros!A:C,3,FALSE)</f>
        <v>0</v>
      </c>
      <c r="H1273" s="243"/>
      <c r="I1273" s="56"/>
      <c r="J1273" s="286" t="str">
        <f t="shared" si="122"/>
        <v>n</v>
      </c>
      <c r="K1273" s="286">
        <f>VLOOKUP(F1273,Terceros!A:D,4,FALSE)</f>
        <v>0</v>
      </c>
      <c r="L1273" s="61" t="s">
        <v>63</v>
      </c>
      <c r="M1273" s="57"/>
      <c r="N1273" s="58"/>
      <c r="O1273" s="57">
        <f t="shared" si="118"/>
        <v>0</v>
      </c>
      <c r="P1273" s="59"/>
      <c r="Q1273" s="58"/>
      <c r="R1273" s="57">
        <f t="shared" si="119"/>
        <v>0</v>
      </c>
      <c r="S1273" s="99">
        <f t="shared" si="123"/>
        <v>0</v>
      </c>
      <c r="T1273" s="56"/>
      <c r="U1273" s="60"/>
      <c r="V1273" s="322"/>
      <c r="W1273" s="56"/>
      <c r="X1273" s="242">
        <f>VLOOKUP(F1273,Terceros!A$2:A$301,1,FALSE)</f>
        <v>0</v>
      </c>
      <c r="Y1273" s="238">
        <f>VLOOKUP(H1273,CR!A$3:A$27,1,FALSE)</f>
        <v>0</v>
      </c>
      <c r="Z1273" s="285">
        <f>VLOOKUP(F1273,Terceros!A:B,2,FALSE)</f>
        <v>0</v>
      </c>
      <c r="AA1273" s="242">
        <f>VLOOKUP(H1273,CR!A$1:CK$26,89,FALSE)</f>
        <v>0</v>
      </c>
    </row>
    <row r="1274" spans="1:27" x14ac:dyDescent="0.25">
      <c r="A1274" s="5">
        <f t="shared" si="120"/>
        <v>1900</v>
      </c>
      <c r="B1274" s="5">
        <f t="shared" si="121"/>
        <v>1</v>
      </c>
      <c r="C1274" s="5" t="str">
        <f>VLOOKUP(B1274,Tablas!E$1:F$13,2,FALSE)</f>
        <v>1T</v>
      </c>
      <c r="D1274" s="60"/>
      <c r="E1274" s="55"/>
      <c r="F1274" s="243"/>
      <c r="G1274" s="419">
        <f>VLOOKUP(F1274,Terceros!A:C,3,FALSE)</f>
        <v>0</v>
      </c>
      <c r="H1274" s="243"/>
      <c r="I1274" s="56"/>
      <c r="J1274" s="286" t="str">
        <f t="shared" si="122"/>
        <v>n</v>
      </c>
      <c r="K1274" s="286">
        <f>VLOOKUP(F1274,Terceros!A:D,4,FALSE)</f>
        <v>0</v>
      </c>
      <c r="L1274" s="61" t="s">
        <v>63</v>
      </c>
      <c r="M1274" s="57"/>
      <c r="N1274" s="58"/>
      <c r="O1274" s="57">
        <f t="shared" si="118"/>
        <v>0</v>
      </c>
      <c r="P1274" s="59"/>
      <c r="Q1274" s="58"/>
      <c r="R1274" s="57">
        <f t="shared" si="119"/>
        <v>0</v>
      </c>
      <c r="S1274" s="99">
        <f t="shared" si="123"/>
        <v>0</v>
      </c>
      <c r="T1274" s="56"/>
      <c r="U1274" s="60"/>
      <c r="V1274" s="322"/>
      <c r="W1274" s="56"/>
      <c r="X1274" s="242">
        <f>VLOOKUP(F1274,Terceros!A$2:A$301,1,FALSE)</f>
        <v>0</v>
      </c>
      <c r="Y1274" s="238">
        <f>VLOOKUP(H1274,CR!A$3:A$27,1,FALSE)</f>
        <v>0</v>
      </c>
      <c r="Z1274" s="285">
        <f>VLOOKUP(F1274,Terceros!A:B,2,FALSE)</f>
        <v>0</v>
      </c>
      <c r="AA1274" s="242">
        <f>VLOOKUP(H1274,CR!A$1:CK$26,89,FALSE)</f>
        <v>0</v>
      </c>
    </row>
    <row r="1275" spans="1:27" x14ac:dyDescent="0.25">
      <c r="A1275" s="5">
        <f t="shared" si="120"/>
        <v>1900</v>
      </c>
      <c r="B1275" s="5">
        <f t="shared" si="121"/>
        <v>1</v>
      </c>
      <c r="C1275" s="5" t="str">
        <f>VLOOKUP(B1275,Tablas!E$1:F$13,2,FALSE)</f>
        <v>1T</v>
      </c>
      <c r="D1275" s="60"/>
      <c r="E1275" s="55"/>
      <c r="F1275" s="243"/>
      <c r="G1275" s="419">
        <f>VLOOKUP(F1275,Terceros!A:C,3,FALSE)</f>
        <v>0</v>
      </c>
      <c r="H1275" s="243"/>
      <c r="I1275" s="56"/>
      <c r="J1275" s="286" t="str">
        <f t="shared" si="122"/>
        <v>n</v>
      </c>
      <c r="K1275" s="286">
        <f>VLOOKUP(F1275,Terceros!A:D,4,FALSE)</f>
        <v>0</v>
      </c>
      <c r="L1275" s="61" t="s">
        <v>63</v>
      </c>
      <c r="M1275" s="57"/>
      <c r="N1275" s="58"/>
      <c r="O1275" s="57">
        <f t="shared" si="118"/>
        <v>0</v>
      </c>
      <c r="P1275" s="59"/>
      <c r="Q1275" s="58"/>
      <c r="R1275" s="57">
        <f t="shared" si="119"/>
        <v>0</v>
      </c>
      <c r="S1275" s="99">
        <f t="shared" si="123"/>
        <v>0</v>
      </c>
      <c r="T1275" s="56"/>
      <c r="U1275" s="60"/>
      <c r="V1275" s="322"/>
      <c r="W1275" s="56"/>
      <c r="X1275" s="242">
        <f>VLOOKUP(F1275,Terceros!A$2:A$301,1,FALSE)</f>
        <v>0</v>
      </c>
      <c r="Y1275" s="238">
        <f>VLOOKUP(H1275,CR!A$3:A$27,1,FALSE)</f>
        <v>0</v>
      </c>
      <c r="Z1275" s="285">
        <f>VLOOKUP(F1275,Terceros!A:B,2,FALSE)</f>
        <v>0</v>
      </c>
      <c r="AA1275" s="242">
        <f>VLOOKUP(H1275,CR!A$1:CK$26,89,FALSE)</f>
        <v>0</v>
      </c>
    </row>
    <row r="1276" spans="1:27" x14ac:dyDescent="0.25">
      <c r="A1276" s="5">
        <f t="shared" si="120"/>
        <v>1900</v>
      </c>
      <c r="B1276" s="5">
        <f t="shared" si="121"/>
        <v>1</v>
      </c>
      <c r="C1276" s="5" t="str">
        <f>VLOOKUP(B1276,Tablas!E$1:F$13,2,FALSE)</f>
        <v>1T</v>
      </c>
      <c r="D1276" s="60"/>
      <c r="E1276" s="55"/>
      <c r="F1276" s="243"/>
      <c r="G1276" s="419">
        <f>VLOOKUP(F1276,Terceros!A:C,3,FALSE)</f>
        <v>0</v>
      </c>
      <c r="H1276" s="243"/>
      <c r="I1276" s="56"/>
      <c r="J1276" s="286" t="str">
        <f t="shared" si="122"/>
        <v>n</v>
      </c>
      <c r="K1276" s="286">
        <f>VLOOKUP(F1276,Terceros!A:D,4,FALSE)</f>
        <v>0</v>
      </c>
      <c r="L1276" s="61" t="s">
        <v>63</v>
      </c>
      <c r="M1276" s="57"/>
      <c r="N1276" s="58"/>
      <c r="O1276" s="57">
        <f t="shared" si="118"/>
        <v>0</v>
      </c>
      <c r="P1276" s="59"/>
      <c r="Q1276" s="58"/>
      <c r="R1276" s="57">
        <f t="shared" si="119"/>
        <v>0</v>
      </c>
      <c r="S1276" s="99">
        <f t="shared" si="123"/>
        <v>0</v>
      </c>
      <c r="T1276" s="56"/>
      <c r="U1276" s="60"/>
      <c r="V1276" s="322"/>
      <c r="W1276" s="56"/>
      <c r="X1276" s="242">
        <f>VLOOKUP(F1276,Terceros!A$2:A$301,1,FALSE)</f>
        <v>0</v>
      </c>
      <c r="Y1276" s="238">
        <f>VLOOKUP(H1276,CR!A$3:A$27,1,FALSE)</f>
        <v>0</v>
      </c>
      <c r="Z1276" s="285">
        <f>VLOOKUP(F1276,Terceros!A:B,2,FALSE)</f>
        <v>0</v>
      </c>
      <c r="AA1276" s="242">
        <f>VLOOKUP(H1276,CR!A$1:CK$26,89,FALSE)</f>
        <v>0</v>
      </c>
    </row>
    <row r="1277" spans="1:27" x14ac:dyDescent="0.25">
      <c r="A1277" s="5">
        <f t="shared" si="120"/>
        <v>1900</v>
      </c>
      <c r="B1277" s="5">
        <f t="shared" si="121"/>
        <v>1</v>
      </c>
      <c r="C1277" s="5" t="str">
        <f>VLOOKUP(B1277,Tablas!E$1:F$13,2,FALSE)</f>
        <v>1T</v>
      </c>
      <c r="D1277" s="60"/>
      <c r="E1277" s="55"/>
      <c r="F1277" s="243"/>
      <c r="G1277" s="419">
        <f>VLOOKUP(F1277,Terceros!A:C,3,FALSE)</f>
        <v>0</v>
      </c>
      <c r="H1277" s="243"/>
      <c r="I1277" s="56"/>
      <c r="J1277" s="286" t="str">
        <f t="shared" si="122"/>
        <v>n</v>
      </c>
      <c r="K1277" s="286">
        <f>VLOOKUP(F1277,Terceros!A:D,4,FALSE)</f>
        <v>0</v>
      </c>
      <c r="L1277" s="61" t="s">
        <v>63</v>
      </c>
      <c r="M1277" s="57"/>
      <c r="N1277" s="58"/>
      <c r="O1277" s="57">
        <f t="shared" si="118"/>
        <v>0</v>
      </c>
      <c r="P1277" s="59"/>
      <c r="Q1277" s="58"/>
      <c r="R1277" s="57">
        <f t="shared" si="119"/>
        <v>0</v>
      </c>
      <c r="S1277" s="99">
        <f t="shared" si="123"/>
        <v>0</v>
      </c>
      <c r="T1277" s="56"/>
      <c r="U1277" s="60"/>
      <c r="V1277" s="322"/>
      <c r="W1277" s="56"/>
      <c r="X1277" s="242">
        <f>VLOOKUP(F1277,Terceros!A$2:A$301,1,FALSE)</f>
        <v>0</v>
      </c>
      <c r="Y1277" s="238">
        <f>VLOOKUP(H1277,CR!A$3:A$27,1,FALSE)</f>
        <v>0</v>
      </c>
      <c r="Z1277" s="285">
        <f>VLOOKUP(F1277,Terceros!A:B,2,FALSE)</f>
        <v>0</v>
      </c>
      <c r="AA1277" s="242">
        <f>VLOOKUP(H1277,CR!A$1:CK$26,89,FALSE)</f>
        <v>0</v>
      </c>
    </row>
    <row r="1278" spans="1:27" x14ac:dyDescent="0.25">
      <c r="A1278" s="5">
        <f t="shared" si="120"/>
        <v>1900</v>
      </c>
      <c r="B1278" s="5">
        <f t="shared" si="121"/>
        <v>1</v>
      </c>
      <c r="C1278" s="5" t="str">
        <f>VLOOKUP(B1278,Tablas!E$1:F$13,2,FALSE)</f>
        <v>1T</v>
      </c>
      <c r="D1278" s="60"/>
      <c r="E1278" s="55"/>
      <c r="F1278" s="243"/>
      <c r="G1278" s="419">
        <f>VLOOKUP(F1278,Terceros!A:C,3,FALSE)</f>
        <v>0</v>
      </c>
      <c r="H1278" s="243"/>
      <c r="I1278" s="56"/>
      <c r="J1278" s="286" t="str">
        <f t="shared" si="122"/>
        <v>n</v>
      </c>
      <c r="K1278" s="286">
        <f>VLOOKUP(F1278,Terceros!A:D,4,FALSE)</f>
        <v>0</v>
      </c>
      <c r="L1278" s="61" t="s">
        <v>63</v>
      </c>
      <c r="M1278" s="57"/>
      <c r="N1278" s="58"/>
      <c r="O1278" s="57">
        <f t="shared" si="118"/>
        <v>0</v>
      </c>
      <c r="P1278" s="59"/>
      <c r="Q1278" s="58"/>
      <c r="R1278" s="57">
        <f t="shared" si="119"/>
        <v>0</v>
      </c>
      <c r="S1278" s="99">
        <f t="shared" si="123"/>
        <v>0</v>
      </c>
      <c r="T1278" s="56"/>
      <c r="U1278" s="60"/>
      <c r="V1278" s="322"/>
      <c r="W1278" s="56"/>
      <c r="X1278" s="242">
        <f>VLOOKUP(F1278,Terceros!A$2:A$301,1,FALSE)</f>
        <v>0</v>
      </c>
      <c r="Y1278" s="238">
        <f>VLOOKUP(H1278,CR!A$3:A$27,1,FALSE)</f>
        <v>0</v>
      </c>
      <c r="Z1278" s="285">
        <f>VLOOKUP(F1278,Terceros!A:B,2,FALSE)</f>
        <v>0</v>
      </c>
      <c r="AA1278" s="242">
        <f>VLOOKUP(H1278,CR!A$1:CK$26,89,FALSE)</f>
        <v>0</v>
      </c>
    </row>
    <row r="1279" spans="1:27" x14ac:dyDescent="0.25">
      <c r="A1279" s="5">
        <f t="shared" si="120"/>
        <v>1900</v>
      </c>
      <c r="B1279" s="5">
        <f t="shared" si="121"/>
        <v>1</v>
      </c>
      <c r="C1279" s="5" t="str">
        <f>VLOOKUP(B1279,Tablas!E$1:F$13,2,FALSE)</f>
        <v>1T</v>
      </c>
      <c r="D1279" s="60"/>
      <c r="E1279" s="55"/>
      <c r="F1279" s="243"/>
      <c r="G1279" s="419">
        <f>VLOOKUP(F1279,Terceros!A:C,3,FALSE)</f>
        <v>0</v>
      </c>
      <c r="H1279" s="243"/>
      <c r="I1279" s="56"/>
      <c r="J1279" s="286" t="str">
        <f t="shared" si="122"/>
        <v>n</v>
      </c>
      <c r="K1279" s="286">
        <f>VLOOKUP(F1279,Terceros!A:D,4,FALSE)</f>
        <v>0</v>
      </c>
      <c r="L1279" s="61" t="s">
        <v>63</v>
      </c>
      <c r="M1279" s="57"/>
      <c r="N1279" s="58"/>
      <c r="O1279" s="57">
        <f t="shared" si="118"/>
        <v>0</v>
      </c>
      <c r="P1279" s="59"/>
      <c r="Q1279" s="58"/>
      <c r="R1279" s="57">
        <f t="shared" si="119"/>
        <v>0</v>
      </c>
      <c r="S1279" s="99">
        <f t="shared" si="123"/>
        <v>0</v>
      </c>
      <c r="T1279" s="56"/>
      <c r="U1279" s="60"/>
      <c r="V1279" s="322"/>
      <c r="W1279" s="56"/>
      <c r="X1279" s="242">
        <f>VLOOKUP(F1279,Terceros!A$2:A$301,1,FALSE)</f>
        <v>0</v>
      </c>
      <c r="Y1279" s="238">
        <f>VLOOKUP(H1279,CR!A$3:A$27,1,FALSE)</f>
        <v>0</v>
      </c>
      <c r="Z1279" s="285">
        <f>VLOOKUP(F1279,Terceros!A:B,2,FALSE)</f>
        <v>0</v>
      </c>
      <c r="AA1279" s="242">
        <f>VLOOKUP(H1279,CR!A$1:CK$26,89,FALSE)</f>
        <v>0</v>
      </c>
    </row>
    <row r="1280" spans="1:27" x14ac:dyDescent="0.25">
      <c r="A1280" s="5">
        <f t="shared" si="120"/>
        <v>1900</v>
      </c>
      <c r="B1280" s="5">
        <f t="shared" si="121"/>
        <v>1</v>
      </c>
      <c r="C1280" s="5" t="str">
        <f>VLOOKUP(B1280,Tablas!E$1:F$13,2,FALSE)</f>
        <v>1T</v>
      </c>
      <c r="D1280" s="60"/>
      <c r="E1280" s="55"/>
      <c r="F1280" s="243"/>
      <c r="G1280" s="419">
        <f>VLOOKUP(F1280,Terceros!A:C,3,FALSE)</f>
        <v>0</v>
      </c>
      <c r="H1280" s="243"/>
      <c r="I1280" s="56"/>
      <c r="J1280" s="286" t="str">
        <f t="shared" si="122"/>
        <v>n</v>
      </c>
      <c r="K1280" s="286">
        <f>VLOOKUP(F1280,Terceros!A:D,4,FALSE)</f>
        <v>0</v>
      </c>
      <c r="L1280" s="61" t="s">
        <v>63</v>
      </c>
      <c r="M1280" s="57"/>
      <c r="N1280" s="58"/>
      <c r="O1280" s="57">
        <f t="shared" si="118"/>
        <v>0</v>
      </c>
      <c r="P1280" s="59"/>
      <c r="Q1280" s="58"/>
      <c r="R1280" s="57">
        <f t="shared" si="119"/>
        <v>0</v>
      </c>
      <c r="S1280" s="99">
        <f t="shared" si="123"/>
        <v>0</v>
      </c>
      <c r="T1280" s="56"/>
      <c r="U1280" s="60"/>
      <c r="V1280" s="322"/>
      <c r="W1280" s="56"/>
      <c r="X1280" s="242">
        <f>VLOOKUP(F1280,Terceros!A$2:A$301,1,FALSE)</f>
        <v>0</v>
      </c>
      <c r="Y1280" s="238">
        <f>VLOOKUP(H1280,CR!A$3:A$27,1,FALSE)</f>
        <v>0</v>
      </c>
      <c r="Z1280" s="285">
        <f>VLOOKUP(F1280,Terceros!A:B,2,FALSE)</f>
        <v>0</v>
      </c>
      <c r="AA1280" s="242">
        <f>VLOOKUP(H1280,CR!A$1:CK$26,89,FALSE)</f>
        <v>0</v>
      </c>
    </row>
    <row r="1281" spans="1:27" x14ac:dyDescent="0.25">
      <c r="A1281" s="5">
        <f t="shared" si="120"/>
        <v>1900</v>
      </c>
      <c r="B1281" s="5">
        <f t="shared" si="121"/>
        <v>1</v>
      </c>
      <c r="C1281" s="5" t="str">
        <f>VLOOKUP(B1281,Tablas!E$1:F$13,2,FALSE)</f>
        <v>1T</v>
      </c>
      <c r="D1281" s="60"/>
      <c r="E1281" s="55"/>
      <c r="F1281" s="243"/>
      <c r="G1281" s="419">
        <f>VLOOKUP(F1281,Terceros!A:C,3,FALSE)</f>
        <v>0</v>
      </c>
      <c r="H1281" s="243"/>
      <c r="I1281" s="56"/>
      <c r="J1281" s="286" t="str">
        <f t="shared" si="122"/>
        <v>n</v>
      </c>
      <c r="K1281" s="286">
        <f>VLOOKUP(F1281,Terceros!A:D,4,FALSE)</f>
        <v>0</v>
      </c>
      <c r="L1281" s="61" t="s">
        <v>63</v>
      </c>
      <c r="M1281" s="57"/>
      <c r="N1281" s="58"/>
      <c r="O1281" s="57">
        <f t="shared" si="118"/>
        <v>0</v>
      </c>
      <c r="P1281" s="59"/>
      <c r="Q1281" s="58"/>
      <c r="R1281" s="57">
        <f t="shared" si="119"/>
        <v>0</v>
      </c>
      <c r="S1281" s="99">
        <f t="shared" si="123"/>
        <v>0</v>
      </c>
      <c r="T1281" s="56"/>
      <c r="U1281" s="60"/>
      <c r="V1281" s="322"/>
      <c r="W1281" s="56"/>
      <c r="X1281" s="242">
        <f>VLOOKUP(F1281,Terceros!A$2:A$301,1,FALSE)</f>
        <v>0</v>
      </c>
      <c r="Y1281" s="238">
        <f>VLOOKUP(H1281,CR!A$3:A$27,1,FALSE)</f>
        <v>0</v>
      </c>
      <c r="Z1281" s="285">
        <f>VLOOKUP(F1281,Terceros!A:B,2,FALSE)</f>
        <v>0</v>
      </c>
      <c r="AA1281" s="242">
        <f>VLOOKUP(H1281,CR!A$1:CK$26,89,FALSE)</f>
        <v>0</v>
      </c>
    </row>
    <row r="1282" spans="1:27" x14ac:dyDescent="0.25">
      <c r="A1282" s="5">
        <f t="shared" si="120"/>
        <v>1900</v>
      </c>
      <c r="B1282" s="5">
        <f t="shared" si="121"/>
        <v>1</v>
      </c>
      <c r="C1282" s="5" t="str">
        <f>VLOOKUP(B1282,Tablas!E$1:F$13,2,FALSE)</f>
        <v>1T</v>
      </c>
      <c r="D1282" s="60"/>
      <c r="E1282" s="55"/>
      <c r="F1282" s="243"/>
      <c r="G1282" s="419">
        <f>VLOOKUP(F1282,Terceros!A:C,3,FALSE)</f>
        <v>0</v>
      </c>
      <c r="H1282" s="243"/>
      <c r="I1282" s="56"/>
      <c r="J1282" s="286" t="str">
        <f t="shared" si="122"/>
        <v>n</v>
      </c>
      <c r="K1282" s="286">
        <f>VLOOKUP(F1282,Terceros!A:D,4,FALSE)</f>
        <v>0</v>
      </c>
      <c r="L1282" s="61" t="s">
        <v>63</v>
      </c>
      <c r="M1282" s="57"/>
      <c r="N1282" s="58"/>
      <c r="O1282" s="57">
        <f t="shared" si="118"/>
        <v>0</v>
      </c>
      <c r="P1282" s="59"/>
      <c r="Q1282" s="58"/>
      <c r="R1282" s="57">
        <f t="shared" si="119"/>
        <v>0</v>
      </c>
      <c r="S1282" s="99">
        <f t="shared" si="123"/>
        <v>0</v>
      </c>
      <c r="T1282" s="56"/>
      <c r="U1282" s="60"/>
      <c r="V1282" s="322"/>
      <c r="W1282" s="56"/>
      <c r="X1282" s="242">
        <f>VLOOKUP(F1282,Terceros!A$2:A$301,1,FALSE)</f>
        <v>0</v>
      </c>
      <c r="Y1282" s="238">
        <f>VLOOKUP(H1282,CR!A$3:A$27,1,FALSE)</f>
        <v>0</v>
      </c>
      <c r="Z1282" s="285">
        <f>VLOOKUP(F1282,Terceros!A:B,2,FALSE)</f>
        <v>0</v>
      </c>
      <c r="AA1282" s="242">
        <f>VLOOKUP(H1282,CR!A$1:CK$26,89,FALSE)</f>
        <v>0</v>
      </c>
    </row>
    <row r="1283" spans="1:27" x14ac:dyDescent="0.25">
      <c r="A1283" s="5">
        <f t="shared" si="120"/>
        <v>1900</v>
      </c>
      <c r="B1283" s="5">
        <f t="shared" si="121"/>
        <v>1</v>
      </c>
      <c r="C1283" s="5" t="str">
        <f>VLOOKUP(B1283,Tablas!E$1:F$13,2,FALSE)</f>
        <v>1T</v>
      </c>
      <c r="D1283" s="60"/>
      <c r="E1283" s="55"/>
      <c r="F1283" s="243"/>
      <c r="G1283" s="419">
        <f>VLOOKUP(F1283,Terceros!A:C,3,FALSE)</f>
        <v>0</v>
      </c>
      <c r="H1283" s="243"/>
      <c r="I1283" s="56"/>
      <c r="J1283" s="286" t="str">
        <f t="shared" si="122"/>
        <v>n</v>
      </c>
      <c r="K1283" s="286">
        <f>VLOOKUP(F1283,Terceros!A:D,4,FALSE)</f>
        <v>0</v>
      </c>
      <c r="L1283" s="61" t="s">
        <v>63</v>
      </c>
      <c r="M1283" s="57"/>
      <c r="N1283" s="58"/>
      <c r="O1283" s="57">
        <f t="shared" ref="O1283:O1346" si="124">ROUND(M1283*N1283,2)</f>
        <v>0</v>
      </c>
      <c r="P1283" s="59"/>
      <c r="Q1283" s="58"/>
      <c r="R1283" s="57">
        <f t="shared" ref="R1283:R1346" si="125">ROUND(Q1283*M1283,2)</f>
        <v>0</v>
      </c>
      <c r="S1283" s="99">
        <f t="shared" si="123"/>
        <v>0</v>
      </c>
      <c r="T1283" s="56"/>
      <c r="U1283" s="60"/>
      <c r="V1283" s="322"/>
      <c r="W1283" s="56"/>
      <c r="X1283" s="242">
        <f>VLOOKUP(F1283,Terceros!A$2:A$301,1,FALSE)</f>
        <v>0</v>
      </c>
      <c r="Y1283" s="238">
        <f>VLOOKUP(H1283,CR!A$3:A$27,1,FALSE)</f>
        <v>0</v>
      </c>
      <c r="Z1283" s="285">
        <f>VLOOKUP(F1283,Terceros!A:B,2,FALSE)</f>
        <v>0</v>
      </c>
      <c r="AA1283" s="242">
        <f>VLOOKUP(H1283,CR!A$1:CK$26,89,FALSE)</f>
        <v>0</v>
      </c>
    </row>
    <row r="1284" spans="1:27" x14ac:dyDescent="0.25">
      <c r="A1284" s="5">
        <f t="shared" si="120"/>
        <v>1900</v>
      </c>
      <c r="B1284" s="5">
        <f t="shared" si="121"/>
        <v>1</v>
      </c>
      <c r="C1284" s="5" t="str">
        <f>VLOOKUP(B1284,Tablas!E$1:F$13,2,FALSE)</f>
        <v>1T</v>
      </c>
      <c r="D1284" s="60"/>
      <c r="E1284" s="55"/>
      <c r="F1284" s="243"/>
      <c r="G1284" s="419">
        <f>VLOOKUP(F1284,Terceros!A:C,3,FALSE)</f>
        <v>0</v>
      </c>
      <c r="H1284" s="243"/>
      <c r="I1284" s="56"/>
      <c r="J1284" s="286" t="str">
        <f t="shared" si="122"/>
        <v>n</v>
      </c>
      <c r="K1284" s="286">
        <f>VLOOKUP(F1284,Terceros!A:D,4,FALSE)</f>
        <v>0</v>
      </c>
      <c r="L1284" s="61" t="s">
        <v>63</v>
      </c>
      <c r="M1284" s="57"/>
      <c r="N1284" s="58"/>
      <c r="O1284" s="57">
        <f t="shared" si="124"/>
        <v>0</v>
      </c>
      <c r="P1284" s="59"/>
      <c r="Q1284" s="58"/>
      <c r="R1284" s="57">
        <f t="shared" si="125"/>
        <v>0</v>
      </c>
      <c r="S1284" s="99">
        <f t="shared" si="123"/>
        <v>0</v>
      </c>
      <c r="T1284" s="56"/>
      <c r="U1284" s="60"/>
      <c r="V1284" s="322"/>
      <c r="W1284" s="56"/>
      <c r="X1284" s="242">
        <f>VLOOKUP(F1284,Terceros!A$2:A$301,1,FALSE)</f>
        <v>0</v>
      </c>
      <c r="Y1284" s="238">
        <f>VLOOKUP(H1284,CR!A$3:A$27,1,FALSE)</f>
        <v>0</v>
      </c>
      <c r="Z1284" s="285">
        <f>VLOOKUP(F1284,Terceros!A:B,2,FALSE)</f>
        <v>0</v>
      </c>
      <c r="AA1284" s="242">
        <f>VLOOKUP(H1284,CR!A$1:CK$26,89,FALSE)</f>
        <v>0</v>
      </c>
    </row>
    <row r="1285" spans="1:27" x14ac:dyDescent="0.25">
      <c r="A1285" s="5">
        <f t="shared" si="120"/>
        <v>1900</v>
      </c>
      <c r="B1285" s="5">
        <f t="shared" si="121"/>
        <v>1</v>
      </c>
      <c r="C1285" s="5" t="str">
        <f>VLOOKUP(B1285,Tablas!E$1:F$13,2,FALSE)</f>
        <v>1T</v>
      </c>
      <c r="D1285" s="60"/>
      <c r="E1285" s="55"/>
      <c r="F1285" s="243"/>
      <c r="G1285" s="419">
        <f>VLOOKUP(F1285,Terceros!A:C,3,FALSE)</f>
        <v>0</v>
      </c>
      <c r="H1285" s="243"/>
      <c r="I1285" s="56"/>
      <c r="J1285" s="286" t="str">
        <f t="shared" si="122"/>
        <v>n</v>
      </c>
      <c r="K1285" s="286">
        <f>VLOOKUP(F1285,Terceros!A:D,4,FALSE)</f>
        <v>0</v>
      </c>
      <c r="L1285" s="61" t="s">
        <v>63</v>
      </c>
      <c r="M1285" s="57"/>
      <c r="N1285" s="58"/>
      <c r="O1285" s="57">
        <f t="shared" si="124"/>
        <v>0</v>
      </c>
      <c r="P1285" s="59"/>
      <c r="Q1285" s="58"/>
      <c r="R1285" s="57">
        <f t="shared" si="125"/>
        <v>0</v>
      </c>
      <c r="S1285" s="99">
        <f t="shared" si="123"/>
        <v>0</v>
      </c>
      <c r="T1285" s="56"/>
      <c r="U1285" s="60"/>
      <c r="V1285" s="322"/>
      <c r="W1285" s="56"/>
      <c r="X1285" s="242">
        <f>VLOOKUP(F1285,Terceros!A$2:A$301,1,FALSE)</f>
        <v>0</v>
      </c>
      <c r="Y1285" s="238">
        <f>VLOOKUP(H1285,CR!A$3:A$27,1,FALSE)</f>
        <v>0</v>
      </c>
      <c r="Z1285" s="285">
        <f>VLOOKUP(F1285,Terceros!A:B,2,FALSE)</f>
        <v>0</v>
      </c>
      <c r="AA1285" s="242">
        <f>VLOOKUP(H1285,CR!A$1:CK$26,89,FALSE)</f>
        <v>0</v>
      </c>
    </row>
    <row r="1286" spans="1:27" x14ac:dyDescent="0.25">
      <c r="A1286" s="5">
        <f t="shared" si="120"/>
        <v>1900</v>
      </c>
      <c r="B1286" s="5">
        <f t="shared" si="121"/>
        <v>1</v>
      </c>
      <c r="C1286" s="5" t="str">
        <f>VLOOKUP(B1286,Tablas!E$1:F$13,2,FALSE)</f>
        <v>1T</v>
      </c>
      <c r="D1286" s="60"/>
      <c r="E1286" s="55"/>
      <c r="F1286" s="243"/>
      <c r="G1286" s="419">
        <f>VLOOKUP(F1286,Terceros!A:C,3,FALSE)</f>
        <v>0</v>
      </c>
      <c r="H1286" s="243"/>
      <c r="I1286" s="56"/>
      <c r="J1286" s="286" t="str">
        <f t="shared" si="122"/>
        <v>n</v>
      </c>
      <c r="K1286" s="286">
        <f>VLOOKUP(F1286,Terceros!A:D,4,FALSE)</f>
        <v>0</v>
      </c>
      <c r="L1286" s="61" t="s">
        <v>63</v>
      </c>
      <c r="M1286" s="57"/>
      <c r="N1286" s="58"/>
      <c r="O1286" s="57">
        <f t="shared" si="124"/>
        <v>0</v>
      </c>
      <c r="P1286" s="59"/>
      <c r="Q1286" s="58"/>
      <c r="R1286" s="57">
        <f t="shared" si="125"/>
        <v>0</v>
      </c>
      <c r="S1286" s="99">
        <f t="shared" si="123"/>
        <v>0</v>
      </c>
      <c r="T1286" s="56"/>
      <c r="U1286" s="60"/>
      <c r="V1286" s="322"/>
      <c r="W1286" s="56"/>
      <c r="X1286" s="242">
        <f>VLOOKUP(F1286,Terceros!A$2:A$301,1,FALSE)</f>
        <v>0</v>
      </c>
      <c r="Y1286" s="238">
        <f>VLOOKUP(H1286,CR!A$3:A$27,1,FALSE)</f>
        <v>0</v>
      </c>
      <c r="Z1286" s="285">
        <f>VLOOKUP(F1286,Terceros!A:B,2,FALSE)</f>
        <v>0</v>
      </c>
      <c r="AA1286" s="242">
        <f>VLOOKUP(H1286,CR!A$1:CK$26,89,FALSE)</f>
        <v>0</v>
      </c>
    </row>
    <row r="1287" spans="1:27" x14ac:dyDescent="0.25">
      <c r="A1287" s="5">
        <f t="shared" si="120"/>
        <v>1900</v>
      </c>
      <c r="B1287" s="5">
        <f t="shared" si="121"/>
        <v>1</v>
      </c>
      <c r="C1287" s="5" t="str">
        <f>VLOOKUP(B1287,Tablas!E$1:F$13,2,FALSE)</f>
        <v>1T</v>
      </c>
      <c r="D1287" s="60"/>
      <c r="E1287" s="55"/>
      <c r="F1287" s="243"/>
      <c r="G1287" s="419">
        <f>VLOOKUP(F1287,Terceros!A:C,3,FALSE)</f>
        <v>0</v>
      </c>
      <c r="H1287" s="243"/>
      <c r="I1287" s="56"/>
      <c r="J1287" s="286" t="str">
        <f t="shared" si="122"/>
        <v>n</v>
      </c>
      <c r="K1287" s="286">
        <f>VLOOKUP(F1287,Terceros!A:D,4,FALSE)</f>
        <v>0</v>
      </c>
      <c r="L1287" s="61" t="s">
        <v>63</v>
      </c>
      <c r="M1287" s="57"/>
      <c r="N1287" s="58"/>
      <c r="O1287" s="57">
        <f t="shared" si="124"/>
        <v>0</v>
      </c>
      <c r="P1287" s="59"/>
      <c r="Q1287" s="58"/>
      <c r="R1287" s="57">
        <f t="shared" si="125"/>
        <v>0</v>
      </c>
      <c r="S1287" s="99">
        <f t="shared" si="123"/>
        <v>0</v>
      </c>
      <c r="T1287" s="56"/>
      <c r="U1287" s="60"/>
      <c r="V1287" s="322"/>
      <c r="W1287" s="56"/>
      <c r="X1287" s="242">
        <f>VLOOKUP(F1287,Terceros!A$2:A$301,1,FALSE)</f>
        <v>0</v>
      </c>
      <c r="Y1287" s="238">
        <f>VLOOKUP(H1287,CR!A$3:A$27,1,FALSE)</f>
        <v>0</v>
      </c>
      <c r="Z1287" s="285">
        <f>VLOOKUP(F1287,Terceros!A:B,2,FALSE)</f>
        <v>0</v>
      </c>
      <c r="AA1287" s="242">
        <f>VLOOKUP(H1287,CR!A$1:CK$26,89,FALSE)</f>
        <v>0</v>
      </c>
    </row>
    <row r="1288" spans="1:27" x14ac:dyDescent="0.25">
      <c r="A1288" s="5">
        <f t="shared" si="120"/>
        <v>1900</v>
      </c>
      <c r="B1288" s="5">
        <f t="shared" si="121"/>
        <v>1</v>
      </c>
      <c r="C1288" s="5" t="str">
        <f>VLOOKUP(B1288,Tablas!E$1:F$13,2,FALSE)</f>
        <v>1T</v>
      </c>
      <c r="D1288" s="60"/>
      <c r="E1288" s="55"/>
      <c r="F1288" s="243"/>
      <c r="G1288" s="419">
        <f>VLOOKUP(F1288,Terceros!A:C,3,FALSE)</f>
        <v>0</v>
      </c>
      <c r="H1288" s="243"/>
      <c r="I1288" s="56"/>
      <c r="J1288" s="286" t="str">
        <f t="shared" si="122"/>
        <v>n</v>
      </c>
      <c r="K1288" s="286">
        <f>VLOOKUP(F1288,Terceros!A:D,4,FALSE)</f>
        <v>0</v>
      </c>
      <c r="L1288" s="61" t="s">
        <v>63</v>
      </c>
      <c r="M1288" s="57"/>
      <c r="N1288" s="58"/>
      <c r="O1288" s="57">
        <f t="shared" si="124"/>
        <v>0</v>
      </c>
      <c r="P1288" s="59"/>
      <c r="Q1288" s="58"/>
      <c r="R1288" s="57">
        <f t="shared" si="125"/>
        <v>0</v>
      </c>
      <c r="S1288" s="99">
        <f t="shared" si="123"/>
        <v>0</v>
      </c>
      <c r="T1288" s="56"/>
      <c r="U1288" s="60"/>
      <c r="V1288" s="322"/>
      <c r="W1288" s="56"/>
      <c r="X1288" s="242">
        <f>VLOOKUP(F1288,Terceros!A$2:A$301,1,FALSE)</f>
        <v>0</v>
      </c>
      <c r="Y1288" s="238">
        <f>VLOOKUP(H1288,CR!A$3:A$27,1,FALSE)</f>
        <v>0</v>
      </c>
      <c r="Z1288" s="285">
        <f>VLOOKUP(F1288,Terceros!A:B,2,FALSE)</f>
        <v>0</v>
      </c>
      <c r="AA1288" s="242">
        <f>VLOOKUP(H1288,CR!A$1:CK$26,89,FALSE)</f>
        <v>0</v>
      </c>
    </row>
    <row r="1289" spans="1:27" x14ac:dyDescent="0.25">
      <c r="A1289" s="5">
        <f t="shared" si="120"/>
        <v>1900</v>
      </c>
      <c r="B1289" s="5">
        <f t="shared" si="121"/>
        <v>1</v>
      </c>
      <c r="C1289" s="5" t="str">
        <f>VLOOKUP(B1289,Tablas!E$1:F$13,2,FALSE)</f>
        <v>1T</v>
      </c>
      <c r="D1289" s="60"/>
      <c r="E1289" s="55"/>
      <c r="F1289" s="243"/>
      <c r="G1289" s="419">
        <f>VLOOKUP(F1289,Terceros!A:C,3,FALSE)</f>
        <v>0</v>
      </c>
      <c r="H1289" s="243"/>
      <c r="I1289" s="56"/>
      <c r="J1289" s="286" t="str">
        <f t="shared" si="122"/>
        <v>n</v>
      </c>
      <c r="K1289" s="286">
        <f>VLOOKUP(F1289,Terceros!A:D,4,FALSE)</f>
        <v>0</v>
      </c>
      <c r="L1289" s="61" t="s">
        <v>63</v>
      </c>
      <c r="M1289" s="57"/>
      <c r="N1289" s="58"/>
      <c r="O1289" s="57">
        <f t="shared" si="124"/>
        <v>0</v>
      </c>
      <c r="P1289" s="59"/>
      <c r="Q1289" s="58"/>
      <c r="R1289" s="57">
        <f t="shared" si="125"/>
        <v>0</v>
      </c>
      <c r="S1289" s="99">
        <f t="shared" si="123"/>
        <v>0</v>
      </c>
      <c r="T1289" s="56"/>
      <c r="U1289" s="60"/>
      <c r="V1289" s="322"/>
      <c r="W1289" s="56"/>
      <c r="X1289" s="242">
        <f>VLOOKUP(F1289,Terceros!A$2:A$301,1,FALSE)</f>
        <v>0</v>
      </c>
      <c r="Y1289" s="238">
        <f>VLOOKUP(H1289,CR!A$3:A$27,1,FALSE)</f>
        <v>0</v>
      </c>
      <c r="Z1289" s="285">
        <f>VLOOKUP(F1289,Terceros!A:B,2,FALSE)</f>
        <v>0</v>
      </c>
      <c r="AA1289" s="242">
        <f>VLOOKUP(H1289,CR!A$1:CK$26,89,FALSE)</f>
        <v>0</v>
      </c>
    </row>
    <row r="1290" spans="1:27" x14ac:dyDescent="0.25">
      <c r="A1290" s="5">
        <f t="shared" si="120"/>
        <v>1900</v>
      </c>
      <c r="B1290" s="5">
        <f t="shared" si="121"/>
        <v>1</v>
      </c>
      <c r="C1290" s="5" t="str">
        <f>VLOOKUP(B1290,Tablas!E$1:F$13,2,FALSE)</f>
        <v>1T</v>
      </c>
      <c r="D1290" s="60"/>
      <c r="E1290" s="55"/>
      <c r="F1290" s="243"/>
      <c r="G1290" s="419">
        <f>VLOOKUP(F1290,Terceros!A:C,3,FALSE)</f>
        <v>0</v>
      </c>
      <c r="H1290" s="243"/>
      <c r="I1290" s="56"/>
      <c r="J1290" s="286" t="str">
        <f t="shared" si="122"/>
        <v>n</v>
      </c>
      <c r="K1290" s="286">
        <f>VLOOKUP(F1290,Terceros!A:D,4,FALSE)</f>
        <v>0</v>
      </c>
      <c r="L1290" s="61" t="s">
        <v>63</v>
      </c>
      <c r="M1290" s="57"/>
      <c r="N1290" s="58"/>
      <c r="O1290" s="57">
        <f t="shared" si="124"/>
        <v>0</v>
      </c>
      <c r="P1290" s="59"/>
      <c r="Q1290" s="58"/>
      <c r="R1290" s="57">
        <f t="shared" si="125"/>
        <v>0</v>
      </c>
      <c r="S1290" s="99">
        <f t="shared" si="123"/>
        <v>0</v>
      </c>
      <c r="T1290" s="56"/>
      <c r="U1290" s="60"/>
      <c r="V1290" s="322"/>
      <c r="W1290" s="56"/>
      <c r="X1290" s="242">
        <f>VLOOKUP(F1290,Terceros!A$2:A$301,1,FALSE)</f>
        <v>0</v>
      </c>
      <c r="Y1290" s="238">
        <f>VLOOKUP(H1290,CR!A$3:A$27,1,FALSE)</f>
        <v>0</v>
      </c>
      <c r="Z1290" s="285">
        <f>VLOOKUP(F1290,Terceros!A:B,2,FALSE)</f>
        <v>0</v>
      </c>
      <c r="AA1290" s="242">
        <f>VLOOKUP(H1290,CR!A$1:CK$26,89,FALSE)</f>
        <v>0</v>
      </c>
    </row>
    <row r="1291" spans="1:27" x14ac:dyDescent="0.25">
      <c r="A1291" s="5">
        <f t="shared" si="120"/>
        <v>1900</v>
      </c>
      <c r="B1291" s="5">
        <f t="shared" si="121"/>
        <v>1</v>
      </c>
      <c r="C1291" s="5" t="str">
        <f>VLOOKUP(B1291,Tablas!E$1:F$13,2,FALSE)</f>
        <v>1T</v>
      </c>
      <c r="D1291" s="60"/>
      <c r="E1291" s="55"/>
      <c r="F1291" s="243"/>
      <c r="G1291" s="419">
        <f>VLOOKUP(F1291,Terceros!A:C,3,FALSE)</f>
        <v>0</v>
      </c>
      <c r="H1291" s="243"/>
      <c r="I1291" s="56"/>
      <c r="J1291" s="286" t="str">
        <f t="shared" si="122"/>
        <v>n</v>
      </c>
      <c r="K1291" s="286">
        <f>VLOOKUP(F1291,Terceros!A:D,4,FALSE)</f>
        <v>0</v>
      </c>
      <c r="L1291" s="61" t="s">
        <v>63</v>
      </c>
      <c r="M1291" s="57"/>
      <c r="N1291" s="58"/>
      <c r="O1291" s="57">
        <f t="shared" si="124"/>
        <v>0</v>
      </c>
      <c r="P1291" s="59"/>
      <c r="Q1291" s="58"/>
      <c r="R1291" s="57">
        <f t="shared" si="125"/>
        <v>0</v>
      </c>
      <c r="S1291" s="99">
        <f t="shared" si="123"/>
        <v>0</v>
      </c>
      <c r="T1291" s="56"/>
      <c r="U1291" s="60"/>
      <c r="V1291" s="322"/>
      <c r="W1291" s="56"/>
      <c r="X1291" s="242">
        <f>VLOOKUP(F1291,Terceros!A$2:A$301,1,FALSE)</f>
        <v>0</v>
      </c>
      <c r="Y1291" s="238">
        <f>VLOOKUP(H1291,CR!A$3:A$27,1,FALSE)</f>
        <v>0</v>
      </c>
      <c r="Z1291" s="285">
        <f>VLOOKUP(F1291,Terceros!A:B,2,FALSE)</f>
        <v>0</v>
      </c>
      <c r="AA1291" s="242">
        <f>VLOOKUP(H1291,CR!A$1:CK$26,89,FALSE)</f>
        <v>0</v>
      </c>
    </row>
    <row r="1292" spans="1:27" x14ac:dyDescent="0.25">
      <c r="A1292" s="5">
        <f t="shared" si="120"/>
        <v>1900</v>
      </c>
      <c r="B1292" s="5">
        <f t="shared" si="121"/>
        <v>1</v>
      </c>
      <c r="C1292" s="5" t="str">
        <f>VLOOKUP(B1292,Tablas!E$1:F$13,2,FALSE)</f>
        <v>1T</v>
      </c>
      <c r="D1292" s="60"/>
      <c r="E1292" s="55"/>
      <c r="F1292" s="243"/>
      <c r="G1292" s="419">
        <f>VLOOKUP(F1292,Terceros!A:C,3,FALSE)</f>
        <v>0</v>
      </c>
      <c r="H1292" s="243"/>
      <c r="I1292" s="56"/>
      <c r="J1292" s="286" t="str">
        <f t="shared" si="122"/>
        <v>n</v>
      </c>
      <c r="K1292" s="286">
        <f>VLOOKUP(F1292,Terceros!A:D,4,FALSE)</f>
        <v>0</v>
      </c>
      <c r="L1292" s="61" t="s">
        <v>63</v>
      </c>
      <c r="M1292" s="57"/>
      <c r="N1292" s="58"/>
      <c r="O1292" s="57">
        <f t="shared" si="124"/>
        <v>0</v>
      </c>
      <c r="P1292" s="59"/>
      <c r="Q1292" s="58"/>
      <c r="R1292" s="57">
        <f t="shared" si="125"/>
        <v>0</v>
      </c>
      <c r="S1292" s="99">
        <f t="shared" si="123"/>
        <v>0</v>
      </c>
      <c r="T1292" s="56"/>
      <c r="U1292" s="60"/>
      <c r="V1292" s="322"/>
      <c r="W1292" s="56"/>
      <c r="X1292" s="242">
        <f>VLOOKUP(F1292,Terceros!A$2:A$301,1,FALSE)</f>
        <v>0</v>
      </c>
      <c r="Y1292" s="238">
        <f>VLOOKUP(H1292,CR!A$3:A$27,1,FALSE)</f>
        <v>0</v>
      </c>
      <c r="Z1292" s="285">
        <f>VLOOKUP(F1292,Terceros!A:B,2,FALSE)</f>
        <v>0</v>
      </c>
      <c r="AA1292" s="242">
        <f>VLOOKUP(H1292,CR!A$1:CK$26,89,FALSE)</f>
        <v>0</v>
      </c>
    </row>
    <row r="1293" spans="1:27" x14ac:dyDescent="0.25">
      <c r="A1293" s="5">
        <f t="shared" si="120"/>
        <v>1900</v>
      </c>
      <c r="B1293" s="5">
        <f t="shared" si="121"/>
        <v>1</v>
      </c>
      <c r="C1293" s="5" t="str">
        <f>VLOOKUP(B1293,Tablas!E$1:F$13,2,FALSE)</f>
        <v>1T</v>
      </c>
      <c r="D1293" s="60"/>
      <c r="E1293" s="55"/>
      <c r="F1293" s="243"/>
      <c r="G1293" s="419">
        <f>VLOOKUP(F1293,Terceros!A:C,3,FALSE)</f>
        <v>0</v>
      </c>
      <c r="H1293" s="243"/>
      <c r="I1293" s="56"/>
      <c r="J1293" s="286" t="str">
        <f t="shared" si="122"/>
        <v>n</v>
      </c>
      <c r="K1293" s="286">
        <f>VLOOKUP(F1293,Terceros!A:D,4,FALSE)</f>
        <v>0</v>
      </c>
      <c r="L1293" s="61" t="s">
        <v>63</v>
      </c>
      <c r="M1293" s="57"/>
      <c r="N1293" s="58"/>
      <c r="O1293" s="57">
        <f t="shared" si="124"/>
        <v>0</v>
      </c>
      <c r="P1293" s="59"/>
      <c r="Q1293" s="58"/>
      <c r="R1293" s="57">
        <f t="shared" si="125"/>
        <v>0</v>
      </c>
      <c r="S1293" s="99">
        <f t="shared" si="123"/>
        <v>0</v>
      </c>
      <c r="T1293" s="56"/>
      <c r="U1293" s="60"/>
      <c r="V1293" s="322"/>
      <c r="W1293" s="56"/>
      <c r="X1293" s="242">
        <f>VLOOKUP(F1293,Terceros!A$2:A$301,1,FALSE)</f>
        <v>0</v>
      </c>
      <c r="Y1293" s="238">
        <f>VLOOKUP(H1293,CR!A$3:A$27,1,FALSE)</f>
        <v>0</v>
      </c>
      <c r="Z1293" s="285">
        <f>VLOOKUP(F1293,Terceros!A:B,2,FALSE)</f>
        <v>0</v>
      </c>
      <c r="AA1293" s="242">
        <f>VLOOKUP(H1293,CR!A$1:CK$26,89,FALSE)</f>
        <v>0</v>
      </c>
    </row>
    <row r="1294" spans="1:27" x14ac:dyDescent="0.25">
      <c r="A1294" s="5">
        <f t="shared" si="120"/>
        <v>1900</v>
      </c>
      <c r="B1294" s="5">
        <f t="shared" si="121"/>
        <v>1</v>
      </c>
      <c r="C1294" s="5" t="str">
        <f>VLOOKUP(B1294,Tablas!E$1:F$13,2,FALSE)</f>
        <v>1T</v>
      </c>
      <c r="D1294" s="60"/>
      <c r="E1294" s="55"/>
      <c r="F1294" s="243"/>
      <c r="G1294" s="419">
        <f>VLOOKUP(F1294,Terceros!A:C,3,FALSE)</f>
        <v>0</v>
      </c>
      <c r="H1294" s="243"/>
      <c r="I1294" s="56"/>
      <c r="J1294" s="286" t="str">
        <f t="shared" si="122"/>
        <v>n</v>
      </c>
      <c r="K1294" s="286">
        <f>VLOOKUP(F1294,Terceros!A:D,4,FALSE)</f>
        <v>0</v>
      </c>
      <c r="L1294" s="61" t="s">
        <v>63</v>
      </c>
      <c r="M1294" s="57"/>
      <c r="N1294" s="58"/>
      <c r="O1294" s="57">
        <f t="shared" si="124"/>
        <v>0</v>
      </c>
      <c r="P1294" s="59"/>
      <c r="Q1294" s="58"/>
      <c r="R1294" s="57">
        <f t="shared" si="125"/>
        <v>0</v>
      </c>
      <c r="S1294" s="99">
        <f t="shared" si="123"/>
        <v>0</v>
      </c>
      <c r="T1294" s="56"/>
      <c r="U1294" s="60"/>
      <c r="V1294" s="322"/>
      <c r="W1294" s="56"/>
      <c r="X1294" s="242">
        <f>VLOOKUP(F1294,Terceros!A$2:A$301,1,FALSE)</f>
        <v>0</v>
      </c>
      <c r="Y1294" s="238">
        <f>VLOOKUP(H1294,CR!A$3:A$27,1,FALSE)</f>
        <v>0</v>
      </c>
      <c r="Z1294" s="285">
        <f>VLOOKUP(F1294,Terceros!A:B,2,FALSE)</f>
        <v>0</v>
      </c>
      <c r="AA1294" s="242">
        <f>VLOOKUP(H1294,CR!A$1:CK$26,89,FALSE)</f>
        <v>0</v>
      </c>
    </row>
    <row r="1295" spans="1:27" x14ac:dyDescent="0.25">
      <c r="A1295" s="5">
        <f t="shared" si="120"/>
        <v>1900</v>
      </c>
      <c r="B1295" s="5">
        <f t="shared" si="121"/>
        <v>1</v>
      </c>
      <c r="C1295" s="5" t="str">
        <f>VLOOKUP(B1295,Tablas!E$1:F$13,2,FALSE)</f>
        <v>1T</v>
      </c>
      <c r="D1295" s="60"/>
      <c r="E1295" s="55"/>
      <c r="F1295" s="243"/>
      <c r="G1295" s="419">
        <f>VLOOKUP(F1295,Terceros!A:C,3,FALSE)</f>
        <v>0</v>
      </c>
      <c r="H1295" s="243"/>
      <c r="I1295" s="56"/>
      <c r="J1295" s="286" t="str">
        <f t="shared" si="122"/>
        <v>n</v>
      </c>
      <c r="K1295" s="286">
        <f>VLOOKUP(F1295,Terceros!A:D,4,FALSE)</f>
        <v>0</v>
      </c>
      <c r="L1295" s="61" t="s">
        <v>63</v>
      </c>
      <c r="M1295" s="57"/>
      <c r="N1295" s="58"/>
      <c r="O1295" s="57">
        <f t="shared" si="124"/>
        <v>0</v>
      </c>
      <c r="P1295" s="59"/>
      <c r="Q1295" s="58"/>
      <c r="R1295" s="57">
        <f t="shared" si="125"/>
        <v>0</v>
      </c>
      <c r="S1295" s="99">
        <f t="shared" si="123"/>
        <v>0</v>
      </c>
      <c r="T1295" s="56"/>
      <c r="U1295" s="60"/>
      <c r="V1295" s="322"/>
      <c r="W1295" s="56"/>
      <c r="X1295" s="242">
        <f>VLOOKUP(F1295,Terceros!A$2:A$301,1,FALSE)</f>
        <v>0</v>
      </c>
      <c r="Y1295" s="238">
        <f>VLOOKUP(H1295,CR!A$3:A$27,1,FALSE)</f>
        <v>0</v>
      </c>
      <c r="Z1295" s="285">
        <f>VLOOKUP(F1295,Terceros!A:B,2,FALSE)</f>
        <v>0</v>
      </c>
      <c r="AA1295" s="242">
        <f>VLOOKUP(H1295,CR!A$1:CK$26,89,FALSE)</f>
        <v>0</v>
      </c>
    </row>
    <row r="1296" spans="1:27" x14ac:dyDescent="0.25">
      <c r="A1296" s="5">
        <f t="shared" si="120"/>
        <v>1900</v>
      </c>
      <c r="B1296" s="5">
        <f t="shared" si="121"/>
        <v>1</v>
      </c>
      <c r="C1296" s="5" t="str">
        <f>VLOOKUP(B1296,Tablas!E$1:F$13,2,FALSE)</f>
        <v>1T</v>
      </c>
      <c r="D1296" s="60"/>
      <c r="E1296" s="55"/>
      <c r="F1296" s="243"/>
      <c r="G1296" s="419">
        <f>VLOOKUP(F1296,Terceros!A:C,3,FALSE)</f>
        <v>0</v>
      </c>
      <c r="H1296" s="243"/>
      <c r="I1296" s="56"/>
      <c r="J1296" s="286" t="str">
        <f t="shared" si="122"/>
        <v>n</v>
      </c>
      <c r="K1296" s="286">
        <f>VLOOKUP(F1296,Terceros!A:D,4,FALSE)</f>
        <v>0</v>
      </c>
      <c r="L1296" s="61" t="s">
        <v>63</v>
      </c>
      <c r="M1296" s="57"/>
      <c r="N1296" s="58"/>
      <c r="O1296" s="57">
        <f t="shared" si="124"/>
        <v>0</v>
      </c>
      <c r="P1296" s="59"/>
      <c r="Q1296" s="58"/>
      <c r="R1296" s="57">
        <f t="shared" si="125"/>
        <v>0</v>
      </c>
      <c r="S1296" s="99">
        <f t="shared" si="123"/>
        <v>0</v>
      </c>
      <c r="T1296" s="56"/>
      <c r="U1296" s="60"/>
      <c r="V1296" s="322"/>
      <c r="W1296" s="56"/>
      <c r="X1296" s="242">
        <f>VLOOKUP(F1296,Terceros!A$2:A$301,1,FALSE)</f>
        <v>0</v>
      </c>
      <c r="Y1296" s="238">
        <f>VLOOKUP(H1296,CR!A$3:A$27,1,FALSE)</f>
        <v>0</v>
      </c>
      <c r="Z1296" s="285">
        <f>VLOOKUP(F1296,Terceros!A:B,2,FALSE)</f>
        <v>0</v>
      </c>
      <c r="AA1296" s="242">
        <f>VLOOKUP(H1296,CR!A$1:CK$26,89,FALSE)</f>
        <v>0</v>
      </c>
    </row>
    <row r="1297" spans="1:27" x14ac:dyDescent="0.25">
      <c r="A1297" s="5">
        <f t="shared" si="120"/>
        <v>1900</v>
      </c>
      <c r="B1297" s="5">
        <f t="shared" si="121"/>
        <v>1</v>
      </c>
      <c r="C1297" s="5" t="str">
        <f>VLOOKUP(B1297,Tablas!E$1:F$13,2,FALSE)</f>
        <v>1T</v>
      </c>
      <c r="D1297" s="60"/>
      <c r="E1297" s="55"/>
      <c r="F1297" s="243"/>
      <c r="G1297" s="419">
        <f>VLOOKUP(F1297,Terceros!A:C,3,FALSE)</f>
        <v>0</v>
      </c>
      <c r="H1297" s="243"/>
      <c r="I1297" s="56"/>
      <c r="J1297" s="286" t="str">
        <f t="shared" si="122"/>
        <v>n</v>
      </c>
      <c r="K1297" s="286">
        <f>VLOOKUP(F1297,Terceros!A:D,4,FALSE)</f>
        <v>0</v>
      </c>
      <c r="L1297" s="61" t="s">
        <v>63</v>
      </c>
      <c r="M1297" s="57"/>
      <c r="N1297" s="58"/>
      <c r="O1297" s="57">
        <f t="shared" si="124"/>
        <v>0</v>
      </c>
      <c r="P1297" s="59"/>
      <c r="Q1297" s="58"/>
      <c r="R1297" s="57">
        <f t="shared" si="125"/>
        <v>0</v>
      </c>
      <c r="S1297" s="99">
        <f t="shared" si="123"/>
        <v>0</v>
      </c>
      <c r="T1297" s="56"/>
      <c r="U1297" s="60"/>
      <c r="V1297" s="322"/>
      <c r="W1297" s="56"/>
      <c r="X1297" s="242">
        <f>VLOOKUP(F1297,Terceros!A$2:A$301,1,FALSE)</f>
        <v>0</v>
      </c>
      <c r="Y1297" s="238">
        <f>VLOOKUP(H1297,CR!A$3:A$27,1,FALSE)</f>
        <v>0</v>
      </c>
      <c r="Z1297" s="285">
        <f>VLOOKUP(F1297,Terceros!A:B,2,FALSE)</f>
        <v>0</v>
      </c>
      <c r="AA1297" s="242">
        <f>VLOOKUP(H1297,CR!A$1:CK$26,89,FALSE)</f>
        <v>0</v>
      </c>
    </row>
    <row r="1298" spans="1:27" x14ac:dyDescent="0.25">
      <c r="A1298" s="5">
        <f t="shared" si="120"/>
        <v>1900</v>
      </c>
      <c r="B1298" s="5">
        <f t="shared" si="121"/>
        <v>1</v>
      </c>
      <c r="C1298" s="5" t="str">
        <f>VLOOKUP(B1298,Tablas!E$1:F$13,2,FALSE)</f>
        <v>1T</v>
      </c>
      <c r="D1298" s="60"/>
      <c r="E1298" s="55"/>
      <c r="F1298" s="243"/>
      <c r="G1298" s="419">
        <f>VLOOKUP(F1298,Terceros!A:C,3,FALSE)</f>
        <v>0</v>
      </c>
      <c r="H1298" s="243"/>
      <c r="I1298" s="56"/>
      <c r="J1298" s="286" t="str">
        <f t="shared" si="122"/>
        <v>n</v>
      </c>
      <c r="K1298" s="286">
        <f>VLOOKUP(F1298,Terceros!A:D,4,FALSE)</f>
        <v>0</v>
      </c>
      <c r="L1298" s="61" t="s">
        <v>63</v>
      </c>
      <c r="M1298" s="57"/>
      <c r="N1298" s="58"/>
      <c r="O1298" s="57">
        <f t="shared" si="124"/>
        <v>0</v>
      </c>
      <c r="P1298" s="59"/>
      <c r="Q1298" s="58"/>
      <c r="R1298" s="57">
        <f t="shared" si="125"/>
        <v>0</v>
      </c>
      <c r="S1298" s="99">
        <f t="shared" si="123"/>
        <v>0</v>
      </c>
      <c r="T1298" s="56"/>
      <c r="U1298" s="60"/>
      <c r="V1298" s="322"/>
      <c r="W1298" s="56"/>
      <c r="X1298" s="242">
        <f>VLOOKUP(F1298,Terceros!A$2:A$301,1,FALSE)</f>
        <v>0</v>
      </c>
      <c r="Y1298" s="238">
        <f>VLOOKUP(H1298,CR!A$3:A$27,1,FALSE)</f>
        <v>0</v>
      </c>
      <c r="Z1298" s="285">
        <f>VLOOKUP(F1298,Terceros!A:B,2,FALSE)</f>
        <v>0</v>
      </c>
      <c r="AA1298" s="242">
        <f>VLOOKUP(H1298,CR!A$1:CK$26,89,FALSE)</f>
        <v>0</v>
      </c>
    </row>
    <row r="1299" spans="1:27" x14ac:dyDescent="0.25">
      <c r="A1299" s="5">
        <f t="shared" si="120"/>
        <v>1900</v>
      </c>
      <c r="B1299" s="5">
        <f t="shared" si="121"/>
        <v>1</v>
      </c>
      <c r="C1299" s="5" t="str">
        <f>VLOOKUP(B1299,Tablas!E$1:F$13,2,FALSE)</f>
        <v>1T</v>
      </c>
      <c r="D1299" s="60"/>
      <c r="E1299" s="55"/>
      <c r="F1299" s="243"/>
      <c r="G1299" s="419">
        <f>VLOOKUP(F1299,Terceros!A:C,3,FALSE)</f>
        <v>0</v>
      </c>
      <c r="H1299" s="243"/>
      <c r="I1299" s="56"/>
      <c r="J1299" s="286" t="str">
        <f t="shared" si="122"/>
        <v>n</v>
      </c>
      <c r="K1299" s="286">
        <f>VLOOKUP(F1299,Terceros!A:D,4,FALSE)</f>
        <v>0</v>
      </c>
      <c r="L1299" s="61" t="s">
        <v>63</v>
      </c>
      <c r="M1299" s="57"/>
      <c r="N1299" s="58"/>
      <c r="O1299" s="57">
        <f t="shared" si="124"/>
        <v>0</v>
      </c>
      <c r="P1299" s="59"/>
      <c r="Q1299" s="58"/>
      <c r="R1299" s="57">
        <f t="shared" si="125"/>
        <v>0</v>
      </c>
      <c r="S1299" s="99">
        <f t="shared" si="123"/>
        <v>0</v>
      </c>
      <c r="T1299" s="56"/>
      <c r="U1299" s="60"/>
      <c r="V1299" s="322"/>
      <c r="W1299" s="56"/>
      <c r="X1299" s="242">
        <f>VLOOKUP(F1299,Terceros!A$2:A$301,1,FALSE)</f>
        <v>0</v>
      </c>
      <c r="Y1299" s="238">
        <f>VLOOKUP(H1299,CR!A$3:A$27,1,FALSE)</f>
        <v>0</v>
      </c>
      <c r="Z1299" s="285">
        <f>VLOOKUP(F1299,Terceros!A:B,2,FALSE)</f>
        <v>0</v>
      </c>
      <c r="AA1299" s="242">
        <f>VLOOKUP(H1299,CR!A$1:CK$26,89,FALSE)</f>
        <v>0</v>
      </c>
    </row>
    <row r="1300" spans="1:27" x14ac:dyDescent="0.25">
      <c r="A1300" s="5">
        <f t="shared" si="120"/>
        <v>1900</v>
      </c>
      <c r="B1300" s="5">
        <f t="shared" si="121"/>
        <v>1</v>
      </c>
      <c r="C1300" s="5" t="str">
        <f>VLOOKUP(B1300,Tablas!E$1:F$13,2,FALSE)</f>
        <v>1T</v>
      </c>
      <c r="D1300" s="60"/>
      <c r="E1300" s="55"/>
      <c r="F1300" s="243"/>
      <c r="G1300" s="419">
        <f>VLOOKUP(F1300,Terceros!A:C,3,FALSE)</f>
        <v>0</v>
      </c>
      <c r="H1300" s="243"/>
      <c r="I1300" s="56"/>
      <c r="J1300" s="286" t="str">
        <f t="shared" si="122"/>
        <v>n</v>
      </c>
      <c r="K1300" s="286">
        <f>VLOOKUP(F1300,Terceros!A:D,4,FALSE)</f>
        <v>0</v>
      </c>
      <c r="L1300" s="61" t="s">
        <v>63</v>
      </c>
      <c r="M1300" s="57"/>
      <c r="N1300" s="58"/>
      <c r="O1300" s="57">
        <f t="shared" si="124"/>
        <v>0</v>
      </c>
      <c r="P1300" s="59"/>
      <c r="Q1300" s="58"/>
      <c r="R1300" s="57">
        <f t="shared" si="125"/>
        <v>0</v>
      </c>
      <c r="S1300" s="99">
        <f t="shared" si="123"/>
        <v>0</v>
      </c>
      <c r="T1300" s="56"/>
      <c r="U1300" s="60"/>
      <c r="V1300" s="322"/>
      <c r="W1300" s="56"/>
      <c r="X1300" s="242">
        <f>VLOOKUP(F1300,Terceros!A$2:A$301,1,FALSE)</f>
        <v>0</v>
      </c>
      <c r="Y1300" s="238">
        <f>VLOOKUP(H1300,CR!A$3:A$27,1,FALSE)</f>
        <v>0</v>
      </c>
      <c r="Z1300" s="285">
        <f>VLOOKUP(F1300,Terceros!A:B,2,FALSE)</f>
        <v>0</v>
      </c>
      <c r="AA1300" s="242">
        <f>VLOOKUP(H1300,CR!A$1:CK$26,89,FALSE)</f>
        <v>0</v>
      </c>
    </row>
    <row r="1301" spans="1:27" x14ac:dyDescent="0.25">
      <c r="A1301" s="5">
        <f t="shared" si="120"/>
        <v>1900</v>
      </c>
      <c r="B1301" s="5">
        <f t="shared" si="121"/>
        <v>1</v>
      </c>
      <c r="C1301" s="5" t="str">
        <f>VLOOKUP(B1301,Tablas!E$1:F$13,2,FALSE)</f>
        <v>1T</v>
      </c>
      <c r="D1301" s="60"/>
      <c r="E1301" s="55"/>
      <c r="F1301" s="243"/>
      <c r="G1301" s="419">
        <f>VLOOKUP(F1301,Terceros!A:C,3,FALSE)</f>
        <v>0</v>
      </c>
      <c r="H1301" s="243"/>
      <c r="I1301" s="56"/>
      <c r="J1301" s="286" t="str">
        <f t="shared" si="122"/>
        <v>n</v>
      </c>
      <c r="K1301" s="286">
        <f>VLOOKUP(F1301,Terceros!A:D,4,FALSE)</f>
        <v>0</v>
      </c>
      <c r="L1301" s="61" t="s">
        <v>63</v>
      </c>
      <c r="M1301" s="57"/>
      <c r="N1301" s="58"/>
      <c r="O1301" s="57">
        <f t="shared" si="124"/>
        <v>0</v>
      </c>
      <c r="P1301" s="59"/>
      <c r="Q1301" s="58"/>
      <c r="R1301" s="57">
        <f t="shared" si="125"/>
        <v>0</v>
      </c>
      <c r="S1301" s="99">
        <f t="shared" si="123"/>
        <v>0</v>
      </c>
      <c r="T1301" s="56"/>
      <c r="U1301" s="60"/>
      <c r="V1301" s="322"/>
      <c r="W1301" s="56"/>
      <c r="X1301" s="242">
        <f>VLOOKUP(F1301,Terceros!A$2:A$301,1,FALSE)</f>
        <v>0</v>
      </c>
      <c r="Y1301" s="238">
        <f>VLOOKUP(H1301,CR!A$3:A$27,1,FALSE)</f>
        <v>0</v>
      </c>
      <c r="Z1301" s="285">
        <f>VLOOKUP(F1301,Terceros!A:B,2,FALSE)</f>
        <v>0</v>
      </c>
      <c r="AA1301" s="242">
        <f>VLOOKUP(H1301,CR!A$1:CK$26,89,FALSE)</f>
        <v>0</v>
      </c>
    </row>
    <row r="1302" spans="1:27" x14ac:dyDescent="0.25">
      <c r="A1302" s="5">
        <f t="shared" si="120"/>
        <v>1900</v>
      </c>
      <c r="B1302" s="5">
        <f t="shared" si="121"/>
        <v>1</v>
      </c>
      <c r="C1302" s="5" t="str">
        <f>VLOOKUP(B1302,Tablas!E$1:F$13,2,FALSE)</f>
        <v>1T</v>
      </c>
      <c r="D1302" s="60"/>
      <c r="E1302" s="55"/>
      <c r="F1302" s="243"/>
      <c r="G1302" s="419">
        <f>VLOOKUP(F1302,Terceros!A:C,3,FALSE)</f>
        <v>0</v>
      </c>
      <c r="H1302" s="243"/>
      <c r="I1302" s="56"/>
      <c r="J1302" s="286" t="str">
        <f t="shared" si="122"/>
        <v>n</v>
      </c>
      <c r="K1302" s="286">
        <f>VLOOKUP(F1302,Terceros!A:D,4,FALSE)</f>
        <v>0</v>
      </c>
      <c r="L1302" s="61" t="s">
        <v>63</v>
      </c>
      <c r="M1302" s="57"/>
      <c r="N1302" s="58"/>
      <c r="O1302" s="57">
        <f t="shared" si="124"/>
        <v>0</v>
      </c>
      <c r="P1302" s="59"/>
      <c r="Q1302" s="58"/>
      <c r="R1302" s="57">
        <f t="shared" si="125"/>
        <v>0</v>
      </c>
      <c r="S1302" s="99">
        <f t="shared" si="123"/>
        <v>0</v>
      </c>
      <c r="T1302" s="56"/>
      <c r="U1302" s="60"/>
      <c r="V1302" s="322"/>
      <c r="W1302" s="56"/>
      <c r="X1302" s="242">
        <f>VLOOKUP(F1302,Terceros!A$2:A$301,1,FALSE)</f>
        <v>0</v>
      </c>
      <c r="Y1302" s="238">
        <f>VLOOKUP(H1302,CR!A$3:A$27,1,FALSE)</f>
        <v>0</v>
      </c>
      <c r="Z1302" s="285">
        <f>VLOOKUP(F1302,Terceros!A:B,2,FALSE)</f>
        <v>0</v>
      </c>
      <c r="AA1302" s="242">
        <f>VLOOKUP(H1302,CR!A$1:CK$26,89,FALSE)</f>
        <v>0</v>
      </c>
    </row>
    <row r="1303" spans="1:27" x14ac:dyDescent="0.25">
      <c r="A1303" s="5">
        <f t="shared" si="120"/>
        <v>1900</v>
      </c>
      <c r="B1303" s="5">
        <f t="shared" si="121"/>
        <v>1</v>
      </c>
      <c r="C1303" s="5" t="str">
        <f>VLOOKUP(B1303,Tablas!E$1:F$13,2,FALSE)</f>
        <v>1T</v>
      </c>
      <c r="D1303" s="60"/>
      <c r="E1303" s="55"/>
      <c r="F1303" s="243"/>
      <c r="G1303" s="419">
        <f>VLOOKUP(F1303,Terceros!A:C,3,FALSE)</f>
        <v>0</v>
      </c>
      <c r="H1303" s="243"/>
      <c r="I1303" s="56"/>
      <c r="J1303" s="286" t="str">
        <f t="shared" si="122"/>
        <v>n</v>
      </c>
      <c r="K1303" s="286">
        <f>VLOOKUP(F1303,Terceros!A:D,4,FALSE)</f>
        <v>0</v>
      </c>
      <c r="L1303" s="61" t="s">
        <v>63</v>
      </c>
      <c r="M1303" s="57"/>
      <c r="N1303" s="58"/>
      <c r="O1303" s="57">
        <f t="shared" si="124"/>
        <v>0</v>
      </c>
      <c r="P1303" s="59"/>
      <c r="Q1303" s="58"/>
      <c r="R1303" s="57">
        <f t="shared" si="125"/>
        <v>0</v>
      </c>
      <c r="S1303" s="99">
        <f t="shared" si="123"/>
        <v>0</v>
      </c>
      <c r="T1303" s="56"/>
      <c r="U1303" s="60"/>
      <c r="V1303" s="322"/>
      <c r="W1303" s="56"/>
      <c r="X1303" s="242">
        <f>VLOOKUP(F1303,Terceros!A$2:A$301,1,FALSE)</f>
        <v>0</v>
      </c>
      <c r="Y1303" s="238">
        <f>VLOOKUP(H1303,CR!A$3:A$27,1,FALSE)</f>
        <v>0</v>
      </c>
      <c r="Z1303" s="285">
        <f>VLOOKUP(F1303,Terceros!A:B,2,FALSE)</f>
        <v>0</v>
      </c>
      <c r="AA1303" s="242">
        <f>VLOOKUP(H1303,CR!A$1:CK$26,89,FALSE)</f>
        <v>0</v>
      </c>
    </row>
    <row r="1304" spans="1:27" x14ac:dyDescent="0.25">
      <c r="A1304" s="5">
        <f t="shared" si="120"/>
        <v>1900</v>
      </c>
      <c r="B1304" s="5">
        <f t="shared" si="121"/>
        <v>1</v>
      </c>
      <c r="C1304" s="5" t="str">
        <f>VLOOKUP(B1304,Tablas!E$1:F$13,2,FALSE)</f>
        <v>1T</v>
      </c>
      <c r="D1304" s="60"/>
      <c r="E1304" s="55"/>
      <c r="F1304" s="243"/>
      <c r="G1304" s="419">
        <f>VLOOKUP(F1304,Terceros!A:C,3,FALSE)</f>
        <v>0</v>
      </c>
      <c r="H1304" s="243"/>
      <c r="I1304" s="56"/>
      <c r="J1304" s="286" t="str">
        <f t="shared" si="122"/>
        <v>n</v>
      </c>
      <c r="K1304" s="286">
        <f>VLOOKUP(F1304,Terceros!A:D,4,FALSE)</f>
        <v>0</v>
      </c>
      <c r="L1304" s="61" t="s">
        <v>63</v>
      </c>
      <c r="M1304" s="57"/>
      <c r="N1304" s="58"/>
      <c r="O1304" s="57">
        <f t="shared" si="124"/>
        <v>0</v>
      </c>
      <c r="P1304" s="59"/>
      <c r="Q1304" s="58"/>
      <c r="R1304" s="57">
        <f t="shared" si="125"/>
        <v>0</v>
      </c>
      <c r="S1304" s="99">
        <f t="shared" si="123"/>
        <v>0</v>
      </c>
      <c r="T1304" s="56"/>
      <c r="U1304" s="60"/>
      <c r="V1304" s="322"/>
      <c r="W1304" s="56"/>
      <c r="X1304" s="242">
        <f>VLOOKUP(F1304,Terceros!A$2:A$301,1,FALSE)</f>
        <v>0</v>
      </c>
      <c r="Y1304" s="238">
        <f>VLOOKUP(H1304,CR!A$3:A$27,1,FALSE)</f>
        <v>0</v>
      </c>
      <c r="Z1304" s="285">
        <f>VLOOKUP(F1304,Terceros!A:B,2,FALSE)</f>
        <v>0</v>
      </c>
      <c r="AA1304" s="242">
        <f>VLOOKUP(H1304,CR!A$1:CK$26,89,FALSE)</f>
        <v>0</v>
      </c>
    </row>
    <row r="1305" spans="1:27" x14ac:dyDescent="0.25">
      <c r="A1305" s="5">
        <f t="shared" si="120"/>
        <v>1900</v>
      </c>
      <c r="B1305" s="5">
        <f t="shared" si="121"/>
        <v>1</v>
      </c>
      <c r="C1305" s="5" t="str">
        <f>VLOOKUP(B1305,Tablas!E$1:F$13,2,FALSE)</f>
        <v>1T</v>
      </c>
      <c r="D1305" s="60"/>
      <c r="E1305" s="55"/>
      <c r="F1305" s="243"/>
      <c r="G1305" s="419">
        <f>VLOOKUP(F1305,Terceros!A:C,3,FALSE)</f>
        <v>0</v>
      </c>
      <c r="H1305" s="243"/>
      <c r="I1305" s="56"/>
      <c r="J1305" s="286" t="str">
        <f t="shared" si="122"/>
        <v>n</v>
      </c>
      <c r="K1305" s="286">
        <f>VLOOKUP(F1305,Terceros!A:D,4,FALSE)</f>
        <v>0</v>
      </c>
      <c r="L1305" s="61" t="s">
        <v>63</v>
      </c>
      <c r="M1305" s="57"/>
      <c r="N1305" s="58"/>
      <c r="O1305" s="57">
        <f t="shared" si="124"/>
        <v>0</v>
      </c>
      <c r="P1305" s="59"/>
      <c r="Q1305" s="58"/>
      <c r="R1305" s="57">
        <f t="shared" si="125"/>
        <v>0</v>
      </c>
      <c r="S1305" s="99">
        <f t="shared" si="123"/>
        <v>0</v>
      </c>
      <c r="T1305" s="56"/>
      <c r="U1305" s="60"/>
      <c r="V1305" s="322"/>
      <c r="W1305" s="56"/>
      <c r="X1305" s="242">
        <f>VLOOKUP(F1305,Terceros!A$2:A$301,1,FALSE)</f>
        <v>0</v>
      </c>
      <c r="Y1305" s="238">
        <f>VLOOKUP(H1305,CR!A$3:A$27,1,FALSE)</f>
        <v>0</v>
      </c>
      <c r="Z1305" s="285">
        <f>VLOOKUP(F1305,Terceros!A:B,2,FALSE)</f>
        <v>0</v>
      </c>
      <c r="AA1305" s="242">
        <f>VLOOKUP(H1305,CR!A$1:CK$26,89,FALSE)</f>
        <v>0</v>
      </c>
    </row>
    <row r="1306" spans="1:27" x14ac:dyDescent="0.25">
      <c r="A1306" s="5">
        <f t="shared" ref="A1306:A1369" si="126">YEAR(D1306)</f>
        <v>1900</v>
      </c>
      <c r="B1306" s="5">
        <f t="shared" ref="B1306:B1369" si="127">MONTH(D1306)</f>
        <v>1</v>
      </c>
      <c r="C1306" s="5" t="str">
        <f>VLOOKUP(B1306,Tablas!E$1:F$13,2,FALSE)</f>
        <v>1T</v>
      </c>
      <c r="D1306" s="60"/>
      <c r="E1306" s="55"/>
      <c r="F1306" s="243"/>
      <c r="G1306" s="419">
        <f>VLOOKUP(F1306,Terceros!A:C,3,FALSE)</f>
        <v>0</v>
      </c>
      <c r="H1306" s="243"/>
      <c r="I1306" s="56"/>
      <c r="J1306" s="286" t="str">
        <f t="shared" ref="J1306:J1369" si="128">IF(N1306=0,"n",IF(Z1306="Cliente","r","s"))</f>
        <v>n</v>
      </c>
      <c r="K1306" s="286">
        <f>VLOOKUP(F1306,Terceros!A:D,4,FALSE)</f>
        <v>0</v>
      </c>
      <c r="L1306" s="61" t="s">
        <v>63</v>
      </c>
      <c r="M1306" s="57"/>
      <c r="N1306" s="58"/>
      <c r="O1306" s="57">
        <f t="shared" si="124"/>
        <v>0</v>
      </c>
      <c r="P1306" s="59"/>
      <c r="Q1306" s="58"/>
      <c r="R1306" s="57">
        <f t="shared" si="125"/>
        <v>0</v>
      </c>
      <c r="S1306" s="99">
        <f t="shared" ref="S1306:S1369" si="129">+M1306+O1306-R1306</f>
        <v>0</v>
      </c>
      <c r="T1306" s="56"/>
      <c r="U1306" s="60"/>
      <c r="V1306" s="322"/>
      <c r="W1306" s="56"/>
      <c r="X1306" s="242">
        <f>VLOOKUP(F1306,Terceros!A$2:A$301,1,FALSE)</f>
        <v>0</v>
      </c>
      <c r="Y1306" s="238">
        <f>VLOOKUP(H1306,CR!A$3:A$27,1,FALSE)</f>
        <v>0</v>
      </c>
      <c r="Z1306" s="285">
        <f>VLOOKUP(F1306,Terceros!A:B,2,FALSE)</f>
        <v>0</v>
      </c>
      <c r="AA1306" s="242">
        <f>VLOOKUP(H1306,CR!A$1:CK$26,89,FALSE)</f>
        <v>0</v>
      </c>
    </row>
    <row r="1307" spans="1:27" x14ac:dyDescent="0.25">
      <c r="A1307" s="5">
        <f t="shared" si="126"/>
        <v>1900</v>
      </c>
      <c r="B1307" s="5">
        <f t="shared" si="127"/>
        <v>1</v>
      </c>
      <c r="C1307" s="5" t="str">
        <f>VLOOKUP(B1307,Tablas!E$1:F$13,2,FALSE)</f>
        <v>1T</v>
      </c>
      <c r="D1307" s="60"/>
      <c r="E1307" s="55"/>
      <c r="F1307" s="243"/>
      <c r="G1307" s="419">
        <f>VLOOKUP(F1307,Terceros!A:C,3,FALSE)</f>
        <v>0</v>
      </c>
      <c r="H1307" s="243"/>
      <c r="I1307" s="56"/>
      <c r="J1307" s="286" t="str">
        <f t="shared" si="128"/>
        <v>n</v>
      </c>
      <c r="K1307" s="286">
        <f>VLOOKUP(F1307,Terceros!A:D,4,FALSE)</f>
        <v>0</v>
      </c>
      <c r="L1307" s="61" t="s">
        <v>63</v>
      </c>
      <c r="M1307" s="57"/>
      <c r="N1307" s="58"/>
      <c r="O1307" s="57">
        <f t="shared" si="124"/>
        <v>0</v>
      </c>
      <c r="P1307" s="59"/>
      <c r="Q1307" s="58"/>
      <c r="R1307" s="57">
        <f t="shared" si="125"/>
        <v>0</v>
      </c>
      <c r="S1307" s="99">
        <f t="shared" si="129"/>
        <v>0</v>
      </c>
      <c r="T1307" s="56"/>
      <c r="U1307" s="60"/>
      <c r="V1307" s="322"/>
      <c r="W1307" s="56"/>
      <c r="X1307" s="242">
        <f>VLOOKUP(F1307,Terceros!A$2:A$301,1,FALSE)</f>
        <v>0</v>
      </c>
      <c r="Y1307" s="238">
        <f>VLOOKUP(H1307,CR!A$3:A$27,1,FALSE)</f>
        <v>0</v>
      </c>
      <c r="Z1307" s="285">
        <f>VLOOKUP(F1307,Terceros!A:B,2,FALSE)</f>
        <v>0</v>
      </c>
      <c r="AA1307" s="242">
        <f>VLOOKUP(H1307,CR!A$1:CK$26,89,FALSE)</f>
        <v>0</v>
      </c>
    </row>
    <row r="1308" spans="1:27" x14ac:dyDescent="0.25">
      <c r="A1308" s="5">
        <f t="shared" si="126"/>
        <v>1900</v>
      </c>
      <c r="B1308" s="5">
        <f t="shared" si="127"/>
        <v>1</v>
      </c>
      <c r="C1308" s="5" t="str">
        <f>VLOOKUP(B1308,Tablas!E$1:F$13,2,FALSE)</f>
        <v>1T</v>
      </c>
      <c r="D1308" s="60"/>
      <c r="E1308" s="55"/>
      <c r="F1308" s="243"/>
      <c r="G1308" s="419">
        <f>VLOOKUP(F1308,Terceros!A:C,3,FALSE)</f>
        <v>0</v>
      </c>
      <c r="H1308" s="243"/>
      <c r="I1308" s="56"/>
      <c r="J1308" s="286" t="str">
        <f t="shared" si="128"/>
        <v>n</v>
      </c>
      <c r="K1308" s="286">
        <f>VLOOKUP(F1308,Terceros!A:D,4,FALSE)</f>
        <v>0</v>
      </c>
      <c r="L1308" s="61" t="s">
        <v>63</v>
      </c>
      <c r="M1308" s="57"/>
      <c r="N1308" s="58"/>
      <c r="O1308" s="57">
        <f t="shared" si="124"/>
        <v>0</v>
      </c>
      <c r="P1308" s="59"/>
      <c r="Q1308" s="58"/>
      <c r="R1308" s="57">
        <f t="shared" si="125"/>
        <v>0</v>
      </c>
      <c r="S1308" s="99">
        <f t="shared" si="129"/>
        <v>0</v>
      </c>
      <c r="T1308" s="56"/>
      <c r="U1308" s="60"/>
      <c r="V1308" s="322"/>
      <c r="W1308" s="56"/>
      <c r="X1308" s="242">
        <f>VLOOKUP(F1308,Terceros!A$2:A$301,1,FALSE)</f>
        <v>0</v>
      </c>
      <c r="Y1308" s="238">
        <f>VLOOKUP(H1308,CR!A$3:A$27,1,FALSE)</f>
        <v>0</v>
      </c>
      <c r="Z1308" s="285">
        <f>VLOOKUP(F1308,Terceros!A:B,2,FALSE)</f>
        <v>0</v>
      </c>
      <c r="AA1308" s="242">
        <f>VLOOKUP(H1308,CR!A$1:CK$26,89,FALSE)</f>
        <v>0</v>
      </c>
    </row>
    <row r="1309" spans="1:27" x14ac:dyDescent="0.25">
      <c r="A1309" s="5">
        <f t="shared" si="126"/>
        <v>1900</v>
      </c>
      <c r="B1309" s="5">
        <f t="shared" si="127"/>
        <v>1</v>
      </c>
      <c r="C1309" s="5" t="str">
        <f>VLOOKUP(B1309,Tablas!E$1:F$13,2,FALSE)</f>
        <v>1T</v>
      </c>
      <c r="D1309" s="60"/>
      <c r="E1309" s="55"/>
      <c r="F1309" s="243"/>
      <c r="G1309" s="419">
        <f>VLOOKUP(F1309,Terceros!A:C,3,FALSE)</f>
        <v>0</v>
      </c>
      <c r="H1309" s="243"/>
      <c r="I1309" s="56"/>
      <c r="J1309" s="286" t="str">
        <f t="shared" si="128"/>
        <v>n</v>
      </c>
      <c r="K1309" s="286">
        <f>VLOOKUP(F1309,Terceros!A:D,4,FALSE)</f>
        <v>0</v>
      </c>
      <c r="L1309" s="61" t="s">
        <v>63</v>
      </c>
      <c r="M1309" s="57"/>
      <c r="N1309" s="58"/>
      <c r="O1309" s="57">
        <f t="shared" si="124"/>
        <v>0</v>
      </c>
      <c r="P1309" s="59"/>
      <c r="Q1309" s="58"/>
      <c r="R1309" s="57">
        <f t="shared" si="125"/>
        <v>0</v>
      </c>
      <c r="S1309" s="99">
        <f t="shared" si="129"/>
        <v>0</v>
      </c>
      <c r="T1309" s="56"/>
      <c r="U1309" s="60"/>
      <c r="V1309" s="322"/>
      <c r="W1309" s="56"/>
      <c r="X1309" s="242">
        <f>VLOOKUP(F1309,Terceros!A$2:A$301,1,FALSE)</f>
        <v>0</v>
      </c>
      <c r="Y1309" s="238">
        <f>VLOOKUP(H1309,CR!A$3:A$27,1,FALSE)</f>
        <v>0</v>
      </c>
      <c r="Z1309" s="285">
        <f>VLOOKUP(F1309,Terceros!A:B,2,FALSE)</f>
        <v>0</v>
      </c>
      <c r="AA1309" s="242">
        <f>VLOOKUP(H1309,CR!A$1:CK$26,89,FALSE)</f>
        <v>0</v>
      </c>
    </row>
    <row r="1310" spans="1:27" x14ac:dyDescent="0.25">
      <c r="A1310" s="5">
        <f t="shared" si="126"/>
        <v>1900</v>
      </c>
      <c r="B1310" s="5">
        <f t="shared" si="127"/>
        <v>1</v>
      </c>
      <c r="C1310" s="5" t="str">
        <f>VLOOKUP(B1310,Tablas!E$1:F$13,2,FALSE)</f>
        <v>1T</v>
      </c>
      <c r="D1310" s="60"/>
      <c r="E1310" s="55"/>
      <c r="F1310" s="243"/>
      <c r="G1310" s="419">
        <f>VLOOKUP(F1310,Terceros!A:C,3,FALSE)</f>
        <v>0</v>
      </c>
      <c r="H1310" s="243"/>
      <c r="I1310" s="56"/>
      <c r="J1310" s="286" t="str">
        <f t="shared" si="128"/>
        <v>n</v>
      </c>
      <c r="K1310" s="286">
        <f>VLOOKUP(F1310,Terceros!A:D,4,FALSE)</f>
        <v>0</v>
      </c>
      <c r="L1310" s="61" t="s">
        <v>63</v>
      </c>
      <c r="M1310" s="57"/>
      <c r="N1310" s="58"/>
      <c r="O1310" s="57">
        <f t="shared" si="124"/>
        <v>0</v>
      </c>
      <c r="P1310" s="59"/>
      <c r="Q1310" s="58"/>
      <c r="R1310" s="57">
        <f t="shared" si="125"/>
        <v>0</v>
      </c>
      <c r="S1310" s="99">
        <f t="shared" si="129"/>
        <v>0</v>
      </c>
      <c r="T1310" s="56"/>
      <c r="U1310" s="60"/>
      <c r="V1310" s="322"/>
      <c r="W1310" s="56"/>
      <c r="X1310" s="242">
        <f>VLOOKUP(F1310,Terceros!A$2:A$301,1,FALSE)</f>
        <v>0</v>
      </c>
      <c r="Y1310" s="238">
        <f>VLOOKUP(H1310,CR!A$3:A$27,1,FALSE)</f>
        <v>0</v>
      </c>
      <c r="Z1310" s="285">
        <f>VLOOKUP(F1310,Terceros!A:B,2,FALSE)</f>
        <v>0</v>
      </c>
      <c r="AA1310" s="242">
        <f>VLOOKUP(H1310,CR!A$1:CK$26,89,FALSE)</f>
        <v>0</v>
      </c>
    </row>
    <row r="1311" spans="1:27" x14ac:dyDescent="0.25">
      <c r="A1311" s="5">
        <f t="shared" si="126"/>
        <v>1900</v>
      </c>
      <c r="B1311" s="5">
        <f t="shared" si="127"/>
        <v>1</v>
      </c>
      <c r="C1311" s="5" t="str">
        <f>VLOOKUP(B1311,Tablas!E$1:F$13,2,FALSE)</f>
        <v>1T</v>
      </c>
      <c r="D1311" s="60"/>
      <c r="E1311" s="55"/>
      <c r="F1311" s="243"/>
      <c r="G1311" s="419">
        <f>VLOOKUP(F1311,Terceros!A:C,3,FALSE)</f>
        <v>0</v>
      </c>
      <c r="H1311" s="243"/>
      <c r="I1311" s="56"/>
      <c r="J1311" s="286" t="str">
        <f t="shared" si="128"/>
        <v>n</v>
      </c>
      <c r="K1311" s="286">
        <f>VLOOKUP(F1311,Terceros!A:D,4,FALSE)</f>
        <v>0</v>
      </c>
      <c r="L1311" s="61" t="s">
        <v>63</v>
      </c>
      <c r="M1311" s="57"/>
      <c r="N1311" s="58"/>
      <c r="O1311" s="57">
        <f t="shared" si="124"/>
        <v>0</v>
      </c>
      <c r="P1311" s="59"/>
      <c r="Q1311" s="58"/>
      <c r="R1311" s="57">
        <f t="shared" si="125"/>
        <v>0</v>
      </c>
      <c r="S1311" s="99">
        <f t="shared" si="129"/>
        <v>0</v>
      </c>
      <c r="T1311" s="56"/>
      <c r="U1311" s="60"/>
      <c r="V1311" s="322"/>
      <c r="W1311" s="56"/>
      <c r="X1311" s="242">
        <f>VLOOKUP(F1311,Terceros!A$2:A$301,1,FALSE)</f>
        <v>0</v>
      </c>
      <c r="Y1311" s="238">
        <f>VLOOKUP(H1311,CR!A$3:A$27,1,FALSE)</f>
        <v>0</v>
      </c>
      <c r="Z1311" s="285">
        <f>VLOOKUP(F1311,Terceros!A:B,2,FALSE)</f>
        <v>0</v>
      </c>
      <c r="AA1311" s="242">
        <f>VLOOKUP(H1311,CR!A$1:CK$26,89,FALSE)</f>
        <v>0</v>
      </c>
    </row>
    <row r="1312" spans="1:27" x14ac:dyDescent="0.25">
      <c r="A1312" s="5">
        <f t="shared" si="126"/>
        <v>1900</v>
      </c>
      <c r="B1312" s="5">
        <f t="shared" si="127"/>
        <v>1</v>
      </c>
      <c r="C1312" s="5" t="str">
        <f>VLOOKUP(B1312,Tablas!E$1:F$13,2,FALSE)</f>
        <v>1T</v>
      </c>
      <c r="D1312" s="60"/>
      <c r="E1312" s="55"/>
      <c r="F1312" s="243"/>
      <c r="G1312" s="419">
        <f>VLOOKUP(F1312,Terceros!A:C,3,FALSE)</f>
        <v>0</v>
      </c>
      <c r="H1312" s="243"/>
      <c r="I1312" s="56"/>
      <c r="J1312" s="286" t="str">
        <f t="shared" si="128"/>
        <v>n</v>
      </c>
      <c r="K1312" s="286">
        <f>VLOOKUP(F1312,Terceros!A:D,4,FALSE)</f>
        <v>0</v>
      </c>
      <c r="L1312" s="61" t="s">
        <v>63</v>
      </c>
      <c r="M1312" s="57"/>
      <c r="N1312" s="58"/>
      <c r="O1312" s="57">
        <f t="shared" si="124"/>
        <v>0</v>
      </c>
      <c r="P1312" s="59"/>
      <c r="Q1312" s="58"/>
      <c r="R1312" s="57">
        <f t="shared" si="125"/>
        <v>0</v>
      </c>
      <c r="S1312" s="99">
        <f t="shared" si="129"/>
        <v>0</v>
      </c>
      <c r="T1312" s="56"/>
      <c r="U1312" s="60"/>
      <c r="V1312" s="322"/>
      <c r="W1312" s="56"/>
      <c r="X1312" s="242">
        <f>VLOOKUP(F1312,Terceros!A$2:A$301,1,FALSE)</f>
        <v>0</v>
      </c>
      <c r="Y1312" s="238">
        <f>VLOOKUP(H1312,CR!A$3:A$27,1,FALSE)</f>
        <v>0</v>
      </c>
      <c r="Z1312" s="285">
        <f>VLOOKUP(F1312,Terceros!A:B,2,FALSE)</f>
        <v>0</v>
      </c>
      <c r="AA1312" s="242">
        <f>VLOOKUP(H1312,CR!A$1:CK$26,89,FALSE)</f>
        <v>0</v>
      </c>
    </row>
    <row r="1313" spans="1:27" x14ac:dyDescent="0.25">
      <c r="A1313" s="5">
        <f t="shared" si="126"/>
        <v>1900</v>
      </c>
      <c r="B1313" s="5">
        <f t="shared" si="127"/>
        <v>1</v>
      </c>
      <c r="C1313" s="5" t="str">
        <f>VLOOKUP(B1313,Tablas!E$1:F$13,2,FALSE)</f>
        <v>1T</v>
      </c>
      <c r="D1313" s="60"/>
      <c r="E1313" s="55"/>
      <c r="F1313" s="243"/>
      <c r="G1313" s="419">
        <f>VLOOKUP(F1313,Terceros!A:C,3,FALSE)</f>
        <v>0</v>
      </c>
      <c r="H1313" s="243"/>
      <c r="I1313" s="56"/>
      <c r="J1313" s="286" t="str">
        <f t="shared" si="128"/>
        <v>n</v>
      </c>
      <c r="K1313" s="286">
        <f>VLOOKUP(F1313,Terceros!A:D,4,FALSE)</f>
        <v>0</v>
      </c>
      <c r="L1313" s="61" t="s">
        <v>63</v>
      </c>
      <c r="M1313" s="57"/>
      <c r="N1313" s="58"/>
      <c r="O1313" s="57">
        <f t="shared" si="124"/>
        <v>0</v>
      </c>
      <c r="P1313" s="59"/>
      <c r="Q1313" s="58"/>
      <c r="R1313" s="57">
        <f t="shared" si="125"/>
        <v>0</v>
      </c>
      <c r="S1313" s="99">
        <f t="shared" si="129"/>
        <v>0</v>
      </c>
      <c r="T1313" s="56"/>
      <c r="U1313" s="60"/>
      <c r="V1313" s="322"/>
      <c r="W1313" s="56"/>
      <c r="X1313" s="242">
        <f>VLOOKUP(F1313,Terceros!A$2:A$301,1,FALSE)</f>
        <v>0</v>
      </c>
      <c r="Y1313" s="238">
        <f>VLOOKUP(H1313,CR!A$3:A$27,1,FALSE)</f>
        <v>0</v>
      </c>
      <c r="Z1313" s="285">
        <f>VLOOKUP(F1313,Terceros!A:B,2,FALSE)</f>
        <v>0</v>
      </c>
      <c r="AA1313" s="242">
        <f>VLOOKUP(H1313,CR!A$1:CK$26,89,FALSE)</f>
        <v>0</v>
      </c>
    </row>
    <row r="1314" spans="1:27" x14ac:dyDescent="0.25">
      <c r="A1314" s="5">
        <f t="shared" si="126"/>
        <v>1900</v>
      </c>
      <c r="B1314" s="5">
        <f t="shared" si="127"/>
        <v>1</v>
      </c>
      <c r="C1314" s="5" t="str">
        <f>VLOOKUP(B1314,Tablas!E$1:F$13,2,FALSE)</f>
        <v>1T</v>
      </c>
      <c r="D1314" s="60"/>
      <c r="E1314" s="55"/>
      <c r="F1314" s="243"/>
      <c r="G1314" s="419">
        <f>VLOOKUP(F1314,Terceros!A:C,3,FALSE)</f>
        <v>0</v>
      </c>
      <c r="H1314" s="243"/>
      <c r="I1314" s="56"/>
      <c r="J1314" s="286" t="str">
        <f t="shared" si="128"/>
        <v>n</v>
      </c>
      <c r="K1314" s="286">
        <f>VLOOKUP(F1314,Terceros!A:D,4,FALSE)</f>
        <v>0</v>
      </c>
      <c r="L1314" s="61" t="s">
        <v>63</v>
      </c>
      <c r="M1314" s="57"/>
      <c r="N1314" s="58"/>
      <c r="O1314" s="57">
        <f t="shared" si="124"/>
        <v>0</v>
      </c>
      <c r="P1314" s="59"/>
      <c r="Q1314" s="58"/>
      <c r="R1314" s="57">
        <f t="shared" si="125"/>
        <v>0</v>
      </c>
      <c r="S1314" s="99">
        <f t="shared" si="129"/>
        <v>0</v>
      </c>
      <c r="T1314" s="56"/>
      <c r="U1314" s="60"/>
      <c r="V1314" s="322"/>
      <c r="W1314" s="56"/>
      <c r="X1314" s="242">
        <f>VLOOKUP(F1314,Terceros!A$2:A$301,1,FALSE)</f>
        <v>0</v>
      </c>
      <c r="Y1314" s="238">
        <f>VLOOKUP(H1314,CR!A$3:A$27,1,FALSE)</f>
        <v>0</v>
      </c>
      <c r="Z1314" s="285">
        <f>VLOOKUP(F1314,Terceros!A:B,2,FALSE)</f>
        <v>0</v>
      </c>
      <c r="AA1314" s="242">
        <f>VLOOKUP(H1314,CR!A$1:CK$26,89,FALSE)</f>
        <v>0</v>
      </c>
    </row>
    <row r="1315" spans="1:27" x14ac:dyDescent="0.25">
      <c r="A1315" s="5">
        <f t="shared" si="126"/>
        <v>1900</v>
      </c>
      <c r="B1315" s="5">
        <f t="shared" si="127"/>
        <v>1</v>
      </c>
      <c r="C1315" s="5" t="str">
        <f>VLOOKUP(B1315,Tablas!E$1:F$13,2,FALSE)</f>
        <v>1T</v>
      </c>
      <c r="D1315" s="60"/>
      <c r="E1315" s="55"/>
      <c r="F1315" s="243"/>
      <c r="G1315" s="419">
        <f>VLOOKUP(F1315,Terceros!A:C,3,FALSE)</f>
        <v>0</v>
      </c>
      <c r="H1315" s="243"/>
      <c r="I1315" s="56"/>
      <c r="J1315" s="286" t="str">
        <f t="shared" si="128"/>
        <v>n</v>
      </c>
      <c r="K1315" s="286">
        <f>VLOOKUP(F1315,Terceros!A:D,4,FALSE)</f>
        <v>0</v>
      </c>
      <c r="L1315" s="61" t="s">
        <v>63</v>
      </c>
      <c r="M1315" s="57"/>
      <c r="N1315" s="58"/>
      <c r="O1315" s="57">
        <f t="shared" si="124"/>
        <v>0</v>
      </c>
      <c r="P1315" s="59"/>
      <c r="Q1315" s="58"/>
      <c r="R1315" s="57">
        <f t="shared" si="125"/>
        <v>0</v>
      </c>
      <c r="S1315" s="99">
        <f t="shared" si="129"/>
        <v>0</v>
      </c>
      <c r="T1315" s="56"/>
      <c r="U1315" s="60"/>
      <c r="V1315" s="322"/>
      <c r="W1315" s="56"/>
      <c r="X1315" s="242">
        <f>VLOOKUP(F1315,Terceros!A$2:A$301,1,FALSE)</f>
        <v>0</v>
      </c>
      <c r="Y1315" s="238">
        <f>VLOOKUP(H1315,CR!A$3:A$27,1,FALSE)</f>
        <v>0</v>
      </c>
      <c r="Z1315" s="285">
        <f>VLOOKUP(F1315,Terceros!A:B,2,FALSE)</f>
        <v>0</v>
      </c>
      <c r="AA1315" s="242">
        <f>VLOOKUP(H1315,CR!A$1:CK$26,89,FALSE)</f>
        <v>0</v>
      </c>
    </row>
    <row r="1316" spans="1:27" x14ac:dyDescent="0.25">
      <c r="A1316" s="5">
        <f t="shared" si="126"/>
        <v>1900</v>
      </c>
      <c r="B1316" s="5">
        <f t="shared" si="127"/>
        <v>1</v>
      </c>
      <c r="C1316" s="5" t="str">
        <f>VLOOKUP(B1316,Tablas!E$1:F$13,2,FALSE)</f>
        <v>1T</v>
      </c>
      <c r="D1316" s="60"/>
      <c r="E1316" s="55"/>
      <c r="F1316" s="243"/>
      <c r="G1316" s="419">
        <f>VLOOKUP(F1316,Terceros!A:C,3,FALSE)</f>
        <v>0</v>
      </c>
      <c r="H1316" s="243"/>
      <c r="I1316" s="56"/>
      <c r="J1316" s="286" t="str">
        <f t="shared" si="128"/>
        <v>n</v>
      </c>
      <c r="K1316" s="286">
        <f>VLOOKUP(F1316,Terceros!A:D,4,FALSE)</f>
        <v>0</v>
      </c>
      <c r="L1316" s="61" t="s">
        <v>63</v>
      </c>
      <c r="M1316" s="57"/>
      <c r="N1316" s="58"/>
      <c r="O1316" s="57">
        <f t="shared" si="124"/>
        <v>0</v>
      </c>
      <c r="P1316" s="59"/>
      <c r="Q1316" s="58"/>
      <c r="R1316" s="57">
        <f t="shared" si="125"/>
        <v>0</v>
      </c>
      <c r="S1316" s="99">
        <f t="shared" si="129"/>
        <v>0</v>
      </c>
      <c r="T1316" s="56"/>
      <c r="U1316" s="60"/>
      <c r="V1316" s="322"/>
      <c r="W1316" s="56"/>
      <c r="X1316" s="242">
        <f>VLOOKUP(F1316,Terceros!A$2:A$301,1,FALSE)</f>
        <v>0</v>
      </c>
      <c r="Y1316" s="238">
        <f>VLOOKUP(H1316,CR!A$3:A$27,1,FALSE)</f>
        <v>0</v>
      </c>
      <c r="Z1316" s="285">
        <f>VLOOKUP(F1316,Terceros!A:B,2,FALSE)</f>
        <v>0</v>
      </c>
      <c r="AA1316" s="242">
        <f>VLOOKUP(H1316,CR!A$1:CK$26,89,FALSE)</f>
        <v>0</v>
      </c>
    </row>
    <row r="1317" spans="1:27" x14ac:dyDescent="0.25">
      <c r="A1317" s="5">
        <f t="shared" si="126"/>
        <v>1900</v>
      </c>
      <c r="B1317" s="5">
        <f t="shared" si="127"/>
        <v>1</v>
      </c>
      <c r="C1317" s="5" t="str">
        <f>VLOOKUP(B1317,Tablas!E$1:F$13,2,FALSE)</f>
        <v>1T</v>
      </c>
      <c r="D1317" s="60"/>
      <c r="E1317" s="55"/>
      <c r="F1317" s="243"/>
      <c r="G1317" s="419">
        <f>VLOOKUP(F1317,Terceros!A:C,3,FALSE)</f>
        <v>0</v>
      </c>
      <c r="H1317" s="243"/>
      <c r="I1317" s="56"/>
      <c r="J1317" s="286" t="str">
        <f t="shared" si="128"/>
        <v>n</v>
      </c>
      <c r="K1317" s="286">
        <f>VLOOKUP(F1317,Terceros!A:D,4,FALSE)</f>
        <v>0</v>
      </c>
      <c r="L1317" s="61" t="s">
        <v>63</v>
      </c>
      <c r="M1317" s="57"/>
      <c r="N1317" s="58"/>
      <c r="O1317" s="57">
        <f t="shared" si="124"/>
        <v>0</v>
      </c>
      <c r="P1317" s="59"/>
      <c r="Q1317" s="58"/>
      <c r="R1317" s="57">
        <f t="shared" si="125"/>
        <v>0</v>
      </c>
      <c r="S1317" s="99">
        <f t="shared" si="129"/>
        <v>0</v>
      </c>
      <c r="T1317" s="56"/>
      <c r="U1317" s="60"/>
      <c r="V1317" s="322"/>
      <c r="W1317" s="56"/>
      <c r="X1317" s="242">
        <f>VLOOKUP(F1317,Terceros!A$2:A$301,1,FALSE)</f>
        <v>0</v>
      </c>
      <c r="Y1317" s="238">
        <f>VLOOKUP(H1317,CR!A$3:A$27,1,FALSE)</f>
        <v>0</v>
      </c>
      <c r="Z1317" s="285">
        <f>VLOOKUP(F1317,Terceros!A:B,2,FALSE)</f>
        <v>0</v>
      </c>
      <c r="AA1317" s="242">
        <f>VLOOKUP(H1317,CR!A$1:CK$26,89,FALSE)</f>
        <v>0</v>
      </c>
    </row>
    <row r="1318" spans="1:27" x14ac:dyDescent="0.25">
      <c r="A1318" s="5">
        <f t="shared" si="126"/>
        <v>1900</v>
      </c>
      <c r="B1318" s="5">
        <f t="shared" si="127"/>
        <v>1</v>
      </c>
      <c r="C1318" s="5" t="str">
        <f>VLOOKUP(B1318,Tablas!E$1:F$13,2,FALSE)</f>
        <v>1T</v>
      </c>
      <c r="D1318" s="60"/>
      <c r="E1318" s="55"/>
      <c r="F1318" s="243"/>
      <c r="G1318" s="419">
        <f>VLOOKUP(F1318,Terceros!A:C,3,FALSE)</f>
        <v>0</v>
      </c>
      <c r="H1318" s="243"/>
      <c r="I1318" s="56"/>
      <c r="J1318" s="286" t="str">
        <f t="shared" si="128"/>
        <v>n</v>
      </c>
      <c r="K1318" s="286">
        <f>VLOOKUP(F1318,Terceros!A:D,4,FALSE)</f>
        <v>0</v>
      </c>
      <c r="L1318" s="61" t="s">
        <v>63</v>
      </c>
      <c r="M1318" s="57"/>
      <c r="N1318" s="58"/>
      <c r="O1318" s="57">
        <f t="shared" si="124"/>
        <v>0</v>
      </c>
      <c r="P1318" s="59"/>
      <c r="Q1318" s="58"/>
      <c r="R1318" s="57">
        <f t="shared" si="125"/>
        <v>0</v>
      </c>
      <c r="S1318" s="99">
        <f t="shared" si="129"/>
        <v>0</v>
      </c>
      <c r="T1318" s="56"/>
      <c r="U1318" s="60"/>
      <c r="V1318" s="322"/>
      <c r="W1318" s="56"/>
      <c r="X1318" s="242">
        <f>VLOOKUP(F1318,Terceros!A$2:A$301,1,FALSE)</f>
        <v>0</v>
      </c>
      <c r="Y1318" s="238">
        <f>VLOOKUP(H1318,CR!A$3:A$27,1,FALSE)</f>
        <v>0</v>
      </c>
      <c r="Z1318" s="285">
        <f>VLOOKUP(F1318,Terceros!A:B,2,FALSE)</f>
        <v>0</v>
      </c>
      <c r="AA1318" s="242">
        <f>VLOOKUP(H1318,CR!A$1:CK$26,89,FALSE)</f>
        <v>0</v>
      </c>
    </row>
    <row r="1319" spans="1:27" x14ac:dyDescent="0.25">
      <c r="A1319" s="5">
        <f t="shared" si="126"/>
        <v>1900</v>
      </c>
      <c r="B1319" s="5">
        <f t="shared" si="127"/>
        <v>1</v>
      </c>
      <c r="C1319" s="5" t="str">
        <f>VLOOKUP(B1319,Tablas!E$1:F$13,2,FALSE)</f>
        <v>1T</v>
      </c>
      <c r="D1319" s="60"/>
      <c r="E1319" s="55"/>
      <c r="F1319" s="243"/>
      <c r="G1319" s="419">
        <f>VLOOKUP(F1319,Terceros!A:C,3,FALSE)</f>
        <v>0</v>
      </c>
      <c r="H1319" s="243"/>
      <c r="I1319" s="56"/>
      <c r="J1319" s="286" t="str">
        <f t="shared" si="128"/>
        <v>n</v>
      </c>
      <c r="K1319" s="286">
        <f>VLOOKUP(F1319,Terceros!A:D,4,FALSE)</f>
        <v>0</v>
      </c>
      <c r="L1319" s="61" t="s">
        <v>63</v>
      </c>
      <c r="M1319" s="57"/>
      <c r="N1319" s="58"/>
      <c r="O1319" s="57">
        <f t="shared" si="124"/>
        <v>0</v>
      </c>
      <c r="P1319" s="59"/>
      <c r="Q1319" s="58"/>
      <c r="R1319" s="57">
        <f t="shared" si="125"/>
        <v>0</v>
      </c>
      <c r="S1319" s="99">
        <f t="shared" si="129"/>
        <v>0</v>
      </c>
      <c r="T1319" s="56"/>
      <c r="U1319" s="60"/>
      <c r="V1319" s="322"/>
      <c r="W1319" s="56"/>
      <c r="X1319" s="242">
        <f>VLOOKUP(F1319,Terceros!A$2:A$301,1,FALSE)</f>
        <v>0</v>
      </c>
      <c r="Y1319" s="238">
        <f>VLOOKUP(H1319,CR!A$3:A$27,1,FALSE)</f>
        <v>0</v>
      </c>
      <c r="Z1319" s="285">
        <f>VLOOKUP(F1319,Terceros!A:B,2,FALSE)</f>
        <v>0</v>
      </c>
      <c r="AA1319" s="242">
        <f>VLOOKUP(H1319,CR!A$1:CK$26,89,FALSE)</f>
        <v>0</v>
      </c>
    </row>
    <row r="1320" spans="1:27" x14ac:dyDescent="0.25">
      <c r="A1320" s="5">
        <f t="shared" si="126"/>
        <v>1900</v>
      </c>
      <c r="B1320" s="5">
        <f t="shared" si="127"/>
        <v>1</v>
      </c>
      <c r="C1320" s="5" t="str">
        <f>VLOOKUP(B1320,Tablas!E$1:F$13,2,FALSE)</f>
        <v>1T</v>
      </c>
      <c r="D1320" s="60"/>
      <c r="E1320" s="55"/>
      <c r="F1320" s="243"/>
      <c r="G1320" s="419">
        <f>VLOOKUP(F1320,Terceros!A:C,3,FALSE)</f>
        <v>0</v>
      </c>
      <c r="H1320" s="243"/>
      <c r="I1320" s="56"/>
      <c r="J1320" s="286" t="str">
        <f t="shared" si="128"/>
        <v>n</v>
      </c>
      <c r="K1320" s="286">
        <f>VLOOKUP(F1320,Terceros!A:D,4,FALSE)</f>
        <v>0</v>
      </c>
      <c r="L1320" s="61" t="s">
        <v>63</v>
      </c>
      <c r="M1320" s="57"/>
      <c r="N1320" s="58"/>
      <c r="O1320" s="57">
        <f t="shared" si="124"/>
        <v>0</v>
      </c>
      <c r="P1320" s="59"/>
      <c r="Q1320" s="58"/>
      <c r="R1320" s="57">
        <f t="shared" si="125"/>
        <v>0</v>
      </c>
      <c r="S1320" s="99">
        <f t="shared" si="129"/>
        <v>0</v>
      </c>
      <c r="T1320" s="56"/>
      <c r="U1320" s="60"/>
      <c r="V1320" s="322"/>
      <c r="W1320" s="56"/>
      <c r="X1320" s="242">
        <f>VLOOKUP(F1320,Terceros!A$2:A$301,1,FALSE)</f>
        <v>0</v>
      </c>
      <c r="Y1320" s="238">
        <f>VLOOKUP(H1320,CR!A$3:A$27,1,FALSE)</f>
        <v>0</v>
      </c>
      <c r="Z1320" s="285">
        <f>VLOOKUP(F1320,Terceros!A:B,2,FALSE)</f>
        <v>0</v>
      </c>
      <c r="AA1320" s="242">
        <f>VLOOKUP(H1320,CR!A$1:CK$26,89,FALSE)</f>
        <v>0</v>
      </c>
    </row>
    <row r="1321" spans="1:27" x14ac:dyDescent="0.25">
      <c r="A1321" s="5">
        <f t="shared" si="126"/>
        <v>1900</v>
      </c>
      <c r="B1321" s="5">
        <f t="shared" si="127"/>
        <v>1</v>
      </c>
      <c r="C1321" s="5" t="str">
        <f>VLOOKUP(B1321,Tablas!E$1:F$13,2,FALSE)</f>
        <v>1T</v>
      </c>
      <c r="D1321" s="60"/>
      <c r="E1321" s="55"/>
      <c r="F1321" s="243"/>
      <c r="G1321" s="419">
        <f>VLOOKUP(F1321,Terceros!A:C,3,FALSE)</f>
        <v>0</v>
      </c>
      <c r="H1321" s="243"/>
      <c r="I1321" s="56"/>
      <c r="J1321" s="286" t="str">
        <f t="shared" si="128"/>
        <v>n</v>
      </c>
      <c r="K1321" s="286">
        <f>VLOOKUP(F1321,Terceros!A:D,4,FALSE)</f>
        <v>0</v>
      </c>
      <c r="L1321" s="61" t="s">
        <v>63</v>
      </c>
      <c r="M1321" s="57"/>
      <c r="N1321" s="58"/>
      <c r="O1321" s="57">
        <f t="shared" si="124"/>
        <v>0</v>
      </c>
      <c r="P1321" s="59"/>
      <c r="Q1321" s="58"/>
      <c r="R1321" s="57">
        <f t="shared" si="125"/>
        <v>0</v>
      </c>
      <c r="S1321" s="99">
        <f t="shared" si="129"/>
        <v>0</v>
      </c>
      <c r="T1321" s="56"/>
      <c r="U1321" s="60"/>
      <c r="V1321" s="322"/>
      <c r="W1321" s="56"/>
      <c r="X1321" s="242">
        <f>VLOOKUP(F1321,Terceros!A$2:A$301,1,FALSE)</f>
        <v>0</v>
      </c>
      <c r="Y1321" s="238">
        <f>VLOOKUP(H1321,CR!A$3:A$27,1,FALSE)</f>
        <v>0</v>
      </c>
      <c r="Z1321" s="285">
        <f>VLOOKUP(F1321,Terceros!A:B,2,FALSE)</f>
        <v>0</v>
      </c>
      <c r="AA1321" s="242">
        <f>VLOOKUP(H1321,CR!A$1:CK$26,89,FALSE)</f>
        <v>0</v>
      </c>
    </row>
    <row r="1322" spans="1:27" x14ac:dyDescent="0.25">
      <c r="A1322" s="5">
        <f t="shared" si="126"/>
        <v>1900</v>
      </c>
      <c r="B1322" s="5">
        <f t="shared" si="127"/>
        <v>1</v>
      </c>
      <c r="C1322" s="5" t="str">
        <f>VLOOKUP(B1322,Tablas!E$1:F$13,2,FALSE)</f>
        <v>1T</v>
      </c>
      <c r="D1322" s="60"/>
      <c r="E1322" s="55"/>
      <c r="F1322" s="243"/>
      <c r="G1322" s="419">
        <f>VLOOKUP(F1322,Terceros!A:C,3,FALSE)</f>
        <v>0</v>
      </c>
      <c r="H1322" s="243"/>
      <c r="I1322" s="56"/>
      <c r="J1322" s="286" t="str">
        <f t="shared" si="128"/>
        <v>n</v>
      </c>
      <c r="K1322" s="286">
        <f>VLOOKUP(F1322,Terceros!A:D,4,FALSE)</f>
        <v>0</v>
      </c>
      <c r="L1322" s="61" t="s">
        <v>63</v>
      </c>
      <c r="M1322" s="57"/>
      <c r="N1322" s="58"/>
      <c r="O1322" s="57">
        <f t="shared" si="124"/>
        <v>0</v>
      </c>
      <c r="P1322" s="59"/>
      <c r="Q1322" s="58"/>
      <c r="R1322" s="57">
        <f t="shared" si="125"/>
        <v>0</v>
      </c>
      <c r="S1322" s="99">
        <f t="shared" si="129"/>
        <v>0</v>
      </c>
      <c r="T1322" s="56"/>
      <c r="U1322" s="60"/>
      <c r="V1322" s="322"/>
      <c r="W1322" s="56"/>
      <c r="X1322" s="242">
        <f>VLOOKUP(F1322,Terceros!A$2:A$301,1,FALSE)</f>
        <v>0</v>
      </c>
      <c r="Y1322" s="238">
        <f>VLOOKUP(H1322,CR!A$3:A$27,1,FALSE)</f>
        <v>0</v>
      </c>
      <c r="Z1322" s="285">
        <f>VLOOKUP(F1322,Terceros!A:B,2,FALSE)</f>
        <v>0</v>
      </c>
      <c r="AA1322" s="242">
        <f>VLOOKUP(H1322,CR!A$1:CK$26,89,FALSE)</f>
        <v>0</v>
      </c>
    </row>
    <row r="1323" spans="1:27" x14ac:dyDescent="0.25">
      <c r="A1323" s="5">
        <f t="shared" si="126"/>
        <v>1900</v>
      </c>
      <c r="B1323" s="5">
        <f t="shared" si="127"/>
        <v>1</v>
      </c>
      <c r="C1323" s="5" t="str">
        <f>VLOOKUP(B1323,Tablas!E$1:F$13,2,FALSE)</f>
        <v>1T</v>
      </c>
      <c r="D1323" s="60"/>
      <c r="E1323" s="55"/>
      <c r="F1323" s="243"/>
      <c r="G1323" s="419">
        <f>VLOOKUP(F1323,Terceros!A:C,3,FALSE)</f>
        <v>0</v>
      </c>
      <c r="H1323" s="243"/>
      <c r="I1323" s="56"/>
      <c r="J1323" s="286" t="str">
        <f t="shared" si="128"/>
        <v>n</v>
      </c>
      <c r="K1323" s="286">
        <f>VLOOKUP(F1323,Terceros!A:D,4,FALSE)</f>
        <v>0</v>
      </c>
      <c r="L1323" s="61" t="s">
        <v>63</v>
      </c>
      <c r="M1323" s="57"/>
      <c r="N1323" s="58"/>
      <c r="O1323" s="57">
        <f t="shared" si="124"/>
        <v>0</v>
      </c>
      <c r="P1323" s="59"/>
      <c r="Q1323" s="58"/>
      <c r="R1323" s="57">
        <f t="shared" si="125"/>
        <v>0</v>
      </c>
      <c r="S1323" s="99">
        <f t="shared" si="129"/>
        <v>0</v>
      </c>
      <c r="T1323" s="56"/>
      <c r="U1323" s="60"/>
      <c r="V1323" s="322"/>
      <c r="W1323" s="56"/>
      <c r="X1323" s="242">
        <f>VLOOKUP(F1323,Terceros!A$2:A$301,1,FALSE)</f>
        <v>0</v>
      </c>
      <c r="Y1323" s="238">
        <f>VLOOKUP(H1323,CR!A$3:A$27,1,FALSE)</f>
        <v>0</v>
      </c>
      <c r="Z1323" s="285">
        <f>VLOOKUP(F1323,Terceros!A:B,2,FALSE)</f>
        <v>0</v>
      </c>
      <c r="AA1323" s="242">
        <f>VLOOKUP(H1323,CR!A$1:CK$26,89,FALSE)</f>
        <v>0</v>
      </c>
    </row>
    <row r="1324" spans="1:27" x14ac:dyDescent="0.25">
      <c r="A1324" s="5">
        <f t="shared" si="126"/>
        <v>1900</v>
      </c>
      <c r="B1324" s="5">
        <f t="shared" si="127"/>
        <v>1</v>
      </c>
      <c r="C1324" s="5" t="str">
        <f>VLOOKUP(B1324,Tablas!E$1:F$13,2,FALSE)</f>
        <v>1T</v>
      </c>
      <c r="D1324" s="60"/>
      <c r="E1324" s="55"/>
      <c r="F1324" s="243"/>
      <c r="G1324" s="419">
        <f>VLOOKUP(F1324,Terceros!A:C,3,FALSE)</f>
        <v>0</v>
      </c>
      <c r="H1324" s="243"/>
      <c r="I1324" s="56"/>
      <c r="J1324" s="286" t="str">
        <f t="shared" si="128"/>
        <v>n</v>
      </c>
      <c r="K1324" s="286">
        <f>VLOOKUP(F1324,Terceros!A:D,4,FALSE)</f>
        <v>0</v>
      </c>
      <c r="L1324" s="61" t="s">
        <v>63</v>
      </c>
      <c r="M1324" s="57"/>
      <c r="N1324" s="58"/>
      <c r="O1324" s="57">
        <f t="shared" si="124"/>
        <v>0</v>
      </c>
      <c r="P1324" s="59"/>
      <c r="Q1324" s="58"/>
      <c r="R1324" s="57">
        <f t="shared" si="125"/>
        <v>0</v>
      </c>
      <c r="S1324" s="99">
        <f t="shared" si="129"/>
        <v>0</v>
      </c>
      <c r="T1324" s="56"/>
      <c r="U1324" s="60"/>
      <c r="V1324" s="322"/>
      <c r="W1324" s="56"/>
      <c r="X1324" s="242">
        <f>VLOOKUP(F1324,Terceros!A$2:A$301,1,FALSE)</f>
        <v>0</v>
      </c>
      <c r="Y1324" s="238">
        <f>VLOOKUP(H1324,CR!A$3:A$27,1,FALSE)</f>
        <v>0</v>
      </c>
      <c r="Z1324" s="285">
        <f>VLOOKUP(F1324,Terceros!A:B,2,FALSE)</f>
        <v>0</v>
      </c>
      <c r="AA1324" s="242">
        <f>VLOOKUP(H1324,CR!A$1:CK$26,89,FALSE)</f>
        <v>0</v>
      </c>
    </row>
    <row r="1325" spans="1:27" x14ac:dyDescent="0.25">
      <c r="A1325" s="5">
        <f t="shared" si="126"/>
        <v>1900</v>
      </c>
      <c r="B1325" s="5">
        <f t="shared" si="127"/>
        <v>1</v>
      </c>
      <c r="C1325" s="5" t="str">
        <f>VLOOKUP(B1325,Tablas!E$1:F$13,2,FALSE)</f>
        <v>1T</v>
      </c>
      <c r="D1325" s="60"/>
      <c r="E1325" s="55"/>
      <c r="F1325" s="243"/>
      <c r="G1325" s="419">
        <f>VLOOKUP(F1325,Terceros!A:C,3,FALSE)</f>
        <v>0</v>
      </c>
      <c r="H1325" s="243"/>
      <c r="I1325" s="56"/>
      <c r="J1325" s="286" t="str">
        <f t="shared" si="128"/>
        <v>n</v>
      </c>
      <c r="K1325" s="286">
        <f>VLOOKUP(F1325,Terceros!A:D,4,FALSE)</f>
        <v>0</v>
      </c>
      <c r="L1325" s="61" t="s">
        <v>63</v>
      </c>
      <c r="M1325" s="57"/>
      <c r="N1325" s="58"/>
      <c r="O1325" s="57">
        <f t="shared" si="124"/>
        <v>0</v>
      </c>
      <c r="P1325" s="59"/>
      <c r="Q1325" s="58"/>
      <c r="R1325" s="57">
        <f t="shared" si="125"/>
        <v>0</v>
      </c>
      <c r="S1325" s="99">
        <f t="shared" si="129"/>
        <v>0</v>
      </c>
      <c r="T1325" s="56"/>
      <c r="U1325" s="60"/>
      <c r="V1325" s="322"/>
      <c r="W1325" s="56"/>
      <c r="X1325" s="242">
        <f>VLOOKUP(F1325,Terceros!A$2:A$301,1,FALSE)</f>
        <v>0</v>
      </c>
      <c r="Y1325" s="238">
        <f>VLOOKUP(H1325,CR!A$3:A$27,1,FALSE)</f>
        <v>0</v>
      </c>
      <c r="Z1325" s="285">
        <f>VLOOKUP(F1325,Terceros!A:B,2,FALSE)</f>
        <v>0</v>
      </c>
      <c r="AA1325" s="242">
        <f>VLOOKUP(H1325,CR!A$1:CK$26,89,FALSE)</f>
        <v>0</v>
      </c>
    </row>
    <row r="1326" spans="1:27" x14ac:dyDescent="0.25">
      <c r="A1326" s="5">
        <f t="shared" si="126"/>
        <v>1900</v>
      </c>
      <c r="B1326" s="5">
        <f t="shared" si="127"/>
        <v>1</v>
      </c>
      <c r="C1326" s="5" t="str">
        <f>VLOOKUP(B1326,Tablas!E$1:F$13,2,FALSE)</f>
        <v>1T</v>
      </c>
      <c r="D1326" s="60"/>
      <c r="E1326" s="55"/>
      <c r="F1326" s="243"/>
      <c r="G1326" s="419">
        <f>VLOOKUP(F1326,Terceros!A:C,3,FALSE)</f>
        <v>0</v>
      </c>
      <c r="H1326" s="243"/>
      <c r="I1326" s="56"/>
      <c r="J1326" s="286" t="str">
        <f t="shared" si="128"/>
        <v>n</v>
      </c>
      <c r="K1326" s="286">
        <f>VLOOKUP(F1326,Terceros!A:D,4,FALSE)</f>
        <v>0</v>
      </c>
      <c r="L1326" s="61" t="s">
        <v>63</v>
      </c>
      <c r="M1326" s="57"/>
      <c r="N1326" s="58"/>
      <c r="O1326" s="57">
        <f t="shared" si="124"/>
        <v>0</v>
      </c>
      <c r="P1326" s="59"/>
      <c r="Q1326" s="58"/>
      <c r="R1326" s="57">
        <f t="shared" si="125"/>
        <v>0</v>
      </c>
      <c r="S1326" s="99">
        <f t="shared" si="129"/>
        <v>0</v>
      </c>
      <c r="T1326" s="56"/>
      <c r="U1326" s="60"/>
      <c r="V1326" s="322"/>
      <c r="W1326" s="56"/>
      <c r="X1326" s="242">
        <f>VLOOKUP(F1326,Terceros!A$2:A$301,1,FALSE)</f>
        <v>0</v>
      </c>
      <c r="Y1326" s="238">
        <f>VLOOKUP(H1326,CR!A$3:A$27,1,FALSE)</f>
        <v>0</v>
      </c>
      <c r="Z1326" s="285">
        <f>VLOOKUP(F1326,Terceros!A:B,2,FALSE)</f>
        <v>0</v>
      </c>
      <c r="AA1326" s="242">
        <f>VLOOKUP(H1326,CR!A$1:CK$26,89,FALSE)</f>
        <v>0</v>
      </c>
    </row>
    <row r="1327" spans="1:27" x14ac:dyDescent="0.25">
      <c r="A1327" s="5">
        <f t="shared" si="126"/>
        <v>1900</v>
      </c>
      <c r="B1327" s="5">
        <f t="shared" si="127"/>
        <v>1</v>
      </c>
      <c r="C1327" s="5" t="str">
        <f>VLOOKUP(B1327,Tablas!E$1:F$13,2,FALSE)</f>
        <v>1T</v>
      </c>
      <c r="D1327" s="60"/>
      <c r="E1327" s="55"/>
      <c r="F1327" s="243"/>
      <c r="G1327" s="419">
        <f>VLOOKUP(F1327,Terceros!A:C,3,FALSE)</f>
        <v>0</v>
      </c>
      <c r="H1327" s="243"/>
      <c r="I1327" s="56"/>
      <c r="J1327" s="286" t="str">
        <f t="shared" si="128"/>
        <v>n</v>
      </c>
      <c r="K1327" s="286">
        <f>VLOOKUP(F1327,Terceros!A:D,4,FALSE)</f>
        <v>0</v>
      </c>
      <c r="L1327" s="61" t="s">
        <v>63</v>
      </c>
      <c r="M1327" s="57"/>
      <c r="N1327" s="58"/>
      <c r="O1327" s="57">
        <f t="shared" si="124"/>
        <v>0</v>
      </c>
      <c r="P1327" s="59"/>
      <c r="Q1327" s="58"/>
      <c r="R1327" s="57">
        <f t="shared" si="125"/>
        <v>0</v>
      </c>
      <c r="S1327" s="99">
        <f t="shared" si="129"/>
        <v>0</v>
      </c>
      <c r="T1327" s="56"/>
      <c r="U1327" s="60"/>
      <c r="V1327" s="322"/>
      <c r="W1327" s="56"/>
      <c r="X1327" s="242">
        <f>VLOOKUP(F1327,Terceros!A$2:A$301,1,FALSE)</f>
        <v>0</v>
      </c>
      <c r="Y1327" s="238">
        <f>VLOOKUP(H1327,CR!A$3:A$27,1,FALSE)</f>
        <v>0</v>
      </c>
      <c r="Z1327" s="285">
        <f>VLOOKUP(F1327,Terceros!A:B,2,FALSE)</f>
        <v>0</v>
      </c>
      <c r="AA1327" s="242">
        <f>VLOOKUP(H1327,CR!A$1:CK$26,89,FALSE)</f>
        <v>0</v>
      </c>
    </row>
    <row r="1328" spans="1:27" x14ac:dyDescent="0.25">
      <c r="A1328" s="5">
        <f t="shared" si="126"/>
        <v>1900</v>
      </c>
      <c r="B1328" s="5">
        <f t="shared" si="127"/>
        <v>1</v>
      </c>
      <c r="C1328" s="5" t="str">
        <f>VLOOKUP(B1328,Tablas!E$1:F$13,2,FALSE)</f>
        <v>1T</v>
      </c>
      <c r="D1328" s="60"/>
      <c r="E1328" s="55"/>
      <c r="F1328" s="243"/>
      <c r="G1328" s="419">
        <f>VLOOKUP(F1328,Terceros!A:C,3,FALSE)</f>
        <v>0</v>
      </c>
      <c r="H1328" s="243"/>
      <c r="I1328" s="56"/>
      <c r="J1328" s="286" t="str">
        <f t="shared" si="128"/>
        <v>n</v>
      </c>
      <c r="K1328" s="286">
        <f>VLOOKUP(F1328,Terceros!A:D,4,FALSE)</f>
        <v>0</v>
      </c>
      <c r="L1328" s="61" t="s">
        <v>63</v>
      </c>
      <c r="M1328" s="57"/>
      <c r="N1328" s="58"/>
      <c r="O1328" s="57">
        <f t="shared" si="124"/>
        <v>0</v>
      </c>
      <c r="P1328" s="59"/>
      <c r="Q1328" s="58"/>
      <c r="R1328" s="57">
        <f t="shared" si="125"/>
        <v>0</v>
      </c>
      <c r="S1328" s="99">
        <f t="shared" si="129"/>
        <v>0</v>
      </c>
      <c r="T1328" s="56"/>
      <c r="U1328" s="60"/>
      <c r="V1328" s="322"/>
      <c r="W1328" s="56"/>
      <c r="X1328" s="242">
        <f>VLOOKUP(F1328,Terceros!A$2:A$301,1,FALSE)</f>
        <v>0</v>
      </c>
      <c r="Y1328" s="238">
        <f>VLOOKUP(H1328,CR!A$3:A$27,1,FALSE)</f>
        <v>0</v>
      </c>
      <c r="Z1328" s="285">
        <f>VLOOKUP(F1328,Terceros!A:B,2,FALSE)</f>
        <v>0</v>
      </c>
      <c r="AA1328" s="242">
        <f>VLOOKUP(H1328,CR!A$1:CK$26,89,FALSE)</f>
        <v>0</v>
      </c>
    </row>
    <row r="1329" spans="1:27" x14ac:dyDescent="0.25">
      <c r="A1329" s="5">
        <f t="shared" si="126"/>
        <v>1900</v>
      </c>
      <c r="B1329" s="5">
        <f t="shared" si="127"/>
        <v>1</v>
      </c>
      <c r="C1329" s="5" t="str">
        <f>VLOOKUP(B1329,Tablas!E$1:F$13,2,FALSE)</f>
        <v>1T</v>
      </c>
      <c r="D1329" s="60"/>
      <c r="E1329" s="55"/>
      <c r="F1329" s="243"/>
      <c r="G1329" s="419">
        <f>VLOOKUP(F1329,Terceros!A:C,3,FALSE)</f>
        <v>0</v>
      </c>
      <c r="H1329" s="243"/>
      <c r="I1329" s="56"/>
      <c r="J1329" s="286" t="str">
        <f t="shared" si="128"/>
        <v>n</v>
      </c>
      <c r="K1329" s="286">
        <f>VLOOKUP(F1329,Terceros!A:D,4,FALSE)</f>
        <v>0</v>
      </c>
      <c r="L1329" s="61" t="s">
        <v>63</v>
      </c>
      <c r="M1329" s="57"/>
      <c r="N1329" s="58"/>
      <c r="O1329" s="57">
        <f t="shared" si="124"/>
        <v>0</v>
      </c>
      <c r="P1329" s="59"/>
      <c r="Q1329" s="58"/>
      <c r="R1329" s="57">
        <f t="shared" si="125"/>
        <v>0</v>
      </c>
      <c r="S1329" s="99">
        <f t="shared" si="129"/>
        <v>0</v>
      </c>
      <c r="T1329" s="56"/>
      <c r="U1329" s="60"/>
      <c r="V1329" s="322"/>
      <c r="W1329" s="56"/>
      <c r="X1329" s="242">
        <f>VLOOKUP(F1329,Terceros!A$2:A$301,1,FALSE)</f>
        <v>0</v>
      </c>
      <c r="Y1329" s="238">
        <f>VLOOKUP(H1329,CR!A$3:A$27,1,FALSE)</f>
        <v>0</v>
      </c>
      <c r="Z1329" s="285">
        <f>VLOOKUP(F1329,Terceros!A:B,2,FALSE)</f>
        <v>0</v>
      </c>
      <c r="AA1329" s="242">
        <f>VLOOKUP(H1329,CR!A$1:CK$26,89,FALSE)</f>
        <v>0</v>
      </c>
    </row>
    <row r="1330" spans="1:27" x14ac:dyDescent="0.25">
      <c r="A1330" s="5">
        <f t="shared" si="126"/>
        <v>1900</v>
      </c>
      <c r="B1330" s="5">
        <f t="shared" si="127"/>
        <v>1</v>
      </c>
      <c r="C1330" s="5" t="str">
        <f>VLOOKUP(B1330,Tablas!E$1:F$13,2,FALSE)</f>
        <v>1T</v>
      </c>
      <c r="D1330" s="60"/>
      <c r="E1330" s="55"/>
      <c r="F1330" s="243"/>
      <c r="G1330" s="419">
        <f>VLOOKUP(F1330,Terceros!A:C,3,FALSE)</f>
        <v>0</v>
      </c>
      <c r="H1330" s="243"/>
      <c r="I1330" s="56"/>
      <c r="J1330" s="286" t="str">
        <f t="shared" si="128"/>
        <v>n</v>
      </c>
      <c r="K1330" s="286">
        <f>VLOOKUP(F1330,Terceros!A:D,4,FALSE)</f>
        <v>0</v>
      </c>
      <c r="L1330" s="61" t="s">
        <v>63</v>
      </c>
      <c r="M1330" s="57"/>
      <c r="N1330" s="58"/>
      <c r="O1330" s="57">
        <f t="shared" si="124"/>
        <v>0</v>
      </c>
      <c r="P1330" s="59"/>
      <c r="Q1330" s="58"/>
      <c r="R1330" s="57">
        <f t="shared" si="125"/>
        <v>0</v>
      </c>
      <c r="S1330" s="99">
        <f t="shared" si="129"/>
        <v>0</v>
      </c>
      <c r="T1330" s="56"/>
      <c r="U1330" s="60"/>
      <c r="V1330" s="322"/>
      <c r="W1330" s="56"/>
      <c r="X1330" s="242">
        <f>VLOOKUP(F1330,Terceros!A$2:A$301,1,FALSE)</f>
        <v>0</v>
      </c>
      <c r="Y1330" s="238">
        <f>VLOOKUP(H1330,CR!A$3:A$27,1,FALSE)</f>
        <v>0</v>
      </c>
      <c r="Z1330" s="285">
        <f>VLOOKUP(F1330,Terceros!A:B,2,FALSE)</f>
        <v>0</v>
      </c>
      <c r="AA1330" s="242">
        <f>VLOOKUP(H1330,CR!A$1:CK$26,89,FALSE)</f>
        <v>0</v>
      </c>
    </row>
    <row r="1331" spans="1:27" x14ac:dyDescent="0.25">
      <c r="A1331" s="5">
        <f t="shared" si="126"/>
        <v>1900</v>
      </c>
      <c r="B1331" s="5">
        <f t="shared" si="127"/>
        <v>1</v>
      </c>
      <c r="C1331" s="5" t="str">
        <f>VLOOKUP(B1331,Tablas!E$1:F$13,2,FALSE)</f>
        <v>1T</v>
      </c>
      <c r="D1331" s="60"/>
      <c r="E1331" s="55"/>
      <c r="F1331" s="243"/>
      <c r="G1331" s="419">
        <f>VLOOKUP(F1331,Terceros!A:C,3,FALSE)</f>
        <v>0</v>
      </c>
      <c r="H1331" s="243"/>
      <c r="I1331" s="56"/>
      <c r="J1331" s="286" t="str">
        <f t="shared" si="128"/>
        <v>n</v>
      </c>
      <c r="K1331" s="286">
        <f>VLOOKUP(F1331,Terceros!A:D,4,FALSE)</f>
        <v>0</v>
      </c>
      <c r="L1331" s="61" t="s">
        <v>63</v>
      </c>
      <c r="M1331" s="57"/>
      <c r="N1331" s="58"/>
      <c r="O1331" s="57">
        <f t="shared" si="124"/>
        <v>0</v>
      </c>
      <c r="P1331" s="59"/>
      <c r="Q1331" s="58"/>
      <c r="R1331" s="57">
        <f t="shared" si="125"/>
        <v>0</v>
      </c>
      <c r="S1331" s="99">
        <f t="shared" si="129"/>
        <v>0</v>
      </c>
      <c r="T1331" s="56"/>
      <c r="U1331" s="60"/>
      <c r="V1331" s="322"/>
      <c r="W1331" s="56"/>
      <c r="X1331" s="242">
        <f>VLOOKUP(F1331,Terceros!A$2:A$301,1,FALSE)</f>
        <v>0</v>
      </c>
      <c r="Y1331" s="238">
        <f>VLOOKUP(H1331,CR!A$3:A$27,1,FALSE)</f>
        <v>0</v>
      </c>
      <c r="Z1331" s="285">
        <f>VLOOKUP(F1331,Terceros!A:B,2,FALSE)</f>
        <v>0</v>
      </c>
      <c r="AA1331" s="242">
        <f>VLOOKUP(H1331,CR!A$1:CK$26,89,FALSE)</f>
        <v>0</v>
      </c>
    </row>
    <row r="1332" spans="1:27" x14ac:dyDescent="0.25">
      <c r="A1332" s="5">
        <f t="shared" si="126"/>
        <v>1900</v>
      </c>
      <c r="B1332" s="5">
        <f t="shared" si="127"/>
        <v>1</v>
      </c>
      <c r="C1332" s="5" t="str">
        <f>VLOOKUP(B1332,Tablas!E$1:F$13,2,FALSE)</f>
        <v>1T</v>
      </c>
      <c r="D1332" s="60"/>
      <c r="E1332" s="55"/>
      <c r="F1332" s="243"/>
      <c r="G1332" s="419">
        <f>VLOOKUP(F1332,Terceros!A:C,3,FALSE)</f>
        <v>0</v>
      </c>
      <c r="H1332" s="243"/>
      <c r="I1332" s="56"/>
      <c r="J1332" s="286" t="str">
        <f t="shared" si="128"/>
        <v>n</v>
      </c>
      <c r="K1332" s="286">
        <f>VLOOKUP(F1332,Terceros!A:D,4,FALSE)</f>
        <v>0</v>
      </c>
      <c r="L1332" s="61" t="s">
        <v>63</v>
      </c>
      <c r="M1332" s="57"/>
      <c r="N1332" s="58"/>
      <c r="O1332" s="57">
        <f t="shared" si="124"/>
        <v>0</v>
      </c>
      <c r="P1332" s="59"/>
      <c r="Q1332" s="58"/>
      <c r="R1332" s="57">
        <f t="shared" si="125"/>
        <v>0</v>
      </c>
      <c r="S1332" s="99">
        <f t="shared" si="129"/>
        <v>0</v>
      </c>
      <c r="T1332" s="56"/>
      <c r="U1332" s="60"/>
      <c r="V1332" s="322"/>
      <c r="W1332" s="56"/>
      <c r="X1332" s="242">
        <f>VLOOKUP(F1332,Terceros!A$2:A$301,1,FALSE)</f>
        <v>0</v>
      </c>
      <c r="Y1332" s="238">
        <f>VLOOKUP(H1332,CR!A$3:A$27,1,FALSE)</f>
        <v>0</v>
      </c>
      <c r="Z1332" s="285">
        <f>VLOOKUP(F1332,Terceros!A:B,2,FALSE)</f>
        <v>0</v>
      </c>
      <c r="AA1332" s="242">
        <f>VLOOKUP(H1332,CR!A$1:CK$26,89,FALSE)</f>
        <v>0</v>
      </c>
    </row>
    <row r="1333" spans="1:27" x14ac:dyDescent="0.25">
      <c r="A1333" s="5">
        <f t="shared" si="126"/>
        <v>1900</v>
      </c>
      <c r="B1333" s="5">
        <f t="shared" si="127"/>
        <v>1</v>
      </c>
      <c r="C1333" s="5" t="str">
        <f>VLOOKUP(B1333,Tablas!E$1:F$13,2,FALSE)</f>
        <v>1T</v>
      </c>
      <c r="D1333" s="60"/>
      <c r="E1333" s="55"/>
      <c r="F1333" s="243"/>
      <c r="G1333" s="419">
        <f>VLOOKUP(F1333,Terceros!A:C,3,FALSE)</f>
        <v>0</v>
      </c>
      <c r="H1333" s="243"/>
      <c r="I1333" s="56"/>
      <c r="J1333" s="286" t="str">
        <f t="shared" si="128"/>
        <v>n</v>
      </c>
      <c r="K1333" s="286">
        <f>VLOOKUP(F1333,Terceros!A:D,4,FALSE)</f>
        <v>0</v>
      </c>
      <c r="L1333" s="61" t="s">
        <v>63</v>
      </c>
      <c r="M1333" s="57"/>
      <c r="N1333" s="58"/>
      <c r="O1333" s="57">
        <f t="shared" si="124"/>
        <v>0</v>
      </c>
      <c r="P1333" s="59"/>
      <c r="Q1333" s="58"/>
      <c r="R1333" s="57">
        <f t="shared" si="125"/>
        <v>0</v>
      </c>
      <c r="S1333" s="99">
        <f t="shared" si="129"/>
        <v>0</v>
      </c>
      <c r="T1333" s="56"/>
      <c r="U1333" s="60"/>
      <c r="V1333" s="322"/>
      <c r="W1333" s="56"/>
      <c r="X1333" s="242">
        <f>VLOOKUP(F1333,Terceros!A$2:A$301,1,FALSE)</f>
        <v>0</v>
      </c>
      <c r="Y1333" s="238">
        <f>VLOOKUP(H1333,CR!A$3:A$27,1,FALSE)</f>
        <v>0</v>
      </c>
      <c r="Z1333" s="285">
        <f>VLOOKUP(F1333,Terceros!A:B,2,FALSE)</f>
        <v>0</v>
      </c>
      <c r="AA1333" s="242">
        <f>VLOOKUP(H1333,CR!A$1:CK$26,89,FALSE)</f>
        <v>0</v>
      </c>
    </row>
    <row r="1334" spans="1:27" x14ac:dyDescent="0.25">
      <c r="A1334" s="5">
        <f t="shared" si="126"/>
        <v>1900</v>
      </c>
      <c r="B1334" s="5">
        <f t="shared" si="127"/>
        <v>1</v>
      </c>
      <c r="C1334" s="5" t="str">
        <f>VLOOKUP(B1334,Tablas!E$1:F$13,2,FALSE)</f>
        <v>1T</v>
      </c>
      <c r="D1334" s="60"/>
      <c r="E1334" s="55"/>
      <c r="F1334" s="243"/>
      <c r="G1334" s="419">
        <f>VLOOKUP(F1334,Terceros!A:C,3,FALSE)</f>
        <v>0</v>
      </c>
      <c r="H1334" s="243"/>
      <c r="I1334" s="56"/>
      <c r="J1334" s="286" t="str">
        <f t="shared" si="128"/>
        <v>n</v>
      </c>
      <c r="K1334" s="286">
        <f>VLOOKUP(F1334,Terceros!A:D,4,FALSE)</f>
        <v>0</v>
      </c>
      <c r="L1334" s="61" t="s">
        <v>63</v>
      </c>
      <c r="M1334" s="57"/>
      <c r="N1334" s="58"/>
      <c r="O1334" s="57">
        <f t="shared" si="124"/>
        <v>0</v>
      </c>
      <c r="P1334" s="59"/>
      <c r="Q1334" s="58"/>
      <c r="R1334" s="57">
        <f t="shared" si="125"/>
        <v>0</v>
      </c>
      <c r="S1334" s="99">
        <f t="shared" si="129"/>
        <v>0</v>
      </c>
      <c r="T1334" s="56"/>
      <c r="U1334" s="60"/>
      <c r="V1334" s="322"/>
      <c r="W1334" s="56"/>
      <c r="X1334" s="242">
        <f>VLOOKUP(F1334,Terceros!A$2:A$301,1,FALSE)</f>
        <v>0</v>
      </c>
      <c r="Y1334" s="238">
        <f>VLOOKUP(H1334,CR!A$3:A$27,1,FALSE)</f>
        <v>0</v>
      </c>
      <c r="Z1334" s="285">
        <f>VLOOKUP(F1334,Terceros!A:B,2,FALSE)</f>
        <v>0</v>
      </c>
      <c r="AA1334" s="242">
        <f>VLOOKUP(H1334,CR!A$1:CK$26,89,FALSE)</f>
        <v>0</v>
      </c>
    </row>
    <row r="1335" spans="1:27" x14ac:dyDescent="0.25">
      <c r="A1335" s="5">
        <f t="shared" si="126"/>
        <v>1900</v>
      </c>
      <c r="B1335" s="5">
        <f t="shared" si="127"/>
        <v>1</v>
      </c>
      <c r="C1335" s="5" t="str">
        <f>VLOOKUP(B1335,Tablas!E$1:F$13,2,FALSE)</f>
        <v>1T</v>
      </c>
      <c r="D1335" s="60"/>
      <c r="E1335" s="55"/>
      <c r="F1335" s="243"/>
      <c r="G1335" s="419">
        <f>VLOOKUP(F1335,Terceros!A:C,3,FALSE)</f>
        <v>0</v>
      </c>
      <c r="H1335" s="243"/>
      <c r="I1335" s="56"/>
      <c r="J1335" s="286" t="str">
        <f t="shared" si="128"/>
        <v>n</v>
      </c>
      <c r="K1335" s="286">
        <f>VLOOKUP(F1335,Terceros!A:D,4,FALSE)</f>
        <v>0</v>
      </c>
      <c r="L1335" s="61" t="s">
        <v>63</v>
      </c>
      <c r="M1335" s="57"/>
      <c r="N1335" s="58"/>
      <c r="O1335" s="57">
        <f t="shared" si="124"/>
        <v>0</v>
      </c>
      <c r="P1335" s="59"/>
      <c r="Q1335" s="58"/>
      <c r="R1335" s="57">
        <f t="shared" si="125"/>
        <v>0</v>
      </c>
      <c r="S1335" s="99">
        <f t="shared" si="129"/>
        <v>0</v>
      </c>
      <c r="T1335" s="56"/>
      <c r="U1335" s="60"/>
      <c r="V1335" s="322"/>
      <c r="W1335" s="56"/>
      <c r="X1335" s="242">
        <f>VLOOKUP(F1335,Terceros!A$2:A$301,1,FALSE)</f>
        <v>0</v>
      </c>
      <c r="Y1335" s="238">
        <f>VLOOKUP(H1335,CR!A$3:A$27,1,FALSE)</f>
        <v>0</v>
      </c>
      <c r="Z1335" s="285">
        <f>VLOOKUP(F1335,Terceros!A:B,2,FALSE)</f>
        <v>0</v>
      </c>
      <c r="AA1335" s="242">
        <f>VLOOKUP(H1335,CR!A$1:CK$26,89,FALSE)</f>
        <v>0</v>
      </c>
    </row>
    <row r="1336" spans="1:27" x14ac:dyDescent="0.25">
      <c r="A1336" s="5">
        <f t="shared" si="126"/>
        <v>1900</v>
      </c>
      <c r="B1336" s="5">
        <f t="shared" si="127"/>
        <v>1</v>
      </c>
      <c r="C1336" s="5" t="str">
        <f>VLOOKUP(B1336,Tablas!E$1:F$13,2,FALSE)</f>
        <v>1T</v>
      </c>
      <c r="D1336" s="60"/>
      <c r="E1336" s="55"/>
      <c r="F1336" s="243"/>
      <c r="G1336" s="419">
        <f>VLOOKUP(F1336,Terceros!A:C,3,FALSE)</f>
        <v>0</v>
      </c>
      <c r="H1336" s="243"/>
      <c r="I1336" s="56"/>
      <c r="J1336" s="286" t="str">
        <f t="shared" si="128"/>
        <v>n</v>
      </c>
      <c r="K1336" s="286">
        <f>VLOOKUP(F1336,Terceros!A:D,4,FALSE)</f>
        <v>0</v>
      </c>
      <c r="L1336" s="61" t="s">
        <v>63</v>
      </c>
      <c r="M1336" s="57"/>
      <c r="N1336" s="58"/>
      <c r="O1336" s="57">
        <f t="shared" si="124"/>
        <v>0</v>
      </c>
      <c r="P1336" s="59"/>
      <c r="Q1336" s="58"/>
      <c r="R1336" s="57">
        <f t="shared" si="125"/>
        <v>0</v>
      </c>
      <c r="S1336" s="99">
        <f t="shared" si="129"/>
        <v>0</v>
      </c>
      <c r="T1336" s="56"/>
      <c r="U1336" s="60"/>
      <c r="V1336" s="322"/>
      <c r="W1336" s="56"/>
      <c r="X1336" s="242">
        <f>VLOOKUP(F1336,Terceros!A$2:A$301,1,FALSE)</f>
        <v>0</v>
      </c>
      <c r="Y1336" s="238">
        <f>VLOOKUP(H1336,CR!A$3:A$27,1,FALSE)</f>
        <v>0</v>
      </c>
      <c r="Z1336" s="285">
        <f>VLOOKUP(F1336,Terceros!A:B,2,FALSE)</f>
        <v>0</v>
      </c>
      <c r="AA1336" s="242">
        <f>VLOOKUP(H1336,CR!A$1:CK$26,89,FALSE)</f>
        <v>0</v>
      </c>
    </row>
    <row r="1337" spans="1:27" x14ac:dyDescent="0.25">
      <c r="A1337" s="5">
        <f t="shared" si="126"/>
        <v>1900</v>
      </c>
      <c r="B1337" s="5">
        <f t="shared" si="127"/>
        <v>1</v>
      </c>
      <c r="C1337" s="5" t="str">
        <f>VLOOKUP(B1337,Tablas!E$1:F$13,2,FALSE)</f>
        <v>1T</v>
      </c>
      <c r="D1337" s="60"/>
      <c r="E1337" s="55"/>
      <c r="F1337" s="243"/>
      <c r="G1337" s="419">
        <f>VLOOKUP(F1337,Terceros!A:C,3,FALSE)</f>
        <v>0</v>
      </c>
      <c r="H1337" s="243"/>
      <c r="I1337" s="56"/>
      <c r="J1337" s="286" t="str">
        <f t="shared" si="128"/>
        <v>n</v>
      </c>
      <c r="K1337" s="286">
        <f>VLOOKUP(F1337,Terceros!A:D,4,FALSE)</f>
        <v>0</v>
      </c>
      <c r="L1337" s="61" t="s">
        <v>63</v>
      </c>
      <c r="M1337" s="57"/>
      <c r="N1337" s="58"/>
      <c r="O1337" s="57">
        <f t="shared" si="124"/>
        <v>0</v>
      </c>
      <c r="P1337" s="59"/>
      <c r="Q1337" s="58"/>
      <c r="R1337" s="57">
        <f t="shared" si="125"/>
        <v>0</v>
      </c>
      <c r="S1337" s="99">
        <f t="shared" si="129"/>
        <v>0</v>
      </c>
      <c r="T1337" s="56"/>
      <c r="U1337" s="60"/>
      <c r="V1337" s="322"/>
      <c r="W1337" s="56"/>
      <c r="X1337" s="242">
        <f>VLOOKUP(F1337,Terceros!A$2:A$301,1,FALSE)</f>
        <v>0</v>
      </c>
      <c r="Y1337" s="238">
        <f>VLOOKUP(H1337,CR!A$3:A$27,1,FALSE)</f>
        <v>0</v>
      </c>
      <c r="Z1337" s="285">
        <f>VLOOKUP(F1337,Terceros!A:B,2,FALSE)</f>
        <v>0</v>
      </c>
      <c r="AA1337" s="242">
        <f>VLOOKUP(H1337,CR!A$1:CK$26,89,FALSE)</f>
        <v>0</v>
      </c>
    </row>
    <row r="1338" spans="1:27" x14ac:dyDescent="0.25">
      <c r="A1338" s="5">
        <f t="shared" si="126"/>
        <v>1900</v>
      </c>
      <c r="B1338" s="5">
        <f t="shared" si="127"/>
        <v>1</v>
      </c>
      <c r="C1338" s="5" t="str">
        <f>VLOOKUP(B1338,Tablas!E$1:F$13,2,FALSE)</f>
        <v>1T</v>
      </c>
      <c r="D1338" s="60"/>
      <c r="E1338" s="55"/>
      <c r="F1338" s="243"/>
      <c r="G1338" s="419">
        <f>VLOOKUP(F1338,Terceros!A:C,3,FALSE)</f>
        <v>0</v>
      </c>
      <c r="H1338" s="243"/>
      <c r="I1338" s="56"/>
      <c r="J1338" s="286" t="str">
        <f t="shared" si="128"/>
        <v>n</v>
      </c>
      <c r="K1338" s="286">
        <f>VLOOKUP(F1338,Terceros!A:D,4,FALSE)</f>
        <v>0</v>
      </c>
      <c r="L1338" s="61" t="s">
        <v>63</v>
      </c>
      <c r="M1338" s="57"/>
      <c r="N1338" s="58"/>
      <c r="O1338" s="57">
        <f t="shared" si="124"/>
        <v>0</v>
      </c>
      <c r="P1338" s="59"/>
      <c r="Q1338" s="58"/>
      <c r="R1338" s="57">
        <f t="shared" si="125"/>
        <v>0</v>
      </c>
      <c r="S1338" s="99">
        <f t="shared" si="129"/>
        <v>0</v>
      </c>
      <c r="T1338" s="56"/>
      <c r="U1338" s="60"/>
      <c r="V1338" s="322"/>
      <c r="W1338" s="56"/>
      <c r="X1338" s="242">
        <f>VLOOKUP(F1338,Terceros!A$2:A$301,1,FALSE)</f>
        <v>0</v>
      </c>
      <c r="Y1338" s="238">
        <f>VLOOKUP(H1338,CR!A$3:A$27,1,FALSE)</f>
        <v>0</v>
      </c>
      <c r="Z1338" s="285">
        <f>VLOOKUP(F1338,Terceros!A:B,2,FALSE)</f>
        <v>0</v>
      </c>
      <c r="AA1338" s="242">
        <f>VLOOKUP(H1338,CR!A$1:CK$26,89,FALSE)</f>
        <v>0</v>
      </c>
    </row>
    <row r="1339" spans="1:27" x14ac:dyDescent="0.25">
      <c r="A1339" s="5">
        <f t="shared" si="126"/>
        <v>1900</v>
      </c>
      <c r="B1339" s="5">
        <f t="shared" si="127"/>
        <v>1</v>
      </c>
      <c r="C1339" s="5" t="str">
        <f>VLOOKUP(B1339,Tablas!E$1:F$13,2,FALSE)</f>
        <v>1T</v>
      </c>
      <c r="D1339" s="60"/>
      <c r="E1339" s="55"/>
      <c r="F1339" s="243"/>
      <c r="G1339" s="419">
        <f>VLOOKUP(F1339,Terceros!A:C,3,FALSE)</f>
        <v>0</v>
      </c>
      <c r="H1339" s="243"/>
      <c r="I1339" s="56"/>
      <c r="J1339" s="286" t="str">
        <f t="shared" si="128"/>
        <v>n</v>
      </c>
      <c r="K1339" s="286">
        <f>VLOOKUP(F1339,Terceros!A:D,4,FALSE)</f>
        <v>0</v>
      </c>
      <c r="L1339" s="61" t="s">
        <v>63</v>
      </c>
      <c r="M1339" s="57"/>
      <c r="N1339" s="58"/>
      <c r="O1339" s="57">
        <f t="shared" si="124"/>
        <v>0</v>
      </c>
      <c r="P1339" s="59"/>
      <c r="Q1339" s="58"/>
      <c r="R1339" s="57">
        <f t="shared" si="125"/>
        <v>0</v>
      </c>
      <c r="S1339" s="99">
        <f t="shared" si="129"/>
        <v>0</v>
      </c>
      <c r="T1339" s="56"/>
      <c r="U1339" s="60"/>
      <c r="V1339" s="322"/>
      <c r="W1339" s="56"/>
      <c r="X1339" s="242">
        <f>VLOOKUP(F1339,Terceros!A$2:A$301,1,FALSE)</f>
        <v>0</v>
      </c>
      <c r="Y1339" s="238">
        <f>VLOOKUP(H1339,CR!A$3:A$27,1,FALSE)</f>
        <v>0</v>
      </c>
      <c r="Z1339" s="285">
        <f>VLOOKUP(F1339,Terceros!A:B,2,FALSE)</f>
        <v>0</v>
      </c>
      <c r="AA1339" s="242">
        <f>VLOOKUP(H1339,CR!A$1:CK$26,89,FALSE)</f>
        <v>0</v>
      </c>
    </row>
    <row r="1340" spans="1:27" x14ac:dyDescent="0.25">
      <c r="A1340" s="5">
        <f t="shared" si="126"/>
        <v>1900</v>
      </c>
      <c r="B1340" s="5">
        <f t="shared" si="127"/>
        <v>1</v>
      </c>
      <c r="C1340" s="5" t="str">
        <f>VLOOKUP(B1340,Tablas!E$1:F$13,2,FALSE)</f>
        <v>1T</v>
      </c>
      <c r="D1340" s="60"/>
      <c r="E1340" s="55"/>
      <c r="F1340" s="243"/>
      <c r="G1340" s="419">
        <f>VLOOKUP(F1340,Terceros!A:C,3,FALSE)</f>
        <v>0</v>
      </c>
      <c r="H1340" s="243"/>
      <c r="I1340" s="56"/>
      <c r="J1340" s="286" t="str">
        <f t="shared" si="128"/>
        <v>n</v>
      </c>
      <c r="K1340" s="286">
        <f>VLOOKUP(F1340,Terceros!A:D,4,FALSE)</f>
        <v>0</v>
      </c>
      <c r="L1340" s="61" t="s">
        <v>63</v>
      </c>
      <c r="M1340" s="57"/>
      <c r="N1340" s="58"/>
      <c r="O1340" s="57">
        <f t="shared" si="124"/>
        <v>0</v>
      </c>
      <c r="P1340" s="59"/>
      <c r="Q1340" s="58"/>
      <c r="R1340" s="57">
        <f t="shared" si="125"/>
        <v>0</v>
      </c>
      <c r="S1340" s="99">
        <f t="shared" si="129"/>
        <v>0</v>
      </c>
      <c r="T1340" s="56"/>
      <c r="U1340" s="60"/>
      <c r="V1340" s="322"/>
      <c r="W1340" s="56"/>
      <c r="X1340" s="242">
        <f>VLOOKUP(F1340,Terceros!A$2:A$301,1,FALSE)</f>
        <v>0</v>
      </c>
      <c r="Y1340" s="238">
        <f>VLOOKUP(H1340,CR!A$3:A$27,1,FALSE)</f>
        <v>0</v>
      </c>
      <c r="Z1340" s="285">
        <f>VLOOKUP(F1340,Terceros!A:B,2,FALSE)</f>
        <v>0</v>
      </c>
      <c r="AA1340" s="242">
        <f>VLOOKUP(H1340,CR!A$1:CK$26,89,FALSE)</f>
        <v>0</v>
      </c>
    </row>
    <row r="1341" spans="1:27" x14ac:dyDescent="0.25">
      <c r="A1341" s="5">
        <f t="shared" si="126"/>
        <v>1900</v>
      </c>
      <c r="B1341" s="5">
        <f t="shared" si="127"/>
        <v>1</v>
      </c>
      <c r="C1341" s="5" t="str">
        <f>VLOOKUP(B1341,Tablas!E$1:F$13,2,FALSE)</f>
        <v>1T</v>
      </c>
      <c r="D1341" s="60"/>
      <c r="E1341" s="55"/>
      <c r="F1341" s="243"/>
      <c r="G1341" s="419">
        <f>VLOOKUP(F1341,Terceros!A:C,3,FALSE)</f>
        <v>0</v>
      </c>
      <c r="H1341" s="243"/>
      <c r="I1341" s="56"/>
      <c r="J1341" s="286" t="str">
        <f t="shared" si="128"/>
        <v>n</v>
      </c>
      <c r="K1341" s="286">
        <f>VLOOKUP(F1341,Terceros!A:D,4,FALSE)</f>
        <v>0</v>
      </c>
      <c r="L1341" s="61" t="s">
        <v>63</v>
      </c>
      <c r="M1341" s="57"/>
      <c r="N1341" s="58"/>
      <c r="O1341" s="57">
        <f t="shared" si="124"/>
        <v>0</v>
      </c>
      <c r="P1341" s="59"/>
      <c r="Q1341" s="58"/>
      <c r="R1341" s="57">
        <f t="shared" si="125"/>
        <v>0</v>
      </c>
      <c r="S1341" s="99">
        <f t="shared" si="129"/>
        <v>0</v>
      </c>
      <c r="T1341" s="56"/>
      <c r="U1341" s="60"/>
      <c r="V1341" s="322"/>
      <c r="W1341" s="56"/>
      <c r="X1341" s="242">
        <f>VLOOKUP(F1341,Terceros!A$2:A$301,1,FALSE)</f>
        <v>0</v>
      </c>
      <c r="Y1341" s="238">
        <f>VLOOKUP(H1341,CR!A$3:A$27,1,FALSE)</f>
        <v>0</v>
      </c>
      <c r="Z1341" s="285">
        <f>VLOOKUP(F1341,Terceros!A:B,2,FALSE)</f>
        <v>0</v>
      </c>
      <c r="AA1341" s="242">
        <f>VLOOKUP(H1341,CR!A$1:CK$26,89,FALSE)</f>
        <v>0</v>
      </c>
    </row>
    <row r="1342" spans="1:27" x14ac:dyDescent="0.25">
      <c r="A1342" s="5">
        <f t="shared" si="126"/>
        <v>1900</v>
      </c>
      <c r="B1342" s="5">
        <f t="shared" si="127"/>
        <v>1</v>
      </c>
      <c r="C1342" s="5" t="str">
        <f>VLOOKUP(B1342,Tablas!E$1:F$13,2,FALSE)</f>
        <v>1T</v>
      </c>
      <c r="D1342" s="60"/>
      <c r="E1342" s="55"/>
      <c r="F1342" s="243"/>
      <c r="G1342" s="419">
        <f>VLOOKUP(F1342,Terceros!A:C,3,FALSE)</f>
        <v>0</v>
      </c>
      <c r="H1342" s="243"/>
      <c r="I1342" s="56"/>
      <c r="J1342" s="286" t="str">
        <f t="shared" si="128"/>
        <v>n</v>
      </c>
      <c r="K1342" s="286">
        <f>VLOOKUP(F1342,Terceros!A:D,4,FALSE)</f>
        <v>0</v>
      </c>
      <c r="L1342" s="61" t="s">
        <v>63</v>
      </c>
      <c r="M1342" s="57"/>
      <c r="N1342" s="58"/>
      <c r="O1342" s="57">
        <f t="shared" si="124"/>
        <v>0</v>
      </c>
      <c r="P1342" s="59"/>
      <c r="Q1342" s="58"/>
      <c r="R1342" s="57">
        <f t="shared" si="125"/>
        <v>0</v>
      </c>
      <c r="S1342" s="99">
        <f t="shared" si="129"/>
        <v>0</v>
      </c>
      <c r="T1342" s="56"/>
      <c r="U1342" s="60"/>
      <c r="V1342" s="322"/>
      <c r="W1342" s="56"/>
      <c r="X1342" s="242">
        <f>VLOOKUP(F1342,Terceros!A$2:A$301,1,FALSE)</f>
        <v>0</v>
      </c>
      <c r="Y1342" s="238">
        <f>VLOOKUP(H1342,CR!A$3:A$27,1,FALSE)</f>
        <v>0</v>
      </c>
      <c r="Z1342" s="285">
        <f>VLOOKUP(F1342,Terceros!A:B,2,FALSE)</f>
        <v>0</v>
      </c>
      <c r="AA1342" s="242">
        <f>VLOOKUP(H1342,CR!A$1:CK$26,89,FALSE)</f>
        <v>0</v>
      </c>
    </row>
    <row r="1343" spans="1:27" x14ac:dyDescent="0.25">
      <c r="A1343" s="5">
        <f t="shared" si="126"/>
        <v>1900</v>
      </c>
      <c r="B1343" s="5">
        <f t="shared" si="127"/>
        <v>1</v>
      </c>
      <c r="C1343" s="5" t="str">
        <f>VLOOKUP(B1343,Tablas!E$1:F$13,2,FALSE)</f>
        <v>1T</v>
      </c>
      <c r="D1343" s="60"/>
      <c r="E1343" s="55"/>
      <c r="F1343" s="243"/>
      <c r="G1343" s="419">
        <f>VLOOKUP(F1343,Terceros!A:C,3,FALSE)</f>
        <v>0</v>
      </c>
      <c r="H1343" s="243"/>
      <c r="I1343" s="56"/>
      <c r="J1343" s="286" t="str">
        <f t="shared" si="128"/>
        <v>n</v>
      </c>
      <c r="K1343" s="286">
        <f>VLOOKUP(F1343,Terceros!A:D,4,FALSE)</f>
        <v>0</v>
      </c>
      <c r="L1343" s="61" t="s">
        <v>63</v>
      </c>
      <c r="M1343" s="57"/>
      <c r="N1343" s="58"/>
      <c r="O1343" s="57">
        <f t="shared" si="124"/>
        <v>0</v>
      </c>
      <c r="P1343" s="59"/>
      <c r="Q1343" s="58"/>
      <c r="R1343" s="57">
        <f t="shared" si="125"/>
        <v>0</v>
      </c>
      <c r="S1343" s="99">
        <f t="shared" si="129"/>
        <v>0</v>
      </c>
      <c r="T1343" s="56"/>
      <c r="U1343" s="60"/>
      <c r="V1343" s="322"/>
      <c r="W1343" s="56"/>
      <c r="X1343" s="242">
        <f>VLOOKUP(F1343,Terceros!A$2:A$301,1,FALSE)</f>
        <v>0</v>
      </c>
      <c r="Y1343" s="238">
        <f>VLOOKUP(H1343,CR!A$3:A$27,1,FALSE)</f>
        <v>0</v>
      </c>
      <c r="Z1343" s="285">
        <f>VLOOKUP(F1343,Terceros!A:B,2,FALSE)</f>
        <v>0</v>
      </c>
      <c r="AA1343" s="242">
        <f>VLOOKUP(H1343,CR!A$1:CK$26,89,FALSE)</f>
        <v>0</v>
      </c>
    </row>
    <row r="1344" spans="1:27" x14ac:dyDescent="0.25">
      <c r="A1344" s="5">
        <f t="shared" si="126"/>
        <v>1900</v>
      </c>
      <c r="B1344" s="5">
        <f t="shared" si="127"/>
        <v>1</v>
      </c>
      <c r="C1344" s="5" t="str">
        <f>VLOOKUP(B1344,Tablas!E$1:F$13,2,FALSE)</f>
        <v>1T</v>
      </c>
      <c r="D1344" s="60"/>
      <c r="E1344" s="55"/>
      <c r="F1344" s="243"/>
      <c r="G1344" s="419">
        <f>VLOOKUP(F1344,Terceros!A:C,3,FALSE)</f>
        <v>0</v>
      </c>
      <c r="H1344" s="243"/>
      <c r="I1344" s="56"/>
      <c r="J1344" s="286" t="str">
        <f t="shared" si="128"/>
        <v>n</v>
      </c>
      <c r="K1344" s="286">
        <f>VLOOKUP(F1344,Terceros!A:D,4,FALSE)</f>
        <v>0</v>
      </c>
      <c r="L1344" s="61" t="s">
        <v>63</v>
      </c>
      <c r="M1344" s="57"/>
      <c r="N1344" s="58"/>
      <c r="O1344" s="57">
        <f t="shared" si="124"/>
        <v>0</v>
      </c>
      <c r="P1344" s="59"/>
      <c r="Q1344" s="58"/>
      <c r="R1344" s="57">
        <f t="shared" si="125"/>
        <v>0</v>
      </c>
      <c r="S1344" s="99">
        <f t="shared" si="129"/>
        <v>0</v>
      </c>
      <c r="T1344" s="56"/>
      <c r="U1344" s="60"/>
      <c r="V1344" s="322"/>
      <c r="W1344" s="56"/>
      <c r="X1344" s="242">
        <f>VLOOKUP(F1344,Terceros!A$2:A$301,1,FALSE)</f>
        <v>0</v>
      </c>
      <c r="Y1344" s="238">
        <f>VLOOKUP(H1344,CR!A$3:A$27,1,FALSE)</f>
        <v>0</v>
      </c>
      <c r="Z1344" s="285">
        <f>VLOOKUP(F1344,Terceros!A:B,2,FALSE)</f>
        <v>0</v>
      </c>
      <c r="AA1344" s="242">
        <f>VLOOKUP(H1344,CR!A$1:CK$26,89,FALSE)</f>
        <v>0</v>
      </c>
    </row>
    <row r="1345" spans="1:27" x14ac:dyDescent="0.25">
      <c r="A1345" s="5">
        <f t="shared" si="126"/>
        <v>1900</v>
      </c>
      <c r="B1345" s="5">
        <f t="shared" si="127"/>
        <v>1</v>
      </c>
      <c r="C1345" s="5" t="str">
        <f>VLOOKUP(B1345,Tablas!E$1:F$13,2,FALSE)</f>
        <v>1T</v>
      </c>
      <c r="D1345" s="60"/>
      <c r="E1345" s="55"/>
      <c r="F1345" s="243"/>
      <c r="G1345" s="419">
        <f>VLOOKUP(F1345,Terceros!A:C,3,FALSE)</f>
        <v>0</v>
      </c>
      <c r="H1345" s="243"/>
      <c r="I1345" s="56"/>
      <c r="J1345" s="286" t="str">
        <f t="shared" si="128"/>
        <v>n</v>
      </c>
      <c r="K1345" s="286">
        <f>VLOOKUP(F1345,Terceros!A:D,4,FALSE)</f>
        <v>0</v>
      </c>
      <c r="L1345" s="61" t="s">
        <v>63</v>
      </c>
      <c r="M1345" s="57"/>
      <c r="N1345" s="58"/>
      <c r="O1345" s="57">
        <f t="shared" si="124"/>
        <v>0</v>
      </c>
      <c r="P1345" s="59"/>
      <c r="Q1345" s="58"/>
      <c r="R1345" s="57">
        <f t="shared" si="125"/>
        <v>0</v>
      </c>
      <c r="S1345" s="99">
        <f t="shared" si="129"/>
        <v>0</v>
      </c>
      <c r="T1345" s="56"/>
      <c r="U1345" s="60"/>
      <c r="V1345" s="322"/>
      <c r="W1345" s="56"/>
      <c r="X1345" s="242">
        <f>VLOOKUP(F1345,Terceros!A$2:A$301,1,FALSE)</f>
        <v>0</v>
      </c>
      <c r="Y1345" s="238">
        <f>VLOOKUP(H1345,CR!A$3:A$27,1,FALSE)</f>
        <v>0</v>
      </c>
      <c r="Z1345" s="285">
        <f>VLOOKUP(F1345,Terceros!A:B,2,FALSE)</f>
        <v>0</v>
      </c>
      <c r="AA1345" s="242">
        <f>VLOOKUP(H1345,CR!A$1:CK$26,89,FALSE)</f>
        <v>0</v>
      </c>
    </row>
    <row r="1346" spans="1:27" x14ac:dyDescent="0.25">
      <c r="A1346" s="5">
        <f t="shared" si="126"/>
        <v>1900</v>
      </c>
      <c r="B1346" s="5">
        <f t="shared" si="127"/>
        <v>1</v>
      </c>
      <c r="C1346" s="5" t="str">
        <f>VLOOKUP(B1346,Tablas!E$1:F$13,2,FALSE)</f>
        <v>1T</v>
      </c>
      <c r="D1346" s="60"/>
      <c r="E1346" s="55"/>
      <c r="F1346" s="243"/>
      <c r="G1346" s="419">
        <f>VLOOKUP(F1346,Terceros!A:C,3,FALSE)</f>
        <v>0</v>
      </c>
      <c r="H1346" s="243"/>
      <c r="I1346" s="56"/>
      <c r="J1346" s="286" t="str">
        <f t="shared" si="128"/>
        <v>n</v>
      </c>
      <c r="K1346" s="286">
        <f>VLOOKUP(F1346,Terceros!A:D,4,FALSE)</f>
        <v>0</v>
      </c>
      <c r="L1346" s="61" t="s">
        <v>63</v>
      </c>
      <c r="M1346" s="57"/>
      <c r="N1346" s="58"/>
      <c r="O1346" s="57">
        <f t="shared" si="124"/>
        <v>0</v>
      </c>
      <c r="P1346" s="59"/>
      <c r="Q1346" s="58"/>
      <c r="R1346" s="57">
        <f t="shared" si="125"/>
        <v>0</v>
      </c>
      <c r="S1346" s="99">
        <f t="shared" si="129"/>
        <v>0</v>
      </c>
      <c r="T1346" s="56"/>
      <c r="U1346" s="60"/>
      <c r="V1346" s="322"/>
      <c r="W1346" s="56"/>
      <c r="X1346" s="242">
        <f>VLOOKUP(F1346,Terceros!A$2:A$301,1,FALSE)</f>
        <v>0</v>
      </c>
      <c r="Y1346" s="238">
        <f>VLOOKUP(H1346,CR!A$3:A$27,1,FALSE)</f>
        <v>0</v>
      </c>
      <c r="Z1346" s="285">
        <f>VLOOKUP(F1346,Terceros!A:B,2,FALSE)</f>
        <v>0</v>
      </c>
      <c r="AA1346" s="242">
        <f>VLOOKUP(H1346,CR!A$1:CK$26,89,FALSE)</f>
        <v>0</v>
      </c>
    </row>
    <row r="1347" spans="1:27" x14ac:dyDescent="0.25">
      <c r="A1347" s="5">
        <f t="shared" si="126"/>
        <v>1900</v>
      </c>
      <c r="B1347" s="5">
        <f t="shared" si="127"/>
        <v>1</v>
      </c>
      <c r="C1347" s="5" t="str">
        <f>VLOOKUP(B1347,Tablas!E$1:F$13,2,FALSE)</f>
        <v>1T</v>
      </c>
      <c r="D1347" s="60"/>
      <c r="E1347" s="55"/>
      <c r="F1347" s="243"/>
      <c r="G1347" s="419">
        <f>VLOOKUP(F1347,Terceros!A:C,3,FALSE)</f>
        <v>0</v>
      </c>
      <c r="H1347" s="243"/>
      <c r="I1347" s="56"/>
      <c r="J1347" s="286" t="str">
        <f t="shared" si="128"/>
        <v>n</v>
      </c>
      <c r="K1347" s="286">
        <f>VLOOKUP(F1347,Terceros!A:D,4,FALSE)</f>
        <v>0</v>
      </c>
      <c r="L1347" s="61" t="s">
        <v>63</v>
      </c>
      <c r="M1347" s="57"/>
      <c r="N1347" s="58"/>
      <c r="O1347" s="57">
        <f t="shared" ref="O1347:O1410" si="130">ROUND(M1347*N1347,2)</f>
        <v>0</v>
      </c>
      <c r="P1347" s="59"/>
      <c r="Q1347" s="58"/>
      <c r="R1347" s="57">
        <f t="shared" ref="R1347:R1410" si="131">ROUND(Q1347*M1347,2)</f>
        <v>0</v>
      </c>
      <c r="S1347" s="99">
        <f t="shared" si="129"/>
        <v>0</v>
      </c>
      <c r="T1347" s="56"/>
      <c r="U1347" s="60"/>
      <c r="V1347" s="322"/>
      <c r="W1347" s="56"/>
      <c r="X1347" s="242">
        <f>VLOOKUP(F1347,Terceros!A$2:A$301,1,FALSE)</f>
        <v>0</v>
      </c>
      <c r="Y1347" s="238">
        <f>VLOOKUP(H1347,CR!A$3:A$27,1,FALSE)</f>
        <v>0</v>
      </c>
      <c r="Z1347" s="285">
        <f>VLOOKUP(F1347,Terceros!A:B,2,FALSE)</f>
        <v>0</v>
      </c>
      <c r="AA1347" s="242">
        <f>VLOOKUP(H1347,CR!A$1:CK$26,89,FALSE)</f>
        <v>0</v>
      </c>
    </row>
    <row r="1348" spans="1:27" x14ac:dyDescent="0.25">
      <c r="A1348" s="5">
        <f t="shared" si="126"/>
        <v>1900</v>
      </c>
      <c r="B1348" s="5">
        <f t="shared" si="127"/>
        <v>1</v>
      </c>
      <c r="C1348" s="5" t="str">
        <f>VLOOKUP(B1348,Tablas!E$1:F$13,2,FALSE)</f>
        <v>1T</v>
      </c>
      <c r="D1348" s="60"/>
      <c r="E1348" s="55"/>
      <c r="F1348" s="243"/>
      <c r="G1348" s="419">
        <f>VLOOKUP(F1348,Terceros!A:C,3,FALSE)</f>
        <v>0</v>
      </c>
      <c r="H1348" s="243"/>
      <c r="I1348" s="56"/>
      <c r="J1348" s="286" t="str">
        <f t="shared" si="128"/>
        <v>n</v>
      </c>
      <c r="K1348" s="286">
        <f>VLOOKUP(F1348,Terceros!A:D,4,FALSE)</f>
        <v>0</v>
      </c>
      <c r="L1348" s="61" t="s">
        <v>63</v>
      </c>
      <c r="M1348" s="57"/>
      <c r="N1348" s="58"/>
      <c r="O1348" s="57">
        <f t="shared" si="130"/>
        <v>0</v>
      </c>
      <c r="P1348" s="59"/>
      <c r="Q1348" s="58"/>
      <c r="R1348" s="57">
        <f t="shared" si="131"/>
        <v>0</v>
      </c>
      <c r="S1348" s="99">
        <f t="shared" si="129"/>
        <v>0</v>
      </c>
      <c r="T1348" s="56"/>
      <c r="U1348" s="60"/>
      <c r="V1348" s="322"/>
      <c r="W1348" s="56"/>
      <c r="X1348" s="242">
        <f>VLOOKUP(F1348,Terceros!A$2:A$301,1,FALSE)</f>
        <v>0</v>
      </c>
      <c r="Y1348" s="238">
        <f>VLOOKUP(H1348,CR!A$3:A$27,1,FALSE)</f>
        <v>0</v>
      </c>
      <c r="Z1348" s="285">
        <f>VLOOKUP(F1348,Terceros!A:B,2,FALSE)</f>
        <v>0</v>
      </c>
      <c r="AA1348" s="242">
        <f>VLOOKUP(H1348,CR!A$1:CK$26,89,FALSE)</f>
        <v>0</v>
      </c>
    </row>
    <row r="1349" spans="1:27" x14ac:dyDescent="0.25">
      <c r="A1349" s="5">
        <f t="shared" si="126"/>
        <v>1900</v>
      </c>
      <c r="B1349" s="5">
        <f t="shared" si="127"/>
        <v>1</v>
      </c>
      <c r="C1349" s="5" t="str">
        <f>VLOOKUP(B1349,Tablas!E$1:F$13,2,FALSE)</f>
        <v>1T</v>
      </c>
      <c r="D1349" s="60"/>
      <c r="E1349" s="55"/>
      <c r="F1349" s="243"/>
      <c r="G1349" s="419">
        <f>VLOOKUP(F1349,Terceros!A:C,3,FALSE)</f>
        <v>0</v>
      </c>
      <c r="H1349" s="243"/>
      <c r="I1349" s="56"/>
      <c r="J1349" s="286" t="str">
        <f t="shared" si="128"/>
        <v>n</v>
      </c>
      <c r="K1349" s="286">
        <f>VLOOKUP(F1349,Terceros!A:D,4,FALSE)</f>
        <v>0</v>
      </c>
      <c r="L1349" s="61" t="s">
        <v>63</v>
      </c>
      <c r="M1349" s="57"/>
      <c r="N1349" s="58"/>
      <c r="O1349" s="57">
        <f t="shared" si="130"/>
        <v>0</v>
      </c>
      <c r="P1349" s="59"/>
      <c r="Q1349" s="58"/>
      <c r="R1349" s="57">
        <f t="shared" si="131"/>
        <v>0</v>
      </c>
      <c r="S1349" s="99">
        <f t="shared" si="129"/>
        <v>0</v>
      </c>
      <c r="T1349" s="56"/>
      <c r="U1349" s="60"/>
      <c r="V1349" s="322"/>
      <c r="W1349" s="56"/>
      <c r="X1349" s="242">
        <f>VLOOKUP(F1349,Terceros!A$2:A$301,1,FALSE)</f>
        <v>0</v>
      </c>
      <c r="Y1349" s="238">
        <f>VLOOKUP(H1349,CR!A$3:A$27,1,FALSE)</f>
        <v>0</v>
      </c>
      <c r="Z1349" s="285">
        <f>VLOOKUP(F1349,Terceros!A:B,2,FALSE)</f>
        <v>0</v>
      </c>
      <c r="AA1349" s="242">
        <f>VLOOKUP(H1349,CR!A$1:CK$26,89,FALSE)</f>
        <v>0</v>
      </c>
    </row>
    <row r="1350" spans="1:27" x14ac:dyDescent="0.25">
      <c r="A1350" s="5">
        <f t="shared" si="126"/>
        <v>1900</v>
      </c>
      <c r="B1350" s="5">
        <f t="shared" si="127"/>
        <v>1</v>
      </c>
      <c r="C1350" s="5" t="str">
        <f>VLOOKUP(B1350,Tablas!E$1:F$13,2,FALSE)</f>
        <v>1T</v>
      </c>
      <c r="D1350" s="60"/>
      <c r="E1350" s="55"/>
      <c r="F1350" s="243"/>
      <c r="G1350" s="419">
        <f>VLOOKUP(F1350,Terceros!A:C,3,FALSE)</f>
        <v>0</v>
      </c>
      <c r="H1350" s="243"/>
      <c r="I1350" s="56"/>
      <c r="J1350" s="286" t="str">
        <f t="shared" si="128"/>
        <v>n</v>
      </c>
      <c r="K1350" s="286">
        <f>VLOOKUP(F1350,Terceros!A:D,4,FALSE)</f>
        <v>0</v>
      </c>
      <c r="L1350" s="61" t="s">
        <v>63</v>
      </c>
      <c r="M1350" s="57"/>
      <c r="N1350" s="58"/>
      <c r="O1350" s="57">
        <f t="shared" si="130"/>
        <v>0</v>
      </c>
      <c r="P1350" s="59"/>
      <c r="Q1350" s="58"/>
      <c r="R1350" s="57">
        <f t="shared" si="131"/>
        <v>0</v>
      </c>
      <c r="S1350" s="99">
        <f t="shared" si="129"/>
        <v>0</v>
      </c>
      <c r="T1350" s="56"/>
      <c r="U1350" s="60"/>
      <c r="V1350" s="322"/>
      <c r="W1350" s="56"/>
      <c r="X1350" s="242">
        <f>VLOOKUP(F1350,Terceros!A$2:A$301,1,FALSE)</f>
        <v>0</v>
      </c>
      <c r="Y1350" s="238">
        <f>VLOOKUP(H1350,CR!A$3:A$27,1,FALSE)</f>
        <v>0</v>
      </c>
      <c r="Z1350" s="285">
        <f>VLOOKUP(F1350,Terceros!A:B,2,FALSE)</f>
        <v>0</v>
      </c>
      <c r="AA1350" s="242">
        <f>VLOOKUP(H1350,CR!A$1:CK$26,89,FALSE)</f>
        <v>0</v>
      </c>
    </row>
    <row r="1351" spans="1:27" x14ac:dyDescent="0.25">
      <c r="A1351" s="5">
        <f t="shared" si="126"/>
        <v>1900</v>
      </c>
      <c r="B1351" s="5">
        <f t="shared" si="127"/>
        <v>1</v>
      </c>
      <c r="C1351" s="5" t="str">
        <f>VLOOKUP(B1351,Tablas!E$1:F$13,2,FALSE)</f>
        <v>1T</v>
      </c>
      <c r="D1351" s="60"/>
      <c r="E1351" s="55"/>
      <c r="F1351" s="243"/>
      <c r="G1351" s="419">
        <f>VLOOKUP(F1351,Terceros!A:C,3,FALSE)</f>
        <v>0</v>
      </c>
      <c r="H1351" s="243"/>
      <c r="I1351" s="56"/>
      <c r="J1351" s="286" t="str">
        <f t="shared" si="128"/>
        <v>n</v>
      </c>
      <c r="K1351" s="286">
        <f>VLOOKUP(F1351,Terceros!A:D,4,FALSE)</f>
        <v>0</v>
      </c>
      <c r="L1351" s="61" t="s">
        <v>63</v>
      </c>
      <c r="M1351" s="57"/>
      <c r="N1351" s="58"/>
      <c r="O1351" s="57">
        <f t="shared" si="130"/>
        <v>0</v>
      </c>
      <c r="P1351" s="59"/>
      <c r="Q1351" s="58"/>
      <c r="R1351" s="57">
        <f t="shared" si="131"/>
        <v>0</v>
      </c>
      <c r="S1351" s="99">
        <f t="shared" si="129"/>
        <v>0</v>
      </c>
      <c r="T1351" s="56"/>
      <c r="U1351" s="60"/>
      <c r="V1351" s="322"/>
      <c r="W1351" s="56"/>
      <c r="X1351" s="242">
        <f>VLOOKUP(F1351,Terceros!A$2:A$301,1,FALSE)</f>
        <v>0</v>
      </c>
      <c r="Y1351" s="238">
        <f>VLOOKUP(H1351,CR!A$3:A$27,1,FALSE)</f>
        <v>0</v>
      </c>
      <c r="Z1351" s="285">
        <f>VLOOKUP(F1351,Terceros!A:B,2,FALSE)</f>
        <v>0</v>
      </c>
      <c r="AA1351" s="242">
        <f>VLOOKUP(H1351,CR!A$1:CK$26,89,FALSE)</f>
        <v>0</v>
      </c>
    </row>
    <row r="1352" spans="1:27" x14ac:dyDescent="0.25">
      <c r="A1352" s="5">
        <f t="shared" si="126"/>
        <v>1900</v>
      </c>
      <c r="B1352" s="5">
        <f t="shared" si="127"/>
        <v>1</v>
      </c>
      <c r="C1352" s="5" t="str">
        <f>VLOOKUP(B1352,Tablas!E$1:F$13,2,FALSE)</f>
        <v>1T</v>
      </c>
      <c r="D1352" s="60"/>
      <c r="E1352" s="55"/>
      <c r="F1352" s="243"/>
      <c r="G1352" s="419">
        <f>VLOOKUP(F1352,Terceros!A:C,3,FALSE)</f>
        <v>0</v>
      </c>
      <c r="H1352" s="243"/>
      <c r="I1352" s="56"/>
      <c r="J1352" s="286" t="str">
        <f t="shared" si="128"/>
        <v>n</v>
      </c>
      <c r="K1352" s="286">
        <f>VLOOKUP(F1352,Terceros!A:D,4,FALSE)</f>
        <v>0</v>
      </c>
      <c r="L1352" s="61" t="s">
        <v>63</v>
      </c>
      <c r="M1352" s="57"/>
      <c r="N1352" s="58"/>
      <c r="O1352" s="57">
        <f t="shared" si="130"/>
        <v>0</v>
      </c>
      <c r="P1352" s="59"/>
      <c r="Q1352" s="58"/>
      <c r="R1352" s="57">
        <f t="shared" si="131"/>
        <v>0</v>
      </c>
      <c r="S1352" s="99">
        <f t="shared" si="129"/>
        <v>0</v>
      </c>
      <c r="T1352" s="56"/>
      <c r="U1352" s="60"/>
      <c r="V1352" s="322"/>
      <c r="W1352" s="56"/>
      <c r="X1352" s="242">
        <f>VLOOKUP(F1352,Terceros!A$2:A$301,1,FALSE)</f>
        <v>0</v>
      </c>
      <c r="Y1352" s="238">
        <f>VLOOKUP(H1352,CR!A$3:A$27,1,FALSE)</f>
        <v>0</v>
      </c>
      <c r="Z1352" s="285">
        <f>VLOOKUP(F1352,Terceros!A:B,2,FALSE)</f>
        <v>0</v>
      </c>
      <c r="AA1352" s="242">
        <f>VLOOKUP(H1352,CR!A$1:CK$26,89,FALSE)</f>
        <v>0</v>
      </c>
    </row>
    <row r="1353" spans="1:27" x14ac:dyDescent="0.25">
      <c r="A1353" s="5">
        <f t="shared" si="126"/>
        <v>1900</v>
      </c>
      <c r="B1353" s="5">
        <f t="shared" si="127"/>
        <v>1</v>
      </c>
      <c r="C1353" s="5" t="str">
        <f>VLOOKUP(B1353,Tablas!E$1:F$13,2,FALSE)</f>
        <v>1T</v>
      </c>
      <c r="D1353" s="60"/>
      <c r="E1353" s="55"/>
      <c r="F1353" s="243"/>
      <c r="G1353" s="419">
        <f>VLOOKUP(F1353,Terceros!A:C,3,FALSE)</f>
        <v>0</v>
      </c>
      <c r="H1353" s="243"/>
      <c r="I1353" s="56"/>
      <c r="J1353" s="286" t="str">
        <f t="shared" si="128"/>
        <v>n</v>
      </c>
      <c r="K1353" s="286">
        <f>VLOOKUP(F1353,Terceros!A:D,4,FALSE)</f>
        <v>0</v>
      </c>
      <c r="L1353" s="61" t="s">
        <v>63</v>
      </c>
      <c r="M1353" s="57"/>
      <c r="N1353" s="58"/>
      <c r="O1353" s="57">
        <f t="shared" si="130"/>
        <v>0</v>
      </c>
      <c r="P1353" s="59"/>
      <c r="Q1353" s="58"/>
      <c r="R1353" s="57">
        <f t="shared" si="131"/>
        <v>0</v>
      </c>
      <c r="S1353" s="99">
        <f t="shared" si="129"/>
        <v>0</v>
      </c>
      <c r="T1353" s="56"/>
      <c r="U1353" s="60"/>
      <c r="V1353" s="322"/>
      <c r="W1353" s="56"/>
      <c r="X1353" s="242">
        <f>VLOOKUP(F1353,Terceros!A$2:A$301,1,FALSE)</f>
        <v>0</v>
      </c>
      <c r="Y1353" s="238">
        <f>VLOOKUP(H1353,CR!A$3:A$27,1,FALSE)</f>
        <v>0</v>
      </c>
      <c r="Z1353" s="285">
        <f>VLOOKUP(F1353,Terceros!A:B,2,FALSE)</f>
        <v>0</v>
      </c>
      <c r="AA1353" s="242">
        <f>VLOOKUP(H1353,CR!A$1:CK$26,89,FALSE)</f>
        <v>0</v>
      </c>
    </row>
    <row r="1354" spans="1:27" x14ac:dyDescent="0.25">
      <c r="A1354" s="5">
        <f t="shared" si="126"/>
        <v>1900</v>
      </c>
      <c r="B1354" s="5">
        <f t="shared" si="127"/>
        <v>1</v>
      </c>
      <c r="C1354" s="5" t="str">
        <f>VLOOKUP(B1354,Tablas!E$1:F$13,2,FALSE)</f>
        <v>1T</v>
      </c>
      <c r="D1354" s="60"/>
      <c r="E1354" s="55"/>
      <c r="F1354" s="243"/>
      <c r="G1354" s="419">
        <f>VLOOKUP(F1354,Terceros!A:C,3,FALSE)</f>
        <v>0</v>
      </c>
      <c r="H1354" s="243"/>
      <c r="I1354" s="56"/>
      <c r="J1354" s="286" t="str">
        <f t="shared" si="128"/>
        <v>n</v>
      </c>
      <c r="K1354" s="286">
        <f>VLOOKUP(F1354,Terceros!A:D,4,FALSE)</f>
        <v>0</v>
      </c>
      <c r="L1354" s="61" t="s">
        <v>63</v>
      </c>
      <c r="M1354" s="57"/>
      <c r="N1354" s="58"/>
      <c r="O1354" s="57">
        <f t="shared" si="130"/>
        <v>0</v>
      </c>
      <c r="P1354" s="59"/>
      <c r="Q1354" s="58"/>
      <c r="R1354" s="57">
        <f t="shared" si="131"/>
        <v>0</v>
      </c>
      <c r="S1354" s="99">
        <f t="shared" si="129"/>
        <v>0</v>
      </c>
      <c r="T1354" s="56"/>
      <c r="U1354" s="60"/>
      <c r="V1354" s="322"/>
      <c r="W1354" s="56"/>
      <c r="X1354" s="242">
        <f>VLOOKUP(F1354,Terceros!A$2:A$301,1,FALSE)</f>
        <v>0</v>
      </c>
      <c r="Y1354" s="238">
        <f>VLOOKUP(H1354,CR!A$3:A$27,1,FALSE)</f>
        <v>0</v>
      </c>
      <c r="Z1354" s="285">
        <f>VLOOKUP(F1354,Terceros!A:B,2,FALSE)</f>
        <v>0</v>
      </c>
      <c r="AA1354" s="242">
        <f>VLOOKUP(H1354,CR!A$1:CK$26,89,FALSE)</f>
        <v>0</v>
      </c>
    </row>
    <row r="1355" spans="1:27" x14ac:dyDescent="0.25">
      <c r="A1355" s="5">
        <f t="shared" si="126"/>
        <v>1900</v>
      </c>
      <c r="B1355" s="5">
        <f t="shared" si="127"/>
        <v>1</v>
      </c>
      <c r="C1355" s="5" t="str">
        <f>VLOOKUP(B1355,Tablas!E$1:F$13,2,FALSE)</f>
        <v>1T</v>
      </c>
      <c r="D1355" s="60"/>
      <c r="E1355" s="55"/>
      <c r="F1355" s="243"/>
      <c r="G1355" s="419">
        <f>VLOOKUP(F1355,Terceros!A:C,3,FALSE)</f>
        <v>0</v>
      </c>
      <c r="H1355" s="243"/>
      <c r="I1355" s="56"/>
      <c r="J1355" s="286" t="str">
        <f t="shared" si="128"/>
        <v>n</v>
      </c>
      <c r="K1355" s="286">
        <f>VLOOKUP(F1355,Terceros!A:D,4,FALSE)</f>
        <v>0</v>
      </c>
      <c r="L1355" s="61" t="s">
        <v>63</v>
      </c>
      <c r="M1355" s="57"/>
      <c r="N1355" s="58"/>
      <c r="O1355" s="57">
        <f t="shared" si="130"/>
        <v>0</v>
      </c>
      <c r="P1355" s="59"/>
      <c r="Q1355" s="58"/>
      <c r="R1355" s="57">
        <f t="shared" si="131"/>
        <v>0</v>
      </c>
      <c r="S1355" s="99">
        <f t="shared" si="129"/>
        <v>0</v>
      </c>
      <c r="T1355" s="56"/>
      <c r="U1355" s="60"/>
      <c r="V1355" s="322"/>
      <c r="W1355" s="56"/>
      <c r="X1355" s="242">
        <f>VLOOKUP(F1355,Terceros!A$2:A$301,1,FALSE)</f>
        <v>0</v>
      </c>
      <c r="Y1355" s="238">
        <f>VLOOKUP(H1355,CR!A$3:A$27,1,FALSE)</f>
        <v>0</v>
      </c>
      <c r="Z1355" s="285">
        <f>VLOOKUP(F1355,Terceros!A:B,2,FALSE)</f>
        <v>0</v>
      </c>
      <c r="AA1355" s="242">
        <f>VLOOKUP(H1355,CR!A$1:CK$26,89,FALSE)</f>
        <v>0</v>
      </c>
    </row>
    <row r="1356" spans="1:27" x14ac:dyDescent="0.25">
      <c r="A1356" s="5">
        <f t="shared" si="126"/>
        <v>1900</v>
      </c>
      <c r="B1356" s="5">
        <f t="shared" si="127"/>
        <v>1</v>
      </c>
      <c r="C1356" s="5" t="str">
        <f>VLOOKUP(B1356,Tablas!E$1:F$13,2,FALSE)</f>
        <v>1T</v>
      </c>
      <c r="D1356" s="60"/>
      <c r="E1356" s="55"/>
      <c r="F1356" s="243"/>
      <c r="G1356" s="419">
        <f>VLOOKUP(F1356,Terceros!A:C,3,FALSE)</f>
        <v>0</v>
      </c>
      <c r="H1356" s="243"/>
      <c r="I1356" s="56"/>
      <c r="J1356" s="286" t="str">
        <f t="shared" si="128"/>
        <v>n</v>
      </c>
      <c r="K1356" s="286">
        <f>VLOOKUP(F1356,Terceros!A:D,4,FALSE)</f>
        <v>0</v>
      </c>
      <c r="L1356" s="61" t="s">
        <v>63</v>
      </c>
      <c r="M1356" s="57"/>
      <c r="N1356" s="58"/>
      <c r="O1356" s="57">
        <f t="shared" si="130"/>
        <v>0</v>
      </c>
      <c r="P1356" s="59"/>
      <c r="Q1356" s="58"/>
      <c r="R1356" s="57">
        <f t="shared" si="131"/>
        <v>0</v>
      </c>
      <c r="S1356" s="99">
        <f t="shared" si="129"/>
        <v>0</v>
      </c>
      <c r="T1356" s="56"/>
      <c r="U1356" s="60"/>
      <c r="V1356" s="322"/>
      <c r="W1356" s="56"/>
      <c r="X1356" s="242">
        <f>VLOOKUP(F1356,Terceros!A$2:A$301,1,FALSE)</f>
        <v>0</v>
      </c>
      <c r="Y1356" s="238">
        <f>VLOOKUP(H1356,CR!A$3:A$27,1,FALSE)</f>
        <v>0</v>
      </c>
      <c r="Z1356" s="285">
        <f>VLOOKUP(F1356,Terceros!A:B,2,FALSE)</f>
        <v>0</v>
      </c>
      <c r="AA1356" s="242">
        <f>VLOOKUP(H1356,CR!A$1:CK$26,89,FALSE)</f>
        <v>0</v>
      </c>
    </row>
    <row r="1357" spans="1:27" x14ac:dyDescent="0.25">
      <c r="A1357" s="5">
        <f t="shared" si="126"/>
        <v>1900</v>
      </c>
      <c r="B1357" s="5">
        <f t="shared" si="127"/>
        <v>1</v>
      </c>
      <c r="C1357" s="5" t="str">
        <f>VLOOKUP(B1357,Tablas!E$1:F$13,2,FALSE)</f>
        <v>1T</v>
      </c>
      <c r="D1357" s="60"/>
      <c r="E1357" s="55"/>
      <c r="F1357" s="243"/>
      <c r="G1357" s="419">
        <f>VLOOKUP(F1357,Terceros!A:C,3,FALSE)</f>
        <v>0</v>
      </c>
      <c r="H1357" s="243"/>
      <c r="I1357" s="56"/>
      <c r="J1357" s="286" t="str">
        <f t="shared" si="128"/>
        <v>n</v>
      </c>
      <c r="K1357" s="286">
        <f>VLOOKUP(F1357,Terceros!A:D,4,FALSE)</f>
        <v>0</v>
      </c>
      <c r="L1357" s="61" t="s">
        <v>63</v>
      </c>
      <c r="M1357" s="57"/>
      <c r="N1357" s="58"/>
      <c r="O1357" s="57">
        <f t="shared" si="130"/>
        <v>0</v>
      </c>
      <c r="P1357" s="59"/>
      <c r="Q1357" s="58"/>
      <c r="R1357" s="57">
        <f t="shared" si="131"/>
        <v>0</v>
      </c>
      <c r="S1357" s="99">
        <f t="shared" si="129"/>
        <v>0</v>
      </c>
      <c r="T1357" s="56"/>
      <c r="U1357" s="60"/>
      <c r="V1357" s="322"/>
      <c r="W1357" s="56"/>
      <c r="X1357" s="242">
        <f>VLOOKUP(F1357,Terceros!A$2:A$301,1,FALSE)</f>
        <v>0</v>
      </c>
      <c r="Y1357" s="238">
        <f>VLOOKUP(H1357,CR!A$3:A$27,1,FALSE)</f>
        <v>0</v>
      </c>
      <c r="Z1357" s="285">
        <f>VLOOKUP(F1357,Terceros!A:B,2,FALSE)</f>
        <v>0</v>
      </c>
      <c r="AA1357" s="242">
        <f>VLOOKUP(H1357,CR!A$1:CK$26,89,FALSE)</f>
        <v>0</v>
      </c>
    </row>
    <row r="1358" spans="1:27" x14ac:dyDescent="0.25">
      <c r="A1358" s="5">
        <f t="shared" si="126"/>
        <v>1900</v>
      </c>
      <c r="B1358" s="5">
        <f t="shared" si="127"/>
        <v>1</v>
      </c>
      <c r="C1358" s="5" t="str">
        <f>VLOOKUP(B1358,Tablas!E$1:F$13,2,FALSE)</f>
        <v>1T</v>
      </c>
      <c r="D1358" s="60"/>
      <c r="E1358" s="55"/>
      <c r="F1358" s="243"/>
      <c r="G1358" s="419">
        <f>VLOOKUP(F1358,Terceros!A:C,3,FALSE)</f>
        <v>0</v>
      </c>
      <c r="H1358" s="243"/>
      <c r="I1358" s="56"/>
      <c r="J1358" s="286" t="str">
        <f t="shared" si="128"/>
        <v>n</v>
      </c>
      <c r="K1358" s="286">
        <f>VLOOKUP(F1358,Terceros!A:D,4,FALSE)</f>
        <v>0</v>
      </c>
      <c r="L1358" s="61" t="s">
        <v>63</v>
      </c>
      <c r="M1358" s="57"/>
      <c r="N1358" s="58"/>
      <c r="O1358" s="57">
        <f t="shared" si="130"/>
        <v>0</v>
      </c>
      <c r="P1358" s="59"/>
      <c r="Q1358" s="58"/>
      <c r="R1358" s="57">
        <f t="shared" si="131"/>
        <v>0</v>
      </c>
      <c r="S1358" s="99">
        <f t="shared" si="129"/>
        <v>0</v>
      </c>
      <c r="T1358" s="56"/>
      <c r="U1358" s="60"/>
      <c r="V1358" s="322"/>
      <c r="W1358" s="56"/>
      <c r="X1358" s="242">
        <f>VLOOKUP(F1358,Terceros!A$2:A$301,1,FALSE)</f>
        <v>0</v>
      </c>
      <c r="Y1358" s="238">
        <f>VLOOKUP(H1358,CR!A$3:A$27,1,FALSE)</f>
        <v>0</v>
      </c>
      <c r="Z1358" s="285">
        <f>VLOOKUP(F1358,Terceros!A:B,2,FALSE)</f>
        <v>0</v>
      </c>
      <c r="AA1358" s="242">
        <f>VLOOKUP(H1358,CR!A$1:CK$26,89,FALSE)</f>
        <v>0</v>
      </c>
    </row>
    <row r="1359" spans="1:27" x14ac:dyDescent="0.25">
      <c r="A1359" s="5">
        <f t="shared" si="126"/>
        <v>1900</v>
      </c>
      <c r="B1359" s="5">
        <f t="shared" si="127"/>
        <v>1</v>
      </c>
      <c r="C1359" s="5" t="str">
        <f>VLOOKUP(B1359,Tablas!E$1:F$13,2,FALSE)</f>
        <v>1T</v>
      </c>
      <c r="D1359" s="60"/>
      <c r="E1359" s="55"/>
      <c r="F1359" s="243"/>
      <c r="G1359" s="419">
        <f>VLOOKUP(F1359,Terceros!A:C,3,FALSE)</f>
        <v>0</v>
      </c>
      <c r="H1359" s="243"/>
      <c r="I1359" s="56"/>
      <c r="J1359" s="286" t="str">
        <f t="shared" si="128"/>
        <v>n</v>
      </c>
      <c r="K1359" s="286">
        <f>VLOOKUP(F1359,Terceros!A:D,4,FALSE)</f>
        <v>0</v>
      </c>
      <c r="L1359" s="61" t="s">
        <v>63</v>
      </c>
      <c r="M1359" s="57"/>
      <c r="N1359" s="58"/>
      <c r="O1359" s="57">
        <f t="shared" si="130"/>
        <v>0</v>
      </c>
      <c r="P1359" s="59"/>
      <c r="Q1359" s="58"/>
      <c r="R1359" s="57">
        <f t="shared" si="131"/>
        <v>0</v>
      </c>
      <c r="S1359" s="99">
        <f t="shared" si="129"/>
        <v>0</v>
      </c>
      <c r="T1359" s="56"/>
      <c r="U1359" s="60"/>
      <c r="V1359" s="322"/>
      <c r="W1359" s="56"/>
      <c r="X1359" s="242">
        <f>VLOOKUP(F1359,Terceros!A$2:A$301,1,FALSE)</f>
        <v>0</v>
      </c>
      <c r="Y1359" s="238">
        <f>VLOOKUP(H1359,CR!A$3:A$27,1,FALSE)</f>
        <v>0</v>
      </c>
      <c r="Z1359" s="285">
        <f>VLOOKUP(F1359,Terceros!A:B,2,FALSE)</f>
        <v>0</v>
      </c>
      <c r="AA1359" s="242">
        <f>VLOOKUP(H1359,CR!A$1:CK$26,89,FALSE)</f>
        <v>0</v>
      </c>
    </row>
    <row r="1360" spans="1:27" x14ac:dyDescent="0.25">
      <c r="A1360" s="5">
        <f t="shared" si="126"/>
        <v>1900</v>
      </c>
      <c r="B1360" s="5">
        <f t="shared" si="127"/>
        <v>1</v>
      </c>
      <c r="C1360" s="5" t="str">
        <f>VLOOKUP(B1360,Tablas!E$1:F$13,2,FALSE)</f>
        <v>1T</v>
      </c>
      <c r="D1360" s="60"/>
      <c r="E1360" s="55"/>
      <c r="F1360" s="243"/>
      <c r="G1360" s="419">
        <f>VLOOKUP(F1360,Terceros!A:C,3,FALSE)</f>
        <v>0</v>
      </c>
      <c r="H1360" s="243"/>
      <c r="I1360" s="56"/>
      <c r="J1360" s="286" t="str">
        <f t="shared" si="128"/>
        <v>n</v>
      </c>
      <c r="K1360" s="286">
        <f>VLOOKUP(F1360,Terceros!A:D,4,FALSE)</f>
        <v>0</v>
      </c>
      <c r="L1360" s="61" t="s">
        <v>63</v>
      </c>
      <c r="M1360" s="57"/>
      <c r="N1360" s="58"/>
      <c r="O1360" s="57">
        <f t="shared" si="130"/>
        <v>0</v>
      </c>
      <c r="P1360" s="59"/>
      <c r="Q1360" s="58"/>
      <c r="R1360" s="57">
        <f t="shared" si="131"/>
        <v>0</v>
      </c>
      <c r="S1360" s="99">
        <f t="shared" si="129"/>
        <v>0</v>
      </c>
      <c r="T1360" s="56"/>
      <c r="U1360" s="60"/>
      <c r="V1360" s="322"/>
      <c r="W1360" s="56"/>
      <c r="X1360" s="242">
        <f>VLOOKUP(F1360,Terceros!A$2:A$301,1,FALSE)</f>
        <v>0</v>
      </c>
      <c r="Y1360" s="238">
        <f>VLOOKUP(H1360,CR!A$3:A$27,1,FALSE)</f>
        <v>0</v>
      </c>
      <c r="Z1360" s="285">
        <f>VLOOKUP(F1360,Terceros!A:B,2,FALSE)</f>
        <v>0</v>
      </c>
      <c r="AA1360" s="242">
        <f>VLOOKUP(H1360,CR!A$1:CK$26,89,FALSE)</f>
        <v>0</v>
      </c>
    </row>
    <row r="1361" spans="1:27" x14ac:dyDescent="0.25">
      <c r="A1361" s="5">
        <f t="shared" si="126"/>
        <v>1900</v>
      </c>
      <c r="B1361" s="5">
        <f t="shared" si="127"/>
        <v>1</v>
      </c>
      <c r="C1361" s="5" t="str">
        <f>VLOOKUP(B1361,Tablas!E$1:F$13,2,FALSE)</f>
        <v>1T</v>
      </c>
      <c r="D1361" s="60"/>
      <c r="E1361" s="55"/>
      <c r="F1361" s="243"/>
      <c r="G1361" s="419">
        <f>VLOOKUP(F1361,Terceros!A:C,3,FALSE)</f>
        <v>0</v>
      </c>
      <c r="H1361" s="243"/>
      <c r="I1361" s="56"/>
      <c r="J1361" s="286" t="str">
        <f t="shared" si="128"/>
        <v>n</v>
      </c>
      <c r="K1361" s="286">
        <f>VLOOKUP(F1361,Terceros!A:D,4,FALSE)</f>
        <v>0</v>
      </c>
      <c r="L1361" s="61" t="s">
        <v>63</v>
      </c>
      <c r="M1361" s="57"/>
      <c r="N1361" s="58"/>
      <c r="O1361" s="57">
        <f t="shared" si="130"/>
        <v>0</v>
      </c>
      <c r="P1361" s="59"/>
      <c r="Q1361" s="58"/>
      <c r="R1361" s="57">
        <f t="shared" si="131"/>
        <v>0</v>
      </c>
      <c r="S1361" s="99">
        <f t="shared" si="129"/>
        <v>0</v>
      </c>
      <c r="T1361" s="56"/>
      <c r="U1361" s="60"/>
      <c r="V1361" s="322"/>
      <c r="W1361" s="56"/>
      <c r="X1361" s="242">
        <f>VLOOKUP(F1361,Terceros!A$2:A$301,1,FALSE)</f>
        <v>0</v>
      </c>
      <c r="Y1361" s="238">
        <f>VLOOKUP(H1361,CR!A$3:A$27,1,FALSE)</f>
        <v>0</v>
      </c>
      <c r="Z1361" s="285">
        <f>VLOOKUP(F1361,Terceros!A:B,2,FALSE)</f>
        <v>0</v>
      </c>
      <c r="AA1361" s="242">
        <f>VLOOKUP(H1361,CR!A$1:CK$26,89,FALSE)</f>
        <v>0</v>
      </c>
    </row>
    <row r="1362" spans="1:27" x14ac:dyDescent="0.25">
      <c r="A1362" s="5">
        <f t="shared" si="126"/>
        <v>1900</v>
      </c>
      <c r="B1362" s="5">
        <f t="shared" si="127"/>
        <v>1</v>
      </c>
      <c r="C1362" s="5" t="str">
        <f>VLOOKUP(B1362,Tablas!E$1:F$13,2,FALSE)</f>
        <v>1T</v>
      </c>
      <c r="D1362" s="60"/>
      <c r="E1362" s="55"/>
      <c r="F1362" s="243"/>
      <c r="G1362" s="419">
        <f>VLOOKUP(F1362,Terceros!A:C,3,FALSE)</f>
        <v>0</v>
      </c>
      <c r="H1362" s="243"/>
      <c r="I1362" s="56"/>
      <c r="J1362" s="286" t="str">
        <f t="shared" si="128"/>
        <v>n</v>
      </c>
      <c r="K1362" s="286">
        <f>VLOOKUP(F1362,Terceros!A:D,4,FALSE)</f>
        <v>0</v>
      </c>
      <c r="L1362" s="61" t="s">
        <v>63</v>
      </c>
      <c r="M1362" s="57"/>
      <c r="N1362" s="58"/>
      <c r="O1362" s="57">
        <f t="shared" si="130"/>
        <v>0</v>
      </c>
      <c r="P1362" s="59"/>
      <c r="Q1362" s="58"/>
      <c r="R1362" s="57">
        <f t="shared" si="131"/>
        <v>0</v>
      </c>
      <c r="S1362" s="99">
        <f t="shared" si="129"/>
        <v>0</v>
      </c>
      <c r="T1362" s="56"/>
      <c r="U1362" s="60"/>
      <c r="V1362" s="322"/>
      <c r="W1362" s="56"/>
      <c r="X1362" s="242">
        <f>VLOOKUP(F1362,Terceros!A$2:A$301,1,FALSE)</f>
        <v>0</v>
      </c>
      <c r="Y1362" s="238">
        <f>VLOOKUP(H1362,CR!A$3:A$27,1,FALSE)</f>
        <v>0</v>
      </c>
      <c r="Z1362" s="285">
        <f>VLOOKUP(F1362,Terceros!A:B,2,FALSE)</f>
        <v>0</v>
      </c>
      <c r="AA1362" s="242">
        <f>VLOOKUP(H1362,CR!A$1:CK$26,89,FALSE)</f>
        <v>0</v>
      </c>
    </row>
    <row r="1363" spans="1:27" x14ac:dyDescent="0.25">
      <c r="A1363" s="5">
        <f t="shared" si="126"/>
        <v>1900</v>
      </c>
      <c r="B1363" s="5">
        <f t="shared" si="127"/>
        <v>1</v>
      </c>
      <c r="C1363" s="5" t="str">
        <f>VLOOKUP(B1363,Tablas!E$1:F$13,2,FALSE)</f>
        <v>1T</v>
      </c>
      <c r="D1363" s="60"/>
      <c r="E1363" s="55"/>
      <c r="F1363" s="243"/>
      <c r="G1363" s="419">
        <f>VLOOKUP(F1363,Terceros!A:C,3,FALSE)</f>
        <v>0</v>
      </c>
      <c r="H1363" s="243"/>
      <c r="I1363" s="56"/>
      <c r="J1363" s="286" t="str">
        <f t="shared" si="128"/>
        <v>n</v>
      </c>
      <c r="K1363" s="286">
        <f>VLOOKUP(F1363,Terceros!A:D,4,FALSE)</f>
        <v>0</v>
      </c>
      <c r="L1363" s="61" t="s">
        <v>63</v>
      </c>
      <c r="M1363" s="57"/>
      <c r="N1363" s="58"/>
      <c r="O1363" s="57">
        <f t="shared" si="130"/>
        <v>0</v>
      </c>
      <c r="P1363" s="59"/>
      <c r="Q1363" s="58"/>
      <c r="R1363" s="57">
        <f t="shared" si="131"/>
        <v>0</v>
      </c>
      <c r="S1363" s="99">
        <f t="shared" si="129"/>
        <v>0</v>
      </c>
      <c r="T1363" s="56"/>
      <c r="U1363" s="60"/>
      <c r="V1363" s="322"/>
      <c r="W1363" s="56"/>
      <c r="X1363" s="242">
        <f>VLOOKUP(F1363,Terceros!A$2:A$301,1,FALSE)</f>
        <v>0</v>
      </c>
      <c r="Y1363" s="238">
        <f>VLOOKUP(H1363,CR!A$3:A$27,1,FALSE)</f>
        <v>0</v>
      </c>
      <c r="Z1363" s="285">
        <f>VLOOKUP(F1363,Terceros!A:B,2,FALSE)</f>
        <v>0</v>
      </c>
      <c r="AA1363" s="242">
        <f>VLOOKUP(H1363,CR!A$1:CK$26,89,FALSE)</f>
        <v>0</v>
      </c>
    </row>
    <row r="1364" spans="1:27" x14ac:dyDescent="0.25">
      <c r="A1364" s="5">
        <f t="shared" si="126"/>
        <v>1900</v>
      </c>
      <c r="B1364" s="5">
        <f t="shared" si="127"/>
        <v>1</v>
      </c>
      <c r="C1364" s="5" t="str">
        <f>VLOOKUP(B1364,Tablas!E$1:F$13,2,FALSE)</f>
        <v>1T</v>
      </c>
      <c r="D1364" s="60"/>
      <c r="E1364" s="55"/>
      <c r="F1364" s="243"/>
      <c r="G1364" s="419">
        <f>VLOOKUP(F1364,Terceros!A:C,3,FALSE)</f>
        <v>0</v>
      </c>
      <c r="H1364" s="243"/>
      <c r="I1364" s="56"/>
      <c r="J1364" s="286" t="str">
        <f t="shared" si="128"/>
        <v>n</v>
      </c>
      <c r="K1364" s="286">
        <f>VLOOKUP(F1364,Terceros!A:D,4,FALSE)</f>
        <v>0</v>
      </c>
      <c r="L1364" s="61" t="s">
        <v>63</v>
      </c>
      <c r="M1364" s="57"/>
      <c r="N1364" s="58"/>
      <c r="O1364" s="57">
        <f t="shared" si="130"/>
        <v>0</v>
      </c>
      <c r="P1364" s="59"/>
      <c r="Q1364" s="58"/>
      <c r="R1364" s="57">
        <f t="shared" si="131"/>
        <v>0</v>
      </c>
      <c r="S1364" s="99">
        <f t="shared" si="129"/>
        <v>0</v>
      </c>
      <c r="T1364" s="56"/>
      <c r="U1364" s="60"/>
      <c r="V1364" s="322"/>
      <c r="W1364" s="56"/>
      <c r="X1364" s="242">
        <f>VLOOKUP(F1364,Terceros!A$2:A$301,1,FALSE)</f>
        <v>0</v>
      </c>
      <c r="Y1364" s="238">
        <f>VLOOKUP(H1364,CR!A$3:A$27,1,FALSE)</f>
        <v>0</v>
      </c>
      <c r="Z1364" s="285">
        <f>VLOOKUP(F1364,Terceros!A:B,2,FALSE)</f>
        <v>0</v>
      </c>
      <c r="AA1364" s="242">
        <f>VLOOKUP(H1364,CR!A$1:CK$26,89,FALSE)</f>
        <v>0</v>
      </c>
    </row>
    <row r="1365" spans="1:27" x14ac:dyDescent="0.25">
      <c r="A1365" s="5">
        <f t="shared" si="126"/>
        <v>1900</v>
      </c>
      <c r="B1365" s="5">
        <f t="shared" si="127"/>
        <v>1</v>
      </c>
      <c r="C1365" s="5" t="str">
        <f>VLOOKUP(B1365,Tablas!E$1:F$13,2,FALSE)</f>
        <v>1T</v>
      </c>
      <c r="D1365" s="60"/>
      <c r="E1365" s="55"/>
      <c r="F1365" s="243"/>
      <c r="G1365" s="419">
        <f>VLOOKUP(F1365,Terceros!A:C,3,FALSE)</f>
        <v>0</v>
      </c>
      <c r="H1365" s="243"/>
      <c r="I1365" s="56"/>
      <c r="J1365" s="286" t="str">
        <f t="shared" si="128"/>
        <v>n</v>
      </c>
      <c r="K1365" s="286">
        <f>VLOOKUP(F1365,Terceros!A:D,4,FALSE)</f>
        <v>0</v>
      </c>
      <c r="L1365" s="61" t="s">
        <v>63</v>
      </c>
      <c r="M1365" s="57"/>
      <c r="N1365" s="58"/>
      <c r="O1365" s="57">
        <f t="shared" si="130"/>
        <v>0</v>
      </c>
      <c r="P1365" s="59"/>
      <c r="Q1365" s="58"/>
      <c r="R1365" s="57">
        <f t="shared" si="131"/>
        <v>0</v>
      </c>
      <c r="S1365" s="99">
        <f t="shared" si="129"/>
        <v>0</v>
      </c>
      <c r="T1365" s="56"/>
      <c r="U1365" s="60"/>
      <c r="V1365" s="322"/>
      <c r="W1365" s="56"/>
      <c r="X1365" s="242">
        <f>VLOOKUP(F1365,Terceros!A$2:A$301,1,FALSE)</f>
        <v>0</v>
      </c>
      <c r="Y1365" s="238">
        <f>VLOOKUP(H1365,CR!A$3:A$27,1,FALSE)</f>
        <v>0</v>
      </c>
      <c r="Z1365" s="285">
        <f>VLOOKUP(F1365,Terceros!A:B,2,FALSE)</f>
        <v>0</v>
      </c>
      <c r="AA1365" s="242">
        <f>VLOOKUP(H1365,CR!A$1:CK$26,89,FALSE)</f>
        <v>0</v>
      </c>
    </row>
    <row r="1366" spans="1:27" x14ac:dyDescent="0.25">
      <c r="A1366" s="5">
        <f t="shared" si="126"/>
        <v>1900</v>
      </c>
      <c r="B1366" s="5">
        <f t="shared" si="127"/>
        <v>1</v>
      </c>
      <c r="C1366" s="5" t="str">
        <f>VLOOKUP(B1366,Tablas!E$1:F$13,2,FALSE)</f>
        <v>1T</v>
      </c>
      <c r="D1366" s="60"/>
      <c r="E1366" s="55"/>
      <c r="F1366" s="243"/>
      <c r="G1366" s="419">
        <f>VLOOKUP(F1366,Terceros!A:C,3,FALSE)</f>
        <v>0</v>
      </c>
      <c r="H1366" s="243"/>
      <c r="I1366" s="56"/>
      <c r="J1366" s="286" t="str">
        <f t="shared" si="128"/>
        <v>n</v>
      </c>
      <c r="K1366" s="286">
        <f>VLOOKUP(F1366,Terceros!A:D,4,FALSE)</f>
        <v>0</v>
      </c>
      <c r="L1366" s="61" t="s">
        <v>63</v>
      </c>
      <c r="M1366" s="57"/>
      <c r="N1366" s="58"/>
      <c r="O1366" s="57">
        <f t="shared" si="130"/>
        <v>0</v>
      </c>
      <c r="P1366" s="59"/>
      <c r="Q1366" s="58"/>
      <c r="R1366" s="57">
        <f t="shared" si="131"/>
        <v>0</v>
      </c>
      <c r="S1366" s="99">
        <f t="shared" si="129"/>
        <v>0</v>
      </c>
      <c r="T1366" s="56"/>
      <c r="U1366" s="60"/>
      <c r="V1366" s="322"/>
      <c r="W1366" s="56"/>
      <c r="X1366" s="242">
        <f>VLOOKUP(F1366,Terceros!A$2:A$301,1,FALSE)</f>
        <v>0</v>
      </c>
      <c r="Y1366" s="238">
        <f>VLOOKUP(H1366,CR!A$3:A$27,1,FALSE)</f>
        <v>0</v>
      </c>
      <c r="Z1366" s="285">
        <f>VLOOKUP(F1366,Terceros!A:B,2,FALSE)</f>
        <v>0</v>
      </c>
      <c r="AA1366" s="242">
        <f>VLOOKUP(H1366,CR!A$1:CK$26,89,FALSE)</f>
        <v>0</v>
      </c>
    </row>
    <row r="1367" spans="1:27" x14ac:dyDescent="0.25">
      <c r="A1367" s="5">
        <f t="shared" si="126"/>
        <v>1900</v>
      </c>
      <c r="B1367" s="5">
        <f t="shared" si="127"/>
        <v>1</v>
      </c>
      <c r="C1367" s="5" t="str">
        <f>VLOOKUP(B1367,Tablas!E$1:F$13,2,FALSE)</f>
        <v>1T</v>
      </c>
      <c r="D1367" s="60"/>
      <c r="E1367" s="55"/>
      <c r="F1367" s="243"/>
      <c r="G1367" s="419">
        <f>VLOOKUP(F1367,Terceros!A:C,3,FALSE)</f>
        <v>0</v>
      </c>
      <c r="H1367" s="243"/>
      <c r="I1367" s="56"/>
      <c r="J1367" s="286" t="str">
        <f t="shared" si="128"/>
        <v>n</v>
      </c>
      <c r="K1367" s="286">
        <f>VLOOKUP(F1367,Terceros!A:D,4,FALSE)</f>
        <v>0</v>
      </c>
      <c r="L1367" s="61" t="s">
        <v>63</v>
      </c>
      <c r="M1367" s="57"/>
      <c r="N1367" s="58"/>
      <c r="O1367" s="57">
        <f t="shared" si="130"/>
        <v>0</v>
      </c>
      <c r="P1367" s="59"/>
      <c r="Q1367" s="58"/>
      <c r="R1367" s="57">
        <f t="shared" si="131"/>
        <v>0</v>
      </c>
      <c r="S1367" s="99">
        <f t="shared" si="129"/>
        <v>0</v>
      </c>
      <c r="T1367" s="56"/>
      <c r="U1367" s="60"/>
      <c r="V1367" s="322"/>
      <c r="W1367" s="56"/>
      <c r="X1367" s="242">
        <f>VLOOKUP(F1367,Terceros!A$2:A$301,1,FALSE)</f>
        <v>0</v>
      </c>
      <c r="Y1367" s="238">
        <f>VLOOKUP(H1367,CR!A$3:A$27,1,FALSE)</f>
        <v>0</v>
      </c>
      <c r="Z1367" s="285">
        <f>VLOOKUP(F1367,Terceros!A:B,2,FALSE)</f>
        <v>0</v>
      </c>
      <c r="AA1367" s="242">
        <f>VLOOKUP(H1367,CR!A$1:CK$26,89,FALSE)</f>
        <v>0</v>
      </c>
    </row>
    <row r="1368" spans="1:27" x14ac:dyDescent="0.25">
      <c r="A1368" s="5">
        <f t="shared" si="126"/>
        <v>1900</v>
      </c>
      <c r="B1368" s="5">
        <f t="shared" si="127"/>
        <v>1</v>
      </c>
      <c r="C1368" s="5" t="str">
        <f>VLOOKUP(B1368,Tablas!E$1:F$13,2,FALSE)</f>
        <v>1T</v>
      </c>
      <c r="D1368" s="60"/>
      <c r="E1368" s="55"/>
      <c r="F1368" s="243"/>
      <c r="G1368" s="419">
        <f>VLOOKUP(F1368,Terceros!A:C,3,FALSE)</f>
        <v>0</v>
      </c>
      <c r="H1368" s="243"/>
      <c r="I1368" s="56"/>
      <c r="J1368" s="286" t="str">
        <f t="shared" si="128"/>
        <v>n</v>
      </c>
      <c r="K1368" s="286">
        <f>VLOOKUP(F1368,Terceros!A:D,4,FALSE)</f>
        <v>0</v>
      </c>
      <c r="L1368" s="61" t="s">
        <v>63</v>
      </c>
      <c r="M1368" s="57"/>
      <c r="N1368" s="58"/>
      <c r="O1368" s="57">
        <f t="shared" si="130"/>
        <v>0</v>
      </c>
      <c r="P1368" s="59"/>
      <c r="Q1368" s="58"/>
      <c r="R1368" s="57">
        <f t="shared" si="131"/>
        <v>0</v>
      </c>
      <c r="S1368" s="99">
        <f t="shared" si="129"/>
        <v>0</v>
      </c>
      <c r="T1368" s="56"/>
      <c r="U1368" s="60"/>
      <c r="V1368" s="322"/>
      <c r="W1368" s="56"/>
      <c r="X1368" s="242">
        <f>VLOOKUP(F1368,Terceros!A$2:A$301,1,FALSE)</f>
        <v>0</v>
      </c>
      <c r="Y1368" s="238">
        <f>VLOOKUP(H1368,CR!A$3:A$27,1,FALSE)</f>
        <v>0</v>
      </c>
      <c r="Z1368" s="285">
        <f>VLOOKUP(F1368,Terceros!A:B,2,FALSE)</f>
        <v>0</v>
      </c>
      <c r="AA1368" s="242">
        <f>VLOOKUP(H1368,CR!A$1:CK$26,89,FALSE)</f>
        <v>0</v>
      </c>
    </row>
    <row r="1369" spans="1:27" x14ac:dyDescent="0.25">
      <c r="A1369" s="5">
        <f t="shared" si="126"/>
        <v>1900</v>
      </c>
      <c r="B1369" s="5">
        <f t="shared" si="127"/>
        <v>1</v>
      </c>
      <c r="C1369" s="5" t="str">
        <f>VLOOKUP(B1369,Tablas!E$1:F$13,2,FALSE)</f>
        <v>1T</v>
      </c>
      <c r="D1369" s="60"/>
      <c r="E1369" s="55"/>
      <c r="F1369" s="243"/>
      <c r="G1369" s="419">
        <f>VLOOKUP(F1369,Terceros!A:C,3,FALSE)</f>
        <v>0</v>
      </c>
      <c r="H1369" s="243"/>
      <c r="I1369" s="56"/>
      <c r="J1369" s="286" t="str">
        <f t="shared" si="128"/>
        <v>n</v>
      </c>
      <c r="K1369" s="286">
        <f>VLOOKUP(F1369,Terceros!A:D,4,FALSE)</f>
        <v>0</v>
      </c>
      <c r="L1369" s="61" t="s">
        <v>63</v>
      </c>
      <c r="M1369" s="57"/>
      <c r="N1369" s="58"/>
      <c r="O1369" s="57">
        <f t="shared" si="130"/>
        <v>0</v>
      </c>
      <c r="P1369" s="59"/>
      <c r="Q1369" s="58"/>
      <c r="R1369" s="57">
        <f t="shared" si="131"/>
        <v>0</v>
      </c>
      <c r="S1369" s="99">
        <f t="shared" si="129"/>
        <v>0</v>
      </c>
      <c r="T1369" s="56"/>
      <c r="U1369" s="60"/>
      <c r="V1369" s="322"/>
      <c r="W1369" s="56"/>
      <c r="X1369" s="242">
        <f>VLOOKUP(F1369,Terceros!A$2:A$301,1,FALSE)</f>
        <v>0</v>
      </c>
      <c r="Y1369" s="238">
        <f>VLOOKUP(H1369,CR!A$3:A$27,1,FALSE)</f>
        <v>0</v>
      </c>
      <c r="Z1369" s="285">
        <f>VLOOKUP(F1369,Terceros!A:B,2,FALSE)</f>
        <v>0</v>
      </c>
      <c r="AA1369" s="242">
        <f>VLOOKUP(H1369,CR!A$1:CK$26,89,FALSE)</f>
        <v>0</v>
      </c>
    </row>
    <row r="1370" spans="1:27" x14ac:dyDescent="0.25">
      <c r="A1370" s="5">
        <f t="shared" ref="A1370:A1433" si="132">YEAR(D1370)</f>
        <v>1900</v>
      </c>
      <c r="B1370" s="5">
        <f t="shared" ref="B1370:B1433" si="133">MONTH(D1370)</f>
        <v>1</v>
      </c>
      <c r="C1370" s="5" t="str">
        <f>VLOOKUP(B1370,Tablas!E$1:F$13,2,FALSE)</f>
        <v>1T</v>
      </c>
      <c r="D1370" s="60"/>
      <c r="E1370" s="55"/>
      <c r="F1370" s="243"/>
      <c r="G1370" s="419">
        <f>VLOOKUP(F1370,Terceros!A:C,3,FALSE)</f>
        <v>0</v>
      </c>
      <c r="H1370" s="243"/>
      <c r="I1370" s="56"/>
      <c r="J1370" s="286" t="str">
        <f t="shared" ref="J1370:J1433" si="134">IF(N1370=0,"n",IF(Z1370="Cliente","r","s"))</f>
        <v>n</v>
      </c>
      <c r="K1370" s="286">
        <f>VLOOKUP(F1370,Terceros!A:D,4,FALSE)</f>
        <v>0</v>
      </c>
      <c r="L1370" s="61" t="s">
        <v>63</v>
      </c>
      <c r="M1370" s="57"/>
      <c r="N1370" s="58"/>
      <c r="O1370" s="57">
        <f t="shared" si="130"/>
        <v>0</v>
      </c>
      <c r="P1370" s="59"/>
      <c r="Q1370" s="58"/>
      <c r="R1370" s="57">
        <f t="shared" si="131"/>
        <v>0</v>
      </c>
      <c r="S1370" s="99">
        <f t="shared" ref="S1370:S1433" si="135">+M1370+O1370-R1370</f>
        <v>0</v>
      </c>
      <c r="T1370" s="56"/>
      <c r="U1370" s="60"/>
      <c r="V1370" s="322"/>
      <c r="W1370" s="56"/>
      <c r="X1370" s="242">
        <f>VLOOKUP(F1370,Terceros!A$2:A$301,1,FALSE)</f>
        <v>0</v>
      </c>
      <c r="Y1370" s="238">
        <f>VLOOKUP(H1370,CR!A$3:A$27,1,FALSE)</f>
        <v>0</v>
      </c>
      <c r="Z1370" s="285">
        <f>VLOOKUP(F1370,Terceros!A:B,2,FALSE)</f>
        <v>0</v>
      </c>
      <c r="AA1370" s="242">
        <f>VLOOKUP(H1370,CR!A$1:CK$26,89,FALSE)</f>
        <v>0</v>
      </c>
    </row>
    <row r="1371" spans="1:27" x14ac:dyDescent="0.25">
      <c r="A1371" s="5">
        <f t="shared" si="132"/>
        <v>1900</v>
      </c>
      <c r="B1371" s="5">
        <f t="shared" si="133"/>
        <v>1</v>
      </c>
      <c r="C1371" s="5" t="str">
        <f>VLOOKUP(B1371,Tablas!E$1:F$13,2,FALSE)</f>
        <v>1T</v>
      </c>
      <c r="D1371" s="60"/>
      <c r="E1371" s="55"/>
      <c r="F1371" s="243"/>
      <c r="G1371" s="419">
        <f>VLOOKUP(F1371,Terceros!A:C,3,FALSE)</f>
        <v>0</v>
      </c>
      <c r="H1371" s="243"/>
      <c r="I1371" s="56"/>
      <c r="J1371" s="286" t="str">
        <f t="shared" si="134"/>
        <v>n</v>
      </c>
      <c r="K1371" s="286">
        <f>VLOOKUP(F1371,Terceros!A:D,4,FALSE)</f>
        <v>0</v>
      </c>
      <c r="L1371" s="61" t="s">
        <v>63</v>
      </c>
      <c r="M1371" s="57"/>
      <c r="N1371" s="58"/>
      <c r="O1371" s="57">
        <f t="shared" si="130"/>
        <v>0</v>
      </c>
      <c r="P1371" s="59"/>
      <c r="Q1371" s="58"/>
      <c r="R1371" s="57">
        <f t="shared" si="131"/>
        <v>0</v>
      </c>
      <c r="S1371" s="99">
        <f t="shared" si="135"/>
        <v>0</v>
      </c>
      <c r="T1371" s="56"/>
      <c r="U1371" s="60"/>
      <c r="V1371" s="322"/>
      <c r="W1371" s="56"/>
      <c r="X1371" s="242">
        <f>VLOOKUP(F1371,Terceros!A$2:A$301,1,FALSE)</f>
        <v>0</v>
      </c>
      <c r="Y1371" s="238">
        <f>VLOOKUP(H1371,CR!A$3:A$27,1,FALSE)</f>
        <v>0</v>
      </c>
      <c r="Z1371" s="285">
        <f>VLOOKUP(F1371,Terceros!A:B,2,FALSE)</f>
        <v>0</v>
      </c>
      <c r="AA1371" s="242">
        <f>VLOOKUP(H1371,CR!A$1:CK$26,89,FALSE)</f>
        <v>0</v>
      </c>
    </row>
    <row r="1372" spans="1:27" x14ac:dyDescent="0.25">
      <c r="A1372" s="5">
        <f t="shared" si="132"/>
        <v>1900</v>
      </c>
      <c r="B1372" s="5">
        <f t="shared" si="133"/>
        <v>1</v>
      </c>
      <c r="C1372" s="5" t="str">
        <f>VLOOKUP(B1372,Tablas!E$1:F$13,2,FALSE)</f>
        <v>1T</v>
      </c>
      <c r="D1372" s="60"/>
      <c r="E1372" s="55"/>
      <c r="F1372" s="243"/>
      <c r="G1372" s="419">
        <f>VLOOKUP(F1372,Terceros!A:C,3,FALSE)</f>
        <v>0</v>
      </c>
      <c r="H1372" s="243"/>
      <c r="I1372" s="56"/>
      <c r="J1372" s="286" t="str">
        <f t="shared" si="134"/>
        <v>n</v>
      </c>
      <c r="K1372" s="286">
        <f>VLOOKUP(F1372,Terceros!A:D,4,FALSE)</f>
        <v>0</v>
      </c>
      <c r="L1372" s="61" t="s">
        <v>63</v>
      </c>
      <c r="M1372" s="57"/>
      <c r="N1372" s="58"/>
      <c r="O1372" s="57">
        <f t="shared" si="130"/>
        <v>0</v>
      </c>
      <c r="P1372" s="59"/>
      <c r="Q1372" s="58"/>
      <c r="R1372" s="57">
        <f t="shared" si="131"/>
        <v>0</v>
      </c>
      <c r="S1372" s="99">
        <f t="shared" si="135"/>
        <v>0</v>
      </c>
      <c r="T1372" s="56"/>
      <c r="U1372" s="60"/>
      <c r="V1372" s="322"/>
      <c r="W1372" s="56"/>
      <c r="X1372" s="242">
        <f>VLOOKUP(F1372,Terceros!A$2:A$301,1,FALSE)</f>
        <v>0</v>
      </c>
      <c r="Y1372" s="238">
        <f>VLOOKUP(H1372,CR!A$3:A$27,1,FALSE)</f>
        <v>0</v>
      </c>
      <c r="Z1372" s="285">
        <f>VLOOKUP(F1372,Terceros!A:B,2,FALSE)</f>
        <v>0</v>
      </c>
      <c r="AA1372" s="242">
        <f>VLOOKUP(H1372,CR!A$1:CK$26,89,FALSE)</f>
        <v>0</v>
      </c>
    </row>
    <row r="1373" spans="1:27" x14ac:dyDescent="0.25">
      <c r="A1373" s="5">
        <f t="shared" si="132"/>
        <v>1900</v>
      </c>
      <c r="B1373" s="5">
        <f t="shared" si="133"/>
        <v>1</v>
      </c>
      <c r="C1373" s="5" t="str">
        <f>VLOOKUP(B1373,Tablas!E$1:F$13,2,FALSE)</f>
        <v>1T</v>
      </c>
      <c r="D1373" s="60"/>
      <c r="E1373" s="55"/>
      <c r="F1373" s="243"/>
      <c r="G1373" s="419">
        <f>VLOOKUP(F1373,Terceros!A:C,3,FALSE)</f>
        <v>0</v>
      </c>
      <c r="H1373" s="243"/>
      <c r="I1373" s="56"/>
      <c r="J1373" s="286" t="str">
        <f t="shared" si="134"/>
        <v>n</v>
      </c>
      <c r="K1373" s="286">
        <f>VLOOKUP(F1373,Terceros!A:D,4,FALSE)</f>
        <v>0</v>
      </c>
      <c r="L1373" s="61" t="s">
        <v>63</v>
      </c>
      <c r="M1373" s="57"/>
      <c r="N1373" s="58"/>
      <c r="O1373" s="57">
        <f t="shared" si="130"/>
        <v>0</v>
      </c>
      <c r="P1373" s="59"/>
      <c r="Q1373" s="58"/>
      <c r="R1373" s="57">
        <f t="shared" si="131"/>
        <v>0</v>
      </c>
      <c r="S1373" s="99">
        <f t="shared" si="135"/>
        <v>0</v>
      </c>
      <c r="T1373" s="56"/>
      <c r="U1373" s="60"/>
      <c r="V1373" s="322"/>
      <c r="W1373" s="56"/>
      <c r="X1373" s="242">
        <f>VLOOKUP(F1373,Terceros!A$2:A$301,1,FALSE)</f>
        <v>0</v>
      </c>
      <c r="Y1373" s="238">
        <f>VLOOKUP(H1373,CR!A$3:A$27,1,FALSE)</f>
        <v>0</v>
      </c>
      <c r="Z1373" s="285">
        <f>VLOOKUP(F1373,Terceros!A:B,2,FALSE)</f>
        <v>0</v>
      </c>
      <c r="AA1373" s="242">
        <f>VLOOKUP(H1373,CR!A$1:CK$26,89,FALSE)</f>
        <v>0</v>
      </c>
    </row>
    <row r="1374" spans="1:27" x14ac:dyDescent="0.25">
      <c r="A1374" s="5">
        <f t="shared" si="132"/>
        <v>1900</v>
      </c>
      <c r="B1374" s="5">
        <f t="shared" si="133"/>
        <v>1</v>
      </c>
      <c r="C1374" s="5" t="str">
        <f>VLOOKUP(B1374,Tablas!E$1:F$13,2,FALSE)</f>
        <v>1T</v>
      </c>
      <c r="D1374" s="60"/>
      <c r="E1374" s="55"/>
      <c r="F1374" s="243"/>
      <c r="G1374" s="419">
        <f>VLOOKUP(F1374,Terceros!A:C,3,FALSE)</f>
        <v>0</v>
      </c>
      <c r="H1374" s="243"/>
      <c r="I1374" s="56"/>
      <c r="J1374" s="286" t="str">
        <f t="shared" si="134"/>
        <v>n</v>
      </c>
      <c r="K1374" s="286">
        <f>VLOOKUP(F1374,Terceros!A:D,4,FALSE)</f>
        <v>0</v>
      </c>
      <c r="L1374" s="61" t="s">
        <v>63</v>
      </c>
      <c r="M1374" s="57"/>
      <c r="N1374" s="58"/>
      <c r="O1374" s="57">
        <f t="shared" si="130"/>
        <v>0</v>
      </c>
      <c r="P1374" s="59"/>
      <c r="Q1374" s="58"/>
      <c r="R1374" s="57">
        <f t="shared" si="131"/>
        <v>0</v>
      </c>
      <c r="S1374" s="99">
        <f t="shared" si="135"/>
        <v>0</v>
      </c>
      <c r="T1374" s="56"/>
      <c r="U1374" s="60"/>
      <c r="V1374" s="322"/>
      <c r="W1374" s="56"/>
      <c r="X1374" s="242">
        <f>VLOOKUP(F1374,Terceros!A$2:A$301,1,FALSE)</f>
        <v>0</v>
      </c>
      <c r="Y1374" s="238">
        <f>VLOOKUP(H1374,CR!A$3:A$27,1,FALSE)</f>
        <v>0</v>
      </c>
      <c r="Z1374" s="285">
        <f>VLOOKUP(F1374,Terceros!A:B,2,FALSE)</f>
        <v>0</v>
      </c>
      <c r="AA1374" s="242">
        <f>VLOOKUP(H1374,CR!A$1:CK$26,89,FALSE)</f>
        <v>0</v>
      </c>
    </row>
    <row r="1375" spans="1:27" x14ac:dyDescent="0.25">
      <c r="A1375" s="5">
        <f t="shared" si="132"/>
        <v>1900</v>
      </c>
      <c r="B1375" s="5">
        <f t="shared" si="133"/>
        <v>1</v>
      </c>
      <c r="C1375" s="5" t="str">
        <f>VLOOKUP(B1375,Tablas!E$1:F$13,2,FALSE)</f>
        <v>1T</v>
      </c>
      <c r="D1375" s="60"/>
      <c r="E1375" s="55"/>
      <c r="F1375" s="243"/>
      <c r="G1375" s="419">
        <f>VLOOKUP(F1375,Terceros!A:C,3,FALSE)</f>
        <v>0</v>
      </c>
      <c r="H1375" s="243"/>
      <c r="I1375" s="56"/>
      <c r="J1375" s="286" t="str">
        <f t="shared" si="134"/>
        <v>n</v>
      </c>
      <c r="K1375" s="286">
        <f>VLOOKUP(F1375,Terceros!A:D,4,FALSE)</f>
        <v>0</v>
      </c>
      <c r="L1375" s="61" t="s">
        <v>63</v>
      </c>
      <c r="M1375" s="57"/>
      <c r="N1375" s="58"/>
      <c r="O1375" s="57">
        <f t="shared" si="130"/>
        <v>0</v>
      </c>
      <c r="P1375" s="59"/>
      <c r="Q1375" s="58"/>
      <c r="R1375" s="57">
        <f t="shared" si="131"/>
        <v>0</v>
      </c>
      <c r="S1375" s="99">
        <f t="shared" si="135"/>
        <v>0</v>
      </c>
      <c r="T1375" s="56"/>
      <c r="U1375" s="60"/>
      <c r="V1375" s="322"/>
      <c r="W1375" s="56"/>
      <c r="X1375" s="242">
        <f>VLOOKUP(F1375,Terceros!A$2:A$301,1,FALSE)</f>
        <v>0</v>
      </c>
      <c r="Y1375" s="238">
        <f>VLOOKUP(H1375,CR!A$3:A$27,1,FALSE)</f>
        <v>0</v>
      </c>
      <c r="Z1375" s="285">
        <f>VLOOKUP(F1375,Terceros!A:B,2,FALSE)</f>
        <v>0</v>
      </c>
      <c r="AA1375" s="242">
        <f>VLOOKUP(H1375,CR!A$1:CK$26,89,FALSE)</f>
        <v>0</v>
      </c>
    </row>
    <row r="1376" spans="1:27" x14ac:dyDescent="0.25">
      <c r="A1376" s="5">
        <f t="shared" si="132"/>
        <v>1900</v>
      </c>
      <c r="B1376" s="5">
        <f t="shared" si="133"/>
        <v>1</v>
      </c>
      <c r="C1376" s="5" t="str">
        <f>VLOOKUP(B1376,Tablas!E$1:F$13,2,FALSE)</f>
        <v>1T</v>
      </c>
      <c r="D1376" s="60"/>
      <c r="E1376" s="55"/>
      <c r="F1376" s="243"/>
      <c r="G1376" s="419">
        <f>VLOOKUP(F1376,Terceros!A:C,3,FALSE)</f>
        <v>0</v>
      </c>
      <c r="H1376" s="243"/>
      <c r="I1376" s="56"/>
      <c r="J1376" s="286" t="str">
        <f t="shared" si="134"/>
        <v>n</v>
      </c>
      <c r="K1376" s="286">
        <f>VLOOKUP(F1376,Terceros!A:D,4,FALSE)</f>
        <v>0</v>
      </c>
      <c r="L1376" s="61" t="s">
        <v>63</v>
      </c>
      <c r="M1376" s="57"/>
      <c r="N1376" s="58"/>
      <c r="O1376" s="57">
        <f t="shared" si="130"/>
        <v>0</v>
      </c>
      <c r="P1376" s="59"/>
      <c r="Q1376" s="58"/>
      <c r="R1376" s="57">
        <f t="shared" si="131"/>
        <v>0</v>
      </c>
      <c r="S1376" s="99">
        <f t="shared" si="135"/>
        <v>0</v>
      </c>
      <c r="T1376" s="56"/>
      <c r="U1376" s="60"/>
      <c r="V1376" s="322"/>
      <c r="W1376" s="56"/>
      <c r="X1376" s="242">
        <f>VLOOKUP(F1376,Terceros!A$2:A$301,1,FALSE)</f>
        <v>0</v>
      </c>
      <c r="Y1376" s="238">
        <f>VLOOKUP(H1376,CR!A$3:A$27,1,FALSE)</f>
        <v>0</v>
      </c>
      <c r="Z1376" s="285">
        <f>VLOOKUP(F1376,Terceros!A:B,2,FALSE)</f>
        <v>0</v>
      </c>
      <c r="AA1376" s="242">
        <f>VLOOKUP(H1376,CR!A$1:CK$26,89,FALSE)</f>
        <v>0</v>
      </c>
    </row>
    <row r="1377" spans="1:27" x14ac:dyDescent="0.25">
      <c r="A1377" s="5">
        <f t="shared" si="132"/>
        <v>1900</v>
      </c>
      <c r="B1377" s="5">
        <f t="shared" si="133"/>
        <v>1</v>
      </c>
      <c r="C1377" s="5" t="str">
        <f>VLOOKUP(B1377,Tablas!E$1:F$13,2,FALSE)</f>
        <v>1T</v>
      </c>
      <c r="D1377" s="60"/>
      <c r="E1377" s="55"/>
      <c r="F1377" s="243"/>
      <c r="G1377" s="419">
        <f>VLOOKUP(F1377,Terceros!A:C,3,FALSE)</f>
        <v>0</v>
      </c>
      <c r="H1377" s="243"/>
      <c r="I1377" s="56"/>
      <c r="J1377" s="286" t="str">
        <f t="shared" si="134"/>
        <v>n</v>
      </c>
      <c r="K1377" s="286">
        <f>VLOOKUP(F1377,Terceros!A:D,4,FALSE)</f>
        <v>0</v>
      </c>
      <c r="L1377" s="61" t="s">
        <v>63</v>
      </c>
      <c r="M1377" s="57"/>
      <c r="N1377" s="58"/>
      <c r="O1377" s="57">
        <f t="shared" si="130"/>
        <v>0</v>
      </c>
      <c r="P1377" s="59"/>
      <c r="Q1377" s="58"/>
      <c r="R1377" s="57">
        <f t="shared" si="131"/>
        <v>0</v>
      </c>
      <c r="S1377" s="99">
        <f t="shared" si="135"/>
        <v>0</v>
      </c>
      <c r="T1377" s="56"/>
      <c r="U1377" s="60"/>
      <c r="V1377" s="322"/>
      <c r="W1377" s="56"/>
      <c r="X1377" s="242">
        <f>VLOOKUP(F1377,Terceros!A$2:A$301,1,FALSE)</f>
        <v>0</v>
      </c>
      <c r="Y1377" s="238">
        <f>VLOOKUP(H1377,CR!A$3:A$27,1,FALSE)</f>
        <v>0</v>
      </c>
      <c r="Z1377" s="285">
        <f>VLOOKUP(F1377,Terceros!A:B,2,FALSE)</f>
        <v>0</v>
      </c>
      <c r="AA1377" s="242">
        <f>VLOOKUP(H1377,CR!A$1:CK$26,89,FALSE)</f>
        <v>0</v>
      </c>
    </row>
    <row r="1378" spans="1:27" x14ac:dyDescent="0.25">
      <c r="A1378" s="5">
        <f t="shared" si="132"/>
        <v>1900</v>
      </c>
      <c r="B1378" s="5">
        <f t="shared" si="133"/>
        <v>1</v>
      </c>
      <c r="C1378" s="5" t="str">
        <f>VLOOKUP(B1378,Tablas!E$1:F$13,2,FALSE)</f>
        <v>1T</v>
      </c>
      <c r="D1378" s="60"/>
      <c r="E1378" s="55"/>
      <c r="F1378" s="243"/>
      <c r="G1378" s="419">
        <f>VLOOKUP(F1378,Terceros!A:C,3,FALSE)</f>
        <v>0</v>
      </c>
      <c r="H1378" s="243"/>
      <c r="I1378" s="56"/>
      <c r="J1378" s="286" t="str">
        <f t="shared" si="134"/>
        <v>n</v>
      </c>
      <c r="K1378" s="286">
        <f>VLOOKUP(F1378,Terceros!A:D,4,FALSE)</f>
        <v>0</v>
      </c>
      <c r="L1378" s="61" t="s">
        <v>63</v>
      </c>
      <c r="M1378" s="57"/>
      <c r="N1378" s="58"/>
      <c r="O1378" s="57">
        <f t="shared" si="130"/>
        <v>0</v>
      </c>
      <c r="P1378" s="59"/>
      <c r="Q1378" s="58"/>
      <c r="R1378" s="57">
        <f t="shared" si="131"/>
        <v>0</v>
      </c>
      <c r="S1378" s="99">
        <f t="shared" si="135"/>
        <v>0</v>
      </c>
      <c r="T1378" s="56"/>
      <c r="U1378" s="60"/>
      <c r="V1378" s="322"/>
      <c r="W1378" s="56"/>
      <c r="X1378" s="242">
        <f>VLOOKUP(F1378,Terceros!A$2:A$301,1,FALSE)</f>
        <v>0</v>
      </c>
      <c r="Y1378" s="238">
        <f>VLOOKUP(H1378,CR!A$3:A$27,1,FALSE)</f>
        <v>0</v>
      </c>
      <c r="Z1378" s="285">
        <f>VLOOKUP(F1378,Terceros!A:B,2,FALSE)</f>
        <v>0</v>
      </c>
      <c r="AA1378" s="242">
        <f>VLOOKUP(H1378,CR!A$1:CK$26,89,FALSE)</f>
        <v>0</v>
      </c>
    </row>
    <row r="1379" spans="1:27" x14ac:dyDescent="0.25">
      <c r="A1379" s="5">
        <f t="shared" si="132"/>
        <v>1900</v>
      </c>
      <c r="B1379" s="5">
        <f t="shared" si="133"/>
        <v>1</v>
      </c>
      <c r="C1379" s="5" t="str">
        <f>VLOOKUP(B1379,Tablas!E$1:F$13,2,FALSE)</f>
        <v>1T</v>
      </c>
      <c r="D1379" s="60"/>
      <c r="E1379" s="55"/>
      <c r="F1379" s="243"/>
      <c r="G1379" s="419">
        <f>VLOOKUP(F1379,Terceros!A:C,3,FALSE)</f>
        <v>0</v>
      </c>
      <c r="H1379" s="243"/>
      <c r="I1379" s="56"/>
      <c r="J1379" s="286" t="str">
        <f t="shared" si="134"/>
        <v>n</v>
      </c>
      <c r="K1379" s="286">
        <f>VLOOKUP(F1379,Terceros!A:D,4,FALSE)</f>
        <v>0</v>
      </c>
      <c r="L1379" s="61" t="s">
        <v>63</v>
      </c>
      <c r="M1379" s="57"/>
      <c r="N1379" s="58"/>
      <c r="O1379" s="57">
        <f t="shared" si="130"/>
        <v>0</v>
      </c>
      <c r="P1379" s="59"/>
      <c r="Q1379" s="58"/>
      <c r="R1379" s="57">
        <f t="shared" si="131"/>
        <v>0</v>
      </c>
      <c r="S1379" s="99">
        <f t="shared" si="135"/>
        <v>0</v>
      </c>
      <c r="T1379" s="56"/>
      <c r="U1379" s="60"/>
      <c r="V1379" s="322"/>
      <c r="W1379" s="56"/>
      <c r="X1379" s="242">
        <f>VLOOKUP(F1379,Terceros!A$2:A$301,1,FALSE)</f>
        <v>0</v>
      </c>
      <c r="Y1379" s="238">
        <f>VLOOKUP(H1379,CR!A$3:A$27,1,FALSE)</f>
        <v>0</v>
      </c>
      <c r="Z1379" s="285">
        <f>VLOOKUP(F1379,Terceros!A:B,2,FALSE)</f>
        <v>0</v>
      </c>
      <c r="AA1379" s="242">
        <f>VLOOKUP(H1379,CR!A$1:CK$26,89,FALSE)</f>
        <v>0</v>
      </c>
    </row>
    <row r="1380" spans="1:27" x14ac:dyDescent="0.25">
      <c r="A1380" s="5">
        <f t="shared" si="132"/>
        <v>1900</v>
      </c>
      <c r="B1380" s="5">
        <f t="shared" si="133"/>
        <v>1</v>
      </c>
      <c r="C1380" s="5" t="str">
        <f>VLOOKUP(B1380,Tablas!E$1:F$13,2,FALSE)</f>
        <v>1T</v>
      </c>
      <c r="D1380" s="60"/>
      <c r="E1380" s="55"/>
      <c r="F1380" s="243"/>
      <c r="G1380" s="419">
        <f>VLOOKUP(F1380,Terceros!A:C,3,FALSE)</f>
        <v>0</v>
      </c>
      <c r="H1380" s="243"/>
      <c r="I1380" s="56"/>
      <c r="J1380" s="286" t="str">
        <f t="shared" si="134"/>
        <v>n</v>
      </c>
      <c r="K1380" s="286">
        <f>VLOOKUP(F1380,Terceros!A:D,4,FALSE)</f>
        <v>0</v>
      </c>
      <c r="L1380" s="61" t="s">
        <v>63</v>
      </c>
      <c r="M1380" s="57"/>
      <c r="N1380" s="58"/>
      <c r="O1380" s="57">
        <f t="shared" si="130"/>
        <v>0</v>
      </c>
      <c r="P1380" s="59"/>
      <c r="Q1380" s="58"/>
      <c r="R1380" s="57">
        <f t="shared" si="131"/>
        <v>0</v>
      </c>
      <c r="S1380" s="99">
        <f t="shared" si="135"/>
        <v>0</v>
      </c>
      <c r="T1380" s="56"/>
      <c r="U1380" s="60"/>
      <c r="V1380" s="322"/>
      <c r="W1380" s="56"/>
      <c r="X1380" s="242">
        <f>VLOOKUP(F1380,Terceros!A$2:A$301,1,FALSE)</f>
        <v>0</v>
      </c>
      <c r="Y1380" s="238">
        <f>VLOOKUP(H1380,CR!A$3:A$27,1,FALSE)</f>
        <v>0</v>
      </c>
      <c r="Z1380" s="285">
        <f>VLOOKUP(F1380,Terceros!A:B,2,FALSE)</f>
        <v>0</v>
      </c>
      <c r="AA1380" s="242">
        <f>VLOOKUP(H1380,CR!A$1:CK$26,89,FALSE)</f>
        <v>0</v>
      </c>
    </row>
    <row r="1381" spans="1:27" x14ac:dyDescent="0.25">
      <c r="A1381" s="5">
        <f t="shared" si="132"/>
        <v>1900</v>
      </c>
      <c r="B1381" s="5">
        <f t="shared" si="133"/>
        <v>1</v>
      </c>
      <c r="C1381" s="5" t="str">
        <f>VLOOKUP(B1381,Tablas!E$1:F$13,2,FALSE)</f>
        <v>1T</v>
      </c>
      <c r="D1381" s="60"/>
      <c r="E1381" s="55"/>
      <c r="F1381" s="243"/>
      <c r="G1381" s="419">
        <f>VLOOKUP(F1381,Terceros!A:C,3,FALSE)</f>
        <v>0</v>
      </c>
      <c r="H1381" s="243"/>
      <c r="I1381" s="56"/>
      <c r="J1381" s="286" t="str">
        <f t="shared" si="134"/>
        <v>n</v>
      </c>
      <c r="K1381" s="286">
        <f>VLOOKUP(F1381,Terceros!A:D,4,FALSE)</f>
        <v>0</v>
      </c>
      <c r="L1381" s="61" t="s">
        <v>63</v>
      </c>
      <c r="M1381" s="57"/>
      <c r="N1381" s="58"/>
      <c r="O1381" s="57">
        <f t="shared" si="130"/>
        <v>0</v>
      </c>
      <c r="P1381" s="59"/>
      <c r="Q1381" s="58"/>
      <c r="R1381" s="57">
        <f t="shared" si="131"/>
        <v>0</v>
      </c>
      <c r="S1381" s="99">
        <f t="shared" si="135"/>
        <v>0</v>
      </c>
      <c r="T1381" s="56"/>
      <c r="U1381" s="60"/>
      <c r="V1381" s="322"/>
      <c r="W1381" s="56"/>
      <c r="X1381" s="242">
        <f>VLOOKUP(F1381,Terceros!A$2:A$301,1,FALSE)</f>
        <v>0</v>
      </c>
      <c r="Y1381" s="238">
        <f>VLOOKUP(H1381,CR!A$3:A$27,1,FALSE)</f>
        <v>0</v>
      </c>
      <c r="Z1381" s="285">
        <f>VLOOKUP(F1381,Terceros!A:B,2,FALSE)</f>
        <v>0</v>
      </c>
      <c r="AA1381" s="242">
        <f>VLOOKUP(H1381,CR!A$1:CK$26,89,FALSE)</f>
        <v>0</v>
      </c>
    </row>
    <row r="1382" spans="1:27" x14ac:dyDescent="0.25">
      <c r="A1382" s="5">
        <f t="shared" si="132"/>
        <v>1900</v>
      </c>
      <c r="B1382" s="5">
        <f t="shared" si="133"/>
        <v>1</v>
      </c>
      <c r="C1382" s="5" t="str">
        <f>VLOOKUP(B1382,Tablas!E$1:F$13,2,FALSE)</f>
        <v>1T</v>
      </c>
      <c r="D1382" s="60"/>
      <c r="E1382" s="55"/>
      <c r="F1382" s="243"/>
      <c r="G1382" s="419">
        <f>VLOOKUP(F1382,Terceros!A:C,3,FALSE)</f>
        <v>0</v>
      </c>
      <c r="H1382" s="243"/>
      <c r="I1382" s="56"/>
      <c r="J1382" s="286" t="str">
        <f t="shared" si="134"/>
        <v>n</v>
      </c>
      <c r="K1382" s="286">
        <f>VLOOKUP(F1382,Terceros!A:D,4,FALSE)</f>
        <v>0</v>
      </c>
      <c r="L1382" s="61" t="s">
        <v>63</v>
      </c>
      <c r="M1382" s="57"/>
      <c r="N1382" s="58"/>
      <c r="O1382" s="57">
        <f t="shared" si="130"/>
        <v>0</v>
      </c>
      <c r="P1382" s="59"/>
      <c r="Q1382" s="58"/>
      <c r="R1382" s="57">
        <f t="shared" si="131"/>
        <v>0</v>
      </c>
      <c r="S1382" s="99">
        <f t="shared" si="135"/>
        <v>0</v>
      </c>
      <c r="T1382" s="56"/>
      <c r="U1382" s="60"/>
      <c r="V1382" s="322"/>
      <c r="W1382" s="56"/>
      <c r="X1382" s="242">
        <f>VLOOKUP(F1382,Terceros!A$2:A$301,1,FALSE)</f>
        <v>0</v>
      </c>
      <c r="Y1382" s="238">
        <f>VLOOKUP(H1382,CR!A$3:A$27,1,FALSE)</f>
        <v>0</v>
      </c>
      <c r="Z1382" s="285">
        <f>VLOOKUP(F1382,Terceros!A:B,2,FALSE)</f>
        <v>0</v>
      </c>
      <c r="AA1382" s="242">
        <f>VLOOKUP(H1382,CR!A$1:CK$26,89,FALSE)</f>
        <v>0</v>
      </c>
    </row>
    <row r="1383" spans="1:27" x14ac:dyDescent="0.25">
      <c r="A1383" s="5">
        <f t="shared" si="132"/>
        <v>1900</v>
      </c>
      <c r="B1383" s="5">
        <f t="shared" si="133"/>
        <v>1</v>
      </c>
      <c r="C1383" s="5" t="str">
        <f>VLOOKUP(B1383,Tablas!E$1:F$13,2,FALSE)</f>
        <v>1T</v>
      </c>
      <c r="D1383" s="60"/>
      <c r="E1383" s="55"/>
      <c r="F1383" s="243"/>
      <c r="G1383" s="419">
        <f>VLOOKUP(F1383,Terceros!A:C,3,FALSE)</f>
        <v>0</v>
      </c>
      <c r="H1383" s="243"/>
      <c r="I1383" s="56"/>
      <c r="J1383" s="286" t="str">
        <f t="shared" si="134"/>
        <v>n</v>
      </c>
      <c r="K1383" s="286">
        <f>VLOOKUP(F1383,Terceros!A:D,4,FALSE)</f>
        <v>0</v>
      </c>
      <c r="L1383" s="61" t="s">
        <v>63</v>
      </c>
      <c r="M1383" s="57"/>
      <c r="N1383" s="58"/>
      <c r="O1383" s="57">
        <f t="shared" si="130"/>
        <v>0</v>
      </c>
      <c r="P1383" s="59"/>
      <c r="Q1383" s="58"/>
      <c r="R1383" s="57">
        <f t="shared" si="131"/>
        <v>0</v>
      </c>
      <c r="S1383" s="99">
        <f t="shared" si="135"/>
        <v>0</v>
      </c>
      <c r="T1383" s="56"/>
      <c r="U1383" s="60"/>
      <c r="V1383" s="322"/>
      <c r="W1383" s="56"/>
      <c r="X1383" s="242">
        <f>VLOOKUP(F1383,Terceros!A$2:A$301,1,FALSE)</f>
        <v>0</v>
      </c>
      <c r="Y1383" s="238">
        <f>VLOOKUP(H1383,CR!A$3:A$27,1,FALSE)</f>
        <v>0</v>
      </c>
      <c r="Z1383" s="285">
        <f>VLOOKUP(F1383,Terceros!A:B,2,FALSE)</f>
        <v>0</v>
      </c>
      <c r="AA1383" s="242">
        <f>VLOOKUP(H1383,CR!A$1:CK$26,89,FALSE)</f>
        <v>0</v>
      </c>
    </row>
    <row r="1384" spans="1:27" x14ac:dyDescent="0.25">
      <c r="A1384" s="5">
        <f t="shared" si="132"/>
        <v>1900</v>
      </c>
      <c r="B1384" s="5">
        <f t="shared" si="133"/>
        <v>1</v>
      </c>
      <c r="C1384" s="5" t="str">
        <f>VLOOKUP(B1384,Tablas!E$1:F$13,2,FALSE)</f>
        <v>1T</v>
      </c>
      <c r="D1384" s="60"/>
      <c r="E1384" s="55"/>
      <c r="F1384" s="243"/>
      <c r="G1384" s="419">
        <f>VLOOKUP(F1384,Terceros!A:C,3,FALSE)</f>
        <v>0</v>
      </c>
      <c r="H1384" s="243"/>
      <c r="I1384" s="56"/>
      <c r="J1384" s="286" t="str">
        <f t="shared" si="134"/>
        <v>n</v>
      </c>
      <c r="K1384" s="286">
        <f>VLOOKUP(F1384,Terceros!A:D,4,FALSE)</f>
        <v>0</v>
      </c>
      <c r="L1384" s="61" t="s">
        <v>63</v>
      </c>
      <c r="M1384" s="57"/>
      <c r="N1384" s="58"/>
      <c r="O1384" s="57">
        <f t="shared" si="130"/>
        <v>0</v>
      </c>
      <c r="P1384" s="59"/>
      <c r="Q1384" s="58"/>
      <c r="R1384" s="57">
        <f t="shared" si="131"/>
        <v>0</v>
      </c>
      <c r="S1384" s="99">
        <f t="shared" si="135"/>
        <v>0</v>
      </c>
      <c r="T1384" s="56"/>
      <c r="U1384" s="60"/>
      <c r="V1384" s="322"/>
      <c r="W1384" s="56"/>
      <c r="X1384" s="242">
        <f>VLOOKUP(F1384,Terceros!A$2:A$301,1,FALSE)</f>
        <v>0</v>
      </c>
      <c r="Y1384" s="238">
        <f>VLOOKUP(H1384,CR!A$3:A$27,1,FALSE)</f>
        <v>0</v>
      </c>
      <c r="Z1384" s="285">
        <f>VLOOKUP(F1384,Terceros!A:B,2,FALSE)</f>
        <v>0</v>
      </c>
      <c r="AA1384" s="242">
        <f>VLOOKUP(H1384,CR!A$1:CK$26,89,FALSE)</f>
        <v>0</v>
      </c>
    </row>
    <row r="1385" spans="1:27" x14ac:dyDescent="0.25">
      <c r="A1385" s="5">
        <f t="shared" si="132"/>
        <v>1900</v>
      </c>
      <c r="B1385" s="5">
        <f t="shared" si="133"/>
        <v>1</v>
      </c>
      <c r="C1385" s="5" t="str">
        <f>VLOOKUP(B1385,Tablas!E$1:F$13,2,FALSE)</f>
        <v>1T</v>
      </c>
      <c r="D1385" s="60"/>
      <c r="E1385" s="55"/>
      <c r="F1385" s="243"/>
      <c r="G1385" s="419">
        <f>VLOOKUP(F1385,Terceros!A:C,3,FALSE)</f>
        <v>0</v>
      </c>
      <c r="H1385" s="243"/>
      <c r="I1385" s="56"/>
      <c r="J1385" s="286" t="str">
        <f t="shared" si="134"/>
        <v>n</v>
      </c>
      <c r="K1385" s="286">
        <f>VLOOKUP(F1385,Terceros!A:D,4,FALSE)</f>
        <v>0</v>
      </c>
      <c r="L1385" s="61" t="s">
        <v>63</v>
      </c>
      <c r="M1385" s="57"/>
      <c r="N1385" s="58"/>
      <c r="O1385" s="57">
        <f t="shared" si="130"/>
        <v>0</v>
      </c>
      <c r="P1385" s="59"/>
      <c r="Q1385" s="58"/>
      <c r="R1385" s="57">
        <f t="shared" si="131"/>
        <v>0</v>
      </c>
      <c r="S1385" s="99">
        <f t="shared" si="135"/>
        <v>0</v>
      </c>
      <c r="T1385" s="56"/>
      <c r="U1385" s="60"/>
      <c r="V1385" s="322"/>
      <c r="W1385" s="56"/>
      <c r="X1385" s="242">
        <f>VLOOKUP(F1385,Terceros!A$2:A$301,1,FALSE)</f>
        <v>0</v>
      </c>
      <c r="Y1385" s="238">
        <f>VLOOKUP(H1385,CR!A$3:A$27,1,FALSE)</f>
        <v>0</v>
      </c>
      <c r="Z1385" s="285">
        <f>VLOOKUP(F1385,Terceros!A:B,2,FALSE)</f>
        <v>0</v>
      </c>
      <c r="AA1385" s="242">
        <f>VLOOKUP(H1385,CR!A$1:CK$26,89,FALSE)</f>
        <v>0</v>
      </c>
    </row>
    <row r="1386" spans="1:27" x14ac:dyDescent="0.25">
      <c r="A1386" s="5">
        <f t="shared" si="132"/>
        <v>1900</v>
      </c>
      <c r="B1386" s="5">
        <f t="shared" si="133"/>
        <v>1</v>
      </c>
      <c r="C1386" s="5" t="str">
        <f>VLOOKUP(B1386,Tablas!E$1:F$13,2,FALSE)</f>
        <v>1T</v>
      </c>
      <c r="D1386" s="60"/>
      <c r="E1386" s="55"/>
      <c r="F1386" s="243"/>
      <c r="G1386" s="419">
        <f>VLOOKUP(F1386,Terceros!A:C,3,FALSE)</f>
        <v>0</v>
      </c>
      <c r="H1386" s="243"/>
      <c r="I1386" s="56"/>
      <c r="J1386" s="286" t="str">
        <f t="shared" si="134"/>
        <v>n</v>
      </c>
      <c r="K1386" s="286">
        <f>VLOOKUP(F1386,Terceros!A:D,4,FALSE)</f>
        <v>0</v>
      </c>
      <c r="L1386" s="61" t="s">
        <v>63</v>
      </c>
      <c r="M1386" s="57"/>
      <c r="N1386" s="58"/>
      <c r="O1386" s="57">
        <f t="shared" si="130"/>
        <v>0</v>
      </c>
      <c r="P1386" s="59"/>
      <c r="Q1386" s="58"/>
      <c r="R1386" s="57">
        <f t="shared" si="131"/>
        <v>0</v>
      </c>
      <c r="S1386" s="99">
        <f t="shared" si="135"/>
        <v>0</v>
      </c>
      <c r="T1386" s="56"/>
      <c r="U1386" s="60"/>
      <c r="V1386" s="322"/>
      <c r="W1386" s="56"/>
      <c r="X1386" s="242">
        <f>VLOOKUP(F1386,Terceros!A$2:A$301,1,FALSE)</f>
        <v>0</v>
      </c>
      <c r="Y1386" s="238">
        <f>VLOOKUP(H1386,CR!A$3:A$27,1,FALSE)</f>
        <v>0</v>
      </c>
      <c r="Z1386" s="285">
        <f>VLOOKUP(F1386,Terceros!A:B,2,FALSE)</f>
        <v>0</v>
      </c>
      <c r="AA1386" s="242">
        <f>VLOOKUP(H1386,CR!A$1:CK$26,89,FALSE)</f>
        <v>0</v>
      </c>
    </row>
    <row r="1387" spans="1:27" x14ac:dyDescent="0.25">
      <c r="A1387" s="5">
        <f t="shared" si="132"/>
        <v>1900</v>
      </c>
      <c r="B1387" s="5">
        <f t="shared" si="133"/>
        <v>1</v>
      </c>
      <c r="C1387" s="5" t="str">
        <f>VLOOKUP(B1387,Tablas!E$1:F$13,2,FALSE)</f>
        <v>1T</v>
      </c>
      <c r="D1387" s="60"/>
      <c r="E1387" s="55"/>
      <c r="F1387" s="243"/>
      <c r="G1387" s="419">
        <f>VLOOKUP(F1387,Terceros!A:C,3,FALSE)</f>
        <v>0</v>
      </c>
      <c r="H1387" s="243"/>
      <c r="I1387" s="56"/>
      <c r="J1387" s="286" t="str">
        <f t="shared" si="134"/>
        <v>n</v>
      </c>
      <c r="K1387" s="286">
        <f>VLOOKUP(F1387,Terceros!A:D,4,FALSE)</f>
        <v>0</v>
      </c>
      <c r="L1387" s="61" t="s">
        <v>63</v>
      </c>
      <c r="M1387" s="57"/>
      <c r="N1387" s="58"/>
      <c r="O1387" s="57">
        <f t="shared" si="130"/>
        <v>0</v>
      </c>
      <c r="P1387" s="59"/>
      <c r="Q1387" s="58"/>
      <c r="R1387" s="57">
        <f t="shared" si="131"/>
        <v>0</v>
      </c>
      <c r="S1387" s="99">
        <f t="shared" si="135"/>
        <v>0</v>
      </c>
      <c r="T1387" s="56"/>
      <c r="U1387" s="60"/>
      <c r="V1387" s="322"/>
      <c r="W1387" s="56"/>
      <c r="X1387" s="242">
        <f>VLOOKUP(F1387,Terceros!A$2:A$301,1,FALSE)</f>
        <v>0</v>
      </c>
      <c r="Y1387" s="238">
        <f>VLOOKUP(H1387,CR!A$3:A$27,1,FALSE)</f>
        <v>0</v>
      </c>
      <c r="Z1387" s="285">
        <f>VLOOKUP(F1387,Terceros!A:B,2,FALSE)</f>
        <v>0</v>
      </c>
      <c r="AA1387" s="242">
        <f>VLOOKUP(H1387,CR!A$1:CK$26,89,FALSE)</f>
        <v>0</v>
      </c>
    </row>
    <row r="1388" spans="1:27" x14ac:dyDescent="0.25">
      <c r="A1388" s="5">
        <f t="shared" si="132"/>
        <v>1900</v>
      </c>
      <c r="B1388" s="5">
        <f t="shared" si="133"/>
        <v>1</v>
      </c>
      <c r="C1388" s="5" t="str">
        <f>VLOOKUP(B1388,Tablas!E$1:F$13,2,FALSE)</f>
        <v>1T</v>
      </c>
      <c r="D1388" s="60"/>
      <c r="E1388" s="55"/>
      <c r="F1388" s="243"/>
      <c r="G1388" s="419">
        <f>VLOOKUP(F1388,Terceros!A:C,3,FALSE)</f>
        <v>0</v>
      </c>
      <c r="H1388" s="243"/>
      <c r="I1388" s="56"/>
      <c r="J1388" s="286" t="str">
        <f t="shared" si="134"/>
        <v>n</v>
      </c>
      <c r="K1388" s="286">
        <f>VLOOKUP(F1388,Terceros!A:D,4,FALSE)</f>
        <v>0</v>
      </c>
      <c r="L1388" s="61" t="s">
        <v>63</v>
      </c>
      <c r="M1388" s="57"/>
      <c r="N1388" s="58"/>
      <c r="O1388" s="57">
        <f t="shared" si="130"/>
        <v>0</v>
      </c>
      <c r="P1388" s="59"/>
      <c r="Q1388" s="58"/>
      <c r="R1388" s="57">
        <f t="shared" si="131"/>
        <v>0</v>
      </c>
      <c r="S1388" s="99">
        <f t="shared" si="135"/>
        <v>0</v>
      </c>
      <c r="T1388" s="56"/>
      <c r="U1388" s="60"/>
      <c r="V1388" s="322"/>
      <c r="W1388" s="56"/>
      <c r="X1388" s="242">
        <f>VLOOKUP(F1388,Terceros!A$2:A$301,1,FALSE)</f>
        <v>0</v>
      </c>
      <c r="Y1388" s="238">
        <f>VLOOKUP(H1388,CR!A$3:A$27,1,FALSE)</f>
        <v>0</v>
      </c>
      <c r="Z1388" s="285">
        <f>VLOOKUP(F1388,Terceros!A:B,2,FALSE)</f>
        <v>0</v>
      </c>
      <c r="AA1388" s="242">
        <f>VLOOKUP(H1388,CR!A$1:CK$26,89,FALSE)</f>
        <v>0</v>
      </c>
    </row>
    <row r="1389" spans="1:27" x14ac:dyDescent="0.25">
      <c r="A1389" s="5">
        <f t="shared" si="132"/>
        <v>1900</v>
      </c>
      <c r="B1389" s="5">
        <f t="shared" si="133"/>
        <v>1</v>
      </c>
      <c r="C1389" s="5" t="str">
        <f>VLOOKUP(B1389,Tablas!E$1:F$13,2,FALSE)</f>
        <v>1T</v>
      </c>
      <c r="D1389" s="60"/>
      <c r="E1389" s="55"/>
      <c r="F1389" s="243"/>
      <c r="G1389" s="419">
        <f>VLOOKUP(F1389,Terceros!A:C,3,FALSE)</f>
        <v>0</v>
      </c>
      <c r="H1389" s="243"/>
      <c r="I1389" s="56"/>
      <c r="J1389" s="286" t="str">
        <f t="shared" si="134"/>
        <v>n</v>
      </c>
      <c r="K1389" s="286">
        <f>VLOOKUP(F1389,Terceros!A:D,4,FALSE)</f>
        <v>0</v>
      </c>
      <c r="L1389" s="61" t="s">
        <v>63</v>
      </c>
      <c r="M1389" s="57"/>
      <c r="N1389" s="58"/>
      <c r="O1389" s="57">
        <f t="shared" si="130"/>
        <v>0</v>
      </c>
      <c r="P1389" s="59"/>
      <c r="Q1389" s="58"/>
      <c r="R1389" s="57">
        <f t="shared" si="131"/>
        <v>0</v>
      </c>
      <c r="S1389" s="99">
        <f t="shared" si="135"/>
        <v>0</v>
      </c>
      <c r="T1389" s="56"/>
      <c r="U1389" s="60"/>
      <c r="V1389" s="322"/>
      <c r="W1389" s="56"/>
      <c r="X1389" s="242">
        <f>VLOOKUP(F1389,Terceros!A$2:A$301,1,FALSE)</f>
        <v>0</v>
      </c>
      <c r="Y1389" s="238">
        <f>VLOOKUP(H1389,CR!A$3:A$27,1,FALSE)</f>
        <v>0</v>
      </c>
      <c r="Z1389" s="285">
        <f>VLOOKUP(F1389,Terceros!A:B,2,FALSE)</f>
        <v>0</v>
      </c>
      <c r="AA1389" s="242">
        <f>VLOOKUP(H1389,CR!A$1:CK$26,89,FALSE)</f>
        <v>0</v>
      </c>
    </row>
    <row r="1390" spans="1:27" x14ac:dyDescent="0.25">
      <c r="A1390" s="5">
        <f t="shared" si="132"/>
        <v>1900</v>
      </c>
      <c r="B1390" s="5">
        <f t="shared" si="133"/>
        <v>1</v>
      </c>
      <c r="C1390" s="5" t="str">
        <f>VLOOKUP(B1390,Tablas!E$1:F$13,2,FALSE)</f>
        <v>1T</v>
      </c>
      <c r="D1390" s="60"/>
      <c r="E1390" s="55"/>
      <c r="F1390" s="243"/>
      <c r="G1390" s="419">
        <f>VLOOKUP(F1390,Terceros!A:C,3,FALSE)</f>
        <v>0</v>
      </c>
      <c r="H1390" s="243"/>
      <c r="I1390" s="56"/>
      <c r="J1390" s="286" t="str">
        <f t="shared" si="134"/>
        <v>n</v>
      </c>
      <c r="K1390" s="286">
        <f>VLOOKUP(F1390,Terceros!A:D,4,FALSE)</f>
        <v>0</v>
      </c>
      <c r="L1390" s="61" t="s">
        <v>63</v>
      </c>
      <c r="M1390" s="57"/>
      <c r="N1390" s="58"/>
      <c r="O1390" s="57">
        <f t="shared" si="130"/>
        <v>0</v>
      </c>
      <c r="P1390" s="59"/>
      <c r="Q1390" s="58"/>
      <c r="R1390" s="57">
        <f t="shared" si="131"/>
        <v>0</v>
      </c>
      <c r="S1390" s="99">
        <f t="shared" si="135"/>
        <v>0</v>
      </c>
      <c r="T1390" s="56"/>
      <c r="U1390" s="60"/>
      <c r="V1390" s="322"/>
      <c r="W1390" s="56"/>
      <c r="X1390" s="242">
        <f>VLOOKUP(F1390,Terceros!A$2:A$301,1,FALSE)</f>
        <v>0</v>
      </c>
      <c r="Y1390" s="238">
        <f>VLOOKUP(H1390,CR!A$3:A$27,1,FALSE)</f>
        <v>0</v>
      </c>
      <c r="Z1390" s="285">
        <f>VLOOKUP(F1390,Terceros!A:B,2,FALSE)</f>
        <v>0</v>
      </c>
      <c r="AA1390" s="242">
        <f>VLOOKUP(H1390,CR!A$1:CK$26,89,FALSE)</f>
        <v>0</v>
      </c>
    </row>
    <row r="1391" spans="1:27" x14ac:dyDescent="0.25">
      <c r="A1391" s="5">
        <f t="shared" si="132"/>
        <v>1900</v>
      </c>
      <c r="B1391" s="5">
        <f t="shared" si="133"/>
        <v>1</v>
      </c>
      <c r="C1391" s="5" t="str">
        <f>VLOOKUP(B1391,Tablas!E$1:F$13,2,FALSE)</f>
        <v>1T</v>
      </c>
      <c r="D1391" s="60"/>
      <c r="E1391" s="55"/>
      <c r="F1391" s="243"/>
      <c r="G1391" s="419">
        <f>VLOOKUP(F1391,Terceros!A:C,3,FALSE)</f>
        <v>0</v>
      </c>
      <c r="H1391" s="243"/>
      <c r="I1391" s="56"/>
      <c r="J1391" s="286" t="str">
        <f t="shared" si="134"/>
        <v>n</v>
      </c>
      <c r="K1391" s="286">
        <f>VLOOKUP(F1391,Terceros!A:D,4,FALSE)</f>
        <v>0</v>
      </c>
      <c r="L1391" s="61" t="s">
        <v>63</v>
      </c>
      <c r="M1391" s="57"/>
      <c r="N1391" s="58"/>
      <c r="O1391" s="57">
        <f t="shared" si="130"/>
        <v>0</v>
      </c>
      <c r="P1391" s="59"/>
      <c r="Q1391" s="58"/>
      <c r="R1391" s="57">
        <f t="shared" si="131"/>
        <v>0</v>
      </c>
      <c r="S1391" s="99">
        <f t="shared" si="135"/>
        <v>0</v>
      </c>
      <c r="T1391" s="56"/>
      <c r="U1391" s="60"/>
      <c r="V1391" s="322"/>
      <c r="W1391" s="56"/>
      <c r="X1391" s="242">
        <f>VLOOKUP(F1391,Terceros!A$2:A$301,1,FALSE)</f>
        <v>0</v>
      </c>
      <c r="Y1391" s="238">
        <f>VLOOKUP(H1391,CR!A$3:A$27,1,FALSE)</f>
        <v>0</v>
      </c>
      <c r="Z1391" s="285">
        <f>VLOOKUP(F1391,Terceros!A:B,2,FALSE)</f>
        <v>0</v>
      </c>
      <c r="AA1391" s="242">
        <f>VLOOKUP(H1391,CR!A$1:CK$26,89,FALSE)</f>
        <v>0</v>
      </c>
    </row>
    <row r="1392" spans="1:27" x14ac:dyDescent="0.25">
      <c r="A1392" s="5">
        <f t="shared" si="132"/>
        <v>1900</v>
      </c>
      <c r="B1392" s="5">
        <f t="shared" si="133"/>
        <v>1</v>
      </c>
      <c r="C1392" s="5" t="str">
        <f>VLOOKUP(B1392,Tablas!E$1:F$13,2,FALSE)</f>
        <v>1T</v>
      </c>
      <c r="D1392" s="60"/>
      <c r="E1392" s="55"/>
      <c r="F1392" s="243"/>
      <c r="G1392" s="419">
        <f>VLOOKUP(F1392,Terceros!A:C,3,FALSE)</f>
        <v>0</v>
      </c>
      <c r="H1392" s="243"/>
      <c r="I1392" s="56"/>
      <c r="J1392" s="286" t="str">
        <f t="shared" si="134"/>
        <v>n</v>
      </c>
      <c r="K1392" s="286">
        <f>VLOOKUP(F1392,Terceros!A:D,4,FALSE)</f>
        <v>0</v>
      </c>
      <c r="L1392" s="61" t="s">
        <v>63</v>
      </c>
      <c r="M1392" s="57"/>
      <c r="N1392" s="58"/>
      <c r="O1392" s="57">
        <f t="shared" si="130"/>
        <v>0</v>
      </c>
      <c r="P1392" s="59"/>
      <c r="Q1392" s="58"/>
      <c r="R1392" s="57">
        <f t="shared" si="131"/>
        <v>0</v>
      </c>
      <c r="S1392" s="99">
        <f t="shared" si="135"/>
        <v>0</v>
      </c>
      <c r="T1392" s="56"/>
      <c r="U1392" s="60"/>
      <c r="V1392" s="322"/>
      <c r="W1392" s="56"/>
      <c r="X1392" s="242">
        <f>VLOOKUP(F1392,Terceros!A$2:A$301,1,FALSE)</f>
        <v>0</v>
      </c>
      <c r="Y1392" s="238">
        <f>VLOOKUP(H1392,CR!A$3:A$27,1,FALSE)</f>
        <v>0</v>
      </c>
      <c r="Z1392" s="285">
        <f>VLOOKUP(F1392,Terceros!A:B,2,FALSE)</f>
        <v>0</v>
      </c>
      <c r="AA1392" s="242">
        <f>VLOOKUP(H1392,CR!A$1:CK$26,89,FALSE)</f>
        <v>0</v>
      </c>
    </row>
    <row r="1393" spans="1:27" x14ac:dyDescent="0.25">
      <c r="A1393" s="5">
        <f t="shared" si="132"/>
        <v>1900</v>
      </c>
      <c r="B1393" s="5">
        <f t="shared" si="133"/>
        <v>1</v>
      </c>
      <c r="C1393" s="5" t="str">
        <f>VLOOKUP(B1393,Tablas!E$1:F$13,2,FALSE)</f>
        <v>1T</v>
      </c>
      <c r="D1393" s="60"/>
      <c r="E1393" s="55"/>
      <c r="F1393" s="243"/>
      <c r="G1393" s="419">
        <f>VLOOKUP(F1393,Terceros!A:C,3,FALSE)</f>
        <v>0</v>
      </c>
      <c r="H1393" s="243"/>
      <c r="I1393" s="56"/>
      <c r="J1393" s="286" t="str">
        <f t="shared" si="134"/>
        <v>n</v>
      </c>
      <c r="K1393" s="286">
        <f>VLOOKUP(F1393,Terceros!A:D,4,FALSE)</f>
        <v>0</v>
      </c>
      <c r="L1393" s="61" t="s">
        <v>63</v>
      </c>
      <c r="M1393" s="57"/>
      <c r="N1393" s="58"/>
      <c r="O1393" s="57">
        <f t="shared" si="130"/>
        <v>0</v>
      </c>
      <c r="P1393" s="59"/>
      <c r="Q1393" s="58"/>
      <c r="R1393" s="57">
        <f t="shared" si="131"/>
        <v>0</v>
      </c>
      <c r="S1393" s="99">
        <f t="shared" si="135"/>
        <v>0</v>
      </c>
      <c r="T1393" s="56"/>
      <c r="U1393" s="60"/>
      <c r="V1393" s="322"/>
      <c r="W1393" s="56"/>
      <c r="X1393" s="242">
        <f>VLOOKUP(F1393,Terceros!A$2:A$301,1,FALSE)</f>
        <v>0</v>
      </c>
      <c r="Y1393" s="238">
        <f>VLOOKUP(H1393,CR!A$3:A$27,1,FALSE)</f>
        <v>0</v>
      </c>
      <c r="Z1393" s="285">
        <f>VLOOKUP(F1393,Terceros!A:B,2,FALSE)</f>
        <v>0</v>
      </c>
      <c r="AA1393" s="242">
        <f>VLOOKUP(H1393,CR!A$1:CK$26,89,FALSE)</f>
        <v>0</v>
      </c>
    </row>
    <row r="1394" spans="1:27" x14ac:dyDescent="0.25">
      <c r="A1394" s="5">
        <f t="shared" si="132"/>
        <v>1900</v>
      </c>
      <c r="B1394" s="5">
        <f t="shared" si="133"/>
        <v>1</v>
      </c>
      <c r="C1394" s="5" t="str">
        <f>VLOOKUP(B1394,Tablas!E$1:F$13,2,FALSE)</f>
        <v>1T</v>
      </c>
      <c r="D1394" s="60"/>
      <c r="E1394" s="55"/>
      <c r="F1394" s="243"/>
      <c r="G1394" s="419">
        <f>VLOOKUP(F1394,Terceros!A:C,3,FALSE)</f>
        <v>0</v>
      </c>
      <c r="H1394" s="243"/>
      <c r="I1394" s="56"/>
      <c r="J1394" s="286" t="str">
        <f t="shared" si="134"/>
        <v>n</v>
      </c>
      <c r="K1394" s="286">
        <f>VLOOKUP(F1394,Terceros!A:D,4,FALSE)</f>
        <v>0</v>
      </c>
      <c r="L1394" s="61" t="s">
        <v>63</v>
      </c>
      <c r="M1394" s="57"/>
      <c r="N1394" s="58"/>
      <c r="O1394" s="57">
        <f t="shared" si="130"/>
        <v>0</v>
      </c>
      <c r="P1394" s="59"/>
      <c r="Q1394" s="58"/>
      <c r="R1394" s="57">
        <f t="shared" si="131"/>
        <v>0</v>
      </c>
      <c r="S1394" s="99">
        <f t="shared" si="135"/>
        <v>0</v>
      </c>
      <c r="T1394" s="56"/>
      <c r="U1394" s="60"/>
      <c r="V1394" s="322"/>
      <c r="W1394" s="56"/>
      <c r="X1394" s="242">
        <f>VLOOKUP(F1394,Terceros!A$2:A$301,1,FALSE)</f>
        <v>0</v>
      </c>
      <c r="Y1394" s="238">
        <f>VLOOKUP(H1394,CR!A$3:A$27,1,FALSE)</f>
        <v>0</v>
      </c>
      <c r="Z1394" s="285">
        <f>VLOOKUP(F1394,Terceros!A:B,2,FALSE)</f>
        <v>0</v>
      </c>
      <c r="AA1394" s="242">
        <f>VLOOKUP(H1394,CR!A$1:CK$26,89,FALSE)</f>
        <v>0</v>
      </c>
    </row>
    <row r="1395" spans="1:27" x14ac:dyDescent="0.25">
      <c r="A1395" s="5">
        <f t="shared" si="132"/>
        <v>1900</v>
      </c>
      <c r="B1395" s="5">
        <f t="shared" si="133"/>
        <v>1</v>
      </c>
      <c r="C1395" s="5" t="str">
        <f>VLOOKUP(B1395,Tablas!E$1:F$13,2,FALSE)</f>
        <v>1T</v>
      </c>
      <c r="D1395" s="60"/>
      <c r="E1395" s="55"/>
      <c r="F1395" s="243"/>
      <c r="G1395" s="419">
        <f>VLOOKUP(F1395,Terceros!A:C,3,FALSE)</f>
        <v>0</v>
      </c>
      <c r="H1395" s="243"/>
      <c r="I1395" s="56"/>
      <c r="J1395" s="286" t="str">
        <f t="shared" si="134"/>
        <v>n</v>
      </c>
      <c r="K1395" s="286">
        <f>VLOOKUP(F1395,Terceros!A:D,4,FALSE)</f>
        <v>0</v>
      </c>
      <c r="L1395" s="61" t="s">
        <v>63</v>
      </c>
      <c r="M1395" s="57"/>
      <c r="N1395" s="58"/>
      <c r="O1395" s="57">
        <f t="shared" si="130"/>
        <v>0</v>
      </c>
      <c r="P1395" s="59"/>
      <c r="Q1395" s="58"/>
      <c r="R1395" s="57">
        <f t="shared" si="131"/>
        <v>0</v>
      </c>
      <c r="S1395" s="99">
        <f t="shared" si="135"/>
        <v>0</v>
      </c>
      <c r="T1395" s="56"/>
      <c r="U1395" s="60"/>
      <c r="V1395" s="322"/>
      <c r="W1395" s="56"/>
      <c r="X1395" s="242">
        <f>VLOOKUP(F1395,Terceros!A$2:A$301,1,FALSE)</f>
        <v>0</v>
      </c>
      <c r="Y1395" s="238">
        <f>VLOOKUP(H1395,CR!A$3:A$27,1,FALSE)</f>
        <v>0</v>
      </c>
      <c r="Z1395" s="285">
        <f>VLOOKUP(F1395,Terceros!A:B,2,FALSE)</f>
        <v>0</v>
      </c>
      <c r="AA1395" s="242">
        <f>VLOOKUP(H1395,CR!A$1:CK$26,89,FALSE)</f>
        <v>0</v>
      </c>
    </row>
    <row r="1396" spans="1:27" x14ac:dyDescent="0.25">
      <c r="A1396" s="5">
        <f t="shared" si="132"/>
        <v>1900</v>
      </c>
      <c r="B1396" s="5">
        <f t="shared" si="133"/>
        <v>1</v>
      </c>
      <c r="C1396" s="5" t="str">
        <f>VLOOKUP(B1396,Tablas!E$1:F$13,2,FALSE)</f>
        <v>1T</v>
      </c>
      <c r="D1396" s="60"/>
      <c r="E1396" s="55"/>
      <c r="F1396" s="243"/>
      <c r="G1396" s="419">
        <f>VLOOKUP(F1396,Terceros!A:C,3,FALSE)</f>
        <v>0</v>
      </c>
      <c r="H1396" s="243"/>
      <c r="I1396" s="56"/>
      <c r="J1396" s="286" t="str">
        <f t="shared" si="134"/>
        <v>n</v>
      </c>
      <c r="K1396" s="286">
        <f>VLOOKUP(F1396,Terceros!A:D,4,FALSE)</f>
        <v>0</v>
      </c>
      <c r="L1396" s="61" t="s">
        <v>63</v>
      </c>
      <c r="M1396" s="57"/>
      <c r="N1396" s="58"/>
      <c r="O1396" s="57">
        <f t="shared" si="130"/>
        <v>0</v>
      </c>
      <c r="P1396" s="59"/>
      <c r="Q1396" s="58"/>
      <c r="R1396" s="57">
        <f t="shared" si="131"/>
        <v>0</v>
      </c>
      <c r="S1396" s="99">
        <f t="shared" si="135"/>
        <v>0</v>
      </c>
      <c r="T1396" s="56"/>
      <c r="U1396" s="60"/>
      <c r="V1396" s="322"/>
      <c r="W1396" s="56"/>
      <c r="X1396" s="242">
        <f>VLOOKUP(F1396,Terceros!A$2:A$301,1,FALSE)</f>
        <v>0</v>
      </c>
      <c r="Y1396" s="238">
        <f>VLOOKUP(H1396,CR!A$3:A$27,1,FALSE)</f>
        <v>0</v>
      </c>
      <c r="Z1396" s="285">
        <f>VLOOKUP(F1396,Terceros!A:B,2,FALSE)</f>
        <v>0</v>
      </c>
      <c r="AA1396" s="242">
        <f>VLOOKUP(H1396,CR!A$1:CK$26,89,FALSE)</f>
        <v>0</v>
      </c>
    </row>
    <row r="1397" spans="1:27" x14ac:dyDescent="0.25">
      <c r="A1397" s="5">
        <f t="shared" si="132"/>
        <v>1900</v>
      </c>
      <c r="B1397" s="5">
        <f t="shared" si="133"/>
        <v>1</v>
      </c>
      <c r="C1397" s="5" t="str">
        <f>VLOOKUP(B1397,Tablas!E$1:F$13,2,FALSE)</f>
        <v>1T</v>
      </c>
      <c r="D1397" s="60"/>
      <c r="E1397" s="55"/>
      <c r="F1397" s="243"/>
      <c r="G1397" s="419">
        <f>VLOOKUP(F1397,Terceros!A:C,3,FALSE)</f>
        <v>0</v>
      </c>
      <c r="H1397" s="243"/>
      <c r="I1397" s="56"/>
      <c r="J1397" s="286" t="str">
        <f t="shared" si="134"/>
        <v>n</v>
      </c>
      <c r="K1397" s="286">
        <f>VLOOKUP(F1397,Terceros!A:D,4,FALSE)</f>
        <v>0</v>
      </c>
      <c r="L1397" s="61" t="s">
        <v>63</v>
      </c>
      <c r="M1397" s="57"/>
      <c r="N1397" s="58"/>
      <c r="O1397" s="57">
        <f t="shared" si="130"/>
        <v>0</v>
      </c>
      <c r="P1397" s="59"/>
      <c r="Q1397" s="58"/>
      <c r="R1397" s="57">
        <f t="shared" si="131"/>
        <v>0</v>
      </c>
      <c r="S1397" s="99">
        <f t="shared" si="135"/>
        <v>0</v>
      </c>
      <c r="T1397" s="56"/>
      <c r="U1397" s="60"/>
      <c r="V1397" s="322"/>
      <c r="W1397" s="56"/>
      <c r="X1397" s="242">
        <f>VLOOKUP(F1397,Terceros!A$2:A$301,1,FALSE)</f>
        <v>0</v>
      </c>
      <c r="Y1397" s="238">
        <f>VLOOKUP(H1397,CR!A$3:A$27,1,FALSE)</f>
        <v>0</v>
      </c>
      <c r="Z1397" s="285">
        <f>VLOOKUP(F1397,Terceros!A:B,2,FALSE)</f>
        <v>0</v>
      </c>
      <c r="AA1397" s="242">
        <f>VLOOKUP(H1397,CR!A$1:CK$26,89,FALSE)</f>
        <v>0</v>
      </c>
    </row>
    <row r="1398" spans="1:27" x14ac:dyDescent="0.25">
      <c r="A1398" s="5">
        <f t="shared" si="132"/>
        <v>1900</v>
      </c>
      <c r="B1398" s="5">
        <f t="shared" si="133"/>
        <v>1</v>
      </c>
      <c r="C1398" s="5" t="str">
        <f>VLOOKUP(B1398,Tablas!E$1:F$13,2,FALSE)</f>
        <v>1T</v>
      </c>
      <c r="D1398" s="60"/>
      <c r="E1398" s="55"/>
      <c r="F1398" s="243"/>
      <c r="G1398" s="419">
        <f>VLOOKUP(F1398,Terceros!A:C,3,FALSE)</f>
        <v>0</v>
      </c>
      <c r="H1398" s="243"/>
      <c r="I1398" s="56"/>
      <c r="J1398" s="286" t="str">
        <f t="shared" si="134"/>
        <v>n</v>
      </c>
      <c r="K1398" s="286">
        <f>VLOOKUP(F1398,Terceros!A:D,4,FALSE)</f>
        <v>0</v>
      </c>
      <c r="L1398" s="61" t="s">
        <v>63</v>
      </c>
      <c r="M1398" s="57"/>
      <c r="N1398" s="58"/>
      <c r="O1398" s="57">
        <f t="shared" si="130"/>
        <v>0</v>
      </c>
      <c r="P1398" s="59"/>
      <c r="Q1398" s="58"/>
      <c r="R1398" s="57">
        <f t="shared" si="131"/>
        <v>0</v>
      </c>
      <c r="S1398" s="99">
        <f t="shared" si="135"/>
        <v>0</v>
      </c>
      <c r="T1398" s="56"/>
      <c r="U1398" s="60"/>
      <c r="V1398" s="322"/>
      <c r="W1398" s="56"/>
      <c r="X1398" s="242">
        <f>VLOOKUP(F1398,Terceros!A$2:A$301,1,FALSE)</f>
        <v>0</v>
      </c>
      <c r="Y1398" s="238">
        <f>VLOOKUP(H1398,CR!A$3:A$27,1,FALSE)</f>
        <v>0</v>
      </c>
      <c r="Z1398" s="285">
        <f>VLOOKUP(F1398,Terceros!A:B,2,FALSE)</f>
        <v>0</v>
      </c>
      <c r="AA1398" s="242">
        <f>VLOOKUP(H1398,CR!A$1:CK$26,89,FALSE)</f>
        <v>0</v>
      </c>
    </row>
    <row r="1399" spans="1:27" x14ac:dyDescent="0.25">
      <c r="A1399" s="5">
        <f t="shared" si="132"/>
        <v>1900</v>
      </c>
      <c r="B1399" s="5">
        <f t="shared" si="133"/>
        <v>1</v>
      </c>
      <c r="C1399" s="5" t="str">
        <f>VLOOKUP(B1399,Tablas!E$1:F$13,2,FALSE)</f>
        <v>1T</v>
      </c>
      <c r="D1399" s="60"/>
      <c r="E1399" s="55"/>
      <c r="F1399" s="243"/>
      <c r="G1399" s="419">
        <f>VLOOKUP(F1399,Terceros!A:C,3,FALSE)</f>
        <v>0</v>
      </c>
      <c r="H1399" s="243"/>
      <c r="I1399" s="56"/>
      <c r="J1399" s="286" t="str">
        <f t="shared" si="134"/>
        <v>n</v>
      </c>
      <c r="K1399" s="286">
        <f>VLOOKUP(F1399,Terceros!A:D,4,FALSE)</f>
        <v>0</v>
      </c>
      <c r="L1399" s="61" t="s">
        <v>63</v>
      </c>
      <c r="M1399" s="57"/>
      <c r="N1399" s="58"/>
      <c r="O1399" s="57">
        <f t="shared" si="130"/>
        <v>0</v>
      </c>
      <c r="P1399" s="59"/>
      <c r="Q1399" s="58"/>
      <c r="R1399" s="57">
        <f t="shared" si="131"/>
        <v>0</v>
      </c>
      <c r="S1399" s="99">
        <f t="shared" si="135"/>
        <v>0</v>
      </c>
      <c r="T1399" s="56"/>
      <c r="U1399" s="60"/>
      <c r="V1399" s="322"/>
      <c r="W1399" s="56"/>
      <c r="X1399" s="242">
        <f>VLOOKUP(F1399,Terceros!A$2:A$301,1,FALSE)</f>
        <v>0</v>
      </c>
      <c r="Y1399" s="238">
        <f>VLOOKUP(H1399,CR!A$3:A$27,1,FALSE)</f>
        <v>0</v>
      </c>
      <c r="Z1399" s="285">
        <f>VLOOKUP(F1399,Terceros!A:B,2,FALSE)</f>
        <v>0</v>
      </c>
      <c r="AA1399" s="242">
        <f>VLOOKUP(H1399,CR!A$1:CK$26,89,FALSE)</f>
        <v>0</v>
      </c>
    </row>
    <row r="1400" spans="1:27" x14ac:dyDescent="0.25">
      <c r="A1400" s="5">
        <f t="shared" si="132"/>
        <v>1900</v>
      </c>
      <c r="B1400" s="5">
        <f t="shared" si="133"/>
        <v>1</v>
      </c>
      <c r="C1400" s="5" t="str">
        <f>VLOOKUP(B1400,Tablas!E$1:F$13,2,FALSE)</f>
        <v>1T</v>
      </c>
      <c r="D1400" s="60"/>
      <c r="E1400" s="55"/>
      <c r="F1400" s="243"/>
      <c r="G1400" s="419">
        <f>VLOOKUP(F1400,Terceros!A:C,3,FALSE)</f>
        <v>0</v>
      </c>
      <c r="H1400" s="243"/>
      <c r="I1400" s="56"/>
      <c r="J1400" s="286" t="str">
        <f t="shared" si="134"/>
        <v>n</v>
      </c>
      <c r="K1400" s="286">
        <f>VLOOKUP(F1400,Terceros!A:D,4,FALSE)</f>
        <v>0</v>
      </c>
      <c r="L1400" s="61" t="s">
        <v>63</v>
      </c>
      <c r="M1400" s="57"/>
      <c r="N1400" s="58"/>
      <c r="O1400" s="57">
        <f t="shared" si="130"/>
        <v>0</v>
      </c>
      <c r="P1400" s="59"/>
      <c r="Q1400" s="58"/>
      <c r="R1400" s="57">
        <f t="shared" si="131"/>
        <v>0</v>
      </c>
      <c r="S1400" s="99">
        <f t="shared" si="135"/>
        <v>0</v>
      </c>
      <c r="T1400" s="56"/>
      <c r="U1400" s="60"/>
      <c r="V1400" s="322"/>
      <c r="W1400" s="56"/>
      <c r="X1400" s="242">
        <f>VLOOKUP(F1400,Terceros!A$2:A$301,1,FALSE)</f>
        <v>0</v>
      </c>
      <c r="Y1400" s="238">
        <f>VLOOKUP(H1400,CR!A$3:A$27,1,FALSE)</f>
        <v>0</v>
      </c>
      <c r="Z1400" s="285">
        <f>VLOOKUP(F1400,Terceros!A:B,2,FALSE)</f>
        <v>0</v>
      </c>
      <c r="AA1400" s="242">
        <f>VLOOKUP(H1400,CR!A$1:CK$26,89,FALSE)</f>
        <v>0</v>
      </c>
    </row>
    <row r="1401" spans="1:27" x14ac:dyDescent="0.25">
      <c r="A1401" s="5">
        <f t="shared" si="132"/>
        <v>1900</v>
      </c>
      <c r="B1401" s="5">
        <f t="shared" si="133"/>
        <v>1</v>
      </c>
      <c r="C1401" s="5" t="str">
        <f>VLOOKUP(B1401,Tablas!E$1:F$13,2,FALSE)</f>
        <v>1T</v>
      </c>
      <c r="D1401" s="60"/>
      <c r="E1401" s="55"/>
      <c r="F1401" s="243"/>
      <c r="G1401" s="419">
        <f>VLOOKUP(F1401,Terceros!A:C,3,FALSE)</f>
        <v>0</v>
      </c>
      <c r="H1401" s="243"/>
      <c r="I1401" s="56"/>
      <c r="J1401" s="286" t="str">
        <f t="shared" si="134"/>
        <v>n</v>
      </c>
      <c r="K1401" s="286">
        <f>VLOOKUP(F1401,Terceros!A:D,4,FALSE)</f>
        <v>0</v>
      </c>
      <c r="L1401" s="61" t="s">
        <v>63</v>
      </c>
      <c r="M1401" s="57"/>
      <c r="N1401" s="58"/>
      <c r="O1401" s="57">
        <f t="shared" si="130"/>
        <v>0</v>
      </c>
      <c r="P1401" s="59"/>
      <c r="Q1401" s="58"/>
      <c r="R1401" s="57">
        <f t="shared" si="131"/>
        <v>0</v>
      </c>
      <c r="S1401" s="99">
        <f t="shared" si="135"/>
        <v>0</v>
      </c>
      <c r="T1401" s="56"/>
      <c r="U1401" s="60"/>
      <c r="V1401" s="322"/>
      <c r="W1401" s="56"/>
      <c r="X1401" s="242">
        <f>VLOOKUP(F1401,Terceros!A$2:A$301,1,FALSE)</f>
        <v>0</v>
      </c>
      <c r="Y1401" s="238">
        <f>VLOOKUP(H1401,CR!A$3:A$27,1,FALSE)</f>
        <v>0</v>
      </c>
      <c r="Z1401" s="285">
        <f>VLOOKUP(F1401,Terceros!A:B,2,FALSE)</f>
        <v>0</v>
      </c>
      <c r="AA1401" s="242">
        <f>VLOOKUP(H1401,CR!A$1:CK$26,89,FALSE)</f>
        <v>0</v>
      </c>
    </row>
    <row r="1402" spans="1:27" x14ac:dyDescent="0.25">
      <c r="A1402" s="5">
        <f t="shared" si="132"/>
        <v>1900</v>
      </c>
      <c r="B1402" s="5">
        <f t="shared" si="133"/>
        <v>1</v>
      </c>
      <c r="C1402" s="5" t="str">
        <f>VLOOKUP(B1402,Tablas!E$1:F$13,2,FALSE)</f>
        <v>1T</v>
      </c>
      <c r="D1402" s="60"/>
      <c r="E1402" s="55"/>
      <c r="F1402" s="243"/>
      <c r="G1402" s="419">
        <f>VLOOKUP(F1402,Terceros!A:C,3,FALSE)</f>
        <v>0</v>
      </c>
      <c r="H1402" s="243"/>
      <c r="I1402" s="56"/>
      <c r="J1402" s="286" t="str">
        <f t="shared" si="134"/>
        <v>n</v>
      </c>
      <c r="K1402" s="286">
        <f>VLOOKUP(F1402,Terceros!A:D,4,FALSE)</f>
        <v>0</v>
      </c>
      <c r="L1402" s="61" t="s">
        <v>63</v>
      </c>
      <c r="M1402" s="57"/>
      <c r="N1402" s="58"/>
      <c r="O1402" s="57">
        <f t="shared" si="130"/>
        <v>0</v>
      </c>
      <c r="P1402" s="59"/>
      <c r="Q1402" s="58"/>
      <c r="R1402" s="57">
        <f t="shared" si="131"/>
        <v>0</v>
      </c>
      <c r="S1402" s="99">
        <f t="shared" si="135"/>
        <v>0</v>
      </c>
      <c r="T1402" s="56"/>
      <c r="U1402" s="60"/>
      <c r="V1402" s="322"/>
      <c r="W1402" s="56"/>
      <c r="X1402" s="242">
        <f>VLOOKUP(F1402,Terceros!A$2:A$301,1,FALSE)</f>
        <v>0</v>
      </c>
      <c r="Y1402" s="238">
        <f>VLOOKUP(H1402,CR!A$3:A$27,1,FALSE)</f>
        <v>0</v>
      </c>
      <c r="Z1402" s="285">
        <f>VLOOKUP(F1402,Terceros!A:B,2,FALSE)</f>
        <v>0</v>
      </c>
      <c r="AA1402" s="242">
        <f>VLOOKUP(H1402,CR!A$1:CK$26,89,FALSE)</f>
        <v>0</v>
      </c>
    </row>
    <row r="1403" spans="1:27" x14ac:dyDescent="0.25">
      <c r="A1403" s="5">
        <f t="shared" si="132"/>
        <v>1900</v>
      </c>
      <c r="B1403" s="5">
        <f t="shared" si="133"/>
        <v>1</v>
      </c>
      <c r="C1403" s="5" t="str">
        <f>VLOOKUP(B1403,Tablas!E$1:F$13,2,FALSE)</f>
        <v>1T</v>
      </c>
      <c r="D1403" s="60"/>
      <c r="E1403" s="55"/>
      <c r="F1403" s="243"/>
      <c r="G1403" s="419">
        <f>VLOOKUP(F1403,Terceros!A:C,3,FALSE)</f>
        <v>0</v>
      </c>
      <c r="H1403" s="243"/>
      <c r="I1403" s="56"/>
      <c r="J1403" s="286" t="str">
        <f t="shared" si="134"/>
        <v>n</v>
      </c>
      <c r="K1403" s="286">
        <f>VLOOKUP(F1403,Terceros!A:D,4,FALSE)</f>
        <v>0</v>
      </c>
      <c r="L1403" s="61" t="s">
        <v>63</v>
      </c>
      <c r="M1403" s="57"/>
      <c r="N1403" s="58"/>
      <c r="O1403" s="57">
        <f t="shared" si="130"/>
        <v>0</v>
      </c>
      <c r="P1403" s="59"/>
      <c r="Q1403" s="58"/>
      <c r="R1403" s="57">
        <f t="shared" si="131"/>
        <v>0</v>
      </c>
      <c r="S1403" s="99">
        <f t="shared" si="135"/>
        <v>0</v>
      </c>
      <c r="T1403" s="56"/>
      <c r="U1403" s="60"/>
      <c r="V1403" s="322"/>
      <c r="W1403" s="56"/>
      <c r="X1403" s="242">
        <f>VLOOKUP(F1403,Terceros!A$2:A$301,1,FALSE)</f>
        <v>0</v>
      </c>
      <c r="Y1403" s="238">
        <f>VLOOKUP(H1403,CR!A$3:A$27,1,FALSE)</f>
        <v>0</v>
      </c>
      <c r="Z1403" s="285">
        <f>VLOOKUP(F1403,Terceros!A:B,2,FALSE)</f>
        <v>0</v>
      </c>
      <c r="AA1403" s="242">
        <f>VLOOKUP(H1403,CR!A$1:CK$26,89,FALSE)</f>
        <v>0</v>
      </c>
    </row>
    <row r="1404" spans="1:27" x14ac:dyDescent="0.25">
      <c r="A1404" s="5">
        <f t="shared" si="132"/>
        <v>1900</v>
      </c>
      <c r="B1404" s="5">
        <f t="shared" si="133"/>
        <v>1</v>
      </c>
      <c r="C1404" s="5" t="str">
        <f>VLOOKUP(B1404,Tablas!E$1:F$13,2,FALSE)</f>
        <v>1T</v>
      </c>
      <c r="D1404" s="60"/>
      <c r="E1404" s="55"/>
      <c r="F1404" s="243"/>
      <c r="G1404" s="419">
        <f>VLOOKUP(F1404,Terceros!A:C,3,FALSE)</f>
        <v>0</v>
      </c>
      <c r="H1404" s="243"/>
      <c r="I1404" s="56"/>
      <c r="J1404" s="286" t="str">
        <f t="shared" si="134"/>
        <v>n</v>
      </c>
      <c r="K1404" s="286">
        <f>VLOOKUP(F1404,Terceros!A:D,4,FALSE)</f>
        <v>0</v>
      </c>
      <c r="L1404" s="61" t="s">
        <v>63</v>
      </c>
      <c r="M1404" s="57"/>
      <c r="N1404" s="58"/>
      <c r="O1404" s="57">
        <f t="shared" si="130"/>
        <v>0</v>
      </c>
      <c r="P1404" s="59"/>
      <c r="Q1404" s="58"/>
      <c r="R1404" s="57">
        <f t="shared" si="131"/>
        <v>0</v>
      </c>
      <c r="S1404" s="99">
        <f t="shared" si="135"/>
        <v>0</v>
      </c>
      <c r="T1404" s="56"/>
      <c r="U1404" s="60"/>
      <c r="V1404" s="322"/>
      <c r="W1404" s="56"/>
      <c r="X1404" s="242">
        <f>VLOOKUP(F1404,Terceros!A$2:A$301,1,FALSE)</f>
        <v>0</v>
      </c>
      <c r="Y1404" s="238">
        <f>VLOOKUP(H1404,CR!A$3:A$27,1,FALSE)</f>
        <v>0</v>
      </c>
      <c r="Z1404" s="285">
        <f>VLOOKUP(F1404,Terceros!A:B,2,FALSE)</f>
        <v>0</v>
      </c>
      <c r="AA1404" s="242">
        <f>VLOOKUP(H1404,CR!A$1:CK$26,89,FALSE)</f>
        <v>0</v>
      </c>
    </row>
    <row r="1405" spans="1:27" x14ac:dyDescent="0.25">
      <c r="A1405" s="5">
        <f t="shared" si="132"/>
        <v>1900</v>
      </c>
      <c r="B1405" s="5">
        <f t="shared" si="133"/>
        <v>1</v>
      </c>
      <c r="C1405" s="5" t="str">
        <f>VLOOKUP(B1405,Tablas!E$1:F$13,2,FALSE)</f>
        <v>1T</v>
      </c>
      <c r="D1405" s="60"/>
      <c r="E1405" s="55"/>
      <c r="F1405" s="243"/>
      <c r="G1405" s="419">
        <f>VLOOKUP(F1405,Terceros!A:C,3,FALSE)</f>
        <v>0</v>
      </c>
      <c r="H1405" s="243"/>
      <c r="I1405" s="56"/>
      <c r="J1405" s="286" t="str">
        <f t="shared" si="134"/>
        <v>n</v>
      </c>
      <c r="K1405" s="286">
        <f>VLOOKUP(F1405,Terceros!A:D,4,FALSE)</f>
        <v>0</v>
      </c>
      <c r="L1405" s="61" t="s">
        <v>63</v>
      </c>
      <c r="M1405" s="57"/>
      <c r="N1405" s="58"/>
      <c r="O1405" s="57">
        <f t="shared" si="130"/>
        <v>0</v>
      </c>
      <c r="P1405" s="59"/>
      <c r="Q1405" s="58"/>
      <c r="R1405" s="57">
        <f t="shared" si="131"/>
        <v>0</v>
      </c>
      <c r="S1405" s="99">
        <f t="shared" si="135"/>
        <v>0</v>
      </c>
      <c r="T1405" s="56"/>
      <c r="U1405" s="60"/>
      <c r="V1405" s="322"/>
      <c r="W1405" s="56"/>
      <c r="X1405" s="242">
        <f>VLOOKUP(F1405,Terceros!A$2:A$301,1,FALSE)</f>
        <v>0</v>
      </c>
      <c r="Y1405" s="238">
        <f>VLOOKUP(H1405,CR!A$3:A$27,1,FALSE)</f>
        <v>0</v>
      </c>
      <c r="Z1405" s="285">
        <f>VLOOKUP(F1405,Terceros!A:B,2,FALSE)</f>
        <v>0</v>
      </c>
      <c r="AA1405" s="242">
        <f>VLOOKUP(H1405,CR!A$1:CK$26,89,FALSE)</f>
        <v>0</v>
      </c>
    </row>
    <row r="1406" spans="1:27" x14ac:dyDescent="0.25">
      <c r="A1406" s="5">
        <f t="shared" si="132"/>
        <v>1900</v>
      </c>
      <c r="B1406" s="5">
        <f t="shared" si="133"/>
        <v>1</v>
      </c>
      <c r="C1406" s="5" t="str">
        <f>VLOOKUP(B1406,Tablas!E$1:F$13,2,FALSE)</f>
        <v>1T</v>
      </c>
      <c r="D1406" s="60"/>
      <c r="E1406" s="55"/>
      <c r="F1406" s="243"/>
      <c r="G1406" s="419">
        <f>VLOOKUP(F1406,Terceros!A:C,3,FALSE)</f>
        <v>0</v>
      </c>
      <c r="H1406" s="243"/>
      <c r="I1406" s="56"/>
      <c r="J1406" s="286" t="str">
        <f t="shared" si="134"/>
        <v>n</v>
      </c>
      <c r="K1406" s="286">
        <f>VLOOKUP(F1406,Terceros!A:D,4,FALSE)</f>
        <v>0</v>
      </c>
      <c r="L1406" s="61" t="s">
        <v>63</v>
      </c>
      <c r="M1406" s="57"/>
      <c r="N1406" s="58"/>
      <c r="O1406" s="57">
        <f t="shared" si="130"/>
        <v>0</v>
      </c>
      <c r="P1406" s="59"/>
      <c r="Q1406" s="58"/>
      <c r="R1406" s="57">
        <f t="shared" si="131"/>
        <v>0</v>
      </c>
      <c r="S1406" s="99">
        <f t="shared" si="135"/>
        <v>0</v>
      </c>
      <c r="T1406" s="56"/>
      <c r="U1406" s="60"/>
      <c r="V1406" s="322"/>
      <c r="W1406" s="56"/>
      <c r="X1406" s="242">
        <f>VLOOKUP(F1406,Terceros!A$2:A$301,1,FALSE)</f>
        <v>0</v>
      </c>
      <c r="Y1406" s="238">
        <f>VLOOKUP(H1406,CR!A$3:A$27,1,FALSE)</f>
        <v>0</v>
      </c>
      <c r="Z1406" s="285">
        <f>VLOOKUP(F1406,Terceros!A:B,2,FALSE)</f>
        <v>0</v>
      </c>
      <c r="AA1406" s="242">
        <f>VLOOKUP(H1406,CR!A$1:CK$26,89,FALSE)</f>
        <v>0</v>
      </c>
    </row>
    <row r="1407" spans="1:27" x14ac:dyDescent="0.25">
      <c r="A1407" s="5">
        <f t="shared" si="132"/>
        <v>1900</v>
      </c>
      <c r="B1407" s="5">
        <f t="shared" si="133"/>
        <v>1</v>
      </c>
      <c r="C1407" s="5" t="str">
        <f>VLOOKUP(B1407,Tablas!E$1:F$13,2,FALSE)</f>
        <v>1T</v>
      </c>
      <c r="D1407" s="60"/>
      <c r="E1407" s="55"/>
      <c r="F1407" s="243"/>
      <c r="G1407" s="419">
        <f>VLOOKUP(F1407,Terceros!A:C,3,FALSE)</f>
        <v>0</v>
      </c>
      <c r="H1407" s="243"/>
      <c r="I1407" s="56"/>
      <c r="J1407" s="286" t="str">
        <f t="shared" si="134"/>
        <v>n</v>
      </c>
      <c r="K1407" s="286">
        <f>VLOOKUP(F1407,Terceros!A:D,4,FALSE)</f>
        <v>0</v>
      </c>
      <c r="L1407" s="61" t="s">
        <v>63</v>
      </c>
      <c r="M1407" s="57"/>
      <c r="N1407" s="58"/>
      <c r="O1407" s="57">
        <f t="shared" si="130"/>
        <v>0</v>
      </c>
      <c r="P1407" s="59"/>
      <c r="Q1407" s="58"/>
      <c r="R1407" s="57">
        <f t="shared" si="131"/>
        <v>0</v>
      </c>
      <c r="S1407" s="99">
        <f t="shared" si="135"/>
        <v>0</v>
      </c>
      <c r="T1407" s="56"/>
      <c r="U1407" s="60"/>
      <c r="V1407" s="322"/>
      <c r="W1407" s="56"/>
      <c r="X1407" s="242">
        <f>VLOOKUP(F1407,Terceros!A$2:A$301,1,FALSE)</f>
        <v>0</v>
      </c>
      <c r="Y1407" s="238">
        <f>VLOOKUP(H1407,CR!A$3:A$27,1,FALSE)</f>
        <v>0</v>
      </c>
      <c r="Z1407" s="285">
        <f>VLOOKUP(F1407,Terceros!A:B,2,FALSE)</f>
        <v>0</v>
      </c>
      <c r="AA1407" s="242">
        <f>VLOOKUP(H1407,CR!A$1:CK$26,89,FALSE)</f>
        <v>0</v>
      </c>
    </row>
    <row r="1408" spans="1:27" x14ac:dyDescent="0.25">
      <c r="A1408" s="5">
        <f t="shared" si="132"/>
        <v>1900</v>
      </c>
      <c r="B1408" s="5">
        <f t="shared" si="133"/>
        <v>1</v>
      </c>
      <c r="C1408" s="5" t="str">
        <f>VLOOKUP(B1408,Tablas!E$1:F$13,2,FALSE)</f>
        <v>1T</v>
      </c>
      <c r="D1408" s="60"/>
      <c r="E1408" s="55"/>
      <c r="F1408" s="243"/>
      <c r="G1408" s="419">
        <f>VLOOKUP(F1408,Terceros!A:C,3,FALSE)</f>
        <v>0</v>
      </c>
      <c r="H1408" s="243"/>
      <c r="I1408" s="56"/>
      <c r="J1408" s="286" t="str">
        <f t="shared" si="134"/>
        <v>n</v>
      </c>
      <c r="K1408" s="286">
        <f>VLOOKUP(F1408,Terceros!A:D,4,FALSE)</f>
        <v>0</v>
      </c>
      <c r="L1408" s="61" t="s">
        <v>63</v>
      </c>
      <c r="M1408" s="57"/>
      <c r="N1408" s="58"/>
      <c r="O1408" s="57">
        <f t="shared" si="130"/>
        <v>0</v>
      </c>
      <c r="P1408" s="59"/>
      <c r="Q1408" s="58"/>
      <c r="R1408" s="57">
        <f t="shared" si="131"/>
        <v>0</v>
      </c>
      <c r="S1408" s="99">
        <f t="shared" si="135"/>
        <v>0</v>
      </c>
      <c r="T1408" s="56"/>
      <c r="U1408" s="60"/>
      <c r="V1408" s="322"/>
      <c r="W1408" s="56"/>
      <c r="X1408" s="242">
        <f>VLOOKUP(F1408,Terceros!A$2:A$301,1,FALSE)</f>
        <v>0</v>
      </c>
      <c r="Y1408" s="238">
        <f>VLOOKUP(H1408,CR!A$3:A$27,1,FALSE)</f>
        <v>0</v>
      </c>
      <c r="Z1408" s="285">
        <f>VLOOKUP(F1408,Terceros!A:B,2,FALSE)</f>
        <v>0</v>
      </c>
      <c r="AA1408" s="242">
        <f>VLOOKUP(H1408,CR!A$1:CK$26,89,FALSE)</f>
        <v>0</v>
      </c>
    </row>
    <row r="1409" spans="1:27" x14ac:dyDescent="0.25">
      <c r="A1409" s="5">
        <f t="shared" si="132"/>
        <v>1900</v>
      </c>
      <c r="B1409" s="5">
        <f t="shared" si="133"/>
        <v>1</v>
      </c>
      <c r="C1409" s="5" t="str">
        <f>VLOOKUP(B1409,Tablas!E$1:F$13,2,FALSE)</f>
        <v>1T</v>
      </c>
      <c r="D1409" s="60"/>
      <c r="E1409" s="55"/>
      <c r="F1409" s="243"/>
      <c r="G1409" s="419">
        <f>VLOOKUP(F1409,Terceros!A:C,3,FALSE)</f>
        <v>0</v>
      </c>
      <c r="H1409" s="243"/>
      <c r="I1409" s="56"/>
      <c r="J1409" s="286" t="str">
        <f t="shared" si="134"/>
        <v>n</v>
      </c>
      <c r="K1409" s="286">
        <f>VLOOKUP(F1409,Terceros!A:D,4,FALSE)</f>
        <v>0</v>
      </c>
      <c r="L1409" s="61" t="s">
        <v>63</v>
      </c>
      <c r="M1409" s="57"/>
      <c r="N1409" s="58"/>
      <c r="O1409" s="57">
        <f t="shared" si="130"/>
        <v>0</v>
      </c>
      <c r="P1409" s="59"/>
      <c r="Q1409" s="58"/>
      <c r="R1409" s="57">
        <f t="shared" si="131"/>
        <v>0</v>
      </c>
      <c r="S1409" s="99">
        <f t="shared" si="135"/>
        <v>0</v>
      </c>
      <c r="T1409" s="56"/>
      <c r="U1409" s="60"/>
      <c r="V1409" s="322"/>
      <c r="W1409" s="56"/>
      <c r="X1409" s="242">
        <f>VLOOKUP(F1409,Terceros!A$2:A$301,1,FALSE)</f>
        <v>0</v>
      </c>
      <c r="Y1409" s="238">
        <f>VLOOKUP(H1409,CR!A$3:A$27,1,FALSE)</f>
        <v>0</v>
      </c>
      <c r="Z1409" s="285">
        <f>VLOOKUP(F1409,Terceros!A:B,2,FALSE)</f>
        <v>0</v>
      </c>
      <c r="AA1409" s="242">
        <f>VLOOKUP(H1409,CR!A$1:CK$26,89,FALSE)</f>
        <v>0</v>
      </c>
    </row>
    <row r="1410" spans="1:27" x14ac:dyDescent="0.25">
      <c r="A1410" s="5">
        <f t="shared" si="132"/>
        <v>1900</v>
      </c>
      <c r="B1410" s="5">
        <f t="shared" si="133"/>
        <v>1</v>
      </c>
      <c r="C1410" s="5" t="str">
        <f>VLOOKUP(B1410,Tablas!E$1:F$13,2,FALSE)</f>
        <v>1T</v>
      </c>
      <c r="D1410" s="60"/>
      <c r="E1410" s="55"/>
      <c r="F1410" s="243"/>
      <c r="G1410" s="419">
        <f>VLOOKUP(F1410,Terceros!A:C,3,FALSE)</f>
        <v>0</v>
      </c>
      <c r="H1410" s="243"/>
      <c r="I1410" s="56"/>
      <c r="J1410" s="286" t="str">
        <f t="shared" si="134"/>
        <v>n</v>
      </c>
      <c r="K1410" s="286">
        <f>VLOOKUP(F1410,Terceros!A:D,4,FALSE)</f>
        <v>0</v>
      </c>
      <c r="L1410" s="61" t="s">
        <v>63</v>
      </c>
      <c r="M1410" s="57"/>
      <c r="N1410" s="58"/>
      <c r="O1410" s="57">
        <f t="shared" si="130"/>
        <v>0</v>
      </c>
      <c r="P1410" s="59"/>
      <c r="Q1410" s="58"/>
      <c r="R1410" s="57">
        <f t="shared" si="131"/>
        <v>0</v>
      </c>
      <c r="S1410" s="99">
        <f t="shared" si="135"/>
        <v>0</v>
      </c>
      <c r="T1410" s="56"/>
      <c r="U1410" s="60"/>
      <c r="V1410" s="322"/>
      <c r="W1410" s="56"/>
      <c r="X1410" s="242">
        <f>VLOOKUP(F1410,Terceros!A$2:A$301,1,FALSE)</f>
        <v>0</v>
      </c>
      <c r="Y1410" s="238">
        <f>VLOOKUP(H1410,CR!A$3:A$27,1,FALSE)</f>
        <v>0</v>
      </c>
      <c r="Z1410" s="285">
        <f>VLOOKUP(F1410,Terceros!A:B,2,FALSE)</f>
        <v>0</v>
      </c>
      <c r="AA1410" s="242">
        <f>VLOOKUP(H1410,CR!A$1:CK$26,89,FALSE)</f>
        <v>0</v>
      </c>
    </row>
    <row r="1411" spans="1:27" x14ac:dyDescent="0.25">
      <c r="A1411" s="5">
        <f t="shared" si="132"/>
        <v>1900</v>
      </c>
      <c r="B1411" s="5">
        <f t="shared" si="133"/>
        <v>1</v>
      </c>
      <c r="C1411" s="5" t="str">
        <f>VLOOKUP(B1411,Tablas!E$1:F$13,2,FALSE)</f>
        <v>1T</v>
      </c>
      <c r="D1411" s="60"/>
      <c r="E1411" s="55"/>
      <c r="F1411" s="243"/>
      <c r="G1411" s="419">
        <f>VLOOKUP(F1411,Terceros!A:C,3,FALSE)</f>
        <v>0</v>
      </c>
      <c r="H1411" s="243"/>
      <c r="I1411" s="56"/>
      <c r="J1411" s="286" t="str">
        <f t="shared" si="134"/>
        <v>n</v>
      </c>
      <c r="K1411" s="286">
        <f>VLOOKUP(F1411,Terceros!A:D,4,FALSE)</f>
        <v>0</v>
      </c>
      <c r="L1411" s="61" t="s">
        <v>63</v>
      </c>
      <c r="M1411" s="57"/>
      <c r="N1411" s="58"/>
      <c r="O1411" s="57">
        <f t="shared" ref="O1411:O1474" si="136">ROUND(M1411*N1411,2)</f>
        <v>0</v>
      </c>
      <c r="P1411" s="59"/>
      <c r="Q1411" s="58"/>
      <c r="R1411" s="57">
        <f t="shared" ref="R1411:R1474" si="137">ROUND(Q1411*M1411,2)</f>
        <v>0</v>
      </c>
      <c r="S1411" s="99">
        <f t="shared" si="135"/>
        <v>0</v>
      </c>
      <c r="T1411" s="56"/>
      <c r="U1411" s="60"/>
      <c r="V1411" s="322"/>
      <c r="W1411" s="56"/>
      <c r="X1411" s="242">
        <f>VLOOKUP(F1411,Terceros!A$2:A$301,1,FALSE)</f>
        <v>0</v>
      </c>
      <c r="Y1411" s="238">
        <f>VLOOKUP(H1411,CR!A$3:A$27,1,FALSE)</f>
        <v>0</v>
      </c>
      <c r="Z1411" s="285">
        <f>VLOOKUP(F1411,Terceros!A:B,2,FALSE)</f>
        <v>0</v>
      </c>
      <c r="AA1411" s="242">
        <f>VLOOKUP(H1411,CR!A$1:CK$26,89,FALSE)</f>
        <v>0</v>
      </c>
    </row>
    <row r="1412" spans="1:27" x14ac:dyDescent="0.25">
      <c r="A1412" s="5">
        <f t="shared" si="132"/>
        <v>1900</v>
      </c>
      <c r="B1412" s="5">
        <f t="shared" si="133"/>
        <v>1</v>
      </c>
      <c r="C1412" s="5" t="str">
        <f>VLOOKUP(B1412,Tablas!E$1:F$13,2,FALSE)</f>
        <v>1T</v>
      </c>
      <c r="D1412" s="60"/>
      <c r="E1412" s="55"/>
      <c r="F1412" s="243"/>
      <c r="G1412" s="419">
        <f>VLOOKUP(F1412,Terceros!A:C,3,FALSE)</f>
        <v>0</v>
      </c>
      <c r="H1412" s="243"/>
      <c r="I1412" s="56"/>
      <c r="J1412" s="286" t="str">
        <f t="shared" si="134"/>
        <v>n</v>
      </c>
      <c r="K1412" s="286">
        <f>VLOOKUP(F1412,Terceros!A:D,4,FALSE)</f>
        <v>0</v>
      </c>
      <c r="L1412" s="61" t="s">
        <v>63</v>
      </c>
      <c r="M1412" s="57"/>
      <c r="N1412" s="58"/>
      <c r="O1412" s="57">
        <f t="shared" si="136"/>
        <v>0</v>
      </c>
      <c r="P1412" s="59"/>
      <c r="Q1412" s="58"/>
      <c r="R1412" s="57">
        <f t="shared" si="137"/>
        <v>0</v>
      </c>
      <c r="S1412" s="99">
        <f t="shared" si="135"/>
        <v>0</v>
      </c>
      <c r="T1412" s="56"/>
      <c r="U1412" s="60"/>
      <c r="V1412" s="322"/>
      <c r="W1412" s="56"/>
      <c r="X1412" s="242">
        <f>VLOOKUP(F1412,Terceros!A$2:A$301,1,FALSE)</f>
        <v>0</v>
      </c>
      <c r="Y1412" s="238">
        <f>VLOOKUP(H1412,CR!A$3:A$27,1,FALSE)</f>
        <v>0</v>
      </c>
      <c r="Z1412" s="285">
        <f>VLOOKUP(F1412,Terceros!A:B,2,FALSE)</f>
        <v>0</v>
      </c>
      <c r="AA1412" s="242">
        <f>VLOOKUP(H1412,CR!A$1:CK$26,89,FALSE)</f>
        <v>0</v>
      </c>
    </row>
    <row r="1413" spans="1:27" x14ac:dyDescent="0.25">
      <c r="A1413" s="5">
        <f t="shared" si="132"/>
        <v>1900</v>
      </c>
      <c r="B1413" s="5">
        <f t="shared" si="133"/>
        <v>1</v>
      </c>
      <c r="C1413" s="5" t="str">
        <f>VLOOKUP(B1413,Tablas!E$1:F$13,2,FALSE)</f>
        <v>1T</v>
      </c>
      <c r="D1413" s="60"/>
      <c r="E1413" s="55"/>
      <c r="F1413" s="243"/>
      <c r="G1413" s="419">
        <f>VLOOKUP(F1413,Terceros!A:C,3,FALSE)</f>
        <v>0</v>
      </c>
      <c r="H1413" s="243"/>
      <c r="I1413" s="56"/>
      <c r="J1413" s="286" t="str">
        <f t="shared" si="134"/>
        <v>n</v>
      </c>
      <c r="K1413" s="286">
        <f>VLOOKUP(F1413,Terceros!A:D,4,FALSE)</f>
        <v>0</v>
      </c>
      <c r="L1413" s="61" t="s">
        <v>63</v>
      </c>
      <c r="M1413" s="57"/>
      <c r="N1413" s="58"/>
      <c r="O1413" s="57">
        <f t="shared" si="136"/>
        <v>0</v>
      </c>
      <c r="P1413" s="59"/>
      <c r="Q1413" s="58"/>
      <c r="R1413" s="57">
        <f t="shared" si="137"/>
        <v>0</v>
      </c>
      <c r="S1413" s="99">
        <f t="shared" si="135"/>
        <v>0</v>
      </c>
      <c r="T1413" s="56"/>
      <c r="U1413" s="60"/>
      <c r="V1413" s="322"/>
      <c r="W1413" s="56"/>
      <c r="X1413" s="242">
        <f>VLOOKUP(F1413,Terceros!A$2:A$301,1,FALSE)</f>
        <v>0</v>
      </c>
      <c r="Y1413" s="238">
        <f>VLOOKUP(H1413,CR!A$3:A$27,1,FALSE)</f>
        <v>0</v>
      </c>
      <c r="Z1413" s="285">
        <f>VLOOKUP(F1413,Terceros!A:B,2,FALSE)</f>
        <v>0</v>
      </c>
      <c r="AA1413" s="242">
        <f>VLOOKUP(H1413,CR!A$1:CK$26,89,FALSE)</f>
        <v>0</v>
      </c>
    </row>
    <row r="1414" spans="1:27" x14ac:dyDescent="0.25">
      <c r="A1414" s="5">
        <f t="shared" si="132"/>
        <v>1900</v>
      </c>
      <c r="B1414" s="5">
        <f t="shared" si="133"/>
        <v>1</v>
      </c>
      <c r="C1414" s="5" t="str">
        <f>VLOOKUP(B1414,Tablas!E$1:F$13,2,FALSE)</f>
        <v>1T</v>
      </c>
      <c r="D1414" s="60"/>
      <c r="E1414" s="55"/>
      <c r="F1414" s="243"/>
      <c r="G1414" s="419">
        <f>VLOOKUP(F1414,Terceros!A:C,3,FALSE)</f>
        <v>0</v>
      </c>
      <c r="H1414" s="243"/>
      <c r="I1414" s="56"/>
      <c r="J1414" s="286" t="str">
        <f t="shared" si="134"/>
        <v>n</v>
      </c>
      <c r="K1414" s="286">
        <f>VLOOKUP(F1414,Terceros!A:D,4,FALSE)</f>
        <v>0</v>
      </c>
      <c r="L1414" s="61" t="s">
        <v>63</v>
      </c>
      <c r="M1414" s="57"/>
      <c r="N1414" s="58"/>
      <c r="O1414" s="57">
        <f t="shared" si="136"/>
        <v>0</v>
      </c>
      <c r="P1414" s="59"/>
      <c r="Q1414" s="58"/>
      <c r="R1414" s="57">
        <f t="shared" si="137"/>
        <v>0</v>
      </c>
      <c r="S1414" s="99">
        <f t="shared" si="135"/>
        <v>0</v>
      </c>
      <c r="T1414" s="56"/>
      <c r="U1414" s="60"/>
      <c r="V1414" s="322"/>
      <c r="W1414" s="56"/>
      <c r="X1414" s="242">
        <f>VLOOKUP(F1414,Terceros!A$2:A$301,1,FALSE)</f>
        <v>0</v>
      </c>
      <c r="Y1414" s="238">
        <f>VLOOKUP(H1414,CR!A$3:A$27,1,FALSE)</f>
        <v>0</v>
      </c>
      <c r="Z1414" s="285">
        <f>VLOOKUP(F1414,Terceros!A:B,2,FALSE)</f>
        <v>0</v>
      </c>
      <c r="AA1414" s="242">
        <f>VLOOKUP(H1414,CR!A$1:CK$26,89,FALSE)</f>
        <v>0</v>
      </c>
    </row>
    <row r="1415" spans="1:27" x14ac:dyDescent="0.25">
      <c r="A1415" s="5">
        <f t="shared" si="132"/>
        <v>1900</v>
      </c>
      <c r="B1415" s="5">
        <f t="shared" si="133"/>
        <v>1</v>
      </c>
      <c r="C1415" s="5" t="str">
        <f>VLOOKUP(B1415,Tablas!E$1:F$13,2,FALSE)</f>
        <v>1T</v>
      </c>
      <c r="D1415" s="60"/>
      <c r="E1415" s="55"/>
      <c r="F1415" s="243"/>
      <c r="G1415" s="419">
        <f>VLOOKUP(F1415,Terceros!A:C,3,FALSE)</f>
        <v>0</v>
      </c>
      <c r="H1415" s="243"/>
      <c r="I1415" s="56"/>
      <c r="J1415" s="286" t="str">
        <f t="shared" si="134"/>
        <v>n</v>
      </c>
      <c r="K1415" s="286">
        <f>VLOOKUP(F1415,Terceros!A:D,4,FALSE)</f>
        <v>0</v>
      </c>
      <c r="L1415" s="61" t="s">
        <v>63</v>
      </c>
      <c r="M1415" s="57"/>
      <c r="N1415" s="58"/>
      <c r="O1415" s="57">
        <f t="shared" si="136"/>
        <v>0</v>
      </c>
      <c r="P1415" s="59"/>
      <c r="Q1415" s="58"/>
      <c r="R1415" s="57">
        <f t="shared" si="137"/>
        <v>0</v>
      </c>
      <c r="S1415" s="99">
        <f t="shared" si="135"/>
        <v>0</v>
      </c>
      <c r="T1415" s="56"/>
      <c r="U1415" s="60"/>
      <c r="V1415" s="322"/>
      <c r="W1415" s="56"/>
      <c r="X1415" s="242">
        <f>VLOOKUP(F1415,Terceros!A$2:A$301,1,FALSE)</f>
        <v>0</v>
      </c>
      <c r="Y1415" s="238">
        <f>VLOOKUP(H1415,CR!A$3:A$27,1,FALSE)</f>
        <v>0</v>
      </c>
      <c r="Z1415" s="285">
        <f>VLOOKUP(F1415,Terceros!A:B,2,FALSE)</f>
        <v>0</v>
      </c>
      <c r="AA1415" s="242">
        <f>VLOOKUP(H1415,CR!A$1:CK$26,89,FALSE)</f>
        <v>0</v>
      </c>
    </row>
    <row r="1416" spans="1:27" x14ac:dyDescent="0.25">
      <c r="A1416" s="5">
        <f t="shared" si="132"/>
        <v>1900</v>
      </c>
      <c r="B1416" s="5">
        <f t="shared" si="133"/>
        <v>1</v>
      </c>
      <c r="C1416" s="5" t="str">
        <f>VLOOKUP(B1416,Tablas!E$1:F$13,2,FALSE)</f>
        <v>1T</v>
      </c>
      <c r="D1416" s="60"/>
      <c r="E1416" s="55"/>
      <c r="F1416" s="243"/>
      <c r="G1416" s="419">
        <f>VLOOKUP(F1416,Terceros!A:C,3,FALSE)</f>
        <v>0</v>
      </c>
      <c r="H1416" s="243"/>
      <c r="I1416" s="56"/>
      <c r="J1416" s="286" t="str">
        <f t="shared" si="134"/>
        <v>n</v>
      </c>
      <c r="K1416" s="286">
        <f>VLOOKUP(F1416,Terceros!A:D,4,FALSE)</f>
        <v>0</v>
      </c>
      <c r="L1416" s="61" t="s">
        <v>63</v>
      </c>
      <c r="M1416" s="57"/>
      <c r="N1416" s="58"/>
      <c r="O1416" s="57">
        <f t="shared" si="136"/>
        <v>0</v>
      </c>
      <c r="P1416" s="59"/>
      <c r="Q1416" s="58"/>
      <c r="R1416" s="57">
        <f t="shared" si="137"/>
        <v>0</v>
      </c>
      <c r="S1416" s="99">
        <f t="shared" si="135"/>
        <v>0</v>
      </c>
      <c r="T1416" s="56"/>
      <c r="U1416" s="60"/>
      <c r="V1416" s="322"/>
      <c r="W1416" s="56"/>
      <c r="X1416" s="242">
        <f>VLOOKUP(F1416,Terceros!A$2:A$301,1,FALSE)</f>
        <v>0</v>
      </c>
      <c r="Y1416" s="238">
        <f>VLOOKUP(H1416,CR!A$3:A$27,1,FALSE)</f>
        <v>0</v>
      </c>
      <c r="Z1416" s="285">
        <f>VLOOKUP(F1416,Terceros!A:B,2,FALSE)</f>
        <v>0</v>
      </c>
      <c r="AA1416" s="242">
        <f>VLOOKUP(H1416,CR!A$1:CK$26,89,FALSE)</f>
        <v>0</v>
      </c>
    </row>
    <row r="1417" spans="1:27" x14ac:dyDescent="0.25">
      <c r="A1417" s="5">
        <f t="shared" si="132"/>
        <v>1900</v>
      </c>
      <c r="B1417" s="5">
        <f t="shared" si="133"/>
        <v>1</v>
      </c>
      <c r="C1417" s="5" t="str">
        <f>VLOOKUP(B1417,Tablas!E$1:F$13,2,FALSE)</f>
        <v>1T</v>
      </c>
      <c r="D1417" s="60"/>
      <c r="E1417" s="55"/>
      <c r="F1417" s="243"/>
      <c r="G1417" s="419">
        <f>VLOOKUP(F1417,Terceros!A:C,3,FALSE)</f>
        <v>0</v>
      </c>
      <c r="H1417" s="243"/>
      <c r="I1417" s="56"/>
      <c r="J1417" s="286" t="str">
        <f t="shared" si="134"/>
        <v>n</v>
      </c>
      <c r="K1417" s="286">
        <f>VLOOKUP(F1417,Terceros!A:D,4,FALSE)</f>
        <v>0</v>
      </c>
      <c r="L1417" s="61" t="s">
        <v>63</v>
      </c>
      <c r="M1417" s="57"/>
      <c r="N1417" s="58"/>
      <c r="O1417" s="57">
        <f t="shared" si="136"/>
        <v>0</v>
      </c>
      <c r="P1417" s="59"/>
      <c r="Q1417" s="58"/>
      <c r="R1417" s="57">
        <f t="shared" si="137"/>
        <v>0</v>
      </c>
      <c r="S1417" s="99">
        <f t="shared" si="135"/>
        <v>0</v>
      </c>
      <c r="T1417" s="56"/>
      <c r="U1417" s="60"/>
      <c r="V1417" s="322"/>
      <c r="W1417" s="56"/>
      <c r="X1417" s="242">
        <f>VLOOKUP(F1417,Terceros!A$2:A$301,1,FALSE)</f>
        <v>0</v>
      </c>
      <c r="Y1417" s="238">
        <f>VLOOKUP(H1417,CR!A$3:A$27,1,FALSE)</f>
        <v>0</v>
      </c>
      <c r="Z1417" s="285">
        <f>VLOOKUP(F1417,Terceros!A:B,2,FALSE)</f>
        <v>0</v>
      </c>
      <c r="AA1417" s="242">
        <f>VLOOKUP(H1417,CR!A$1:CK$26,89,FALSE)</f>
        <v>0</v>
      </c>
    </row>
    <row r="1418" spans="1:27" x14ac:dyDescent="0.25">
      <c r="A1418" s="5">
        <f t="shared" si="132"/>
        <v>1900</v>
      </c>
      <c r="B1418" s="5">
        <f t="shared" si="133"/>
        <v>1</v>
      </c>
      <c r="C1418" s="5" t="str">
        <f>VLOOKUP(B1418,Tablas!E$1:F$13,2,FALSE)</f>
        <v>1T</v>
      </c>
      <c r="D1418" s="60"/>
      <c r="E1418" s="55"/>
      <c r="F1418" s="243"/>
      <c r="G1418" s="419">
        <f>VLOOKUP(F1418,Terceros!A:C,3,FALSE)</f>
        <v>0</v>
      </c>
      <c r="H1418" s="243"/>
      <c r="I1418" s="56"/>
      <c r="J1418" s="286" t="str">
        <f t="shared" si="134"/>
        <v>n</v>
      </c>
      <c r="K1418" s="286">
        <f>VLOOKUP(F1418,Terceros!A:D,4,FALSE)</f>
        <v>0</v>
      </c>
      <c r="L1418" s="61" t="s">
        <v>63</v>
      </c>
      <c r="M1418" s="57"/>
      <c r="N1418" s="58"/>
      <c r="O1418" s="57">
        <f t="shared" si="136"/>
        <v>0</v>
      </c>
      <c r="P1418" s="59"/>
      <c r="Q1418" s="58"/>
      <c r="R1418" s="57">
        <f t="shared" si="137"/>
        <v>0</v>
      </c>
      <c r="S1418" s="99">
        <f t="shared" si="135"/>
        <v>0</v>
      </c>
      <c r="T1418" s="56"/>
      <c r="U1418" s="60"/>
      <c r="V1418" s="322"/>
      <c r="W1418" s="56"/>
      <c r="X1418" s="242">
        <f>VLOOKUP(F1418,Terceros!A$2:A$301,1,FALSE)</f>
        <v>0</v>
      </c>
      <c r="Y1418" s="238">
        <f>VLOOKUP(H1418,CR!A$3:A$27,1,FALSE)</f>
        <v>0</v>
      </c>
      <c r="Z1418" s="285">
        <f>VLOOKUP(F1418,Terceros!A:B,2,FALSE)</f>
        <v>0</v>
      </c>
      <c r="AA1418" s="242">
        <f>VLOOKUP(H1418,CR!A$1:CK$26,89,FALSE)</f>
        <v>0</v>
      </c>
    </row>
    <row r="1419" spans="1:27" x14ac:dyDescent="0.25">
      <c r="A1419" s="5">
        <f t="shared" si="132"/>
        <v>1900</v>
      </c>
      <c r="B1419" s="5">
        <f t="shared" si="133"/>
        <v>1</v>
      </c>
      <c r="C1419" s="5" t="str">
        <f>VLOOKUP(B1419,Tablas!E$1:F$13,2,FALSE)</f>
        <v>1T</v>
      </c>
      <c r="D1419" s="60"/>
      <c r="E1419" s="55"/>
      <c r="F1419" s="243"/>
      <c r="G1419" s="419">
        <f>VLOOKUP(F1419,Terceros!A:C,3,FALSE)</f>
        <v>0</v>
      </c>
      <c r="H1419" s="243"/>
      <c r="I1419" s="56"/>
      <c r="J1419" s="286" t="str">
        <f t="shared" si="134"/>
        <v>n</v>
      </c>
      <c r="K1419" s="286">
        <f>VLOOKUP(F1419,Terceros!A:D,4,FALSE)</f>
        <v>0</v>
      </c>
      <c r="L1419" s="61" t="s">
        <v>63</v>
      </c>
      <c r="M1419" s="57"/>
      <c r="N1419" s="58"/>
      <c r="O1419" s="57">
        <f t="shared" si="136"/>
        <v>0</v>
      </c>
      <c r="P1419" s="59"/>
      <c r="Q1419" s="58"/>
      <c r="R1419" s="57">
        <f t="shared" si="137"/>
        <v>0</v>
      </c>
      <c r="S1419" s="99">
        <f t="shared" si="135"/>
        <v>0</v>
      </c>
      <c r="T1419" s="56"/>
      <c r="U1419" s="60"/>
      <c r="V1419" s="322"/>
      <c r="W1419" s="56"/>
      <c r="X1419" s="242">
        <f>VLOOKUP(F1419,Terceros!A$2:A$301,1,FALSE)</f>
        <v>0</v>
      </c>
      <c r="Y1419" s="238">
        <f>VLOOKUP(H1419,CR!A$3:A$27,1,FALSE)</f>
        <v>0</v>
      </c>
      <c r="Z1419" s="285">
        <f>VLOOKUP(F1419,Terceros!A:B,2,FALSE)</f>
        <v>0</v>
      </c>
      <c r="AA1419" s="242">
        <f>VLOOKUP(H1419,CR!A$1:CK$26,89,FALSE)</f>
        <v>0</v>
      </c>
    </row>
    <row r="1420" spans="1:27" x14ac:dyDescent="0.25">
      <c r="A1420" s="5">
        <f t="shared" si="132"/>
        <v>1900</v>
      </c>
      <c r="B1420" s="5">
        <f t="shared" si="133"/>
        <v>1</v>
      </c>
      <c r="C1420" s="5" t="str">
        <f>VLOOKUP(B1420,Tablas!E$1:F$13,2,FALSE)</f>
        <v>1T</v>
      </c>
      <c r="D1420" s="60"/>
      <c r="E1420" s="55"/>
      <c r="F1420" s="243"/>
      <c r="G1420" s="419">
        <f>VLOOKUP(F1420,Terceros!A:C,3,FALSE)</f>
        <v>0</v>
      </c>
      <c r="H1420" s="243"/>
      <c r="I1420" s="56"/>
      <c r="J1420" s="286" t="str">
        <f t="shared" si="134"/>
        <v>n</v>
      </c>
      <c r="K1420" s="286">
        <f>VLOOKUP(F1420,Terceros!A:D,4,FALSE)</f>
        <v>0</v>
      </c>
      <c r="L1420" s="61" t="s">
        <v>63</v>
      </c>
      <c r="M1420" s="57"/>
      <c r="N1420" s="58"/>
      <c r="O1420" s="57">
        <f t="shared" si="136"/>
        <v>0</v>
      </c>
      <c r="P1420" s="59"/>
      <c r="Q1420" s="58"/>
      <c r="R1420" s="57">
        <f t="shared" si="137"/>
        <v>0</v>
      </c>
      <c r="S1420" s="99">
        <f t="shared" si="135"/>
        <v>0</v>
      </c>
      <c r="T1420" s="56"/>
      <c r="U1420" s="60"/>
      <c r="V1420" s="322"/>
      <c r="W1420" s="56"/>
      <c r="X1420" s="242">
        <f>VLOOKUP(F1420,Terceros!A$2:A$301,1,FALSE)</f>
        <v>0</v>
      </c>
      <c r="Y1420" s="238">
        <f>VLOOKUP(H1420,CR!A$3:A$27,1,FALSE)</f>
        <v>0</v>
      </c>
      <c r="Z1420" s="285">
        <f>VLOOKUP(F1420,Terceros!A:B,2,FALSE)</f>
        <v>0</v>
      </c>
      <c r="AA1420" s="242">
        <f>VLOOKUP(H1420,CR!A$1:CK$26,89,FALSE)</f>
        <v>0</v>
      </c>
    </row>
    <row r="1421" spans="1:27" x14ac:dyDescent="0.25">
      <c r="A1421" s="5">
        <f t="shared" si="132"/>
        <v>1900</v>
      </c>
      <c r="B1421" s="5">
        <f t="shared" si="133"/>
        <v>1</v>
      </c>
      <c r="C1421" s="5" t="str">
        <f>VLOOKUP(B1421,Tablas!E$1:F$13,2,FALSE)</f>
        <v>1T</v>
      </c>
      <c r="D1421" s="60"/>
      <c r="E1421" s="55"/>
      <c r="F1421" s="243"/>
      <c r="G1421" s="419">
        <f>VLOOKUP(F1421,Terceros!A:C,3,FALSE)</f>
        <v>0</v>
      </c>
      <c r="H1421" s="243"/>
      <c r="I1421" s="56"/>
      <c r="J1421" s="286" t="str">
        <f t="shared" si="134"/>
        <v>n</v>
      </c>
      <c r="K1421" s="286">
        <f>VLOOKUP(F1421,Terceros!A:D,4,FALSE)</f>
        <v>0</v>
      </c>
      <c r="L1421" s="61" t="s">
        <v>63</v>
      </c>
      <c r="M1421" s="57"/>
      <c r="N1421" s="58"/>
      <c r="O1421" s="57">
        <f t="shared" si="136"/>
        <v>0</v>
      </c>
      <c r="P1421" s="59"/>
      <c r="Q1421" s="58"/>
      <c r="R1421" s="57">
        <f t="shared" si="137"/>
        <v>0</v>
      </c>
      <c r="S1421" s="99">
        <f t="shared" si="135"/>
        <v>0</v>
      </c>
      <c r="T1421" s="56"/>
      <c r="U1421" s="60"/>
      <c r="V1421" s="322"/>
      <c r="W1421" s="56"/>
      <c r="X1421" s="242">
        <f>VLOOKUP(F1421,Terceros!A$2:A$301,1,FALSE)</f>
        <v>0</v>
      </c>
      <c r="Y1421" s="238">
        <f>VLOOKUP(H1421,CR!A$3:A$27,1,FALSE)</f>
        <v>0</v>
      </c>
      <c r="Z1421" s="285">
        <f>VLOOKUP(F1421,Terceros!A:B,2,FALSE)</f>
        <v>0</v>
      </c>
      <c r="AA1421" s="242">
        <f>VLOOKUP(H1421,CR!A$1:CK$26,89,FALSE)</f>
        <v>0</v>
      </c>
    </row>
    <row r="1422" spans="1:27" x14ac:dyDescent="0.25">
      <c r="A1422" s="5">
        <f t="shared" si="132"/>
        <v>1900</v>
      </c>
      <c r="B1422" s="5">
        <f t="shared" si="133"/>
        <v>1</v>
      </c>
      <c r="C1422" s="5" t="str">
        <f>VLOOKUP(B1422,Tablas!E$1:F$13,2,FALSE)</f>
        <v>1T</v>
      </c>
      <c r="D1422" s="60"/>
      <c r="E1422" s="55"/>
      <c r="F1422" s="243"/>
      <c r="G1422" s="419">
        <f>VLOOKUP(F1422,Terceros!A:C,3,FALSE)</f>
        <v>0</v>
      </c>
      <c r="H1422" s="243"/>
      <c r="I1422" s="56"/>
      <c r="J1422" s="286" t="str">
        <f t="shared" si="134"/>
        <v>n</v>
      </c>
      <c r="K1422" s="286">
        <f>VLOOKUP(F1422,Terceros!A:D,4,FALSE)</f>
        <v>0</v>
      </c>
      <c r="L1422" s="61" t="s">
        <v>63</v>
      </c>
      <c r="M1422" s="57"/>
      <c r="N1422" s="58"/>
      <c r="O1422" s="57">
        <f t="shared" si="136"/>
        <v>0</v>
      </c>
      <c r="P1422" s="59"/>
      <c r="Q1422" s="58"/>
      <c r="R1422" s="57">
        <f t="shared" si="137"/>
        <v>0</v>
      </c>
      <c r="S1422" s="99">
        <f t="shared" si="135"/>
        <v>0</v>
      </c>
      <c r="T1422" s="56"/>
      <c r="U1422" s="60"/>
      <c r="V1422" s="322"/>
      <c r="W1422" s="56"/>
      <c r="X1422" s="242">
        <f>VLOOKUP(F1422,Terceros!A$2:A$301,1,FALSE)</f>
        <v>0</v>
      </c>
      <c r="Y1422" s="238">
        <f>VLOOKUP(H1422,CR!A$3:A$27,1,FALSE)</f>
        <v>0</v>
      </c>
      <c r="Z1422" s="285">
        <f>VLOOKUP(F1422,Terceros!A:B,2,FALSE)</f>
        <v>0</v>
      </c>
      <c r="AA1422" s="242">
        <f>VLOOKUP(H1422,CR!A$1:CK$26,89,FALSE)</f>
        <v>0</v>
      </c>
    </row>
    <row r="1423" spans="1:27" x14ac:dyDescent="0.25">
      <c r="A1423" s="5">
        <f t="shared" si="132"/>
        <v>1900</v>
      </c>
      <c r="B1423" s="5">
        <f t="shared" si="133"/>
        <v>1</v>
      </c>
      <c r="C1423" s="5" t="str">
        <f>VLOOKUP(B1423,Tablas!E$1:F$13,2,FALSE)</f>
        <v>1T</v>
      </c>
      <c r="D1423" s="60"/>
      <c r="E1423" s="55"/>
      <c r="F1423" s="243"/>
      <c r="G1423" s="419">
        <f>VLOOKUP(F1423,Terceros!A:C,3,FALSE)</f>
        <v>0</v>
      </c>
      <c r="H1423" s="243"/>
      <c r="I1423" s="56"/>
      <c r="J1423" s="286" t="str">
        <f t="shared" si="134"/>
        <v>n</v>
      </c>
      <c r="K1423" s="286">
        <f>VLOOKUP(F1423,Terceros!A:D,4,FALSE)</f>
        <v>0</v>
      </c>
      <c r="L1423" s="61" t="s">
        <v>63</v>
      </c>
      <c r="M1423" s="57"/>
      <c r="N1423" s="58"/>
      <c r="O1423" s="57">
        <f t="shared" si="136"/>
        <v>0</v>
      </c>
      <c r="P1423" s="59"/>
      <c r="Q1423" s="58"/>
      <c r="R1423" s="57">
        <f t="shared" si="137"/>
        <v>0</v>
      </c>
      <c r="S1423" s="99">
        <f t="shared" si="135"/>
        <v>0</v>
      </c>
      <c r="T1423" s="56"/>
      <c r="U1423" s="60"/>
      <c r="V1423" s="322"/>
      <c r="W1423" s="56"/>
      <c r="X1423" s="242">
        <f>VLOOKUP(F1423,Terceros!A$2:A$301,1,FALSE)</f>
        <v>0</v>
      </c>
      <c r="Y1423" s="238">
        <f>VLOOKUP(H1423,CR!A$3:A$27,1,FALSE)</f>
        <v>0</v>
      </c>
      <c r="Z1423" s="285">
        <f>VLOOKUP(F1423,Terceros!A:B,2,FALSE)</f>
        <v>0</v>
      </c>
      <c r="AA1423" s="242">
        <f>VLOOKUP(H1423,CR!A$1:CK$26,89,FALSE)</f>
        <v>0</v>
      </c>
    </row>
    <row r="1424" spans="1:27" x14ac:dyDescent="0.25">
      <c r="A1424" s="5">
        <f t="shared" si="132"/>
        <v>1900</v>
      </c>
      <c r="B1424" s="5">
        <f t="shared" si="133"/>
        <v>1</v>
      </c>
      <c r="C1424" s="5" t="str">
        <f>VLOOKUP(B1424,Tablas!E$1:F$13,2,FALSE)</f>
        <v>1T</v>
      </c>
      <c r="D1424" s="60"/>
      <c r="E1424" s="55"/>
      <c r="F1424" s="243"/>
      <c r="G1424" s="419">
        <f>VLOOKUP(F1424,Terceros!A:C,3,FALSE)</f>
        <v>0</v>
      </c>
      <c r="H1424" s="243"/>
      <c r="I1424" s="56"/>
      <c r="J1424" s="286" t="str">
        <f t="shared" si="134"/>
        <v>n</v>
      </c>
      <c r="K1424" s="286">
        <f>VLOOKUP(F1424,Terceros!A:D,4,FALSE)</f>
        <v>0</v>
      </c>
      <c r="L1424" s="61" t="s">
        <v>63</v>
      </c>
      <c r="M1424" s="57"/>
      <c r="N1424" s="58"/>
      <c r="O1424" s="57">
        <f t="shared" si="136"/>
        <v>0</v>
      </c>
      <c r="P1424" s="59"/>
      <c r="Q1424" s="58"/>
      <c r="R1424" s="57">
        <f t="shared" si="137"/>
        <v>0</v>
      </c>
      <c r="S1424" s="99">
        <f t="shared" si="135"/>
        <v>0</v>
      </c>
      <c r="T1424" s="56"/>
      <c r="U1424" s="60"/>
      <c r="V1424" s="322"/>
      <c r="W1424" s="56"/>
      <c r="X1424" s="242">
        <f>VLOOKUP(F1424,Terceros!A$2:A$301,1,FALSE)</f>
        <v>0</v>
      </c>
      <c r="Y1424" s="238">
        <f>VLOOKUP(H1424,CR!A$3:A$27,1,FALSE)</f>
        <v>0</v>
      </c>
      <c r="Z1424" s="285">
        <f>VLOOKUP(F1424,Terceros!A:B,2,FALSE)</f>
        <v>0</v>
      </c>
      <c r="AA1424" s="242">
        <f>VLOOKUP(H1424,CR!A$1:CK$26,89,FALSE)</f>
        <v>0</v>
      </c>
    </row>
    <row r="1425" spans="1:27" x14ac:dyDescent="0.25">
      <c r="A1425" s="5">
        <f t="shared" si="132"/>
        <v>1900</v>
      </c>
      <c r="B1425" s="5">
        <f t="shared" si="133"/>
        <v>1</v>
      </c>
      <c r="C1425" s="5" t="str">
        <f>VLOOKUP(B1425,Tablas!E$1:F$13,2,FALSE)</f>
        <v>1T</v>
      </c>
      <c r="D1425" s="60"/>
      <c r="E1425" s="55"/>
      <c r="F1425" s="243"/>
      <c r="G1425" s="419">
        <f>VLOOKUP(F1425,Terceros!A:C,3,FALSE)</f>
        <v>0</v>
      </c>
      <c r="H1425" s="243"/>
      <c r="I1425" s="56"/>
      <c r="J1425" s="286" t="str">
        <f t="shared" si="134"/>
        <v>n</v>
      </c>
      <c r="K1425" s="286">
        <f>VLOOKUP(F1425,Terceros!A:D,4,FALSE)</f>
        <v>0</v>
      </c>
      <c r="L1425" s="61" t="s">
        <v>63</v>
      </c>
      <c r="M1425" s="57"/>
      <c r="N1425" s="58"/>
      <c r="O1425" s="57">
        <f t="shared" si="136"/>
        <v>0</v>
      </c>
      <c r="P1425" s="59"/>
      <c r="Q1425" s="58"/>
      <c r="R1425" s="57">
        <f t="shared" si="137"/>
        <v>0</v>
      </c>
      <c r="S1425" s="99">
        <f t="shared" si="135"/>
        <v>0</v>
      </c>
      <c r="T1425" s="56"/>
      <c r="U1425" s="60"/>
      <c r="V1425" s="322"/>
      <c r="W1425" s="56"/>
      <c r="X1425" s="242">
        <f>VLOOKUP(F1425,Terceros!A$2:A$301,1,FALSE)</f>
        <v>0</v>
      </c>
      <c r="Y1425" s="238">
        <f>VLOOKUP(H1425,CR!A$3:A$27,1,FALSE)</f>
        <v>0</v>
      </c>
      <c r="Z1425" s="285">
        <f>VLOOKUP(F1425,Terceros!A:B,2,FALSE)</f>
        <v>0</v>
      </c>
      <c r="AA1425" s="242">
        <f>VLOOKUP(H1425,CR!A$1:CK$26,89,FALSE)</f>
        <v>0</v>
      </c>
    </row>
    <row r="1426" spans="1:27" x14ac:dyDescent="0.25">
      <c r="A1426" s="5">
        <f t="shared" si="132"/>
        <v>1900</v>
      </c>
      <c r="B1426" s="5">
        <f t="shared" si="133"/>
        <v>1</v>
      </c>
      <c r="C1426" s="5" t="str">
        <f>VLOOKUP(B1426,Tablas!E$1:F$13,2,FALSE)</f>
        <v>1T</v>
      </c>
      <c r="D1426" s="60"/>
      <c r="E1426" s="55"/>
      <c r="F1426" s="243"/>
      <c r="G1426" s="419">
        <f>VLOOKUP(F1426,Terceros!A:C,3,FALSE)</f>
        <v>0</v>
      </c>
      <c r="H1426" s="243"/>
      <c r="I1426" s="56"/>
      <c r="J1426" s="286" t="str">
        <f t="shared" si="134"/>
        <v>n</v>
      </c>
      <c r="K1426" s="286">
        <f>VLOOKUP(F1426,Terceros!A:D,4,FALSE)</f>
        <v>0</v>
      </c>
      <c r="L1426" s="61" t="s">
        <v>63</v>
      </c>
      <c r="M1426" s="57"/>
      <c r="N1426" s="58"/>
      <c r="O1426" s="57">
        <f t="shared" si="136"/>
        <v>0</v>
      </c>
      <c r="P1426" s="59"/>
      <c r="Q1426" s="58"/>
      <c r="R1426" s="57">
        <f t="shared" si="137"/>
        <v>0</v>
      </c>
      <c r="S1426" s="99">
        <f t="shared" si="135"/>
        <v>0</v>
      </c>
      <c r="T1426" s="56"/>
      <c r="U1426" s="60"/>
      <c r="V1426" s="322"/>
      <c r="W1426" s="56"/>
      <c r="X1426" s="242">
        <f>VLOOKUP(F1426,Terceros!A$2:A$301,1,FALSE)</f>
        <v>0</v>
      </c>
      <c r="Y1426" s="238">
        <f>VLOOKUP(H1426,CR!A$3:A$27,1,FALSE)</f>
        <v>0</v>
      </c>
      <c r="Z1426" s="285">
        <f>VLOOKUP(F1426,Terceros!A:B,2,FALSE)</f>
        <v>0</v>
      </c>
      <c r="AA1426" s="242">
        <f>VLOOKUP(H1426,CR!A$1:CK$26,89,FALSE)</f>
        <v>0</v>
      </c>
    </row>
    <row r="1427" spans="1:27" x14ac:dyDescent="0.25">
      <c r="A1427" s="5">
        <f t="shared" si="132"/>
        <v>1900</v>
      </c>
      <c r="B1427" s="5">
        <f t="shared" si="133"/>
        <v>1</v>
      </c>
      <c r="C1427" s="5" t="str">
        <f>VLOOKUP(B1427,Tablas!E$1:F$13,2,FALSE)</f>
        <v>1T</v>
      </c>
      <c r="D1427" s="60"/>
      <c r="E1427" s="55"/>
      <c r="F1427" s="243"/>
      <c r="G1427" s="419">
        <f>VLOOKUP(F1427,Terceros!A:C,3,FALSE)</f>
        <v>0</v>
      </c>
      <c r="H1427" s="243"/>
      <c r="I1427" s="56"/>
      <c r="J1427" s="286" t="str">
        <f t="shared" si="134"/>
        <v>n</v>
      </c>
      <c r="K1427" s="286">
        <f>VLOOKUP(F1427,Terceros!A:D,4,FALSE)</f>
        <v>0</v>
      </c>
      <c r="L1427" s="61" t="s">
        <v>63</v>
      </c>
      <c r="M1427" s="57"/>
      <c r="N1427" s="58"/>
      <c r="O1427" s="57">
        <f t="shared" si="136"/>
        <v>0</v>
      </c>
      <c r="P1427" s="59"/>
      <c r="Q1427" s="58"/>
      <c r="R1427" s="57">
        <f t="shared" si="137"/>
        <v>0</v>
      </c>
      <c r="S1427" s="99">
        <f t="shared" si="135"/>
        <v>0</v>
      </c>
      <c r="T1427" s="56"/>
      <c r="U1427" s="60"/>
      <c r="V1427" s="322"/>
      <c r="W1427" s="56"/>
      <c r="X1427" s="242">
        <f>VLOOKUP(F1427,Terceros!A$2:A$301,1,FALSE)</f>
        <v>0</v>
      </c>
      <c r="Y1427" s="238">
        <f>VLOOKUP(H1427,CR!A$3:A$27,1,FALSE)</f>
        <v>0</v>
      </c>
      <c r="Z1427" s="285">
        <f>VLOOKUP(F1427,Terceros!A:B,2,FALSE)</f>
        <v>0</v>
      </c>
      <c r="AA1427" s="242">
        <f>VLOOKUP(H1427,CR!A$1:CK$26,89,FALSE)</f>
        <v>0</v>
      </c>
    </row>
    <row r="1428" spans="1:27" x14ac:dyDescent="0.25">
      <c r="A1428" s="5">
        <f t="shared" si="132"/>
        <v>1900</v>
      </c>
      <c r="B1428" s="5">
        <f t="shared" si="133"/>
        <v>1</v>
      </c>
      <c r="C1428" s="5" t="str">
        <f>VLOOKUP(B1428,Tablas!E$1:F$13,2,FALSE)</f>
        <v>1T</v>
      </c>
      <c r="D1428" s="60"/>
      <c r="E1428" s="55"/>
      <c r="F1428" s="243"/>
      <c r="G1428" s="419">
        <f>VLOOKUP(F1428,Terceros!A:C,3,FALSE)</f>
        <v>0</v>
      </c>
      <c r="H1428" s="243"/>
      <c r="I1428" s="56"/>
      <c r="J1428" s="286" t="str">
        <f t="shared" si="134"/>
        <v>n</v>
      </c>
      <c r="K1428" s="286">
        <f>VLOOKUP(F1428,Terceros!A:D,4,FALSE)</f>
        <v>0</v>
      </c>
      <c r="L1428" s="61" t="s">
        <v>63</v>
      </c>
      <c r="M1428" s="57"/>
      <c r="N1428" s="58"/>
      <c r="O1428" s="57">
        <f t="shared" si="136"/>
        <v>0</v>
      </c>
      <c r="P1428" s="59"/>
      <c r="Q1428" s="58"/>
      <c r="R1428" s="57">
        <f t="shared" si="137"/>
        <v>0</v>
      </c>
      <c r="S1428" s="99">
        <f t="shared" si="135"/>
        <v>0</v>
      </c>
      <c r="T1428" s="56"/>
      <c r="U1428" s="60"/>
      <c r="V1428" s="322"/>
      <c r="W1428" s="56"/>
      <c r="X1428" s="242">
        <f>VLOOKUP(F1428,Terceros!A$2:A$301,1,FALSE)</f>
        <v>0</v>
      </c>
      <c r="Y1428" s="238">
        <f>VLOOKUP(H1428,CR!A$3:A$27,1,FALSE)</f>
        <v>0</v>
      </c>
      <c r="Z1428" s="285">
        <f>VLOOKUP(F1428,Terceros!A:B,2,FALSE)</f>
        <v>0</v>
      </c>
      <c r="AA1428" s="242">
        <f>VLOOKUP(H1428,CR!A$1:CK$26,89,FALSE)</f>
        <v>0</v>
      </c>
    </row>
    <row r="1429" spans="1:27" x14ac:dyDescent="0.25">
      <c r="A1429" s="5">
        <f t="shared" si="132"/>
        <v>1900</v>
      </c>
      <c r="B1429" s="5">
        <f t="shared" si="133"/>
        <v>1</v>
      </c>
      <c r="C1429" s="5" t="str">
        <f>VLOOKUP(B1429,Tablas!E$1:F$13,2,FALSE)</f>
        <v>1T</v>
      </c>
      <c r="D1429" s="60"/>
      <c r="E1429" s="55"/>
      <c r="F1429" s="243"/>
      <c r="G1429" s="419">
        <f>VLOOKUP(F1429,Terceros!A:C,3,FALSE)</f>
        <v>0</v>
      </c>
      <c r="H1429" s="243"/>
      <c r="I1429" s="56"/>
      <c r="J1429" s="286" t="str">
        <f t="shared" si="134"/>
        <v>n</v>
      </c>
      <c r="K1429" s="286">
        <f>VLOOKUP(F1429,Terceros!A:D,4,FALSE)</f>
        <v>0</v>
      </c>
      <c r="L1429" s="61" t="s">
        <v>63</v>
      </c>
      <c r="M1429" s="57"/>
      <c r="N1429" s="58"/>
      <c r="O1429" s="57">
        <f t="shared" si="136"/>
        <v>0</v>
      </c>
      <c r="P1429" s="59"/>
      <c r="Q1429" s="58"/>
      <c r="R1429" s="57">
        <f t="shared" si="137"/>
        <v>0</v>
      </c>
      <c r="S1429" s="99">
        <f t="shared" si="135"/>
        <v>0</v>
      </c>
      <c r="T1429" s="56"/>
      <c r="U1429" s="60"/>
      <c r="V1429" s="322"/>
      <c r="W1429" s="56"/>
      <c r="X1429" s="242">
        <f>VLOOKUP(F1429,Terceros!A$2:A$301,1,FALSE)</f>
        <v>0</v>
      </c>
      <c r="Y1429" s="238">
        <f>VLOOKUP(H1429,CR!A$3:A$27,1,FALSE)</f>
        <v>0</v>
      </c>
      <c r="Z1429" s="285">
        <f>VLOOKUP(F1429,Terceros!A:B,2,FALSE)</f>
        <v>0</v>
      </c>
      <c r="AA1429" s="242">
        <f>VLOOKUP(H1429,CR!A$1:CK$26,89,FALSE)</f>
        <v>0</v>
      </c>
    </row>
    <row r="1430" spans="1:27" x14ac:dyDescent="0.25">
      <c r="A1430" s="5">
        <f t="shared" si="132"/>
        <v>1900</v>
      </c>
      <c r="B1430" s="5">
        <f t="shared" si="133"/>
        <v>1</v>
      </c>
      <c r="C1430" s="5" t="str">
        <f>VLOOKUP(B1430,Tablas!E$1:F$13,2,FALSE)</f>
        <v>1T</v>
      </c>
      <c r="D1430" s="60"/>
      <c r="E1430" s="55"/>
      <c r="F1430" s="243"/>
      <c r="G1430" s="419">
        <f>VLOOKUP(F1430,Terceros!A:C,3,FALSE)</f>
        <v>0</v>
      </c>
      <c r="H1430" s="243"/>
      <c r="I1430" s="56"/>
      <c r="J1430" s="286" t="str">
        <f t="shared" si="134"/>
        <v>n</v>
      </c>
      <c r="K1430" s="286">
        <f>VLOOKUP(F1430,Terceros!A:D,4,FALSE)</f>
        <v>0</v>
      </c>
      <c r="L1430" s="61" t="s">
        <v>63</v>
      </c>
      <c r="M1430" s="57"/>
      <c r="N1430" s="58"/>
      <c r="O1430" s="57">
        <f t="shared" si="136"/>
        <v>0</v>
      </c>
      <c r="P1430" s="59"/>
      <c r="Q1430" s="58"/>
      <c r="R1430" s="57">
        <f t="shared" si="137"/>
        <v>0</v>
      </c>
      <c r="S1430" s="99">
        <f t="shared" si="135"/>
        <v>0</v>
      </c>
      <c r="T1430" s="56"/>
      <c r="U1430" s="60"/>
      <c r="V1430" s="322"/>
      <c r="W1430" s="56"/>
      <c r="X1430" s="242">
        <f>VLOOKUP(F1430,Terceros!A$2:A$301,1,FALSE)</f>
        <v>0</v>
      </c>
      <c r="Y1430" s="238">
        <f>VLOOKUP(H1430,CR!A$3:A$27,1,FALSE)</f>
        <v>0</v>
      </c>
      <c r="Z1430" s="285">
        <f>VLOOKUP(F1430,Terceros!A:B,2,FALSE)</f>
        <v>0</v>
      </c>
      <c r="AA1430" s="242">
        <f>VLOOKUP(H1430,CR!A$1:CK$26,89,FALSE)</f>
        <v>0</v>
      </c>
    </row>
    <row r="1431" spans="1:27" x14ac:dyDescent="0.25">
      <c r="A1431" s="5">
        <f t="shared" si="132"/>
        <v>1900</v>
      </c>
      <c r="B1431" s="5">
        <f t="shared" si="133"/>
        <v>1</v>
      </c>
      <c r="C1431" s="5" t="str">
        <f>VLOOKUP(B1431,Tablas!E$1:F$13,2,FALSE)</f>
        <v>1T</v>
      </c>
      <c r="D1431" s="60"/>
      <c r="E1431" s="55"/>
      <c r="F1431" s="243"/>
      <c r="G1431" s="419">
        <f>VLOOKUP(F1431,Terceros!A:C,3,FALSE)</f>
        <v>0</v>
      </c>
      <c r="H1431" s="243"/>
      <c r="I1431" s="56"/>
      <c r="J1431" s="286" t="str">
        <f t="shared" si="134"/>
        <v>n</v>
      </c>
      <c r="K1431" s="286">
        <f>VLOOKUP(F1431,Terceros!A:D,4,FALSE)</f>
        <v>0</v>
      </c>
      <c r="L1431" s="61" t="s">
        <v>63</v>
      </c>
      <c r="M1431" s="57"/>
      <c r="N1431" s="58"/>
      <c r="O1431" s="57">
        <f t="shared" si="136"/>
        <v>0</v>
      </c>
      <c r="P1431" s="59"/>
      <c r="Q1431" s="58"/>
      <c r="R1431" s="57">
        <f t="shared" si="137"/>
        <v>0</v>
      </c>
      <c r="S1431" s="99">
        <f t="shared" si="135"/>
        <v>0</v>
      </c>
      <c r="T1431" s="56"/>
      <c r="U1431" s="60"/>
      <c r="V1431" s="322"/>
      <c r="W1431" s="56"/>
      <c r="X1431" s="242">
        <f>VLOOKUP(F1431,Terceros!A$2:A$301,1,FALSE)</f>
        <v>0</v>
      </c>
      <c r="Y1431" s="238">
        <f>VLOOKUP(H1431,CR!A$3:A$27,1,FALSE)</f>
        <v>0</v>
      </c>
      <c r="Z1431" s="285">
        <f>VLOOKUP(F1431,Terceros!A:B,2,FALSE)</f>
        <v>0</v>
      </c>
      <c r="AA1431" s="242">
        <f>VLOOKUP(H1431,CR!A$1:CK$26,89,FALSE)</f>
        <v>0</v>
      </c>
    </row>
    <row r="1432" spans="1:27" x14ac:dyDescent="0.25">
      <c r="A1432" s="5">
        <f t="shared" si="132"/>
        <v>1900</v>
      </c>
      <c r="B1432" s="5">
        <f t="shared" si="133"/>
        <v>1</v>
      </c>
      <c r="C1432" s="5" t="str">
        <f>VLOOKUP(B1432,Tablas!E$1:F$13,2,FALSE)</f>
        <v>1T</v>
      </c>
      <c r="D1432" s="60"/>
      <c r="E1432" s="55"/>
      <c r="F1432" s="243"/>
      <c r="G1432" s="419">
        <f>VLOOKUP(F1432,Terceros!A:C,3,FALSE)</f>
        <v>0</v>
      </c>
      <c r="H1432" s="243"/>
      <c r="I1432" s="56"/>
      <c r="J1432" s="286" t="str">
        <f t="shared" si="134"/>
        <v>n</v>
      </c>
      <c r="K1432" s="286">
        <f>VLOOKUP(F1432,Terceros!A:D,4,FALSE)</f>
        <v>0</v>
      </c>
      <c r="L1432" s="61" t="s">
        <v>63</v>
      </c>
      <c r="M1432" s="57"/>
      <c r="N1432" s="58"/>
      <c r="O1432" s="57">
        <f t="shared" si="136"/>
        <v>0</v>
      </c>
      <c r="P1432" s="59"/>
      <c r="Q1432" s="58"/>
      <c r="R1432" s="57">
        <f t="shared" si="137"/>
        <v>0</v>
      </c>
      <c r="S1432" s="99">
        <f t="shared" si="135"/>
        <v>0</v>
      </c>
      <c r="T1432" s="56"/>
      <c r="U1432" s="60"/>
      <c r="V1432" s="322"/>
      <c r="W1432" s="56"/>
      <c r="X1432" s="242">
        <f>VLOOKUP(F1432,Terceros!A$2:A$301,1,FALSE)</f>
        <v>0</v>
      </c>
      <c r="Y1432" s="238">
        <f>VLOOKUP(H1432,CR!A$3:A$27,1,FALSE)</f>
        <v>0</v>
      </c>
      <c r="Z1432" s="285">
        <f>VLOOKUP(F1432,Terceros!A:B,2,FALSE)</f>
        <v>0</v>
      </c>
      <c r="AA1432" s="242">
        <f>VLOOKUP(H1432,CR!A$1:CK$26,89,FALSE)</f>
        <v>0</v>
      </c>
    </row>
    <row r="1433" spans="1:27" x14ac:dyDescent="0.25">
      <c r="A1433" s="5">
        <f t="shared" si="132"/>
        <v>1900</v>
      </c>
      <c r="B1433" s="5">
        <f t="shared" si="133"/>
        <v>1</v>
      </c>
      <c r="C1433" s="5" t="str">
        <f>VLOOKUP(B1433,Tablas!E$1:F$13,2,FALSE)</f>
        <v>1T</v>
      </c>
      <c r="D1433" s="60"/>
      <c r="E1433" s="55"/>
      <c r="F1433" s="243"/>
      <c r="G1433" s="419">
        <f>VLOOKUP(F1433,Terceros!A:C,3,FALSE)</f>
        <v>0</v>
      </c>
      <c r="H1433" s="243"/>
      <c r="I1433" s="56"/>
      <c r="J1433" s="286" t="str">
        <f t="shared" si="134"/>
        <v>n</v>
      </c>
      <c r="K1433" s="286">
        <f>VLOOKUP(F1433,Terceros!A:D,4,FALSE)</f>
        <v>0</v>
      </c>
      <c r="L1433" s="61" t="s">
        <v>63</v>
      </c>
      <c r="M1433" s="57"/>
      <c r="N1433" s="58"/>
      <c r="O1433" s="57">
        <f t="shared" si="136"/>
        <v>0</v>
      </c>
      <c r="P1433" s="59"/>
      <c r="Q1433" s="58"/>
      <c r="R1433" s="57">
        <f t="shared" si="137"/>
        <v>0</v>
      </c>
      <c r="S1433" s="99">
        <f t="shared" si="135"/>
        <v>0</v>
      </c>
      <c r="T1433" s="56"/>
      <c r="U1433" s="60"/>
      <c r="V1433" s="322"/>
      <c r="W1433" s="56"/>
      <c r="X1433" s="242">
        <f>VLOOKUP(F1433,Terceros!A$2:A$301,1,FALSE)</f>
        <v>0</v>
      </c>
      <c r="Y1433" s="238">
        <f>VLOOKUP(H1433,CR!A$3:A$27,1,FALSE)</f>
        <v>0</v>
      </c>
      <c r="Z1433" s="285">
        <f>VLOOKUP(F1433,Terceros!A:B,2,FALSE)</f>
        <v>0</v>
      </c>
      <c r="AA1433" s="242">
        <f>VLOOKUP(H1433,CR!A$1:CK$26,89,FALSE)</f>
        <v>0</v>
      </c>
    </row>
    <row r="1434" spans="1:27" x14ac:dyDescent="0.25">
      <c r="A1434" s="5">
        <f t="shared" ref="A1434:A1497" si="138">YEAR(D1434)</f>
        <v>1900</v>
      </c>
      <c r="B1434" s="5">
        <f t="shared" ref="B1434:B1497" si="139">MONTH(D1434)</f>
        <v>1</v>
      </c>
      <c r="C1434" s="5" t="str">
        <f>VLOOKUP(B1434,Tablas!E$1:F$13,2,FALSE)</f>
        <v>1T</v>
      </c>
      <c r="D1434" s="60"/>
      <c r="E1434" s="55"/>
      <c r="F1434" s="243"/>
      <c r="G1434" s="419">
        <f>VLOOKUP(F1434,Terceros!A:C,3,FALSE)</f>
        <v>0</v>
      </c>
      <c r="H1434" s="243"/>
      <c r="I1434" s="56"/>
      <c r="J1434" s="286" t="str">
        <f t="shared" ref="J1434:J1497" si="140">IF(N1434=0,"n",IF(Z1434="Cliente","r","s"))</f>
        <v>n</v>
      </c>
      <c r="K1434" s="286">
        <f>VLOOKUP(F1434,Terceros!A:D,4,FALSE)</f>
        <v>0</v>
      </c>
      <c r="L1434" s="61" t="s">
        <v>63</v>
      </c>
      <c r="M1434" s="57"/>
      <c r="N1434" s="58"/>
      <c r="O1434" s="57">
        <f t="shared" si="136"/>
        <v>0</v>
      </c>
      <c r="P1434" s="59"/>
      <c r="Q1434" s="58"/>
      <c r="R1434" s="57">
        <f t="shared" si="137"/>
        <v>0</v>
      </c>
      <c r="S1434" s="99">
        <f t="shared" ref="S1434:S1497" si="141">+M1434+O1434-R1434</f>
        <v>0</v>
      </c>
      <c r="T1434" s="56"/>
      <c r="U1434" s="60"/>
      <c r="V1434" s="322"/>
      <c r="W1434" s="56"/>
      <c r="X1434" s="242">
        <f>VLOOKUP(F1434,Terceros!A$2:A$301,1,FALSE)</f>
        <v>0</v>
      </c>
      <c r="Y1434" s="238">
        <f>VLOOKUP(H1434,CR!A$3:A$27,1,FALSE)</f>
        <v>0</v>
      </c>
      <c r="Z1434" s="285">
        <f>VLOOKUP(F1434,Terceros!A:B,2,FALSE)</f>
        <v>0</v>
      </c>
      <c r="AA1434" s="242">
        <f>VLOOKUP(H1434,CR!A$1:CK$26,89,FALSE)</f>
        <v>0</v>
      </c>
    </row>
    <row r="1435" spans="1:27" x14ac:dyDescent="0.25">
      <c r="A1435" s="5">
        <f t="shared" si="138"/>
        <v>1900</v>
      </c>
      <c r="B1435" s="5">
        <f t="shared" si="139"/>
        <v>1</v>
      </c>
      <c r="C1435" s="5" t="str">
        <f>VLOOKUP(B1435,Tablas!E$1:F$13,2,FALSE)</f>
        <v>1T</v>
      </c>
      <c r="D1435" s="60"/>
      <c r="E1435" s="55"/>
      <c r="F1435" s="243"/>
      <c r="G1435" s="419">
        <f>VLOOKUP(F1435,Terceros!A:C,3,FALSE)</f>
        <v>0</v>
      </c>
      <c r="H1435" s="243"/>
      <c r="I1435" s="56"/>
      <c r="J1435" s="286" t="str">
        <f t="shared" si="140"/>
        <v>n</v>
      </c>
      <c r="K1435" s="286">
        <f>VLOOKUP(F1435,Terceros!A:D,4,FALSE)</f>
        <v>0</v>
      </c>
      <c r="L1435" s="61" t="s">
        <v>63</v>
      </c>
      <c r="M1435" s="57"/>
      <c r="N1435" s="58"/>
      <c r="O1435" s="57">
        <f t="shared" si="136"/>
        <v>0</v>
      </c>
      <c r="P1435" s="59"/>
      <c r="Q1435" s="58"/>
      <c r="R1435" s="57">
        <f t="shared" si="137"/>
        <v>0</v>
      </c>
      <c r="S1435" s="99">
        <f t="shared" si="141"/>
        <v>0</v>
      </c>
      <c r="T1435" s="56"/>
      <c r="U1435" s="60"/>
      <c r="V1435" s="322"/>
      <c r="W1435" s="56"/>
      <c r="X1435" s="242">
        <f>VLOOKUP(F1435,Terceros!A$2:A$301,1,FALSE)</f>
        <v>0</v>
      </c>
      <c r="Y1435" s="238">
        <f>VLOOKUP(H1435,CR!A$3:A$27,1,FALSE)</f>
        <v>0</v>
      </c>
      <c r="Z1435" s="285">
        <f>VLOOKUP(F1435,Terceros!A:B,2,FALSE)</f>
        <v>0</v>
      </c>
      <c r="AA1435" s="242">
        <f>VLOOKUP(H1435,CR!A$1:CK$26,89,FALSE)</f>
        <v>0</v>
      </c>
    </row>
    <row r="1436" spans="1:27" x14ac:dyDescent="0.25">
      <c r="A1436" s="5">
        <f t="shared" si="138"/>
        <v>1900</v>
      </c>
      <c r="B1436" s="5">
        <f t="shared" si="139"/>
        <v>1</v>
      </c>
      <c r="C1436" s="5" t="str">
        <f>VLOOKUP(B1436,Tablas!E$1:F$13,2,FALSE)</f>
        <v>1T</v>
      </c>
      <c r="D1436" s="60"/>
      <c r="E1436" s="55"/>
      <c r="F1436" s="243"/>
      <c r="G1436" s="419">
        <f>VLOOKUP(F1436,Terceros!A:C,3,FALSE)</f>
        <v>0</v>
      </c>
      <c r="H1436" s="243"/>
      <c r="I1436" s="56"/>
      <c r="J1436" s="286" t="str">
        <f t="shared" si="140"/>
        <v>n</v>
      </c>
      <c r="K1436" s="286">
        <f>VLOOKUP(F1436,Terceros!A:D,4,FALSE)</f>
        <v>0</v>
      </c>
      <c r="L1436" s="61" t="s">
        <v>63</v>
      </c>
      <c r="M1436" s="57"/>
      <c r="N1436" s="58"/>
      <c r="O1436" s="57">
        <f t="shared" si="136"/>
        <v>0</v>
      </c>
      <c r="P1436" s="59"/>
      <c r="Q1436" s="58"/>
      <c r="R1436" s="57">
        <f t="shared" si="137"/>
        <v>0</v>
      </c>
      <c r="S1436" s="99">
        <f t="shared" si="141"/>
        <v>0</v>
      </c>
      <c r="T1436" s="56"/>
      <c r="U1436" s="60"/>
      <c r="V1436" s="322"/>
      <c r="W1436" s="56"/>
      <c r="X1436" s="242">
        <f>VLOOKUP(F1436,Terceros!A$2:A$301,1,FALSE)</f>
        <v>0</v>
      </c>
      <c r="Y1436" s="238">
        <f>VLOOKUP(H1436,CR!A$3:A$27,1,FALSE)</f>
        <v>0</v>
      </c>
      <c r="Z1436" s="285">
        <f>VLOOKUP(F1436,Terceros!A:B,2,FALSE)</f>
        <v>0</v>
      </c>
      <c r="AA1436" s="242">
        <f>VLOOKUP(H1436,CR!A$1:CK$26,89,FALSE)</f>
        <v>0</v>
      </c>
    </row>
    <row r="1437" spans="1:27" x14ac:dyDescent="0.25">
      <c r="A1437" s="5">
        <f t="shared" si="138"/>
        <v>1900</v>
      </c>
      <c r="B1437" s="5">
        <f t="shared" si="139"/>
        <v>1</v>
      </c>
      <c r="C1437" s="5" t="str">
        <f>VLOOKUP(B1437,Tablas!E$1:F$13,2,FALSE)</f>
        <v>1T</v>
      </c>
      <c r="D1437" s="60"/>
      <c r="E1437" s="55"/>
      <c r="F1437" s="243"/>
      <c r="G1437" s="419">
        <f>VLOOKUP(F1437,Terceros!A:C,3,FALSE)</f>
        <v>0</v>
      </c>
      <c r="H1437" s="243"/>
      <c r="I1437" s="56"/>
      <c r="J1437" s="286" t="str">
        <f t="shared" si="140"/>
        <v>n</v>
      </c>
      <c r="K1437" s="286">
        <f>VLOOKUP(F1437,Terceros!A:D,4,FALSE)</f>
        <v>0</v>
      </c>
      <c r="L1437" s="61" t="s">
        <v>63</v>
      </c>
      <c r="M1437" s="57"/>
      <c r="N1437" s="58"/>
      <c r="O1437" s="57">
        <f t="shared" si="136"/>
        <v>0</v>
      </c>
      <c r="P1437" s="59"/>
      <c r="Q1437" s="58"/>
      <c r="R1437" s="57">
        <f t="shared" si="137"/>
        <v>0</v>
      </c>
      <c r="S1437" s="99">
        <f t="shared" si="141"/>
        <v>0</v>
      </c>
      <c r="T1437" s="56"/>
      <c r="U1437" s="60"/>
      <c r="V1437" s="322"/>
      <c r="W1437" s="56"/>
      <c r="X1437" s="242">
        <f>VLOOKUP(F1437,Terceros!A$2:A$301,1,FALSE)</f>
        <v>0</v>
      </c>
      <c r="Y1437" s="238">
        <f>VLOOKUP(H1437,CR!A$3:A$27,1,FALSE)</f>
        <v>0</v>
      </c>
      <c r="Z1437" s="285">
        <f>VLOOKUP(F1437,Terceros!A:B,2,FALSE)</f>
        <v>0</v>
      </c>
      <c r="AA1437" s="242">
        <f>VLOOKUP(H1437,CR!A$1:CK$26,89,FALSE)</f>
        <v>0</v>
      </c>
    </row>
    <row r="1438" spans="1:27" x14ac:dyDescent="0.25">
      <c r="A1438" s="5">
        <f t="shared" si="138"/>
        <v>1900</v>
      </c>
      <c r="B1438" s="5">
        <f t="shared" si="139"/>
        <v>1</v>
      </c>
      <c r="C1438" s="5" t="str">
        <f>VLOOKUP(B1438,Tablas!E$1:F$13,2,FALSE)</f>
        <v>1T</v>
      </c>
      <c r="D1438" s="60"/>
      <c r="E1438" s="55"/>
      <c r="F1438" s="243"/>
      <c r="G1438" s="419">
        <f>VLOOKUP(F1438,Terceros!A:C,3,FALSE)</f>
        <v>0</v>
      </c>
      <c r="H1438" s="243"/>
      <c r="I1438" s="56"/>
      <c r="J1438" s="286" t="str">
        <f t="shared" si="140"/>
        <v>n</v>
      </c>
      <c r="K1438" s="286">
        <f>VLOOKUP(F1438,Terceros!A:D,4,FALSE)</f>
        <v>0</v>
      </c>
      <c r="L1438" s="61" t="s">
        <v>63</v>
      </c>
      <c r="M1438" s="57"/>
      <c r="N1438" s="58"/>
      <c r="O1438" s="57">
        <f t="shared" si="136"/>
        <v>0</v>
      </c>
      <c r="P1438" s="59"/>
      <c r="Q1438" s="58"/>
      <c r="R1438" s="57">
        <f t="shared" si="137"/>
        <v>0</v>
      </c>
      <c r="S1438" s="99">
        <f t="shared" si="141"/>
        <v>0</v>
      </c>
      <c r="T1438" s="56"/>
      <c r="U1438" s="60"/>
      <c r="V1438" s="322"/>
      <c r="W1438" s="56"/>
      <c r="X1438" s="242">
        <f>VLOOKUP(F1438,Terceros!A$2:A$301,1,FALSE)</f>
        <v>0</v>
      </c>
      <c r="Y1438" s="238">
        <f>VLOOKUP(H1438,CR!A$3:A$27,1,FALSE)</f>
        <v>0</v>
      </c>
      <c r="Z1438" s="285">
        <f>VLOOKUP(F1438,Terceros!A:B,2,FALSE)</f>
        <v>0</v>
      </c>
      <c r="AA1438" s="242">
        <f>VLOOKUP(H1438,CR!A$1:CK$26,89,FALSE)</f>
        <v>0</v>
      </c>
    </row>
    <row r="1439" spans="1:27" x14ac:dyDescent="0.25">
      <c r="A1439" s="5">
        <f t="shared" si="138"/>
        <v>1900</v>
      </c>
      <c r="B1439" s="5">
        <f t="shared" si="139"/>
        <v>1</v>
      </c>
      <c r="C1439" s="5" t="str">
        <f>VLOOKUP(B1439,Tablas!E$1:F$13,2,FALSE)</f>
        <v>1T</v>
      </c>
      <c r="D1439" s="60"/>
      <c r="E1439" s="55"/>
      <c r="F1439" s="243"/>
      <c r="G1439" s="419">
        <f>VLOOKUP(F1439,Terceros!A:C,3,FALSE)</f>
        <v>0</v>
      </c>
      <c r="H1439" s="243"/>
      <c r="I1439" s="56"/>
      <c r="J1439" s="286" t="str">
        <f t="shared" si="140"/>
        <v>n</v>
      </c>
      <c r="K1439" s="286">
        <f>VLOOKUP(F1439,Terceros!A:D,4,FALSE)</f>
        <v>0</v>
      </c>
      <c r="L1439" s="61" t="s">
        <v>63</v>
      </c>
      <c r="M1439" s="57"/>
      <c r="N1439" s="58"/>
      <c r="O1439" s="57">
        <f t="shared" si="136"/>
        <v>0</v>
      </c>
      <c r="P1439" s="59"/>
      <c r="Q1439" s="58"/>
      <c r="R1439" s="57">
        <f t="shared" si="137"/>
        <v>0</v>
      </c>
      <c r="S1439" s="99">
        <f t="shared" si="141"/>
        <v>0</v>
      </c>
      <c r="T1439" s="56"/>
      <c r="U1439" s="60"/>
      <c r="V1439" s="322"/>
      <c r="W1439" s="56"/>
      <c r="X1439" s="242">
        <f>VLOOKUP(F1439,Terceros!A$2:A$301,1,FALSE)</f>
        <v>0</v>
      </c>
      <c r="Y1439" s="238">
        <f>VLOOKUP(H1439,CR!A$3:A$27,1,FALSE)</f>
        <v>0</v>
      </c>
      <c r="Z1439" s="285">
        <f>VLOOKUP(F1439,Terceros!A:B,2,FALSE)</f>
        <v>0</v>
      </c>
      <c r="AA1439" s="242">
        <f>VLOOKUP(H1439,CR!A$1:CK$26,89,FALSE)</f>
        <v>0</v>
      </c>
    </row>
    <row r="1440" spans="1:27" x14ac:dyDescent="0.25">
      <c r="A1440" s="5">
        <f t="shared" si="138"/>
        <v>1900</v>
      </c>
      <c r="B1440" s="5">
        <f t="shared" si="139"/>
        <v>1</v>
      </c>
      <c r="C1440" s="5" t="str">
        <f>VLOOKUP(B1440,Tablas!E$1:F$13,2,FALSE)</f>
        <v>1T</v>
      </c>
      <c r="D1440" s="60"/>
      <c r="E1440" s="55"/>
      <c r="F1440" s="243"/>
      <c r="G1440" s="419">
        <f>VLOOKUP(F1440,Terceros!A:C,3,FALSE)</f>
        <v>0</v>
      </c>
      <c r="H1440" s="243"/>
      <c r="I1440" s="56"/>
      <c r="J1440" s="286" t="str">
        <f t="shared" si="140"/>
        <v>n</v>
      </c>
      <c r="K1440" s="286">
        <f>VLOOKUP(F1440,Terceros!A:D,4,FALSE)</f>
        <v>0</v>
      </c>
      <c r="L1440" s="61" t="s">
        <v>63</v>
      </c>
      <c r="M1440" s="57"/>
      <c r="N1440" s="58"/>
      <c r="O1440" s="57">
        <f t="shared" si="136"/>
        <v>0</v>
      </c>
      <c r="P1440" s="59"/>
      <c r="Q1440" s="58"/>
      <c r="R1440" s="57">
        <f t="shared" si="137"/>
        <v>0</v>
      </c>
      <c r="S1440" s="99">
        <f t="shared" si="141"/>
        <v>0</v>
      </c>
      <c r="T1440" s="56"/>
      <c r="U1440" s="60"/>
      <c r="V1440" s="322"/>
      <c r="W1440" s="56"/>
      <c r="X1440" s="242">
        <f>VLOOKUP(F1440,Terceros!A$2:A$301,1,FALSE)</f>
        <v>0</v>
      </c>
      <c r="Y1440" s="238">
        <f>VLOOKUP(H1440,CR!A$3:A$27,1,FALSE)</f>
        <v>0</v>
      </c>
      <c r="Z1440" s="285">
        <f>VLOOKUP(F1440,Terceros!A:B,2,FALSE)</f>
        <v>0</v>
      </c>
      <c r="AA1440" s="242">
        <f>VLOOKUP(H1440,CR!A$1:CK$26,89,FALSE)</f>
        <v>0</v>
      </c>
    </row>
    <row r="1441" spans="1:27" x14ac:dyDescent="0.25">
      <c r="A1441" s="5">
        <f t="shared" si="138"/>
        <v>1900</v>
      </c>
      <c r="B1441" s="5">
        <f t="shared" si="139"/>
        <v>1</v>
      </c>
      <c r="C1441" s="5" t="str">
        <f>VLOOKUP(B1441,Tablas!E$1:F$13,2,FALSE)</f>
        <v>1T</v>
      </c>
      <c r="D1441" s="60"/>
      <c r="E1441" s="55"/>
      <c r="F1441" s="243"/>
      <c r="G1441" s="419">
        <f>VLOOKUP(F1441,Terceros!A:C,3,FALSE)</f>
        <v>0</v>
      </c>
      <c r="H1441" s="243"/>
      <c r="I1441" s="56"/>
      <c r="J1441" s="286" t="str">
        <f t="shared" si="140"/>
        <v>n</v>
      </c>
      <c r="K1441" s="286">
        <f>VLOOKUP(F1441,Terceros!A:D,4,FALSE)</f>
        <v>0</v>
      </c>
      <c r="L1441" s="61" t="s">
        <v>63</v>
      </c>
      <c r="M1441" s="57"/>
      <c r="N1441" s="58"/>
      <c r="O1441" s="57">
        <f t="shared" si="136"/>
        <v>0</v>
      </c>
      <c r="P1441" s="59"/>
      <c r="Q1441" s="58"/>
      <c r="R1441" s="57">
        <f t="shared" si="137"/>
        <v>0</v>
      </c>
      <c r="S1441" s="99">
        <f t="shared" si="141"/>
        <v>0</v>
      </c>
      <c r="T1441" s="56"/>
      <c r="U1441" s="60"/>
      <c r="V1441" s="322"/>
      <c r="W1441" s="56"/>
      <c r="X1441" s="242">
        <f>VLOOKUP(F1441,Terceros!A$2:A$301,1,FALSE)</f>
        <v>0</v>
      </c>
      <c r="Y1441" s="238">
        <f>VLOOKUP(H1441,CR!A$3:A$27,1,FALSE)</f>
        <v>0</v>
      </c>
      <c r="Z1441" s="285">
        <f>VLOOKUP(F1441,Terceros!A:B,2,FALSE)</f>
        <v>0</v>
      </c>
      <c r="AA1441" s="242">
        <f>VLOOKUP(H1441,CR!A$1:CK$26,89,FALSE)</f>
        <v>0</v>
      </c>
    </row>
    <row r="1442" spans="1:27" x14ac:dyDescent="0.25">
      <c r="A1442" s="5">
        <f t="shared" si="138"/>
        <v>1900</v>
      </c>
      <c r="B1442" s="5">
        <f t="shared" si="139"/>
        <v>1</v>
      </c>
      <c r="C1442" s="5" t="str">
        <f>VLOOKUP(B1442,Tablas!E$1:F$13,2,FALSE)</f>
        <v>1T</v>
      </c>
      <c r="D1442" s="60"/>
      <c r="E1442" s="55"/>
      <c r="F1442" s="243"/>
      <c r="G1442" s="419">
        <f>VLOOKUP(F1442,Terceros!A:C,3,FALSE)</f>
        <v>0</v>
      </c>
      <c r="H1442" s="243"/>
      <c r="I1442" s="56"/>
      <c r="J1442" s="286" t="str">
        <f t="shared" si="140"/>
        <v>n</v>
      </c>
      <c r="K1442" s="286">
        <f>VLOOKUP(F1442,Terceros!A:D,4,FALSE)</f>
        <v>0</v>
      </c>
      <c r="L1442" s="61" t="s">
        <v>63</v>
      </c>
      <c r="M1442" s="57"/>
      <c r="N1442" s="58"/>
      <c r="O1442" s="57">
        <f t="shared" si="136"/>
        <v>0</v>
      </c>
      <c r="P1442" s="59"/>
      <c r="Q1442" s="58"/>
      <c r="R1442" s="57">
        <f t="shared" si="137"/>
        <v>0</v>
      </c>
      <c r="S1442" s="99">
        <f t="shared" si="141"/>
        <v>0</v>
      </c>
      <c r="T1442" s="56"/>
      <c r="U1442" s="60"/>
      <c r="V1442" s="322"/>
      <c r="W1442" s="56"/>
      <c r="X1442" s="242">
        <f>VLOOKUP(F1442,Terceros!A$2:A$301,1,FALSE)</f>
        <v>0</v>
      </c>
      <c r="Y1442" s="238">
        <f>VLOOKUP(H1442,CR!A$3:A$27,1,FALSE)</f>
        <v>0</v>
      </c>
      <c r="Z1442" s="285">
        <f>VLOOKUP(F1442,Terceros!A:B,2,FALSE)</f>
        <v>0</v>
      </c>
      <c r="AA1442" s="242">
        <f>VLOOKUP(H1442,CR!A$1:CK$26,89,FALSE)</f>
        <v>0</v>
      </c>
    </row>
    <row r="1443" spans="1:27" x14ac:dyDescent="0.25">
      <c r="A1443" s="5">
        <f t="shared" si="138"/>
        <v>1900</v>
      </c>
      <c r="B1443" s="5">
        <f t="shared" si="139"/>
        <v>1</v>
      </c>
      <c r="C1443" s="5" t="str">
        <f>VLOOKUP(B1443,Tablas!E$1:F$13,2,FALSE)</f>
        <v>1T</v>
      </c>
      <c r="D1443" s="60"/>
      <c r="E1443" s="55"/>
      <c r="F1443" s="243"/>
      <c r="G1443" s="419">
        <f>VLOOKUP(F1443,Terceros!A:C,3,FALSE)</f>
        <v>0</v>
      </c>
      <c r="H1443" s="243"/>
      <c r="I1443" s="56"/>
      <c r="J1443" s="286" t="str">
        <f t="shared" si="140"/>
        <v>n</v>
      </c>
      <c r="K1443" s="286">
        <f>VLOOKUP(F1443,Terceros!A:D,4,FALSE)</f>
        <v>0</v>
      </c>
      <c r="L1443" s="61" t="s">
        <v>63</v>
      </c>
      <c r="M1443" s="57"/>
      <c r="N1443" s="58"/>
      <c r="O1443" s="57">
        <f t="shared" si="136"/>
        <v>0</v>
      </c>
      <c r="P1443" s="59"/>
      <c r="Q1443" s="58"/>
      <c r="R1443" s="57">
        <f t="shared" si="137"/>
        <v>0</v>
      </c>
      <c r="S1443" s="99">
        <f t="shared" si="141"/>
        <v>0</v>
      </c>
      <c r="T1443" s="56"/>
      <c r="U1443" s="60"/>
      <c r="V1443" s="322"/>
      <c r="W1443" s="56"/>
      <c r="X1443" s="242">
        <f>VLOOKUP(F1443,Terceros!A$2:A$301,1,FALSE)</f>
        <v>0</v>
      </c>
      <c r="Y1443" s="238">
        <f>VLOOKUP(H1443,CR!A$3:A$27,1,FALSE)</f>
        <v>0</v>
      </c>
      <c r="Z1443" s="285">
        <f>VLOOKUP(F1443,Terceros!A:B,2,FALSE)</f>
        <v>0</v>
      </c>
      <c r="AA1443" s="242">
        <f>VLOOKUP(H1443,CR!A$1:CK$26,89,FALSE)</f>
        <v>0</v>
      </c>
    </row>
    <row r="1444" spans="1:27" x14ac:dyDescent="0.25">
      <c r="A1444" s="5">
        <f t="shared" si="138"/>
        <v>1900</v>
      </c>
      <c r="B1444" s="5">
        <f t="shared" si="139"/>
        <v>1</v>
      </c>
      <c r="C1444" s="5" t="str">
        <f>VLOOKUP(B1444,Tablas!E$1:F$13,2,FALSE)</f>
        <v>1T</v>
      </c>
      <c r="D1444" s="60"/>
      <c r="E1444" s="55"/>
      <c r="F1444" s="243"/>
      <c r="G1444" s="419">
        <f>VLOOKUP(F1444,Terceros!A:C,3,FALSE)</f>
        <v>0</v>
      </c>
      <c r="H1444" s="243"/>
      <c r="I1444" s="56"/>
      <c r="J1444" s="286" t="str">
        <f t="shared" si="140"/>
        <v>n</v>
      </c>
      <c r="K1444" s="286">
        <f>VLOOKUP(F1444,Terceros!A:D,4,FALSE)</f>
        <v>0</v>
      </c>
      <c r="L1444" s="61" t="s">
        <v>63</v>
      </c>
      <c r="M1444" s="57"/>
      <c r="N1444" s="58"/>
      <c r="O1444" s="57">
        <f t="shared" si="136"/>
        <v>0</v>
      </c>
      <c r="P1444" s="59"/>
      <c r="Q1444" s="58"/>
      <c r="R1444" s="57">
        <f t="shared" si="137"/>
        <v>0</v>
      </c>
      <c r="S1444" s="99">
        <f t="shared" si="141"/>
        <v>0</v>
      </c>
      <c r="T1444" s="56"/>
      <c r="U1444" s="60"/>
      <c r="V1444" s="322"/>
      <c r="W1444" s="56"/>
      <c r="X1444" s="242">
        <f>VLOOKUP(F1444,Terceros!A$2:A$301,1,FALSE)</f>
        <v>0</v>
      </c>
      <c r="Y1444" s="238">
        <f>VLOOKUP(H1444,CR!A$3:A$27,1,FALSE)</f>
        <v>0</v>
      </c>
      <c r="Z1444" s="285">
        <f>VLOOKUP(F1444,Terceros!A:B,2,FALSE)</f>
        <v>0</v>
      </c>
      <c r="AA1444" s="242">
        <f>VLOOKUP(H1444,CR!A$1:CK$26,89,FALSE)</f>
        <v>0</v>
      </c>
    </row>
    <row r="1445" spans="1:27" x14ac:dyDescent="0.25">
      <c r="A1445" s="5">
        <f t="shared" si="138"/>
        <v>1900</v>
      </c>
      <c r="B1445" s="5">
        <f t="shared" si="139"/>
        <v>1</v>
      </c>
      <c r="C1445" s="5" t="str">
        <f>VLOOKUP(B1445,Tablas!E$1:F$13,2,FALSE)</f>
        <v>1T</v>
      </c>
      <c r="D1445" s="60"/>
      <c r="E1445" s="55"/>
      <c r="F1445" s="243"/>
      <c r="G1445" s="419">
        <f>VLOOKUP(F1445,Terceros!A:C,3,FALSE)</f>
        <v>0</v>
      </c>
      <c r="H1445" s="243"/>
      <c r="I1445" s="56"/>
      <c r="J1445" s="286" t="str">
        <f t="shared" si="140"/>
        <v>n</v>
      </c>
      <c r="K1445" s="286">
        <f>VLOOKUP(F1445,Terceros!A:D,4,FALSE)</f>
        <v>0</v>
      </c>
      <c r="L1445" s="61" t="s">
        <v>63</v>
      </c>
      <c r="M1445" s="57"/>
      <c r="N1445" s="58"/>
      <c r="O1445" s="57">
        <f t="shared" si="136"/>
        <v>0</v>
      </c>
      <c r="P1445" s="59"/>
      <c r="Q1445" s="58"/>
      <c r="R1445" s="57">
        <f t="shared" si="137"/>
        <v>0</v>
      </c>
      <c r="S1445" s="99">
        <f t="shared" si="141"/>
        <v>0</v>
      </c>
      <c r="T1445" s="56"/>
      <c r="U1445" s="60"/>
      <c r="V1445" s="322"/>
      <c r="W1445" s="56"/>
      <c r="X1445" s="242">
        <f>VLOOKUP(F1445,Terceros!A$2:A$301,1,FALSE)</f>
        <v>0</v>
      </c>
      <c r="Y1445" s="238">
        <f>VLOOKUP(H1445,CR!A$3:A$27,1,FALSE)</f>
        <v>0</v>
      </c>
      <c r="Z1445" s="285">
        <f>VLOOKUP(F1445,Terceros!A:B,2,FALSE)</f>
        <v>0</v>
      </c>
      <c r="AA1445" s="242">
        <f>VLOOKUP(H1445,CR!A$1:CK$26,89,FALSE)</f>
        <v>0</v>
      </c>
    </row>
    <row r="1446" spans="1:27" x14ac:dyDescent="0.25">
      <c r="A1446" s="5">
        <f t="shared" si="138"/>
        <v>1900</v>
      </c>
      <c r="B1446" s="5">
        <f t="shared" si="139"/>
        <v>1</v>
      </c>
      <c r="C1446" s="5" t="str">
        <f>VLOOKUP(B1446,Tablas!E$1:F$13,2,FALSE)</f>
        <v>1T</v>
      </c>
      <c r="D1446" s="60"/>
      <c r="E1446" s="55"/>
      <c r="F1446" s="243"/>
      <c r="G1446" s="419">
        <f>VLOOKUP(F1446,Terceros!A:C,3,FALSE)</f>
        <v>0</v>
      </c>
      <c r="H1446" s="243"/>
      <c r="I1446" s="56"/>
      <c r="J1446" s="286" t="str">
        <f t="shared" si="140"/>
        <v>n</v>
      </c>
      <c r="K1446" s="286">
        <f>VLOOKUP(F1446,Terceros!A:D,4,FALSE)</f>
        <v>0</v>
      </c>
      <c r="L1446" s="61" t="s">
        <v>63</v>
      </c>
      <c r="M1446" s="57"/>
      <c r="N1446" s="58"/>
      <c r="O1446" s="57">
        <f t="shared" si="136"/>
        <v>0</v>
      </c>
      <c r="P1446" s="59"/>
      <c r="Q1446" s="58"/>
      <c r="R1446" s="57">
        <f t="shared" si="137"/>
        <v>0</v>
      </c>
      <c r="S1446" s="99">
        <f t="shared" si="141"/>
        <v>0</v>
      </c>
      <c r="T1446" s="56"/>
      <c r="U1446" s="60"/>
      <c r="V1446" s="322"/>
      <c r="W1446" s="56"/>
      <c r="X1446" s="242">
        <f>VLOOKUP(F1446,Terceros!A$2:A$301,1,FALSE)</f>
        <v>0</v>
      </c>
      <c r="Y1446" s="238">
        <f>VLOOKUP(H1446,CR!A$3:A$27,1,FALSE)</f>
        <v>0</v>
      </c>
      <c r="Z1446" s="285">
        <f>VLOOKUP(F1446,Terceros!A:B,2,FALSE)</f>
        <v>0</v>
      </c>
      <c r="AA1446" s="242">
        <f>VLOOKUP(H1446,CR!A$1:CK$26,89,FALSE)</f>
        <v>0</v>
      </c>
    </row>
    <row r="1447" spans="1:27" x14ac:dyDescent="0.25">
      <c r="A1447" s="5">
        <f t="shared" si="138"/>
        <v>1900</v>
      </c>
      <c r="B1447" s="5">
        <f t="shared" si="139"/>
        <v>1</v>
      </c>
      <c r="C1447" s="5" t="str">
        <f>VLOOKUP(B1447,Tablas!E$1:F$13,2,FALSE)</f>
        <v>1T</v>
      </c>
      <c r="D1447" s="60"/>
      <c r="E1447" s="55"/>
      <c r="F1447" s="243"/>
      <c r="G1447" s="419">
        <f>VLOOKUP(F1447,Terceros!A:C,3,FALSE)</f>
        <v>0</v>
      </c>
      <c r="H1447" s="243"/>
      <c r="I1447" s="56"/>
      <c r="J1447" s="286" t="str">
        <f t="shared" si="140"/>
        <v>n</v>
      </c>
      <c r="K1447" s="286">
        <f>VLOOKUP(F1447,Terceros!A:D,4,FALSE)</f>
        <v>0</v>
      </c>
      <c r="L1447" s="61" t="s">
        <v>63</v>
      </c>
      <c r="M1447" s="57"/>
      <c r="N1447" s="58"/>
      <c r="O1447" s="57">
        <f t="shared" si="136"/>
        <v>0</v>
      </c>
      <c r="P1447" s="59"/>
      <c r="Q1447" s="58"/>
      <c r="R1447" s="57">
        <f t="shared" si="137"/>
        <v>0</v>
      </c>
      <c r="S1447" s="99">
        <f t="shared" si="141"/>
        <v>0</v>
      </c>
      <c r="T1447" s="56"/>
      <c r="U1447" s="60"/>
      <c r="V1447" s="322"/>
      <c r="W1447" s="56"/>
      <c r="X1447" s="242">
        <f>VLOOKUP(F1447,Terceros!A$2:A$301,1,FALSE)</f>
        <v>0</v>
      </c>
      <c r="Y1447" s="238">
        <f>VLOOKUP(H1447,CR!A$3:A$27,1,FALSE)</f>
        <v>0</v>
      </c>
      <c r="Z1447" s="285">
        <f>VLOOKUP(F1447,Terceros!A:B,2,FALSE)</f>
        <v>0</v>
      </c>
      <c r="AA1447" s="242">
        <f>VLOOKUP(H1447,CR!A$1:CK$26,89,FALSE)</f>
        <v>0</v>
      </c>
    </row>
    <row r="1448" spans="1:27" x14ac:dyDescent="0.25">
      <c r="A1448" s="5">
        <f t="shared" si="138"/>
        <v>1900</v>
      </c>
      <c r="B1448" s="5">
        <f t="shared" si="139"/>
        <v>1</v>
      </c>
      <c r="C1448" s="5" t="str">
        <f>VLOOKUP(B1448,Tablas!E$1:F$13,2,FALSE)</f>
        <v>1T</v>
      </c>
      <c r="D1448" s="60"/>
      <c r="E1448" s="55"/>
      <c r="F1448" s="243"/>
      <c r="G1448" s="419">
        <f>VLOOKUP(F1448,Terceros!A:C,3,FALSE)</f>
        <v>0</v>
      </c>
      <c r="H1448" s="243"/>
      <c r="I1448" s="56"/>
      <c r="J1448" s="286" t="str">
        <f t="shared" si="140"/>
        <v>n</v>
      </c>
      <c r="K1448" s="286">
        <f>VLOOKUP(F1448,Terceros!A:D,4,FALSE)</f>
        <v>0</v>
      </c>
      <c r="L1448" s="61" t="s">
        <v>63</v>
      </c>
      <c r="M1448" s="57"/>
      <c r="N1448" s="58"/>
      <c r="O1448" s="57">
        <f t="shared" si="136"/>
        <v>0</v>
      </c>
      <c r="P1448" s="59"/>
      <c r="Q1448" s="58"/>
      <c r="R1448" s="57">
        <f t="shared" si="137"/>
        <v>0</v>
      </c>
      <c r="S1448" s="99">
        <f t="shared" si="141"/>
        <v>0</v>
      </c>
      <c r="T1448" s="56"/>
      <c r="U1448" s="60"/>
      <c r="V1448" s="322"/>
      <c r="W1448" s="56"/>
      <c r="X1448" s="242">
        <f>VLOOKUP(F1448,Terceros!A$2:A$301,1,FALSE)</f>
        <v>0</v>
      </c>
      <c r="Y1448" s="238">
        <f>VLOOKUP(H1448,CR!A$3:A$27,1,FALSE)</f>
        <v>0</v>
      </c>
      <c r="Z1448" s="285">
        <f>VLOOKUP(F1448,Terceros!A:B,2,FALSE)</f>
        <v>0</v>
      </c>
      <c r="AA1448" s="242">
        <f>VLOOKUP(H1448,CR!A$1:CK$26,89,FALSE)</f>
        <v>0</v>
      </c>
    </row>
    <row r="1449" spans="1:27" x14ac:dyDescent="0.25">
      <c r="A1449" s="5">
        <f t="shared" si="138"/>
        <v>1900</v>
      </c>
      <c r="B1449" s="5">
        <f t="shared" si="139"/>
        <v>1</v>
      </c>
      <c r="C1449" s="5" t="str">
        <f>VLOOKUP(B1449,Tablas!E$1:F$13,2,FALSE)</f>
        <v>1T</v>
      </c>
      <c r="D1449" s="60"/>
      <c r="E1449" s="55"/>
      <c r="F1449" s="243"/>
      <c r="G1449" s="419">
        <f>VLOOKUP(F1449,Terceros!A:C,3,FALSE)</f>
        <v>0</v>
      </c>
      <c r="H1449" s="243"/>
      <c r="I1449" s="56"/>
      <c r="J1449" s="286" t="str">
        <f t="shared" si="140"/>
        <v>n</v>
      </c>
      <c r="K1449" s="286">
        <f>VLOOKUP(F1449,Terceros!A:D,4,FALSE)</f>
        <v>0</v>
      </c>
      <c r="L1449" s="61" t="s">
        <v>63</v>
      </c>
      <c r="M1449" s="57"/>
      <c r="N1449" s="58"/>
      <c r="O1449" s="57">
        <f t="shared" si="136"/>
        <v>0</v>
      </c>
      <c r="P1449" s="59"/>
      <c r="Q1449" s="58"/>
      <c r="R1449" s="57">
        <f t="shared" si="137"/>
        <v>0</v>
      </c>
      <c r="S1449" s="99">
        <f t="shared" si="141"/>
        <v>0</v>
      </c>
      <c r="T1449" s="56"/>
      <c r="U1449" s="60"/>
      <c r="V1449" s="322"/>
      <c r="W1449" s="56"/>
      <c r="X1449" s="242">
        <f>VLOOKUP(F1449,Terceros!A$2:A$301,1,FALSE)</f>
        <v>0</v>
      </c>
      <c r="Y1449" s="238">
        <f>VLOOKUP(H1449,CR!A$3:A$27,1,FALSE)</f>
        <v>0</v>
      </c>
      <c r="Z1449" s="285">
        <f>VLOOKUP(F1449,Terceros!A:B,2,FALSE)</f>
        <v>0</v>
      </c>
      <c r="AA1449" s="242">
        <f>VLOOKUP(H1449,CR!A$1:CK$26,89,FALSE)</f>
        <v>0</v>
      </c>
    </row>
    <row r="1450" spans="1:27" x14ac:dyDescent="0.25">
      <c r="A1450" s="5">
        <f t="shared" si="138"/>
        <v>1900</v>
      </c>
      <c r="B1450" s="5">
        <f t="shared" si="139"/>
        <v>1</v>
      </c>
      <c r="C1450" s="5" t="str">
        <f>VLOOKUP(B1450,Tablas!E$1:F$13,2,FALSE)</f>
        <v>1T</v>
      </c>
      <c r="D1450" s="60"/>
      <c r="E1450" s="55"/>
      <c r="F1450" s="243"/>
      <c r="G1450" s="419">
        <f>VLOOKUP(F1450,Terceros!A:C,3,FALSE)</f>
        <v>0</v>
      </c>
      <c r="H1450" s="243"/>
      <c r="I1450" s="56"/>
      <c r="J1450" s="286" t="str">
        <f t="shared" si="140"/>
        <v>n</v>
      </c>
      <c r="K1450" s="286">
        <f>VLOOKUP(F1450,Terceros!A:D,4,FALSE)</f>
        <v>0</v>
      </c>
      <c r="L1450" s="61" t="s">
        <v>63</v>
      </c>
      <c r="M1450" s="57"/>
      <c r="N1450" s="58"/>
      <c r="O1450" s="57">
        <f t="shared" si="136"/>
        <v>0</v>
      </c>
      <c r="P1450" s="59"/>
      <c r="Q1450" s="58"/>
      <c r="R1450" s="57">
        <f t="shared" si="137"/>
        <v>0</v>
      </c>
      <c r="S1450" s="99">
        <f t="shared" si="141"/>
        <v>0</v>
      </c>
      <c r="T1450" s="56"/>
      <c r="U1450" s="60"/>
      <c r="V1450" s="322"/>
      <c r="W1450" s="56"/>
      <c r="X1450" s="242">
        <f>VLOOKUP(F1450,Terceros!A$2:A$301,1,FALSE)</f>
        <v>0</v>
      </c>
      <c r="Y1450" s="238">
        <f>VLOOKUP(H1450,CR!A$3:A$27,1,FALSE)</f>
        <v>0</v>
      </c>
      <c r="Z1450" s="285">
        <f>VLOOKUP(F1450,Terceros!A:B,2,FALSE)</f>
        <v>0</v>
      </c>
      <c r="AA1450" s="242">
        <f>VLOOKUP(H1450,CR!A$1:CK$26,89,FALSE)</f>
        <v>0</v>
      </c>
    </row>
    <row r="1451" spans="1:27" x14ac:dyDescent="0.25">
      <c r="A1451" s="5">
        <f t="shared" si="138"/>
        <v>1900</v>
      </c>
      <c r="B1451" s="5">
        <f t="shared" si="139"/>
        <v>1</v>
      </c>
      <c r="C1451" s="5" t="str">
        <f>VLOOKUP(B1451,Tablas!E$1:F$13,2,FALSE)</f>
        <v>1T</v>
      </c>
      <c r="D1451" s="60"/>
      <c r="E1451" s="55"/>
      <c r="F1451" s="243"/>
      <c r="G1451" s="419">
        <f>VLOOKUP(F1451,Terceros!A:C,3,FALSE)</f>
        <v>0</v>
      </c>
      <c r="H1451" s="243"/>
      <c r="I1451" s="56"/>
      <c r="J1451" s="286" t="str">
        <f t="shared" si="140"/>
        <v>n</v>
      </c>
      <c r="K1451" s="286">
        <f>VLOOKUP(F1451,Terceros!A:D,4,FALSE)</f>
        <v>0</v>
      </c>
      <c r="L1451" s="61" t="s">
        <v>63</v>
      </c>
      <c r="M1451" s="57"/>
      <c r="N1451" s="58"/>
      <c r="O1451" s="57">
        <f t="shared" si="136"/>
        <v>0</v>
      </c>
      <c r="P1451" s="59"/>
      <c r="Q1451" s="58"/>
      <c r="R1451" s="57">
        <f t="shared" si="137"/>
        <v>0</v>
      </c>
      <c r="S1451" s="99">
        <f t="shared" si="141"/>
        <v>0</v>
      </c>
      <c r="T1451" s="56"/>
      <c r="U1451" s="60"/>
      <c r="V1451" s="322"/>
      <c r="W1451" s="56"/>
      <c r="X1451" s="242">
        <f>VLOOKUP(F1451,Terceros!A$2:A$301,1,FALSE)</f>
        <v>0</v>
      </c>
      <c r="Y1451" s="238">
        <f>VLOOKUP(H1451,CR!A$3:A$27,1,FALSE)</f>
        <v>0</v>
      </c>
      <c r="Z1451" s="285">
        <f>VLOOKUP(F1451,Terceros!A:B,2,FALSE)</f>
        <v>0</v>
      </c>
      <c r="AA1451" s="242">
        <f>VLOOKUP(H1451,CR!A$1:CK$26,89,FALSE)</f>
        <v>0</v>
      </c>
    </row>
    <row r="1452" spans="1:27" x14ac:dyDescent="0.25">
      <c r="A1452" s="5">
        <f t="shared" si="138"/>
        <v>1900</v>
      </c>
      <c r="B1452" s="5">
        <f t="shared" si="139"/>
        <v>1</v>
      </c>
      <c r="C1452" s="5" t="str">
        <f>VLOOKUP(B1452,Tablas!E$1:F$13,2,FALSE)</f>
        <v>1T</v>
      </c>
      <c r="D1452" s="60"/>
      <c r="E1452" s="55"/>
      <c r="F1452" s="243"/>
      <c r="G1452" s="419">
        <f>VLOOKUP(F1452,Terceros!A:C,3,FALSE)</f>
        <v>0</v>
      </c>
      <c r="H1452" s="243"/>
      <c r="I1452" s="56"/>
      <c r="J1452" s="286" t="str">
        <f t="shared" si="140"/>
        <v>n</v>
      </c>
      <c r="K1452" s="286">
        <f>VLOOKUP(F1452,Terceros!A:D,4,FALSE)</f>
        <v>0</v>
      </c>
      <c r="L1452" s="61" t="s">
        <v>63</v>
      </c>
      <c r="M1452" s="57"/>
      <c r="N1452" s="58"/>
      <c r="O1452" s="57">
        <f t="shared" si="136"/>
        <v>0</v>
      </c>
      <c r="P1452" s="59"/>
      <c r="Q1452" s="58"/>
      <c r="R1452" s="57">
        <f t="shared" si="137"/>
        <v>0</v>
      </c>
      <c r="S1452" s="99">
        <f t="shared" si="141"/>
        <v>0</v>
      </c>
      <c r="T1452" s="56"/>
      <c r="U1452" s="60"/>
      <c r="V1452" s="322"/>
      <c r="W1452" s="56"/>
      <c r="X1452" s="242">
        <f>VLOOKUP(F1452,Terceros!A$2:A$301,1,FALSE)</f>
        <v>0</v>
      </c>
      <c r="Y1452" s="238">
        <f>VLOOKUP(H1452,CR!A$3:A$27,1,FALSE)</f>
        <v>0</v>
      </c>
      <c r="Z1452" s="285">
        <f>VLOOKUP(F1452,Terceros!A:B,2,FALSE)</f>
        <v>0</v>
      </c>
      <c r="AA1452" s="242">
        <f>VLOOKUP(H1452,CR!A$1:CK$26,89,FALSE)</f>
        <v>0</v>
      </c>
    </row>
    <row r="1453" spans="1:27" x14ac:dyDescent="0.25">
      <c r="A1453" s="5">
        <f t="shared" si="138"/>
        <v>1900</v>
      </c>
      <c r="B1453" s="5">
        <f t="shared" si="139"/>
        <v>1</v>
      </c>
      <c r="C1453" s="5" t="str">
        <f>VLOOKUP(B1453,Tablas!E$1:F$13,2,FALSE)</f>
        <v>1T</v>
      </c>
      <c r="D1453" s="60"/>
      <c r="E1453" s="55"/>
      <c r="F1453" s="243"/>
      <c r="G1453" s="419">
        <f>VLOOKUP(F1453,Terceros!A:C,3,FALSE)</f>
        <v>0</v>
      </c>
      <c r="H1453" s="243"/>
      <c r="I1453" s="56"/>
      <c r="J1453" s="286" t="str">
        <f t="shared" si="140"/>
        <v>n</v>
      </c>
      <c r="K1453" s="286">
        <f>VLOOKUP(F1453,Terceros!A:D,4,FALSE)</f>
        <v>0</v>
      </c>
      <c r="L1453" s="61" t="s">
        <v>63</v>
      </c>
      <c r="M1453" s="57"/>
      <c r="N1453" s="58"/>
      <c r="O1453" s="57">
        <f t="shared" si="136"/>
        <v>0</v>
      </c>
      <c r="P1453" s="59"/>
      <c r="Q1453" s="58"/>
      <c r="R1453" s="57">
        <f t="shared" si="137"/>
        <v>0</v>
      </c>
      <c r="S1453" s="99">
        <f t="shared" si="141"/>
        <v>0</v>
      </c>
      <c r="T1453" s="56"/>
      <c r="U1453" s="60"/>
      <c r="V1453" s="322"/>
      <c r="W1453" s="56"/>
      <c r="X1453" s="242">
        <f>VLOOKUP(F1453,Terceros!A$2:A$301,1,FALSE)</f>
        <v>0</v>
      </c>
      <c r="Y1453" s="238">
        <f>VLOOKUP(H1453,CR!A$3:A$27,1,FALSE)</f>
        <v>0</v>
      </c>
      <c r="Z1453" s="285">
        <f>VLOOKUP(F1453,Terceros!A:B,2,FALSE)</f>
        <v>0</v>
      </c>
      <c r="AA1453" s="242">
        <f>VLOOKUP(H1453,CR!A$1:CK$26,89,FALSE)</f>
        <v>0</v>
      </c>
    </row>
    <row r="1454" spans="1:27" x14ac:dyDescent="0.25">
      <c r="A1454" s="5">
        <f t="shared" si="138"/>
        <v>1900</v>
      </c>
      <c r="B1454" s="5">
        <f t="shared" si="139"/>
        <v>1</v>
      </c>
      <c r="C1454" s="5" t="str">
        <f>VLOOKUP(B1454,Tablas!E$1:F$13,2,FALSE)</f>
        <v>1T</v>
      </c>
      <c r="D1454" s="60"/>
      <c r="E1454" s="55"/>
      <c r="F1454" s="243"/>
      <c r="G1454" s="419">
        <f>VLOOKUP(F1454,Terceros!A:C,3,FALSE)</f>
        <v>0</v>
      </c>
      <c r="H1454" s="243"/>
      <c r="I1454" s="56"/>
      <c r="J1454" s="286" t="str">
        <f t="shared" si="140"/>
        <v>n</v>
      </c>
      <c r="K1454" s="286">
        <f>VLOOKUP(F1454,Terceros!A:D,4,FALSE)</f>
        <v>0</v>
      </c>
      <c r="L1454" s="61" t="s">
        <v>63</v>
      </c>
      <c r="M1454" s="57"/>
      <c r="N1454" s="58"/>
      <c r="O1454" s="57">
        <f t="shared" si="136"/>
        <v>0</v>
      </c>
      <c r="P1454" s="59"/>
      <c r="Q1454" s="58"/>
      <c r="R1454" s="57">
        <f t="shared" si="137"/>
        <v>0</v>
      </c>
      <c r="S1454" s="99">
        <f t="shared" si="141"/>
        <v>0</v>
      </c>
      <c r="T1454" s="56"/>
      <c r="U1454" s="60"/>
      <c r="V1454" s="322"/>
      <c r="W1454" s="56"/>
      <c r="X1454" s="242">
        <f>VLOOKUP(F1454,Terceros!A$2:A$301,1,FALSE)</f>
        <v>0</v>
      </c>
      <c r="Y1454" s="238">
        <f>VLOOKUP(H1454,CR!A$3:A$27,1,FALSE)</f>
        <v>0</v>
      </c>
      <c r="Z1454" s="285">
        <f>VLOOKUP(F1454,Terceros!A:B,2,FALSE)</f>
        <v>0</v>
      </c>
      <c r="AA1454" s="242">
        <f>VLOOKUP(H1454,CR!A$1:CK$26,89,FALSE)</f>
        <v>0</v>
      </c>
    </row>
    <row r="1455" spans="1:27" x14ac:dyDescent="0.25">
      <c r="A1455" s="5">
        <f t="shared" si="138"/>
        <v>1900</v>
      </c>
      <c r="B1455" s="5">
        <f t="shared" si="139"/>
        <v>1</v>
      </c>
      <c r="C1455" s="5" t="str">
        <f>VLOOKUP(B1455,Tablas!E$1:F$13,2,FALSE)</f>
        <v>1T</v>
      </c>
      <c r="D1455" s="60"/>
      <c r="E1455" s="55"/>
      <c r="F1455" s="243"/>
      <c r="G1455" s="419">
        <f>VLOOKUP(F1455,Terceros!A:C,3,FALSE)</f>
        <v>0</v>
      </c>
      <c r="H1455" s="243"/>
      <c r="I1455" s="56"/>
      <c r="J1455" s="286" t="str">
        <f t="shared" si="140"/>
        <v>n</v>
      </c>
      <c r="K1455" s="286">
        <f>VLOOKUP(F1455,Terceros!A:D,4,FALSE)</f>
        <v>0</v>
      </c>
      <c r="L1455" s="61" t="s">
        <v>63</v>
      </c>
      <c r="M1455" s="57"/>
      <c r="N1455" s="58"/>
      <c r="O1455" s="57">
        <f t="shared" si="136"/>
        <v>0</v>
      </c>
      <c r="P1455" s="59"/>
      <c r="Q1455" s="58"/>
      <c r="R1455" s="57">
        <f t="shared" si="137"/>
        <v>0</v>
      </c>
      <c r="S1455" s="99">
        <f t="shared" si="141"/>
        <v>0</v>
      </c>
      <c r="T1455" s="56"/>
      <c r="U1455" s="60"/>
      <c r="V1455" s="322"/>
      <c r="W1455" s="56"/>
      <c r="X1455" s="242">
        <f>VLOOKUP(F1455,Terceros!A$2:A$301,1,FALSE)</f>
        <v>0</v>
      </c>
      <c r="Y1455" s="238">
        <f>VLOOKUP(H1455,CR!A$3:A$27,1,FALSE)</f>
        <v>0</v>
      </c>
      <c r="Z1455" s="285">
        <f>VLOOKUP(F1455,Terceros!A:B,2,FALSE)</f>
        <v>0</v>
      </c>
      <c r="AA1455" s="242">
        <f>VLOOKUP(H1455,CR!A$1:CK$26,89,FALSE)</f>
        <v>0</v>
      </c>
    </row>
    <row r="1456" spans="1:27" x14ac:dyDescent="0.25">
      <c r="A1456" s="5">
        <f t="shared" si="138"/>
        <v>1900</v>
      </c>
      <c r="B1456" s="5">
        <f t="shared" si="139"/>
        <v>1</v>
      </c>
      <c r="C1456" s="5" t="str">
        <f>VLOOKUP(B1456,Tablas!E$1:F$13,2,FALSE)</f>
        <v>1T</v>
      </c>
      <c r="D1456" s="60"/>
      <c r="E1456" s="55"/>
      <c r="F1456" s="243"/>
      <c r="G1456" s="419">
        <f>VLOOKUP(F1456,Terceros!A:C,3,FALSE)</f>
        <v>0</v>
      </c>
      <c r="H1456" s="243"/>
      <c r="I1456" s="56"/>
      <c r="J1456" s="286" t="str">
        <f t="shared" si="140"/>
        <v>n</v>
      </c>
      <c r="K1456" s="286">
        <f>VLOOKUP(F1456,Terceros!A:D,4,FALSE)</f>
        <v>0</v>
      </c>
      <c r="L1456" s="61" t="s">
        <v>63</v>
      </c>
      <c r="M1456" s="57"/>
      <c r="N1456" s="58"/>
      <c r="O1456" s="57">
        <f t="shared" si="136"/>
        <v>0</v>
      </c>
      <c r="P1456" s="59"/>
      <c r="Q1456" s="58"/>
      <c r="R1456" s="57">
        <f t="shared" si="137"/>
        <v>0</v>
      </c>
      <c r="S1456" s="99">
        <f t="shared" si="141"/>
        <v>0</v>
      </c>
      <c r="T1456" s="56"/>
      <c r="U1456" s="60"/>
      <c r="V1456" s="322"/>
      <c r="W1456" s="56"/>
      <c r="X1456" s="242">
        <f>VLOOKUP(F1456,Terceros!A$2:A$301,1,FALSE)</f>
        <v>0</v>
      </c>
      <c r="Y1456" s="238">
        <f>VLOOKUP(H1456,CR!A$3:A$27,1,FALSE)</f>
        <v>0</v>
      </c>
      <c r="Z1456" s="285">
        <f>VLOOKUP(F1456,Terceros!A:B,2,FALSE)</f>
        <v>0</v>
      </c>
      <c r="AA1456" s="242">
        <f>VLOOKUP(H1456,CR!A$1:CK$26,89,FALSE)</f>
        <v>0</v>
      </c>
    </row>
    <row r="1457" spans="1:27" x14ac:dyDescent="0.25">
      <c r="A1457" s="5">
        <f t="shared" si="138"/>
        <v>1900</v>
      </c>
      <c r="B1457" s="5">
        <f t="shared" si="139"/>
        <v>1</v>
      </c>
      <c r="C1457" s="5" t="str">
        <f>VLOOKUP(B1457,Tablas!E$1:F$13,2,FALSE)</f>
        <v>1T</v>
      </c>
      <c r="D1457" s="60"/>
      <c r="E1457" s="55"/>
      <c r="F1457" s="243"/>
      <c r="G1457" s="419">
        <f>VLOOKUP(F1457,Terceros!A:C,3,FALSE)</f>
        <v>0</v>
      </c>
      <c r="H1457" s="243"/>
      <c r="I1457" s="56"/>
      <c r="J1457" s="286" t="str">
        <f t="shared" si="140"/>
        <v>n</v>
      </c>
      <c r="K1457" s="286">
        <f>VLOOKUP(F1457,Terceros!A:D,4,FALSE)</f>
        <v>0</v>
      </c>
      <c r="L1457" s="61" t="s">
        <v>63</v>
      </c>
      <c r="M1457" s="57"/>
      <c r="N1457" s="58"/>
      <c r="O1457" s="57">
        <f t="shared" si="136"/>
        <v>0</v>
      </c>
      <c r="P1457" s="59"/>
      <c r="Q1457" s="58"/>
      <c r="R1457" s="57">
        <f t="shared" si="137"/>
        <v>0</v>
      </c>
      <c r="S1457" s="99">
        <f t="shared" si="141"/>
        <v>0</v>
      </c>
      <c r="T1457" s="56"/>
      <c r="U1457" s="60"/>
      <c r="V1457" s="322"/>
      <c r="W1457" s="56"/>
      <c r="X1457" s="242">
        <f>VLOOKUP(F1457,Terceros!A$2:A$301,1,FALSE)</f>
        <v>0</v>
      </c>
      <c r="Y1457" s="238">
        <f>VLOOKUP(H1457,CR!A$3:A$27,1,FALSE)</f>
        <v>0</v>
      </c>
      <c r="Z1457" s="285">
        <f>VLOOKUP(F1457,Terceros!A:B,2,FALSE)</f>
        <v>0</v>
      </c>
      <c r="AA1457" s="242">
        <f>VLOOKUP(H1457,CR!A$1:CK$26,89,FALSE)</f>
        <v>0</v>
      </c>
    </row>
    <row r="1458" spans="1:27" x14ac:dyDescent="0.25">
      <c r="A1458" s="5">
        <f t="shared" si="138"/>
        <v>1900</v>
      </c>
      <c r="B1458" s="5">
        <f t="shared" si="139"/>
        <v>1</v>
      </c>
      <c r="C1458" s="5" t="str">
        <f>VLOOKUP(B1458,Tablas!E$1:F$13,2,FALSE)</f>
        <v>1T</v>
      </c>
      <c r="D1458" s="60"/>
      <c r="E1458" s="55"/>
      <c r="F1458" s="243"/>
      <c r="G1458" s="419">
        <f>VLOOKUP(F1458,Terceros!A:C,3,FALSE)</f>
        <v>0</v>
      </c>
      <c r="H1458" s="243"/>
      <c r="I1458" s="56"/>
      <c r="J1458" s="286" t="str">
        <f t="shared" si="140"/>
        <v>n</v>
      </c>
      <c r="K1458" s="286">
        <f>VLOOKUP(F1458,Terceros!A:D,4,FALSE)</f>
        <v>0</v>
      </c>
      <c r="L1458" s="61" t="s">
        <v>63</v>
      </c>
      <c r="M1458" s="57"/>
      <c r="N1458" s="58"/>
      <c r="O1458" s="57">
        <f t="shared" si="136"/>
        <v>0</v>
      </c>
      <c r="P1458" s="59"/>
      <c r="Q1458" s="58"/>
      <c r="R1458" s="57">
        <f t="shared" si="137"/>
        <v>0</v>
      </c>
      <c r="S1458" s="99">
        <f t="shared" si="141"/>
        <v>0</v>
      </c>
      <c r="T1458" s="56"/>
      <c r="U1458" s="60"/>
      <c r="V1458" s="322"/>
      <c r="W1458" s="56"/>
      <c r="X1458" s="242">
        <f>VLOOKUP(F1458,Terceros!A$2:A$301,1,FALSE)</f>
        <v>0</v>
      </c>
      <c r="Y1458" s="238">
        <f>VLOOKUP(H1458,CR!A$3:A$27,1,FALSE)</f>
        <v>0</v>
      </c>
      <c r="Z1458" s="285">
        <f>VLOOKUP(F1458,Terceros!A:B,2,FALSE)</f>
        <v>0</v>
      </c>
      <c r="AA1458" s="242">
        <f>VLOOKUP(H1458,CR!A$1:CK$26,89,FALSE)</f>
        <v>0</v>
      </c>
    </row>
    <row r="1459" spans="1:27" x14ac:dyDescent="0.25">
      <c r="A1459" s="5">
        <f t="shared" si="138"/>
        <v>1900</v>
      </c>
      <c r="B1459" s="5">
        <f t="shared" si="139"/>
        <v>1</v>
      </c>
      <c r="C1459" s="5" t="str">
        <f>VLOOKUP(B1459,Tablas!E$1:F$13,2,FALSE)</f>
        <v>1T</v>
      </c>
      <c r="D1459" s="60"/>
      <c r="E1459" s="55"/>
      <c r="F1459" s="243"/>
      <c r="G1459" s="419">
        <f>VLOOKUP(F1459,Terceros!A:C,3,FALSE)</f>
        <v>0</v>
      </c>
      <c r="H1459" s="243"/>
      <c r="I1459" s="56"/>
      <c r="J1459" s="286" t="str">
        <f t="shared" si="140"/>
        <v>n</v>
      </c>
      <c r="K1459" s="286">
        <f>VLOOKUP(F1459,Terceros!A:D,4,FALSE)</f>
        <v>0</v>
      </c>
      <c r="L1459" s="61" t="s">
        <v>63</v>
      </c>
      <c r="M1459" s="57"/>
      <c r="N1459" s="58"/>
      <c r="O1459" s="57">
        <f t="shared" si="136"/>
        <v>0</v>
      </c>
      <c r="P1459" s="59"/>
      <c r="Q1459" s="58"/>
      <c r="R1459" s="57">
        <f t="shared" si="137"/>
        <v>0</v>
      </c>
      <c r="S1459" s="99">
        <f t="shared" si="141"/>
        <v>0</v>
      </c>
      <c r="T1459" s="56"/>
      <c r="U1459" s="60"/>
      <c r="V1459" s="322"/>
      <c r="W1459" s="56"/>
      <c r="X1459" s="242">
        <f>VLOOKUP(F1459,Terceros!A$2:A$301,1,FALSE)</f>
        <v>0</v>
      </c>
      <c r="Y1459" s="238">
        <f>VLOOKUP(H1459,CR!A$3:A$27,1,FALSE)</f>
        <v>0</v>
      </c>
      <c r="Z1459" s="285">
        <f>VLOOKUP(F1459,Terceros!A:B,2,FALSE)</f>
        <v>0</v>
      </c>
      <c r="AA1459" s="242">
        <f>VLOOKUP(H1459,CR!A$1:CK$26,89,FALSE)</f>
        <v>0</v>
      </c>
    </row>
    <row r="1460" spans="1:27" x14ac:dyDescent="0.25">
      <c r="A1460" s="5">
        <f t="shared" si="138"/>
        <v>1900</v>
      </c>
      <c r="B1460" s="5">
        <f t="shared" si="139"/>
        <v>1</v>
      </c>
      <c r="C1460" s="5" t="str">
        <f>VLOOKUP(B1460,Tablas!E$1:F$13,2,FALSE)</f>
        <v>1T</v>
      </c>
      <c r="D1460" s="60"/>
      <c r="E1460" s="55"/>
      <c r="F1460" s="243"/>
      <c r="G1460" s="419">
        <f>VLOOKUP(F1460,Terceros!A:C,3,FALSE)</f>
        <v>0</v>
      </c>
      <c r="H1460" s="243"/>
      <c r="I1460" s="56"/>
      <c r="J1460" s="286" t="str">
        <f t="shared" si="140"/>
        <v>n</v>
      </c>
      <c r="K1460" s="286">
        <f>VLOOKUP(F1460,Terceros!A:D,4,FALSE)</f>
        <v>0</v>
      </c>
      <c r="L1460" s="61" t="s">
        <v>63</v>
      </c>
      <c r="M1460" s="57"/>
      <c r="N1460" s="58"/>
      <c r="O1460" s="57">
        <f t="shared" si="136"/>
        <v>0</v>
      </c>
      <c r="P1460" s="59"/>
      <c r="Q1460" s="58"/>
      <c r="R1460" s="57">
        <f t="shared" si="137"/>
        <v>0</v>
      </c>
      <c r="S1460" s="99">
        <f t="shared" si="141"/>
        <v>0</v>
      </c>
      <c r="T1460" s="56"/>
      <c r="U1460" s="60"/>
      <c r="V1460" s="322"/>
      <c r="W1460" s="56"/>
      <c r="X1460" s="242">
        <f>VLOOKUP(F1460,Terceros!A$2:A$301,1,FALSE)</f>
        <v>0</v>
      </c>
      <c r="Y1460" s="238">
        <f>VLOOKUP(H1460,CR!A$3:A$27,1,FALSE)</f>
        <v>0</v>
      </c>
      <c r="Z1460" s="285">
        <f>VLOOKUP(F1460,Terceros!A:B,2,FALSE)</f>
        <v>0</v>
      </c>
      <c r="AA1460" s="242">
        <f>VLOOKUP(H1460,CR!A$1:CK$26,89,FALSE)</f>
        <v>0</v>
      </c>
    </row>
    <row r="1461" spans="1:27" x14ac:dyDescent="0.25">
      <c r="A1461" s="5">
        <f t="shared" si="138"/>
        <v>1900</v>
      </c>
      <c r="B1461" s="5">
        <f t="shared" si="139"/>
        <v>1</v>
      </c>
      <c r="C1461" s="5" t="str">
        <f>VLOOKUP(B1461,Tablas!E$1:F$13,2,FALSE)</f>
        <v>1T</v>
      </c>
      <c r="D1461" s="60"/>
      <c r="E1461" s="55"/>
      <c r="F1461" s="243"/>
      <c r="G1461" s="419">
        <f>VLOOKUP(F1461,Terceros!A:C,3,FALSE)</f>
        <v>0</v>
      </c>
      <c r="H1461" s="243"/>
      <c r="I1461" s="56"/>
      <c r="J1461" s="286" t="str">
        <f t="shared" si="140"/>
        <v>n</v>
      </c>
      <c r="K1461" s="286">
        <f>VLOOKUP(F1461,Terceros!A:D,4,FALSE)</f>
        <v>0</v>
      </c>
      <c r="L1461" s="61" t="s">
        <v>63</v>
      </c>
      <c r="M1461" s="57"/>
      <c r="N1461" s="58"/>
      <c r="O1461" s="57">
        <f t="shared" si="136"/>
        <v>0</v>
      </c>
      <c r="P1461" s="59"/>
      <c r="Q1461" s="58"/>
      <c r="R1461" s="57">
        <f t="shared" si="137"/>
        <v>0</v>
      </c>
      <c r="S1461" s="99">
        <f t="shared" si="141"/>
        <v>0</v>
      </c>
      <c r="T1461" s="56"/>
      <c r="U1461" s="60"/>
      <c r="V1461" s="322"/>
      <c r="W1461" s="56"/>
      <c r="X1461" s="242">
        <f>VLOOKUP(F1461,Terceros!A$2:A$301,1,FALSE)</f>
        <v>0</v>
      </c>
      <c r="Y1461" s="238">
        <f>VLOOKUP(H1461,CR!A$3:A$27,1,FALSE)</f>
        <v>0</v>
      </c>
      <c r="Z1461" s="285">
        <f>VLOOKUP(F1461,Terceros!A:B,2,FALSE)</f>
        <v>0</v>
      </c>
      <c r="AA1461" s="242">
        <f>VLOOKUP(H1461,CR!A$1:CK$26,89,FALSE)</f>
        <v>0</v>
      </c>
    </row>
    <row r="1462" spans="1:27" x14ac:dyDescent="0.25">
      <c r="A1462" s="5">
        <f t="shared" si="138"/>
        <v>1900</v>
      </c>
      <c r="B1462" s="5">
        <f t="shared" si="139"/>
        <v>1</v>
      </c>
      <c r="C1462" s="5" t="str">
        <f>VLOOKUP(B1462,Tablas!E$1:F$13,2,FALSE)</f>
        <v>1T</v>
      </c>
      <c r="D1462" s="60"/>
      <c r="E1462" s="55"/>
      <c r="F1462" s="243"/>
      <c r="G1462" s="419">
        <f>VLOOKUP(F1462,Terceros!A:C,3,FALSE)</f>
        <v>0</v>
      </c>
      <c r="H1462" s="243"/>
      <c r="I1462" s="56"/>
      <c r="J1462" s="286" t="str">
        <f t="shared" si="140"/>
        <v>n</v>
      </c>
      <c r="K1462" s="286">
        <f>VLOOKUP(F1462,Terceros!A:D,4,FALSE)</f>
        <v>0</v>
      </c>
      <c r="L1462" s="61" t="s">
        <v>63</v>
      </c>
      <c r="M1462" s="57"/>
      <c r="N1462" s="58"/>
      <c r="O1462" s="57">
        <f t="shared" si="136"/>
        <v>0</v>
      </c>
      <c r="P1462" s="59"/>
      <c r="Q1462" s="58"/>
      <c r="R1462" s="57">
        <f t="shared" si="137"/>
        <v>0</v>
      </c>
      <c r="S1462" s="99">
        <f t="shared" si="141"/>
        <v>0</v>
      </c>
      <c r="T1462" s="56"/>
      <c r="U1462" s="60"/>
      <c r="V1462" s="322"/>
      <c r="W1462" s="56"/>
      <c r="X1462" s="242">
        <f>VLOOKUP(F1462,Terceros!A$2:A$301,1,FALSE)</f>
        <v>0</v>
      </c>
      <c r="Y1462" s="238">
        <f>VLOOKUP(H1462,CR!A$3:A$27,1,FALSE)</f>
        <v>0</v>
      </c>
      <c r="Z1462" s="285">
        <f>VLOOKUP(F1462,Terceros!A:B,2,FALSE)</f>
        <v>0</v>
      </c>
      <c r="AA1462" s="242">
        <f>VLOOKUP(H1462,CR!A$1:CK$26,89,FALSE)</f>
        <v>0</v>
      </c>
    </row>
    <row r="1463" spans="1:27" x14ac:dyDescent="0.25">
      <c r="A1463" s="5">
        <f t="shared" si="138"/>
        <v>1900</v>
      </c>
      <c r="B1463" s="5">
        <f t="shared" si="139"/>
        <v>1</v>
      </c>
      <c r="C1463" s="5" t="str">
        <f>VLOOKUP(B1463,Tablas!E$1:F$13,2,FALSE)</f>
        <v>1T</v>
      </c>
      <c r="D1463" s="60"/>
      <c r="E1463" s="55"/>
      <c r="F1463" s="243"/>
      <c r="G1463" s="419">
        <f>VLOOKUP(F1463,Terceros!A:C,3,FALSE)</f>
        <v>0</v>
      </c>
      <c r="H1463" s="243"/>
      <c r="I1463" s="56"/>
      <c r="J1463" s="286" t="str">
        <f t="shared" si="140"/>
        <v>n</v>
      </c>
      <c r="K1463" s="286">
        <f>VLOOKUP(F1463,Terceros!A:D,4,FALSE)</f>
        <v>0</v>
      </c>
      <c r="L1463" s="61" t="s">
        <v>63</v>
      </c>
      <c r="M1463" s="57"/>
      <c r="N1463" s="58"/>
      <c r="O1463" s="57">
        <f t="shared" si="136"/>
        <v>0</v>
      </c>
      <c r="P1463" s="59"/>
      <c r="Q1463" s="58"/>
      <c r="R1463" s="57">
        <f t="shared" si="137"/>
        <v>0</v>
      </c>
      <c r="S1463" s="99">
        <f t="shared" si="141"/>
        <v>0</v>
      </c>
      <c r="T1463" s="56"/>
      <c r="U1463" s="60"/>
      <c r="V1463" s="322"/>
      <c r="W1463" s="56"/>
      <c r="X1463" s="242">
        <f>VLOOKUP(F1463,Terceros!A$2:A$301,1,FALSE)</f>
        <v>0</v>
      </c>
      <c r="Y1463" s="238">
        <f>VLOOKUP(H1463,CR!A$3:A$27,1,FALSE)</f>
        <v>0</v>
      </c>
      <c r="Z1463" s="285">
        <f>VLOOKUP(F1463,Terceros!A:B,2,FALSE)</f>
        <v>0</v>
      </c>
      <c r="AA1463" s="242">
        <f>VLOOKUP(H1463,CR!A$1:CK$26,89,FALSE)</f>
        <v>0</v>
      </c>
    </row>
    <row r="1464" spans="1:27" x14ac:dyDescent="0.25">
      <c r="A1464" s="5">
        <f t="shared" si="138"/>
        <v>1900</v>
      </c>
      <c r="B1464" s="5">
        <f t="shared" si="139"/>
        <v>1</v>
      </c>
      <c r="C1464" s="5" t="str">
        <f>VLOOKUP(B1464,Tablas!E$1:F$13,2,FALSE)</f>
        <v>1T</v>
      </c>
      <c r="D1464" s="60"/>
      <c r="E1464" s="55"/>
      <c r="F1464" s="243"/>
      <c r="G1464" s="419">
        <f>VLOOKUP(F1464,Terceros!A:C,3,FALSE)</f>
        <v>0</v>
      </c>
      <c r="H1464" s="243"/>
      <c r="I1464" s="56"/>
      <c r="J1464" s="286" t="str">
        <f t="shared" si="140"/>
        <v>n</v>
      </c>
      <c r="K1464" s="286">
        <f>VLOOKUP(F1464,Terceros!A:D,4,FALSE)</f>
        <v>0</v>
      </c>
      <c r="L1464" s="61" t="s">
        <v>63</v>
      </c>
      <c r="M1464" s="57"/>
      <c r="N1464" s="58"/>
      <c r="O1464" s="57">
        <f t="shared" si="136"/>
        <v>0</v>
      </c>
      <c r="P1464" s="59"/>
      <c r="Q1464" s="58"/>
      <c r="R1464" s="57">
        <f t="shared" si="137"/>
        <v>0</v>
      </c>
      <c r="S1464" s="99">
        <f t="shared" si="141"/>
        <v>0</v>
      </c>
      <c r="T1464" s="56"/>
      <c r="U1464" s="60"/>
      <c r="V1464" s="322"/>
      <c r="W1464" s="56"/>
      <c r="X1464" s="242">
        <f>VLOOKUP(F1464,Terceros!A$2:A$301,1,FALSE)</f>
        <v>0</v>
      </c>
      <c r="Y1464" s="238">
        <f>VLOOKUP(H1464,CR!A$3:A$27,1,FALSE)</f>
        <v>0</v>
      </c>
      <c r="Z1464" s="285">
        <f>VLOOKUP(F1464,Terceros!A:B,2,FALSE)</f>
        <v>0</v>
      </c>
      <c r="AA1464" s="242">
        <f>VLOOKUP(H1464,CR!A$1:CK$26,89,FALSE)</f>
        <v>0</v>
      </c>
    </row>
    <row r="1465" spans="1:27" x14ac:dyDescent="0.25">
      <c r="A1465" s="5">
        <f t="shared" si="138"/>
        <v>1900</v>
      </c>
      <c r="B1465" s="5">
        <f t="shared" si="139"/>
        <v>1</v>
      </c>
      <c r="C1465" s="5" t="str">
        <f>VLOOKUP(B1465,Tablas!E$1:F$13,2,FALSE)</f>
        <v>1T</v>
      </c>
      <c r="D1465" s="60"/>
      <c r="E1465" s="55"/>
      <c r="F1465" s="243"/>
      <c r="G1465" s="419">
        <f>VLOOKUP(F1465,Terceros!A:C,3,FALSE)</f>
        <v>0</v>
      </c>
      <c r="H1465" s="243"/>
      <c r="I1465" s="56"/>
      <c r="J1465" s="286" t="str">
        <f t="shared" si="140"/>
        <v>n</v>
      </c>
      <c r="K1465" s="286">
        <f>VLOOKUP(F1465,Terceros!A:D,4,FALSE)</f>
        <v>0</v>
      </c>
      <c r="L1465" s="61" t="s">
        <v>63</v>
      </c>
      <c r="M1465" s="57"/>
      <c r="N1465" s="58"/>
      <c r="O1465" s="57">
        <f t="shared" si="136"/>
        <v>0</v>
      </c>
      <c r="P1465" s="59"/>
      <c r="Q1465" s="58"/>
      <c r="R1465" s="57">
        <f t="shared" si="137"/>
        <v>0</v>
      </c>
      <c r="S1465" s="99">
        <f t="shared" si="141"/>
        <v>0</v>
      </c>
      <c r="T1465" s="56"/>
      <c r="U1465" s="60"/>
      <c r="V1465" s="322"/>
      <c r="W1465" s="56"/>
      <c r="X1465" s="242">
        <f>VLOOKUP(F1465,Terceros!A$2:A$301,1,FALSE)</f>
        <v>0</v>
      </c>
      <c r="Y1465" s="238">
        <f>VLOOKUP(H1465,CR!A$3:A$27,1,FALSE)</f>
        <v>0</v>
      </c>
      <c r="Z1465" s="285">
        <f>VLOOKUP(F1465,Terceros!A:B,2,FALSE)</f>
        <v>0</v>
      </c>
      <c r="AA1465" s="242">
        <f>VLOOKUP(H1465,CR!A$1:CK$26,89,FALSE)</f>
        <v>0</v>
      </c>
    </row>
    <row r="1466" spans="1:27" x14ac:dyDescent="0.25">
      <c r="A1466" s="5">
        <f t="shared" si="138"/>
        <v>1900</v>
      </c>
      <c r="B1466" s="5">
        <f t="shared" si="139"/>
        <v>1</v>
      </c>
      <c r="C1466" s="5" t="str">
        <f>VLOOKUP(B1466,Tablas!E$1:F$13,2,FALSE)</f>
        <v>1T</v>
      </c>
      <c r="D1466" s="60"/>
      <c r="E1466" s="55"/>
      <c r="F1466" s="243"/>
      <c r="G1466" s="419">
        <f>VLOOKUP(F1466,Terceros!A:C,3,FALSE)</f>
        <v>0</v>
      </c>
      <c r="H1466" s="243"/>
      <c r="I1466" s="56"/>
      <c r="J1466" s="286" t="str">
        <f t="shared" si="140"/>
        <v>n</v>
      </c>
      <c r="K1466" s="286">
        <f>VLOOKUP(F1466,Terceros!A:D,4,FALSE)</f>
        <v>0</v>
      </c>
      <c r="L1466" s="61" t="s">
        <v>63</v>
      </c>
      <c r="M1466" s="57"/>
      <c r="N1466" s="58"/>
      <c r="O1466" s="57">
        <f t="shared" si="136"/>
        <v>0</v>
      </c>
      <c r="P1466" s="59"/>
      <c r="Q1466" s="58"/>
      <c r="R1466" s="57">
        <f t="shared" si="137"/>
        <v>0</v>
      </c>
      <c r="S1466" s="99">
        <f t="shared" si="141"/>
        <v>0</v>
      </c>
      <c r="T1466" s="56"/>
      <c r="U1466" s="60"/>
      <c r="V1466" s="322"/>
      <c r="W1466" s="56"/>
      <c r="X1466" s="242">
        <f>VLOOKUP(F1466,Terceros!A$2:A$301,1,FALSE)</f>
        <v>0</v>
      </c>
      <c r="Y1466" s="238">
        <f>VLOOKUP(H1466,CR!A$3:A$27,1,FALSE)</f>
        <v>0</v>
      </c>
      <c r="Z1466" s="285">
        <f>VLOOKUP(F1466,Terceros!A:B,2,FALSE)</f>
        <v>0</v>
      </c>
      <c r="AA1466" s="242">
        <f>VLOOKUP(H1466,CR!A$1:CK$26,89,FALSE)</f>
        <v>0</v>
      </c>
    </row>
    <row r="1467" spans="1:27" x14ac:dyDescent="0.25">
      <c r="A1467" s="5">
        <f t="shared" si="138"/>
        <v>1900</v>
      </c>
      <c r="B1467" s="5">
        <f t="shared" si="139"/>
        <v>1</v>
      </c>
      <c r="C1467" s="5" t="str">
        <f>VLOOKUP(B1467,Tablas!E$1:F$13,2,FALSE)</f>
        <v>1T</v>
      </c>
      <c r="D1467" s="60"/>
      <c r="E1467" s="55"/>
      <c r="F1467" s="243"/>
      <c r="G1467" s="419">
        <f>VLOOKUP(F1467,Terceros!A:C,3,FALSE)</f>
        <v>0</v>
      </c>
      <c r="H1467" s="243"/>
      <c r="I1467" s="56"/>
      <c r="J1467" s="286" t="str">
        <f t="shared" si="140"/>
        <v>n</v>
      </c>
      <c r="K1467" s="286">
        <f>VLOOKUP(F1467,Terceros!A:D,4,FALSE)</f>
        <v>0</v>
      </c>
      <c r="L1467" s="61" t="s">
        <v>63</v>
      </c>
      <c r="M1467" s="57"/>
      <c r="N1467" s="58"/>
      <c r="O1467" s="57">
        <f t="shared" si="136"/>
        <v>0</v>
      </c>
      <c r="P1467" s="59"/>
      <c r="Q1467" s="58"/>
      <c r="R1467" s="57">
        <f t="shared" si="137"/>
        <v>0</v>
      </c>
      <c r="S1467" s="99">
        <f t="shared" si="141"/>
        <v>0</v>
      </c>
      <c r="T1467" s="56"/>
      <c r="U1467" s="60"/>
      <c r="V1467" s="322"/>
      <c r="W1467" s="56"/>
      <c r="X1467" s="242">
        <f>VLOOKUP(F1467,Terceros!A$2:A$301,1,FALSE)</f>
        <v>0</v>
      </c>
      <c r="Y1467" s="238">
        <f>VLOOKUP(H1467,CR!A$3:A$27,1,FALSE)</f>
        <v>0</v>
      </c>
      <c r="Z1467" s="285">
        <f>VLOOKUP(F1467,Terceros!A:B,2,FALSE)</f>
        <v>0</v>
      </c>
      <c r="AA1467" s="242">
        <f>VLOOKUP(H1467,CR!A$1:CK$26,89,FALSE)</f>
        <v>0</v>
      </c>
    </row>
    <row r="1468" spans="1:27" x14ac:dyDescent="0.25">
      <c r="A1468" s="5">
        <f t="shared" si="138"/>
        <v>1900</v>
      </c>
      <c r="B1468" s="5">
        <f t="shared" si="139"/>
        <v>1</v>
      </c>
      <c r="C1468" s="5" t="str">
        <f>VLOOKUP(B1468,Tablas!E$1:F$13,2,FALSE)</f>
        <v>1T</v>
      </c>
      <c r="D1468" s="60"/>
      <c r="E1468" s="55"/>
      <c r="F1468" s="243"/>
      <c r="G1468" s="419">
        <f>VLOOKUP(F1468,Terceros!A:C,3,FALSE)</f>
        <v>0</v>
      </c>
      <c r="H1468" s="243"/>
      <c r="I1468" s="56"/>
      <c r="J1468" s="286" t="str">
        <f t="shared" si="140"/>
        <v>n</v>
      </c>
      <c r="K1468" s="286">
        <f>VLOOKUP(F1468,Terceros!A:D,4,FALSE)</f>
        <v>0</v>
      </c>
      <c r="L1468" s="61" t="s">
        <v>63</v>
      </c>
      <c r="M1468" s="57"/>
      <c r="N1468" s="58"/>
      <c r="O1468" s="57">
        <f t="shared" si="136"/>
        <v>0</v>
      </c>
      <c r="P1468" s="59"/>
      <c r="Q1468" s="58"/>
      <c r="R1468" s="57">
        <f t="shared" si="137"/>
        <v>0</v>
      </c>
      <c r="S1468" s="99">
        <f t="shared" si="141"/>
        <v>0</v>
      </c>
      <c r="T1468" s="56"/>
      <c r="U1468" s="60"/>
      <c r="V1468" s="322"/>
      <c r="W1468" s="56"/>
      <c r="X1468" s="242">
        <f>VLOOKUP(F1468,Terceros!A$2:A$301,1,FALSE)</f>
        <v>0</v>
      </c>
      <c r="Y1468" s="238">
        <f>VLOOKUP(H1468,CR!A$3:A$27,1,FALSE)</f>
        <v>0</v>
      </c>
      <c r="Z1468" s="285">
        <f>VLOOKUP(F1468,Terceros!A:B,2,FALSE)</f>
        <v>0</v>
      </c>
      <c r="AA1468" s="242">
        <f>VLOOKUP(H1468,CR!A$1:CK$26,89,FALSE)</f>
        <v>0</v>
      </c>
    </row>
    <row r="1469" spans="1:27" x14ac:dyDescent="0.25">
      <c r="A1469" s="5">
        <f t="shared" si="138"/>
        <v>1900</v>
      </c>
      <c r="B1469" s="5">
        <f t="shared" si="139"/>
        <v>1</v>
      </c>
      <c r="C1469" s="5" t="str">
        <f>VLOOKUP(B1469,Tablas!E$1:F$13,2,FALSE)</f>
        <v>1T</v>
      </c>
      <c r="D1469" s="60"/>
      <c r="E1469" s="55"/>
      <c r="F1469" s="243"/>
      <c r="G1469" s="419">
        <f>VLOOKUP(F1469,Terceros!A:C,3,FALSE)</f>
        <v>0</v>
      </c>
      <c r="H1469" s="243"/>
      <c r="I1469" s="56"/>
      <c r="J1469" s="286" t="str">
        <f t="shared" si="140"/>
        <v>n</v>
      </c>
      <c r="K1469" s="286">
        <f>VLOOKUP(F1469,Terceros!A:D,4,FALSE)</f>
        <v>0</v>
      </c>
      <c r="L1469" s="61" t="s">
        <v>63</v>
      </c>
      <c r="M1469" s="57"/>
      <c r="N1469" s="58"/>
      <c r="O1469" s="57">
        <f t="shared" si="136"/>
        <v>0</v>
      </c>
      <c r="P1469" s="59"/>
      <c r="Q1469" s="58"/>
      <c r="R1469" s="57">
        <f t="shared" si="137"/>
        <v>0</v>
      </c>
      <c r="S1469" s="99">
        <f t="shared" si="141"/>
        <v>0</v>
      </c>
      <c r="T1469" s="56"/>
      <c r="U1469" s="60"/>
      <c r="V1469" s="322"/>
      <c r="W1469" s="56"/>
      <c r="X1469" s="242">
        <f>VLOOKUP(F1469,Terceros!A$2:A$301,1,FALSE)</f>
        <v>0</v>
      </c>
      <c r="Y1469" s="238">
        <f>VLOOKUP(H1469,CR!A$3:A$27,1,FALSE)</f>
        <v>0</v>
      </c>
      <c r="Z1469" s="285">
        <f>VLOOKUP(F1469,Terceros!A:B,2,FALSE)</f>
        <v>0</v>
      </c>
      <c r="AA1469" s="242">
        <f>VLOOKUP(H1469,CR!A$1:CK$26,89,FALSE)</f>
        <v>0</v>
      </c>
    </row>
    <row r="1470" spans="1:27" x14ac:dyDescent="0.25">
      <c r="A1470" s="5">
        <f t="shared" si="138"/>
        <v>1900</v>
      </c>
      <c r="B1470" s="5">
        <f t="shared" si="139"/>
        <v>1</v>
      </c>
      <c r="C1470" s="5" t="str">
        <f>VLOOKUP(B1470,Tablas!E$1:F$13,2,FALSE)</f>
        <v>1T</v>
      </c>
      <c r="D1470" s="60"/>
      <c r="E1470" s="55"/>
      <c r="F1470" s="243"/>
      <c r="G1470" s="419">
        <f>VLOOKUP(F1470,Terceros!A:C,3,FALSE)</f>
        <v>0</v>
      </c>
      <c r="H1470" s="243"/>
      <c r="I1470" s="56"/>
      <c r="J1470" s="286" t="str">
        <f t="shared" si="140"/>
        <v>n</v>
      </c>
      <c r="K1470" s="286">
        <f>VLOOKUP(F1470,Terceros!A:D,4,FALSE)</f>
        <v>0</v>
      </c>
      <c r="L1470" s="61" t="s">
        <v>63</v>
      </c>
      <c r="M1470" s="57"/>
      <c r="N1470" s="58"/>
      <c r="O1470" s="57">
        <f t="shared" si="136"/>
        <v>0</v>
      </c>
      <c r="P1470" s="59"/>
      <c r="Q1470" s="58"/>
      <c r="R1470" s="57">
        <f t="shared" si="137"/>
        <v>0</v>
      </c>
      <c r="S1470" s="99">
        <f t="shared" si="141"/>
        <v>0</v>
      </c>
      <c r="T1470" s="56"/>
      <c r="U1470" s="60"/>
      <c r="V1470" s="322"/>
      <c r="W1470" s="56"/>
      <c r="X1470" s="242">
        <f>VLOOKUP(F1470,Terceros!A$2:A$301,1,FALSE)</f>
        <v>0</v>
      </c>
      <c r="Y1470" s="238">
        <f>VLOOKUP(H1470,CR!A$3:A$27,1,FALSE)</f>
        <v>0</v>
      </c>
      <c r="Z1470" s="285">
        <f>VLOOKUP(F1470,Terceros!A:B,2,FALSE)</f>
        <v>0</v>
      </c>
      <c r="AA1470" s="242">
        <f>VLOOKUP(H1470,CR!A$1:CK$26,89,FALSE)</f>
        <v>0</v>
      </c>
    </row>
    <row r="1471" spans="1:27" x14ac:dyDescent="0.25">
      <c r="A1471" s="5">
        <f t="shared" si="138"/>
        <v>1900</v>
      </c>
      <c r="B1471" s="5">
        <f t="shared" si="139"/>
        <v>1</v>
      </c>
      <c r="C1471" s="5" t="str">
        <f>VLOOKUP(B1471,Tablas!E$1:F$13,2,FALSE)</f>
        <v>1T</v>
      </c>
      <c r="D1471" s="60"/>
      <c r="E1471" s="55"/>
      <c r="F1471" s="243"/>
      <c r="G1471" s="419">
        <f>VLOOKUP(F1471,Terceros!A:C,3,FALSE)</f>
        <v>0</v>
      </c>
      <c r="H1471" s="243"/>
      <c r="I1471" s="56"/>
      <c r="J1471" s="286" t="str">
        <f t="shared" si="140"/>
        <v>n</v>
      </c>
      <c r="K1471" s="286">
        <f>VLOOKUP(F1471,Terceros!A:D,4,FALSE)</f>
        <v>0</v>
      </c>
      <c r="L1471" s="61" t="s">
        <v>63</v>
      </c>
      <c r="M1471" s="57"/>
      <c r="N1471" s="58"/>
      <c r="O1471" s="57">
        <f t="shared" si="136"/>
        <v>0</v>
      </c>
      <c r="P1471" s="59"/>
      <c r="Q1471" s="58"/>
      <c r="R1471" s="57">
        <f t="shared" si="137"/>
        <v>0</v>
      </c>
      <c r="S1471" s="99">
        <f t="shared" si="141"/>
        <v>0</v>
      </c>
      <c r="T1471" s="56"/>
      <c r="U1471" s="60"/>
      <c r="V1471" s="322"/>
      <c r="W1471" s="56"/>
      <c r="X1471" s="242">
        <f>VLOOKUP(F1471,Terceros!A$2:A$301,1,FALSE)</f>
        <v>0</v>
      </c>
      <c r="Y1471" s="238">
        <f>VLOOKUP(H1471,CR!A$3:A$27,1,FALSE)</f>
        <v>0</v>
      </c>
      <c r="Z1471" s="285">
        <f>VLOOKUP(F1471,Terceros!A:B,2,FALSE)</f>
        <v>0</v>
      </c>
      <c r="AA1471" s="242">
        <f>VLOOKUP(H1471,CR!A$1:CK$26,89,FALSE)</f>
        <v>0</v>
      </c>
    </row>
    <row r="1472" spans="1:27" x14ac:dyDescent="0.25">
      <c r="A1472" s="5">
        <f t="shared" si="138"/>
        <v>1900</v>
      </c>
      <c r="B1472" s="5">
        <f t="shared" si="139"/>
        <v>1</v>
      </c>
      <c r="C1472" s="5" t="str">
        <f>VLOOKUP(B1472,Tablas!E$1:F$13,2,FALSE)</f>
        <v>1T</v>
      </c>
      <c r="D1472" s="60"/>
      <c r="E1472" s="55"/>
      <c r="F1472" s="243"/>
      <c r="G1472" s="419">
        <f>VLOOKUP(F1472,Terceros!A:C,3,FALSE)</f>
        <v>0</v>
      </c>
      <c r="H1472" s="243"/>
      <c r="I1472" s="56"/>
      <c r="J1472" s="286" t="str">
        <f t="shared" si="140"/>
        <v>n</v>
      </c>
      <c r="K1472" s="286">
        <f>VLOOKUP(F1472,Terceros!A:D,4,FALSE)</f>
        <v>0</v>
      </c>
      <c r="L1472" s="61" t="s">
        <v>63</v>
      </c>
      <c r="M1472" s="57"/>
      <c r="N1472" s="58"/>
      <c r="O1472" s="57">
        <f t="shared" si="136"/>
        <v>0</v>
      </c>
      <c r="P1472" s="59"/>
      <c r="Q1472" s="58"/>
      <c r="R1472" s="57">
        <f t="shared" si="137"/>
        <v>0</v>
      </c>
      <c r="S1472" s="99">
        <f t="shared" si="141"/>
        <v>0</v>
      </c>
      <c r="T1472" s="56"/>
      <c r="U1472" s="60"/>
      <c r="V1472" s="322"/>
      <c r="W1472" s="56"/>
      <c r="X1472" s="242">
        <f>VLOOKUP(F1472,Terceros!A$2:A$301,1,FALSE)</f>
        <v>0</v>
      </c>
      <c r="Y1472" s="238">
        <f>VLOOKUP(H1472,CR!A$3:A$27,1,FALSE)</f>
        <v>0</v>
      </c>
      <c r="Z1472" s="285">
        <f>VLOOKUP(F1472,Terceros!A:B,2,FALSE)</f>
        <v>0</v>
      </c>
      <c r="AA1472" s="242">
        <f>VLOOKUP(H1472,CR!A$1:CK$26,89,FALSE)</f>
        <v>0</v>
      </c>
    </row>
    <row r="1473" spans="1:27" x14ac:dyDescent="0.25">
      <c r="A1473" s="5">
        <f t="shared" si="138"/>
        <v>1900</v>
      </c>
      <c r="B1473" s="5">
        <f t="shared" si="139"/>
        <v>1</v>
      </c>
      <c r="C1473" s="5" t="str">
        <f>VLOOKUP(B1473,Tablas!E$1:F$13,2,FALSE)</f>
        <v>1T</v>
      </c>
      <c r="D1473" s="60"/>
      <c r="E1473" s="55"/>
      <c r="F1473" s="243"/>
      <c r="G1473" s="419">
        <f>VLOOKUP(F1473,Terceros!A:C,3,FALSE)</f>
        <v>0</v>
      </c>
      <c r="H1473" s="243"/>
      <c r="I1473" s="56"/>
      <c r="J1473" s="286" t="str">
        <f t="shared" si="140"/>
        <v>n</v>
      </c>
      <c r="K1473" s="286">
        <f>VLOOKUP(F1473,Terceros!A:D,4,FALSE)</f>
        <v>0</v>
      </c>
      <c r="L1473" s="61" t="s">
        <v>63</v>
      </c>
      <c r="M1473" s="57"/>
      <c r="N1473" s="58"/>
      <c r="O1473" s="57">
        <f t="shared" si="136"/>
        <v>0</v>
      </c>
      <c r="P1473" s="59"/>
      <c r="Q1473" s="58"/>
      <c r="R1473" s="57">
        <f t="shared" si="137"/>
        <v>0</v>
      </c>
      <c r="S1473" s="99">
        <f t="shared" si="141"/>
        <v>0</v>
      </c>
      <c r="T1473" s="56"/>
      <c r="U1473" s="60"/>
      <c r="V1473" s="322"/>
      <c r="W1473" s="56"/>
      <c r="X1473" s="242">
        <f>VLOOKUP(F1473,Terceros!A$2:A$301,1,FALSE)</f>
        <v>0</v>
      </c>
      <c r="Y1473" s="238">
        <f>VLOOKUP(H1473,CR!A$3:A$27,1,FALSE)</f>
        <v>0</v>
      </c>
      <c r="Z1473" s="285">
        <f>VLOOKUP(F1473,Terceros!A:B,2,FALSE)</f>
        <v>0</v>
      </c>
      <c r="AA1473" s="242">
        <f>VLOOKUP(H1473,CR!A$1:CK$26,89,FALSE)</f>
        <v>0</v>
      </c>
    </row>
    <row r="1474" spans="1:27" x14ac:dyDescent="0.25">
      <c r="A1474" s="5">
        <f t="shared" si="138"/>
        <v>1900</v>
      </c>
      <c r="B1474" s="5">
        <f t="shared" si="139"/>
        <v>1</v>
      </c>
      <c r="C1474" s="5" t="str">
        <f>VLOOKUP(B1474,Tablas!E$1:F$13,2,FALSE)</f>
        <v>1T</v>
      </c>
      <c r="D1474" s="60"/>
      <c r="E1474" s="55"/>
      <c r="F1474" s="243"/>
      <c r="G1474" s="419">
        <f>VLOOKUP(F1474,Terceros!A:C,3,FALSE)</f>
        <v>0</v>
      </c>
      <c r="H1474" s="243"/>
      <c r="I1474" s="56"/>
      <c r="J1474" s="286" t="str">
        <f t="shared" si="140"/>
        <v>n</v>
      </c>
      <c r="K1474" s="286">
        <f>VLOOKUP(F1474,Terceros!A:D,4,FALSE)</f>
        <v>0</v>
      </c>
      <c r="L1474" s="61" t="s">
        <v>63</v>
      </c>
      <c r="M1474" s="57"/>
      <c r="N1474" s="58"/>
      <c r="O1474" s="57">
        <f t="shared" si="136"/>
        <v>0</v>
      </c>
      <c r="P1474" s="59"/>
      <c r="Q1474" s="58"/>
      <c r="R1474" s="57">
        <f t="shared" si="137"/>
        <v>0</v>
      </c>
      <c r="S1474" s="99">
        <f t="shared" si="141"/>
        <v>0</v>
      </c>
      <c r="T1474" s="56"/>
      <c r="U1474" s="60"/>
      <c r="V1474" s="322"/>
      <c r="W1474" s="56"/>
      <c r="X1474" s="242">
        <f>VLOOKUP(F1474,Terceros!A$2:A$301,1,FALSE)</f>
        <v>0</v>
      </c>
      <c r="Y1474" s="238">
        <f>VLOOKUP(H1474,CR!A$3:A$27,1,FALSE)</f>
        <v>0</v>
      </c>
      <c r="Z1474" s="285">
        <f>VLOOKUP(F1474,Terceros!A:B,2,FALSE)</f>
        <v>0</v>
      </c>
      <c r="AA1474" s="242">
        <f>VLOOKUP(H1474,CR!A$1:CK$26,89,FALSE)</f>
        <v>0</v>
      </c>
    </row>
    <row r="1475" spans="1:27" x14ac:dyDescent="0.25">
      <c r="A1475" s="5">
        <f t="shared" si="138"/>
        <v>1900</v>
      </c>
      <c r="B1475" s="5">
        <f t="shared" si="139"/>
        <v>1</v>
      </c>
      <c r="C1475" s="5" t="str">
        <f>VLOOKUP(B1475,Tablas!E$1:F$13,2,FALSE)</f>
        <v>1T</v>
      </c>
      <c r="D1475" s="60"/>
      <c r="E1475" s="55"/>
      <c r="F1475" s="243"/>
      <c r="G1475" s="419">
        <f>VLOOKUP(F1475,Terceros!A:C,3,FALSE)</f>
        <v>0</v>
      </c>
      <c r="H1475" s="243"/>
      <c r="I1475" s="56"/>
      <c r="J1475" s="286" t="str">
        <f t="shared" si="140"/>
        <v>n</v>
      </c>
      <c r="K1475" s="286">
        <f>VLOOKUP(F1475,Terceros!A:D,4,FALSE)</f>
        <v>0</v>
      </c>
      <c r="L1475" s="61" t="s">
        <v>63</v>
      </c>
      <c r="M1475" s="57"/>
      <c r="N1475" s="58"/>
      <c r="O1475" s="57">
        <f t="shared" ref="O1475:O1501" si="142">ROUND(M1475*N1475,2)</f>
        <v>0</v>
      </c>
      <c r="P1475" s="59"/>
      <c r="Q1475" s="58"/>
      <c r="R1475" s="57">
        <f t="shared" ref="R1475:R1501" si="143">ROUND(Q1475*M1475,2)</f>
        <v>0</v>
      </c>
      <c r="S1475" s="99">
        <f t="shared" si="141"/>
        <v>0</v>
      </c>
      <c r="T1475" s="56"/>
      <c r="U1475" s="60"/>
      <c r="V1475" s="322"/>
      <c r="W1475" s="56"/>
      <c r="X1475" s="242">
        <f>VLOOKUP(F1475,Terceros!A$2:A$301,1,FALSE)</f>
        <v>0</v>
      </c>
      <c r="Y1475" s="238">
        <f>VLOOKUP(H1475,CR!A$3:A$27,1,FALSE)</f>
        <v>0</v>
      </c>
      <c r="Z1475" s="285">
        <f>VLOOKUP(F1475,Terceros!A:B,2,FALSE)</f>
        <v>0</v>
      </c>
      <c r="AA1475" s="242">
        <f>VLOOKUP(H1475,CR!A$1:CK$26,89,FALSE)</f>
        <v>0</v>
      </c>
    </row>
    <row r="1476" spans="1:27" x14ac:dyDescent="0.25">
      <c r="A1476" s="5">
        <f t="shared" si="138"/>
        <v>1900</v>
      </c>
      <c r="B1476" s="5">
        <f t="shared" si="139"/>
        <v>1</v>
      </c>
      <c r="C1476" s="5" t="str">
        <f>VLOOKUP(B1476,Tablas!E$1:F$13,2,FALSE)</f>
        <v>1T</v>
      </c>
      <c r="D1476" s="60"/>
      <c r="E1476" s="55"/>
      <c r="F1476" s="243"/>
      <c r="G1476" s="419">
        <f>VLOOKUP(F1476,Terceros!A:C,3,FALSE)</f>
        <v>0</v>
      </c>
      <c r="H1476" s="243"/>
      <c r="I1476" s="56"/>
      <c r="J1476" s="286" t="str">
        <f t="shared" si="140"/>
        <v>n</v>
      </c>
      <c r="K1476" s="286">
        <f>VLOOKUP(F1476,Terceros!A:D,4,FALSE)</f>
        <v>0</v>
      </c>
      <c r="L1476" s="61" t="s">
        <v>63</v>
      </c>
      <c r="M1476" s="57"/>
      <c r="N1476" s="58"/>
      <c r="O1476" s="57">
        <f t="shared" si="142"/>
        <v>0</v>
      </c>
      <c r="P1476" s="59"/>
      <c r="Q1476" s="58"/>
      <c r="R1476" s="57">
        <f t="shared" si="143"/>
        <v>0</v>
      </c>
      <c r="S1476" s="99">
        <f t="shared" si="141"/>
        <v>0</v>
      </c>
      <c r="T1476" s="56"/>
      <c r="U1476" s="60"/>
      <c r="V1476" s="322"/>
      <c r="W1476" s="56"/>
      <c r="X1476" s="242">
        <f>VLOOKUP(F1476,Terceros!A$2:A$301,1,FALSE)</f>
        <v>0</v>
      </c>
      <c r="Y1476" s="238">
        <f>VLOOKUP(H1476,CR!A$3:A$27,1,FALSE)</f>
        <v>0</v>
      </c>
      <c r="Z1476" s="285">
        <f>VLOOKUP(F1476,Terceros!A:B,2,FALSE)</f>
        <v>0</v>
      </c>
      <c r="AA1476" s="242">
        <f>VLOOKUP(H1476,CR!A$1:CK$26,89,FALSE)</f>
        <v>0</v>
      </c>
    </row>
    <row r="1477" spans="1:27" x14ac:dyDescent="0.25">
      <c r="A1477" s="5">
        <f t="shared" si="138"/>
        <v>1900</v>
      </c>
      <c r="B1477" s="5">
        <f t="shared" si="139"/>
        <v>1</v>
      </c>
      <c r="C1477" s="5" t="str">
        <f>VLOOKUP(B1477,Tablas!E$1:F$13,2,FALSE)</f>
        <v>1T</v>
      </c>
      <c r="D1477" s="60"/>
      <c r="E1477" s="55"/>
      <c r="F1477" s="243"/>
      <c r="G1477" s="419">
        <f>VLOOKUP(F1477,Terceros!A:C,3,FALSE)</f>
        <v>0</v>
      </c>
      <c r="H1477" s="243"/>
      <c r="I1477" s="56"/>
      <c r="J1477" s="286" t="str">
        <f t="shared" si="140"/>
        <v>n</v>
      </c>
      <c r="K1477" s="286">
        <f>VLOOKUP(F1477,Terceros!A:D,4,FALSE)</f>
        <v>0</v>
      </c>
      <c r="L1477" s="61" t="s">
        <v>63</v>
      </c>
      <c r="M1477" s="57"/>
      <c r="N1477" s="58"/>
      <c r="O1477" s="57">
        <f t="shared" si="142"/>
        <v>0</v>
      </c>
      <c r="P1477" s="59"/>
      <c r="Q1477" s="58"/>
      <c r="R1477" s="57">
        <f t="shared" si="143"/>
        <v>0</v>
      </c>
      <c r="S1477" s="99">
        <f t="shared" si="141"/>
        <v>0</v>
      </c>
      <c r="T1477" s="56"/>
      <c r="U1477" s="60"/>
      <c r="V1477" s="322"/>
      <c r="W1477" s="56"/>
      <c r="X1477" s="242">
        <f>VLOOKUP(F1477,Terceros!A$2:A$301,1,FALSE)</f>
        <v>0</v>
      </c>
      <c r="Y1477" s="238">
        <f>VLOOKUP(H1477,CR!A$3:A$27,1,FALSE)</f>
        <v>0</v>
      </c>
      <c r="Z1477" s="285">
        <f>VLOOKUP(F1477,Terceros!A:B,2,FALSE)</f>
        <v>0</v>
      </c>
      <c r="AA1477" s="242">
        <f>VLOOKUP(H1477,CR!A$1:CK$26,89,FALSE)</f>
        <v>0</v>
      </c>
    </row>
    <row r="1478" spans="1:27" x14ac:dyDescent="0.25">
      <c r="A1478" s="5">
        <f t="shared" si="138"/>
        <v>1900</v>
      </c>
      <c r="B1478" s="5">
        <f t="shared" si="139"/>
        <v>1</v>
      </c>
      <c r="C1478" s="5" t="str">
        <f>VLOOKUP(B1478,Tablas!E$1:F$13,2,FALSE)</f>
        <v>1T</v>
      </c>
      <c r="D1478" s="60"/>
      <c r="E1478" s="55"/>
      <c r="F1478" s="243"/>
      <c r="G1478" s="419">
        <f>VLOOKUP(F1478,Terceros!A:C,3,FALSE)</f>
        <v>0</v>
      </c>
      <c r="H1478" s="243"/>
      <c r="I1478" s="56"/>
      <c r="J1478" s="286" t="str">
        <f t="shared" si="140"/>
        <v>n</v>
      </c>
      <c r="K1478" s="286">
        <f>VLOOKUP(F1478,Terceros!A:D,4,FALSE)</f>
        <v>0</v>
      </c>
      <c r="L1478" s="61" t="s">
        <v>63</v>
      </c>
      <c r="M1478" s="57"/>
      <c r="N1478" s="58"/>
      <c r="O1478" s="57">
        <f t="shared" si="142"/>
        <v>0</v>
      </c>
      <c r="P1478" s="59"/>
      <c r="Q1478" s="58"/>
      <c r="R1478" s="57">
        <f t="shared" si="143"/>
        <v>0</v>
      </c>
      <c r="S1478" s="99">
        <f t="shared" si="141"/>
        <v>0</v>
      </c>
      <c r="T1478" s="56"/>
      <c r="U1478" s="60"/>
      <c r="V1478" s="322"/>
      <c r="W1478" s="56"/>
      <c r="X1478" s="242">
        <f>VLOOKUP(F1478,Terceros!A$2:A$301,1,FALSE)</f>
        <v>0</v>
      </c>
      <c r="Y1478" s="238">
        <f>VLOOKUP(H1478,CR!A$3:A$27,1,FALSE)</f>
        <v>0</v>
      </c>
      <c r="Z1478" s="285">
        <f>VLOOKUP(F1478,Terceros!A:B,2,FALSE)</f>
        <v>0</v>
      </c>
      <c r="AA1478" s="242">
        <f>VLOOKUP(H1478,CR!A$1:CK$26,89,FALSE)</f>
        <v>0</v>
      </c>
    </row>
    <row r="1479" spans="1:27" x14ac:dyDescent="0.25">
      <c r="A1479" s="5">
        <f t="shared" si="138"/>
        <v>1900</v>
      </c>
      <c r="B1479" s="5">
        <f t="shared" si="139"/>
        <v>1</v>
      </c>
      <c r="C1479" s="5" t="str">
        <f>VLOOKUP(B1479,Tablas!E$1:F$13,2,FALSE)</f>
        <v>1T</v>
      </c>
      <c r="D1479" s="60"/>
      <c r="E1479" s="55"/>
      <c r="F1479" s="243"/>
      <c r="G1479" s="419">
        <f>VLOOKUP(F1479,Terceros!A:C,3,FALSE)</f>
        <v>0</v>
      </c>
      <c r="H1479" s="243"/>
      <c r="I1479" s="56"/>
      <c r="J1479" s="286" t="str">
        <f t="shared" si="140"/>
        <v>n</v>
      </c>
      <c r="K1479" s="286">
        <f>VLOOKUP(F1479,Terceros!A:D,4,FALSE)</f>
        <v>0</v>
      </c>
      <c r="L1479" s="61" t="s">
        <v>63</v>
      </c>
      <c r="M1479" s="57"/>
      <c r="N1479" s="58"/>
      <c r="O1479" s="57">
        <f t="shared" si="142"/>
        <v>0</v>
      </c>
      <c r="P1479" s="59"/>
      <c r="Q1479" s="58"/>
      <c r="R1479" s="57">
        <f t="shared" si="143"/>
        <v>0</v>
      </c>
      <c r="S1479" s="99">
        <f t="shared" si="141"/>
        <v>0</v>
      </c>
      <c r="T1479" s="56"/>
      <c r="U1479" s="60"/>
      <c r="V1479" s="322"/>
      <c r="W1479" s="56"/>
      <c r="X1479" s="242">
        <f>VLOOKUP(F1479,Terceros!A$2:A$301,1,FALSE)</f>
        <v>0</v>
      </c>
      <c r="Y1479" s="238">
        <f>VLOOKUP(H1479,CR!A$3:A$27,1,FALSE)</f>
        <v>0</v>
      </c>
      <c r="Z1479" s="285">
        <f>VLOOKUP(F1479,Terceros!A:B,2,FALSE)</f>
        <v>0</v>
      </c>
      <c r="AA1479" s="242">
        <f>VLOOKUP(H1479,CR!A$1:CK$26,89,FALSE)</f>
        <v>0</v>
      </c>
    </row>
    <row r="1480" spans="1:27" x14ac:dyDescent="0.25">
      <c r="A1480" s="5">
        <f t="shared" si="138"/>
        <v>1900</v>
      </c>
      <c r="B1480" s="5">
        <f t="shared" si="139"/>
        <v>1</v>
      </c>
      <c r="C1480" s="5" t="str">
        <f>VLOOKUP(B1480,Tablas!E$1:F$13,2,FALSE)</f>
        <v>1T</v>
      </c>
      <c r="D1480" s="60"/>
      <c r="E1480" s="55"/>
      <c r="F1480" s="243"/>
      <c r="G1480" s="419">
        <f>VLOOKUP(F1480,Terceros!A:C,3,FALSE)</f>
        <v>0</v>
      </c>
      <c r="H1480" s="243"/>
      <c r="I1480" s="56"/>
      <c r="J1480" s="286" t="str">
        <f t="shared" si="140"/>
        <v>n</v>
      </c>
      <c r="K1480" s="286">
        <f>VLOOKUP(F1480,Terceros!A:D,4,FALSE)</f>
        <v>0</v>
      </c>
      <c r="L1480" s="61" t="s">
        <v>63</v>
      </c>
      <c r="M1480" s="57"/>
      <c r="N1480" s="58"/>
      <c r="O1480" s="57">
        <f t="shared" si="142"/>
        <v>0</v>
      </c>
      <c r="P1480" s="59"/>
      <c r="Q1480" s="58"/>
      <c r="R1480" s="57">
        <f t="shared" si="143"/>
        <v>0</v>
      </c>
      <c r="S1480" s="99">
        <f t="shared" si="141"/>
        <v>0</v>
      </c>
      <c r="T1480" s="56"/>
      <c r="U1480" s="60"/>
      <c r="V1480" s="322"/>
      <c r="W1480" s="56"/>
      <c r="X1480" s="242">
        <f>VLOOKUP(F1480,Terceros!A$2:A$301,1,FALSE)</f>
        <v>0</v>
      </c>
      <c r="Y1480" s="238">
        <f>VLOOKUP(H1480,CR!A$3:A$27,1,FALSE)</f>
        <v>0</v>
      </c>
      <c r="Z1480" s="285">
        <f>VLOOKUP(F1480,Terceros!A:B,2,FALSE)</f>
        <v>0</v>
      </c>
      <c r="AA1480" s="242">
        <f>VLOOKUP(H1480,CR!A$1:CK$26,89,FALSE)</f>
        <v>0</v>
      </c>
    </row>
    <row r="1481" spans="1:27" x14ac:dyDescent="0.25">
      <c r="A1481" s="5">
        <f t="shared" si="138"/>
        <v>1900</v>
      </c>
      <c r="B1481" s="5">
        <f t="shared" si="139"/>
        <v>1</v>
      </c>
      <c r="C1481" s="5" t="str">
        <f>VLOOKUP(B1481,Tablas!E$1:F$13,2,FALSE)</f>
        <v>1T</v>
      </c>
      <c r="D1481" s="60"/>
      <c r="E1481" s="55"/>
      <c r="F1481" s="243"/>
      <c r="G1481" s="419">
        <f>VLOOKUP(F1481,Terceros!A:C,3,FALSE)</f>
        <v>0</v>
      </c>
      <c r="H1481" s="243"/>
      <c r="I1481" s="56"/>
      <c r="J1481" s="286" t="str">
        <f t="shared" si="140"/>
        <v>n</v>
      </c>
      <c r="K1481" s="286">
        <f>VLOOKUP(F1481,Terceros!A:D,4,FALSE)</f>
        <v>0</v>
      </c>
      <c r="L1481" s="61" t="s">
        <v>63</v>
      </c>
      <c r="M1481" s="57"/>
      <c r="N1481" s="58"/>
      <c r="O1481" s="57">
        <f t="shared" si="142"/>
        <v>0</v>
      </c>
      <c r="P1481" s="59"/>
      <c r="Q1481" s="58"/>
      <c r="R1481" s="57">
        <f t="shared" si="143"/>
        <v>0</v>
      </c>
      <c r="S1481" s="99">
        <f t="shared" si="141"/>
        <v>0</v>
      </c>
      <c r="T1481" s="56"/>
      <c r="U1481" s="60"/>
      <c r="V1481" s="322"/>
      <c r="W1481" s="56"/>
      <c r="X1481" s="242">
        <f>VLOOKUP(F1481,Terceros!A$2:A$301,1,FALSE)</f>
        <v>0</v>
      </c>
      <c r="Y1481" s="238">
        <f>VLOOKUP(H1481,CR!A$3:A$27,1,FALSE)</f>
        <v>0</v>
      </c>
      <c r="Z1481" s="285">
        <f>VLOOKUP(F1481,Terceros!A:B,2,FALSE)</f>
        <v>0</v>
      </c>
      <c r="AA1481" s="242">
        <f>VLOOKUP(H1481,CR!A$1:CK$26,89,FALSE)</f>
        <v>0</v>
      </c>
    </row>
    <row r="1482" spans="1:27" x14ac:dyDescent="0.25">
      <c r="A1482" s="5">
        <f t="shared" si="138"/>
        <v>1900</v>
      </c>
      <c r="B1482" s="5">
        <f t="shared" si="139"/>
        <v>1</v>
      </c>
      <c r="C1482" s="5" t="str">
        <f>VLOOKUP(B1482,Tablas!E$1:F$13,2,FALSE)</f>
        <v>1T</v>
      </c>
      <c r="D1482" s="60"/>
      <c r="E1482" s="55"/>
      <c r="F1482" s="243"/>
      <c r="G1482" s="419">
        <f>VLOOKUP(F1482,Terceros!A:C,3,FALSE)</f>
        <v>0</v>
      </c>
      <c r="H1482" s="243"/>
      <c r="I1482" s="56"/>
      <c r="J1482" s="286" t="str">
        <f t="shared" si="140"/>
        <v>n</v>
      </c>
      <c r="K1482" s="286">
        <f>VLOOKUP(F1482,Terceros!A:D,4,FALSE)</f>
        <v>0</v>
      </c>
      <c r="L1482" s="61" t="s">
        <v>63</v>
      </c>
      <c r="M1482" s="57"/>
      <c r="N1482" s="58"/>
      <c r="O1482" s="57">
        <f t="shared" si="142"/>
        <v>0</v>
      </c>
      <c r="P1482" s="59"/>
      <c r="Q1482" s="58"/>
      <c r="R1482" s="57">
        <f t="shared" si="143"/>
        <v>0</v>
      </c>
      <c r="S1482" s="99">
        <f t="shared" si="141"/>
        <v>0</v>
      </c>
      <c r="T1482" s="56"/>
      <c r="U1482" s="60"/>
      <c r="V1482" s="322"/>
      <c r="W1482" s="56"/>
      <c r="X1482" s="242">
        <f>VLOOKUP(F1482,Terceros!A$2:A$301,1,FALSE)</f>
        <v>0</v>
      </c>
      <c r="Y1482" s="238">
        <f>VLOOKUP(H1482,CR!A$3:A$27,1,FALSE)</f>
        <v>0</v>
      </c>
      <c r="Z1482" s="285">
        <f>VLOOKUP(F1482,Terceros!A:B,2,FALSE)</f>
        <v>0</v>
      </c>
      <c r="AA1482" s="242">
        <f>VLOOKUP(H1482,CR!A$1:CK$26,89,FALSE)</f>
        <v>0</v>
      </c>
    </row>
    <row r="1483" spans="1:27" x14ac:dyDescent="0.25">
      <c r="A1483" s="5">
        <f t="shared" si="138"/>
        <v>1900</v>
      </c>
      <c r="B1483" s="5">
        <f t="shared" si="139"/>
        <v>1</v>
      </c>
      <c r="C1483" s="5" t="str">
        <f>VLOOKUP(B1483,Tablas!E$1:F$13,2,FALSE)</f>
        <v>1T</v>
      </c>
      <c r="D1483" s="60"/>
      <c r="E1483" s="55"/>
      <c r="F1483" s="243"/>
      <c r="G1483" s="419">
        <f>VLOOKUP(F1483,Terceros!A:C,3,FALSE)</f>
        <v>0</v>
      </c>
      <c r="H1483" s="243"/>
      <c r="I1483" s="56"/>
      <c r="J1483" s="286" t="str">
        <f t="shared" si="140"/>
        <v>n</v>
      </c>
      <c r="K1483" s="286">
        <f>VLOOKUP(F1483,Terceros!A:D,4,FALSE)</f>
        <v>0</v>
      </c>
      <c r="L1483" s="61" t="s">
        <v>63</v>
      </c>
      <c r="M1483" s="57"/>
      <c r="N1483" s="58"/>
      <c r="O1483" s="57">
        <f t="shared" si="142"/>
        <v>0</v>
      </c>
      <c r="P1483" s="59"/>
      <c r="Q1483" s="58"/>
      <c r="R1483" s="57">
        <f t="shared" si="143"/>
        <v>0</v>
      </c>
      <c r="S1483" s="99">
        <f t="shared" si="141"/>
        <v>0</v>
      </c>
      <c r="T1483" s="56"/>
      <c r="U1483" s="60"/>
      <c r="V1483" s="322"/>
      <c r="W1483" s="56"/>
      <c r="X1483" s="242">
        <f>VLOOKUP(F1483,Terceros!A$2:A$301,1,FALSE)</f>
        <v>0</v>
      </c>
      <c r="Y1483" s="238">
        <f>VLOOKUP(H1483,CR!A$3:A$27,1,FALSE)</f>
        <v>0</v>
      </c>
      <c r="Z1483" s="285">
        <f>VLOOKUP(F1483,Terceros!A:B,2,FALSE)</f>
        <v>0</v>
      </c>
      <c r="AA1483" s="242">
        <f>VLOOKUP(H1483,CR!A$1:CK$26,89,FALSE)</f>
        <v>0</v>
      </c>
    </row>
    <row r="1484" spans="1:27" x14ac:dyDescent="0.25">
      <c r="A1484" s="5">
        <f t="shared" si="138"/>
        <v>1900</v>
      </c>
      <c r="B1484" s="5">
        <f t="shared" si="139"/>
        <v>1</v>
      </c>
      <c r="C1484" s="5" t="str">
        <f>VLOOKUP(B1484,Tablas!E$1:F$13,2,FALSE)</f>
        <v>1T</v>
      </c>
      <c r="D1484" s="60"/>
      <c r="E1484" s="55"/>
      <c r="F1484" s="243"/>
      <c r="G1484" s="419">
        <f>VLOOKUP(F1484,Terceros!A:C,3,FALSE)</f>
        <v>0</v>
      </c>
      <c r="H1484" s="243"/>
      <c r="I1484" s="56"/>
      <c r="J1484" s="286" t="str">
        <f t="shared" si="140"/>
        <v>n</v>
      </c>
      <c r="K1484" s="286">
        <f>VLOOKUP(F1484,Terceros!A:D,4,FALSE)</f>
        <v>0</v>
      </c>
      <c r="L1484" s="61" t="s">
        <v>63</v>
      </c>
      <c r="M1484" s="57"/>
      <c r="N1484" s="58"/>
      <c r="O1484" s="57">
        <f t="shared" si="142"/>
        <v>0</v>
      </c>
      <c r="P1484" s="59"/>
      <c r="Q1484" s="58"/>
      <c r="R1484" s="57">
        <f t="shared" si="143"/>
        <v>0</v>
      </c>
      <c r="S1484" s="99">
        <f t="shared" si="141"/>
        <v>0</v>
      </c>
      <c r="T1484" s="56"/>
      <c r="U1484" s="60"/>
      <c r="V1484" s="322"/>
      <c r="W1484" s="56"/>
      <c r="X1484" s="242">
        <f>VLOOKUP(F1484,Terceros!A$2:A$301,1,FALSE)</f>
        <v>0</v>
      </c>
      <c r="Y1484" s="238">
        <f>VLOOKUP(H1484,CR!A$3:A$27,1,FALSE)</f>
        <v>0</v>
      </c>
      <c r="Z1484" s="285">
        <f>VLOOKUP(F1484,Terceros!A:B,2,FALSE)</f>
        <v>0</v>
      </c>
      <c r="AA1484" s="242">
        <f>VLOOKUP(H1484,CR!A$1:CK$26,89,FALSE)</f>
        <v>0</v>
      </c>
    </row>
    <row r="1485" spans="1:27" x14ac:dyDescent="0.25">
      <c r="A1485" s="5">
        <f t="shared" si="138"/>
        <v>1900</v>
      </c>
      <c r="B1485" s="5">
        <f t="shared" si="139"/>
        <v>1</v>
      </c>
      <c r="C1485" s="5" t="str">
        <f>VLOOKUP(B1485,Tablas!E$1:F$13,2,FALSE)</f>
        <v>1T</v>
      </c>
      <c r="D1485" s="60"/>
      <c r="E1485" s="55"/>
      <c r="F1485" s="243"/>
      <c r="G1485" s="419">
        <f>VLOOKUP(F1485,Terceros!A:C,3,FALSE)</f>
        <v>0</v>
      </c>
      <c r="H1485" s="243"/>
      <c r="I1485" s="56"/>
      <c r="J1485" s="286" t="str">
        <f t="shared" si="140"/>
        <v>n</v>
      </c>
      <c r="K1485" s="286">
        <f>VLOOKUP(F1485,Terceros!A:D,4,FALSE)</f>
        <v>0</v>
      </c>
      <c r="L1485" s="61" t="s">
        <v>63</v>
      </c>
      <c r="M1485" s="57"/>
      <c r="N1485" s="58"/>
      <c r="O1485" s="57">
        <f t="shared" si="142"/>
        <v>0</v>
      </c>
      <c r="P1485" s="59"/>
      <c r="Q1485" s="58"/>
      <c r="R1485" s="57">
        <f t="shared" si="143"/>
        <v>0</v>
      </c>
      <c r="S1485" s="99">
        <f t="shared" si="141"/>
        <v>0</v>
      </c>
      <c r="T1485" s="56"/>
      <c r="U1485" s="60"/>
      <c r="V1485" s="322"/>
      <c r="W1485" s="56"/>
      <c r="X1485" s="242">
        <f>VLOOKUP(F1485,Terceros!A$2:A$301,1,FALSE)</f>
        <v>0</v>
      </c>
      <c r="Y1485" s="238">
        <f>VLOOKUP(H1485,CR!A$3:A$27,1,FALSE)</f>
        <v>0</v>
      </c>
      <c r="Z1485" s="285">
        <f>VLOOKUP(F1485,Terceros!A:B,2,FALSE)</f>
        <v>0</v>
      </c>
      <c r="AA1485" s="242">
        <f>VLOOKUP(H1485,CR!A$1:CK$26,89,FALSE)</f>
        <v>0</v>
      </c>
    </row>
    <row r="1486" spans="1:27" x14ac:dyDescent="0.25">
      <c r="A1486" s="5">
        <f t="shared" si="138"/>
        <v>1900</v>
      </c>
      <c r="B1486" s="5">
        <f t="shared" si="139"/>
        <v>1</v>
      </c>
      <c r="C1486" s="5" t="str">
        <f>VLOOKUP(B1486,Tablas!E$1:F$13,2,FALSE)</f>
        <v>1T</v>
      </c>
      <c r="D1486" s="60"/>
      <c r="E1486" s="55"/>
      <c r="F1486" s="243"/>
      <c r="G1486" s="419">
        <f>VLOOKUP(F1486,Terceros!A:C,3,FALSE)</f>
        <v>0</v>
      </c>
      <c r="H1486" s="243"/>
      <c r="I1486" s="56"/>
      <c r="J1486" s="286" t="str">
        <f t="shared" si="140"/>
        <v>n</v>
      </c>
      <c r="K1486" s="286">
        <f>VLOOKUP(F1486,Terceros!A:D,4,FALSE)</f>
        <v>0</v>
      </c>
      <c r="L1486" s="61" t="s">
        <v>63</v>
      </c>
      <c r="M1486" s="57"/>
      <c r="N1486" s="58"/>
      <c r="O1486" s="57">
        <f t="shared" si="142"/>
        <v>0</v>
      </c>
      <c r="P1486" s="59"/>
      <c r="Q1486" s="58"/>
      <c r="R1486" s="57">
        <f t="shared" si="143"/>
        <v>0</v>
      </c>
      <c r="S1486" s="99">
        <f t="shared" si="141"/>
        <v>0</v>
      </c>
      <c r="T1486" s="56"/>
      <c r="U1486" s="60"/>
      <c r="V1486" s="322"/>
      <c r="W1486" s="56"/>
      <c r="X1486" s="242">
        <f>VLOOKUP(F1486,Terceros!A$2:A$301,1,FALSE)</f>
        <v>0</v>
      </c>
      <c r="Y1486" s="238">
        <f>VLOOKUP(H1486,CR!A$3:A$27,1,FALSE)</f>
        <v>0</v>
      </c>
      <c r="Z1486" s="285">
        <f>VLOOKUP(F1486,Terceros!A:B,2,FALSE)</f>
        <v>0</v>
      </c>
      <c r="AA1486" s="242">
        <f>VLOOKUP(H1486,CR!A$1:CK$26,89,FALSE)</f>
        <v>0</v>
      </c>
    </row>
    <row r="1487" spans="1:27" x14ac:dyDescent="0.25">
      <c r="A1487" s="5">
        <f t="shared" si="138"/>
        <v>1900</v>
      </c>
      <c r="B1487" s="5">
        <f t="shared" si="139"/>
        <v>1</v>
      </c>
      <c r="C1487" s="5" t="str">
        <f>VLOOKUP(B1487,Tablas!E$1:F$13,2,FALSE)</f>
        <v>1T</v>
      </c>
      <c r="D1487" s="60"/>
      <c r="E1487" s="55"/>
      <c r="F1487" s="243"/>
      <c r="G1487" s="419">
        <f>VLOOKUP(F1487,Terceros!A:C,3,FALSE)</f>
        <v>0</v>
      </c>
      <c r="H1487" s="243"/>
      <c r="I1487" s="56"/>
      <c r="J1487" s="286" t="str">
        <f t="shared" si="140"/>
        <v>n</v>
      </c>
      <c r="K1487" s="286">
        <f>VLOOKUP(F1487,Terceros!A:D,4,FALSE)</f>
        <v>0</v>
      </c>
      <c r="L1487" s="61" t="s">
        <v>63</v>
      </c>
      <c r="M1487" s="57"/>
      <c r="N1487" s="58"/>
      <c r="O1487" s="57">
        <f t="shared" si="142"/>
        <v>0</v>
      </c>
      <c r="P1487" s="59"/>
      <c r="Q1487" s="58"/>
      <c r="R1487" s="57">
        <f t="shared" si="143"/>
        <v>0</v>
      </c>
      <c r="S1487" s="99">
        <f t="shared" si="141"/>
        <v>0</v>
      </c>
      <c r="T1487" s="56"/>
      <c r="U1487" s="60"/>
      <c r="V1487" s="322"/>
      <c r="W1487" s="56"/>
      <c r="X1487" s="242">
        <f>VLOOKUP(F1487,Terceros!A$2:A$301,1,FALSE)</f>
        <v>0</v>
      </c>
      <c r="Y1487" s="238">
        <f>VLOOKUP(H1487,CR!A$3:A$27,1,FALSE)</f>
        <v>0</v>
      </c>
      <c r="Z1487" s="285">
        <f>VLOOKUP(F1487,Terceros!A:B,2,FALSE)</f>
        <v>0</v>
      </c>
      <c r="AA1487" s="242">
        <f>VLOOKUP(H1487,CR!A$1:CK$26,89,FALSE)</f>
        <v>0</v>
      </c>
    </row>
    <row r="1488" spans="1:27" x14ac:dyDescent="0.25">
      <c r="A1488" s="5">
        <f t="shared" si="138"/>
        <v>1900</v>
      </c>
      <c r="B1488" s="5">
        <f t="shared" si="139"/>
        <v>1</v>
      </c>
      <c r="C1488" s="5" t="str">
        <f>VLOOKUP(B1488,Tablas!E$1:F$13,2,FALSE)</f>
        <v>1T</v>
      </c>
      <c r="D1488" s="60"/>
      <c r="E1488" s="55"/>
      <c r="F1488" s="243"/>
      <c r="G1488" s="419">
        <f>VLOOKUP(F1488,Terceros!A:C,3,FALSE)</f>
        <v>0</v>
      </c>
      <c r="H1488" s="243"/>
      <c r="I1488" s="56"/>
      <c r="J1488" s="286" t="str">
        <f t="shared" si="140"/>
        <v>n</v>
      </c>
      <c r="K1488" s="286">
        <f>VLOOKUP(F1488,Terceros!A:D,4,FALSE)</f>
        <v>0</v>
      </c>
      <c r="L1488" s="61" t="s">
        <v>63</v>
      </c>
      <c r="M1488" s="57"/>
      <c r="N1488" s="58"/>
      <c r="O1488" s="57">
        <f t="shared" si="142"/>
        <v>0</v>
      </c>
      <c r="P1488" s="59"/>
      <c r="Q1488" s="58"/>
      <c r="R1488" s="57">
        <f t="shared" si="143"/>
        <v>0</v>
      </c>
      <c r="S1488" s="99">
        <f t="shared" si="141"/>
        <v>0</v>
      </c>
      <c r="T1488" s="56"/>
      <c r="U1488" s="60"/>
      <c r="V1488" s="322"/>
      <c r="W1488" s="56"/>
      <c r="X1488" s="242">
        <f>VLOOKUP(F1488,Terceros!A$2:A$301,1,FALSE)</f>
        <v>0</v>
      </c>
      <c r="Y1488" s="238">
        <f>VLOOKUP(H1488,CR!A$3:A$27,1,FALSE)</f>
        <v>0</v>
      </c>
      <c r="Z1488" s="285">
        <f>VLOOKUP(F1488,Terceros!A:B,2,FALSE)</f>
        <v>0</v>
      </c>
      <c r="AA1488" s="242">
        <f>VLOOKUP(H1488,CR!A$1:CK$26,89,FALSE)</f>
        <v>0</v>
      </c>
    </row>
    <row r="1489" spans="1:27" x14ac:dyDescent="0.25">
      <c r="A1489" s="5">
        <f t="shared" si="138"/>
        <v>1900</v>
      </c>
      <c r="B1489" s="5">
        <f t="shared" si="139"/>
        <v>1</v>
      </c>
      <c r="C1489" s="5" t="str">
        <f>VLOOKUP(B1489,Tablas!E$1:F$13,2,FALSE)</f>
        <v>1T</v>
      </c>
      <c r="D1489" s="60"/>
      <c r="E1489" s="55"/>
      <c r="F1489" s="243"/>
      <c r="G1489" s="419">
        <f>VLOOKUP(F1489,Terceros!A:C,3,FALSE)</f>
        <v>0</v>
      </c>
      <c r="H1489" s="243"/>
      <c r="I1489" s="56"/>
      <c r="J1489" s="286" t="str">
        <f t="shared" si="140"/>
        <v>n</v>
      </c>
      <c r="K1489" s="286">
        <f>VLOOKUP(F1489,Terceros!A:D,4,FALSE)</f>
        <v>0</v>
      </c>
      <c r="L1489" s="61" t="s">
        <v>63</v>
      </c>
      <c r="M1489" s="57"/>
      <c r="N1489" s="58"/>
      <c r="O1489" s="57">
        <f t="shared" si="142"/>
        <v>0</v>
      </c>
      <c r="P1489" s="59"/>
      <c r="Q1489" s="58"/>
      <c r="R1489" s="57">
        <f t="shared" si="143"/>
        <v>0</v>
      </c>
      <c r="S1489" s="99">
        <f t="shared" si="141"/>
        <v>0</v>
      </c>
      <c r="T1489" s="56"/>
      <c r="U1489" s="60"/>
      <c r="V1489" s="322"/>
      <c r="W1489" s="56"/>
      <c r="X1489" s="242">
        <f>VLOOKUP(F1489,Terceros!A$2:A$301,1,FALSE)</f>
        <v>0</v>
      </c>
      <c r="Y1489" s="238">
        <f>VLOOKUP(H1489,CR!A$3:A$27,1,FALSE)</f>
        <v>0</v>
      </c>
      <c r="Z1489" s="285">
        <f>VLOOKUP(F1489,Terceros!A:B,2,FALSE)</f>
        <v>0</v>
      </c>
      <c r="AA1489" s="242">
        <f>VLOOKUP(H1489,CR!A$1:CK$26,89,FALSE)</f>
        <v>0</v>
      </c>
    </row>
    <row r="1490" spans="1:27" x14ac:dyDescent="0.25">
      <c r="A1490" s="5">
        <f t="shared" si="138"/>
        <v>1900</v>
      </c>
      <c r="B1490" s="5">
        <f t="shared" si="139"/>
        <v>1</v>
      </c>
      <c r="C1490" s="5" t="str">
        <f>VLOOKUP(B1490,Tablas!E$1:F$13,2,FALSE)</f>
        <v>1T</v>
      </c>
      <c r="D1490" s="60"/>
      <c r="E1490" s="55"/>
      <c r="F1490" s="243"/>
      <c r="G1490" s="419">
        <f>VLOOKUP(F1490,Terceros!A:C,3,FALSE)</f>
        <v>0</v>
      </c>
      <c r="H1490" s="243"/>
      <c r="I1490" s="56"/>
      <c r="J1490" s="286" t="str">
        <f t="shared" si="140"/>
        <v>n</v>
      </c>
      <c r="K1490" s="286">
        <f>VLOOKUP(F1490,Terceros!A:D,4,FALSE)</f>
        <v>0</v>
      </c>
      <c r="L1490" s="61" t="s">
        <v>63</v>
      </c>
      <c r="M1490" s="57"/>
      <c r="N1490" s="58"/>
      <c r="O1490" s="57">
        <f t="shared" si="142"/>
        <v>0</v>
      </c>
      <c r="P1490" s="59"/>
      <c r="Q1490" s="58"/>
      <c r="R1490" s="57">
        <f t="shared" si="143"/>
        <v>0</v>
      </c>
      <c r="S1490" s="99">
        <f t="shared" si="141"/>
        <v>0</v>
      </c>
      <c r="T1490" s="56"/>
      <c r="U1490" s="60"/>
      <c r="V1490" s="322"/>
      <c r="W1490" s="56"/>
      <c r="X1490" s="242">
        <f>VLOOKUP(F1490,Terceros!A$2:A$301,1,FALSE)</f>
        <v>0</v>
      </c>
      <c r="Y1490" s="238">
        <f>VLOOKUP(H1490,CR!A$3:A$27,1,FALSE)</f>
        <v>0</v>
      </c>
      <c r="Z1490" s="285">
        <f>VLOOKUP(F1490,Terceros!A:B,2,FALSE)</f>
        <v>0</v>
      </c>
      <c r="AA1490" s="242">
        <f>VLOOKUP(H1490,CR!A$1:CK$26,89,FALSE)</f>
        <v>0</v>
      </c>
    </row>
    <row r="1491" spans="1:27" x14ac:dyDescent="0.25">
      <c r="A1491" s="5">
        <f t="shared" si="138"/>
        <v>1900</v>
      </c>
      <c r="B1491" s="5">
        <f t="shared" si="139"/>
        <v>1</v>
      </c>
      <c r="C1491" s="5" t="str">
        <f>VLOOKUP(B1491,Tablas!E$1:F$13,2,FALSE)</f>
        <v>1T</v>
      </c>
      <c r="D1491" s="60"/>
      <c r="E1491" s="55"/>
      <c r="F1491" s="243"/>
      <c r="G1491" s="419">
        <f>VLOOKUP(F1491,Terceros!A:C,3,FALSE)</f>
        <v>0</v>
      </c>
      <c r="H1491" s="243"/>
      <c r="I1491" s="56"/>
      <c r="J1491" s="286" t="str">
        <f t="shared" si="140"/>
        <v>n</v>
      </c>
      <c r="K1491" s="286">
        <f>VLOOKUP(F1491,Terceros!A:D,4,FALSE)</f>
        <v>0</v>
      </c>
      <c r="L1491" s="61" t="s">
        <v>63</v>
      </c>
      <c r="M1491" s="57"/>
      <c r="N1491" s="58"/>
      <c r="O1491" s="57">
        <f t="shared" si="142"/>
        <v>0</v>
      </c>
      <c r="P1491" s="59"/>
      <c r="Q1491" s="58"/>
      <c r="R1491" s="57">
        <f t="shared" si="143"/>
        <v>0</v>
      </c>
      <c r="S1491" s="99">
        <f t="shared" si="141"/>
        <v>0</v>
      </c>
      <c r="T1491" s="56"/>
      <c r="U1491" s="60"/>
      <c r="V1491" s="322"/>
      <c r="W1491" s="56"/>
      <c r="X1491" s="242">
        <f>VLOOKUP(F1491,Terceros!A$2:A$301,1,FALSE)</f>
        <v>0</v>
      </c>
      <c r="Y1491" s="238">
        <f>VLOOKUP(H1491,CR!A$3:A$27,1,FALSE)</f>
        <v>0</v>
      </c>
      <c r="Z1491" s="285">
        <f>VLOOKUP(F1491,Terceros!A:B,2,FALSE)</f>
        <v>0</v>
      </c>
      <c r="AA1491" s="242">
        <f>VLOOKUP(H1491,CR!A$1:CK$26,89,FALSE)</f>
        <v>0</v>
      </c>
    </row>
    <row r="1492" spans="1:27" x14ac:dyDescent="0.25">
      <c r="A1492" s="5">
        <f t="shared" si="138"/>
        <v>1900</v>
      </c>
      <c r="B1492" s="5">
        <f t="shared" si="139"/>
        <v>1</v>
      </c>
      <c r="C1492" s="5" t="str">
        <f>VLOOKUP(B1492,Tablas!E$1:F$13,2,FALSE)</f>
        <v>1T</v>
      </c>
      <c r="D1492" s="60"/>
      <c r="E1492" s="55"/>
      <c r="F1492" s="243"/>
      <c r="G1492" s="419">
        <f>VLOOKUP(F1492,Terceros!A:C,3,FALSE)</f>
        <v>0</v>
      </c>
      <c r="H1492" s="243"/>
      <c r="I1492" s="56"/>
      <c r="J1492" s="286" t="str">
        <f t="shared" si="140"/>
        <v>n</v>
      </c>
      <c r="K1492" s="286">
        <f>VLOOKUP(F1492,Terceros!A:D,4,FALSE)</f>
        <v>0</v>
      </c>
      <c r="L1492" s="61" t="s">
        <v>63</v>
      </c>
      <c r="M1492" s="57"/>
      <c r="N1492" s="58"/>
      <c r="O1492" s="57">
        <f t="shared" si="142"/>
        <v>0</v>
      </c>
      <c r="P1492" s="59"/>
      <c r="Q1492" s="58"/>
      <c r="R1492" s="57">
        <f t="shared" si="143"/>
        <v>0</v>
      </c>
      <c r="S1492" s="99">
        <f t="shared" si="141"/>
        <v>0</v>
      </c>
      <c r="T1492" s="56"/>
      <c r="U1492" s="60"/>
      <c r="V1492" s="322"/>
      <c r="W1492" s="56"/>
      <c r="X1492" s="242">
        <f>VLOOKUP(F1492,Terceros!A$2:A$301,1,FALSE)</f>
        <v>0</v>
      </c>
      <c r="Y1492" s="238">
        <f>VLOOKUP(H1492,CR!A$3:A$27,1,FALSE)</f>
        <v>0</v>
      </c>
      <c r="Z1492" s="285">
        <f>VLOOKUP(F1492,Terceros!A:B,2,FALSE)</f>
        <v>0</v>
      </c>
      <c r="AA1492" s="242">
        <f>VLOOKUP(H1492,CR!A$1:CK$26,89,FALSE)</f>
        <v>0</v>
      </c>
    </row>
    <row r="1493" spans="1:27" x14ac:dyDescent="0.25">
      <c r="A1493" s="5">
        <f t="shared" si="138"/>
        <v>1900</v>
      </c>
      <c r="B1493" s="5">
        <f t="shared" si="139"/>
        <v>1</v>
      </c>
      <c r="C1493" s="5" t="str">
        <f>VLOOKUP(B1493,Tablas!E$1:F$13,2,FALSE)</f>
        <v>1T</v>
      </c>
      <c r="D1493" s="60"/>
      <c r="E1493" s="55"/>
      <c r="F1493" s="243"/>
      <c r="G1493" s="419">
        <f>VLOOKUP(F1493,Terceros!A:C,3,FALSE)</f>
        <v>0</v>
      </c>
      <c r="H1493" s="243"/>
      <c r="I1493" s="56"/>
      <c r="J1493" s="286" t="str">
        <f t="shared" si="140"/>
        <v>n</v>
      </c>
      <c r="K1493" s="286">
        <f>VLOOKUP(F1493,Terceros!A:D,4,FALSE)</f>
        <v>0</v>
      </c>
      <c r="L1493" s="61" t="s">
        <v>63</v>
      </c>
      <c r="M1493" s="57"/>
      <c r="N1493" s="58"/>
      <c r="O1493" s="57">
        <f t="shared" si="142"/>
        <v>0</v>
      </c>
      <c r="P1493" s="59"/>
      <c r="Q1493" s="58"/>
      <c r="R1493" s="57">
        <f t="shared" si="143"/>
        <v>0</v>
      </c>
      <c r="S1493" s="99">
        <f t="shared" si="141"/>
        <v>0</v>
      </c>
      <c r="T1493" s="56"/>
      <c r="U1493" s="60"/>
      <c r="V1493" s="322"/>
      <c r="W1493" s="56"/>
      <c r="X1493" s="242">
        <f>VLOOKUP(F1493,Terceros!A$2:A$301,1,FALSE)</f>
        <v>0</v>
      </c>
      <c r="Y1493" s="238">
        <f>VLOOKUP(H1493,CR!A$3:A$27,1,FALSE)</f>
        <v>0</v>
      </c>
      <c r="Z1493" s="285">
        <f>VLOOKUP(F1493,Terceros!A:B,2,FALSE)</f>
        <v>0</v>
      </c>
      <c r="AA1493" s="242">
        <f>VLOOKUP(H1493,CR!A$1:CK$26,89,FALSE)</f>
        <v>0</v>
      </c>
    </row>
    <row r="1494" spans="1:27" x14ac:dyDescent="0.25">
      <c r="A1494" s="5">
        <f t="shared" si="138"/>
        <v>1900</v>
      </c>
      <c r="B1494" s="5">
        <f t="shared" si="139"/>
        <v>1</v>
      </c>
      <c r="C1494" s="5" t="str">
        <f>VLOOKUP(B1494,Tablas!E$1:F$13,2,FALSE)</f>
        <v>1T</v>
      </c>
      <c r="D1494" s="60"/>
      <c r="E1494" s="55"/>
      <c r="F1494" s="243"/>
      <c r="G1494" s="419">
        <f>VLOOKUP(F1494,Terceros!A:C,3,FALSE)</f>
        <v>0</v>
      </c>
      <c r="H1494" s="243"/>
      <c r="I1494" s="56"/>
      <c r="J1494" s="286" t="str">
        <f t="shared" si="140"/>
        <v>n</v>
      </c>
      <c r="K1494" s="286">
        <f>VLOOKUP(F1494,Terceros!A:D,4,FALSE)</f>
        <v>0</v>
      </c>
      <c r="L1494" s="61" t="s">
        <v>63</v>
      </c>
      <c r="M1494" s="57"/>
      <c r="N1494" s="58"/>
      <c r="O1494" s="57">
        <f t="shared" si="142"/>
        <v>0</v>
      </c>
      <c r="P1494" s="59"/>
      <c r="Q1494" s="58"/>
      <c r="R1494" s="57">
        <f t="shared" si="143"/>
        <v>0</v>
      </c>
      <c r="S1494" s="99">
        <f t="shared" si="141"/>
        <v>0</v>
      </c>
      <c r="T1494" s="56"/>
      <c r="U1494" s="60"/>
      <c r="V1494" s="322"/>
      <c r="W1494" s="56"/>
      <c r="X1494" s="242">
        <f>VLOOKUP(F1494,Terceros!A$2:A$301,1,FALSE)</f>
        <v>0</v>
      </c>
      <c r="Y1494" s="238">
        <f>VLOOKUP(H1494,CR!A$3:A$27,1,FALSE)</f>
        <v>0</v>
      </c>
      <c r="Z1494" s="285">
        <f>VLOOKUP(F1494,Terceros!A:B,2,FALSE)</f>
        <v>0</v>
      </c>
      <c r="AA1494" s="242">
        <f>VLOOKUP(H1494,CR!A$1:CK$26,89,FALSE)</f>
        <v>0</v>
      </c>
    </row>
    <row r="1495" spans="1:27" x14ac:dyDescent="0.25">
      <c r="A1495" s="5">
        <f t="shared" si="138"/>
        <v>1900</v>
      </c>
      <c r="B1495" s="5">
        <f t="shared" si="139"/>
        <v>1</v>
      </c>
      <c r="C1495" s="5" t="str">
        <f>VLOOKUP(B1495,Tablas!E$1:F$13,2,FALSE)</f>
        <v>1T</v>
      </c>
      <c r="D1495" s="60"/>
      <c r="E1495" s="55"/>
      <c r="F1495" s="243"/>
      <c r="G1495" s="419">
        <f>VLOOKUP(F1495,Terceros!A:C,3,FALSE)</f>
        <v>0</v>
      </c>
      <c r="H1495" s="243"/>
      <c r="I1495" s="56"/>
      <c r="J1495" s="286" t="str">
        <f t="shared" si="140"/>
        <v>n</v>
      </c>
      <c r="K1495" s="286">
        <f>VLOOKUP(F1495,Terceros!A:D,4,FALSE)</f>
        <v>0</v>
      </c>
      <c r="L1495" s="61" t="s">
        <v>63</v>
      </c>
      <c r="M1495" s="57"/>
      <c r="N1495" s="58"/>
      <c r="O1495" s="57">
        <f t="shared" si="142"/>
        <v>0</v>
      </c>
      <c r="P1495" s="59"/>
      <c r="Q1495" s="58"/>
      <c r="R1495" s="57">
        <f t="shared" si="143"/>
        <v>0</v>
      </c>
      <c r="S1495" s="99">
        <f t="shared" si="141"/>
        <v>0</v>
      </c>
      <c r="T1495" s="56"/>
      <c r="U1495" s="60"/>
      <c r="V1495" s="322"/>
      <c r="W1495" s="56"/>
      <c r="X1495" s="242">
        <f>VLOOKUP(F1495,Terceros!A$2:A$301,1,FALSE)</f>
        <v>0</v>
      </c>
      <c r="Y1495" s="238">
        <f>VLOOKUP(H1495,CR!A$3:A$27,1,FALSE)</f>
        <v>0</v>
      </c>
      <c r="Z1495" s="285">
        <f>VLOOKUP(F1495,Terceros!A:B,2,FALSE)</f>
        <v>0</v>
      </c>
      <c r="AA1495" s="242">
        <f>VLOOKUP(H1495,CR!A$1:CK$26,89,FALSE)</f>
        <v>0</v>
      </c>
    </row>
    <row r="1496" spans="1:27" x14ac:dyDescent="0.25">
      <c r="A1496" s="5">
        <f t="shared" si="138"/>
        <v>1900</v>
      </c>
      <c r="B1496" s="5">
        <f t="shared" si="139"/>
        <v>1</v>
      </c>
      <c r="C1496" s="5" t="str">
        <f>VLOOKUP(B1496,Tablas!E$1:F$13,2,FALSE)</f>
        <v>1T</v>
      </c>
      <c r="D1496" s="60"/>
      <c r="E1496" s="55"/>
      <c r="F1496" s="243"/>
      <c r="G1496" s="419">
        <f>VLOOKUP(F1496,Terceros!A:C,3,FALSE)</f>
        <v>0</v>
      </c>
      <c r="H1496" s="243"/>
      <c r="I1496" s="56"/>
      <c r="J1496" s="286" t="str">
        <f t="shared" si="140"/>
        <v>n</v>
      </c>
      <c r="K1496" s="286">
        <f>VLOOKUP(F1496,Terceros!A:D,4,FALSE)</f>
        <v>0</v>
      </c>
      <c r="L1496" s="61" t="s">
        <v>63</v>
      </c>
      <c r="M1496" s="57"/>
      <c r="N1496" s="58"/>
      <c r="O1496" s="57">
        <f t="shared" si="142"/>
        <v>0</v>
      </c>
      <c r="P1496" s="59"/>
      <c r="Q1496" s="58"/>
      <c r="R1496" s="57">
        <f t="shared" si="143"/>
        <v>0</v>
      </c>
      <c r="S1496" s="99">
        <f t="shared" si="141"/>
        <v>0</v>
      </c>
      <c r="T1496" s="56"/>
      <c r="U1496" s="60"/>
      <c r="V1496" s="322"/>
      <c r="W1496" s="56"/>
      <c r="X1496" s="242">
        <f>VLOOKUP(F1496,Terceros!A$2:A$301,1,FALSE)</f>
        <v>0</v>
      </c>
      <c r="Y1496" s="238">
        <f>VLOOKUP(H1496,CR!A$3:A$27,1,FALSE)</f>
        <v>0</v>
      </c>
      <c r="Z1496" s="285">
        <f>VLOOKUP(F1496,Terceros!A:B,2,FALSE)</f>
        <v>0</v>
      </c>
      <c r="AA1496" s="242">
        <f>VLOOKUP(H1496,CR!A$1:CK$26,89,FALSE)</f>
        <v>0</v>
      </c>
    </row>
    <row r="1497" spans="1:27" x14ac:dyDescent="0.25">
      <c r="A1497" s="5">
        <f t="shared" si="138"/>
        <v>1900</v>
      </c>
      <c r="B1497" s="5">
        <f t="shared" si="139"/>
        <v>1</v>
      </c>
      <c r="C1497" s="5" t="str">
        <f>VLOOKUP(B1497,Tablas!E$1:F$13,2,FALSE)</f>
        <v>1T</v>
      </c>
      <c r="D1497" s="60"/>
      <c r="E1497" s="55"/>
      <c r="F1497" s="243"/>
      <c r="G1497" s="419">
        <f>VLOOKUP(F1497,Terceros!A:C,3,FALSE)</f>
        <v>0</v>
      </c>
      <c r="H1497" s="243"/>
      <c r="I1497" s="56"/>
      <c r="J1497" s="286" t="str">
        <f t="shared" si="140"/>
        <v>n</v>
      </c>
      <c r="K1497" s="286">
        <f>VLOOKUP(F1497,Terceros!A:D,4,FALSE)</f>
        <v>0</v>
      </c>
      <c r="L1497" s="61" t="s">
        <v>63</v>
      </c>
      <c r="M1497" s="57"/>
      <c r="N1497" s="58"/>
      <c r="O1497" s="57">
        <f t="shared" si="142"/>
        <v>0</v>
      </c>
      <c r="P1497" s="59"/>
      <c r="Q1497" s="58"/>
      <c r="R1497" s="57">
        <f t="shared" si="143"/>
        <v>0</v>
      </c>
      <c r="S1497" s="99">
        <f t="shared" si="141"/>
        <v>0</v>
      </c>
      <c r="T1497" s="56"/>
      <c r="U1497" s="60"/>
      <c r="V1497" s="322"/>
      <c r="W1497" s="56"/>
      <c r="X1497" s="242">
        <f>VLOOKUP(F1497,Terceros!A$2:A$301,1,FALSE)</f>
        <v>0</v>
      </c>
      <c r="Y1497" s="238">
        <f>VLOOKUP(H1497,CR!A$3:A$27,1,FALSE)</f>
        <v>0</v>
      </c>
      <c r="Z1497" s="285">
        <f>VLOOKUP(F1497,Terceros!A:B,2,FALSE)</f>
        <v>0</v>
      </c>
      <c r="AA1497" s="242">
        <f>VLOOKUP(H1497,CR!A$1:CK$26,89,FALSE)</f>
        <v>0</v>
      </c>
    </row>
    <row r="1498" spans="1:27" x14ac:dyDescent="0.25">
      <c r="A1498" s="5">
        <f t="shared" ref="A1498:A1501" si="144">YEAR(D1498)</f>
        <v>1900</v>
      </c>
      <c r="B1498" s="5">
        <f t="shared" ref="B1498:B1501" si="145">MONTH(D1498)</f>
        <v>1</v>
      </c>
      <c r="C1498" s="5" t="str">
        <f>VLOOKUP(B1498,Tablas!E$1:F$13,2,FALSE)</f>
        <v>1T</v>
      </c>
      <c r="D1498" s="60"/>
      <c r="E1498" s="55"/>
      <c r="F1498" s="243"/>
      <c r="G1498" s="419">
        <f>VLOOKUP(F1498,Terceros!A:C,3,FALSE)</f>
        <v>0</v>
      </c>
      <c r="H1498" s="243"/>
      <c r="I1498" s="56"/>
      <c r="J1498" s="286" t="str">
        <f t="shared" ref="J1498:J1501" si="146">IF(N1498=0,"n",IF(Z1498="Cliente","r","s"))</f>
        <v>n</v>
      </c>
      <c r="K1498" s="286">
        <f>VLOOKUP(F1498,Terceros!A:D,4,FALSE)</f>
        <v>0</v>
      </c>
      <c r="L1498" s="61" t="s">
        <v>63</v>
      </c>
      <c r="M1498" s="57"/>
      <c r="N1498" s="58"/>
      <c r="O1498" s="57">
        <f t="shared" si="142"/>
        <v>0</v>
      </c>
      <c r="P1498" s="59"/>
      <c r="Q1498" s="58"/>
      <c r="R1498" s="57">
        <f t="shared" si="143"/>
        <v>0</v>
      </c>
      <c r="S1498" s="99">
        <f t="shared" ref="S1498:S1501" si="147">+M1498+O1498-R1498</f>
        <v>0</v>
      </c>
      <c r="T1498" s="56"/>
      <c r="U1498" s="60"/>
      <c r="V1498" s="322"/>
      <c r="W1498" s="56"/>
      <c r="X1498" s="242">
        <f>VLOOKUP(F1498,Terceros!A$2:A$301,1,FALSE)</f>
        <v>0</v>
      </c>
      <c r="Y1498" s="238">
        <f>VLOOKUP(H1498,CR!A$3:A$27,1,FALSE)</f>
        <v>0</v>
      </c>
      <c r="Z1498" s="285">
        <f>VLOOKUP(F1498,Terceros!A:B,2,FALSE)</f>
        <v>0</v>
      </c>
      <c r="AA1498" s="242">
        <f>VLOOKUP(H1498,CR!A$1:CK$26,89,FALSE)</f>
        <v>0</v>
      </c>
    </row>
    <row r="1499" spans="1:27" x14ac:dyDescent="0.25">
      <c r="A1499" s="5">
        <f t="shared" si="144"/>
        <v>1900</v>
      </c>
      <c r="B1499" s="5">
        <f t="shared" si="145"/>
        <v>1</v>
      </c>
      <c r="C1499" s="5" t="str">
        <f>VLOOKUP(B1499,Tablas!E$1:F$13,2,FALSE)</f>
        <v>1T</v>
      </c>
      <c r="D1499" s="60"/>
      <c r="E1499" s="55"/>
      <c r="F1499" s="243"/>
      <c r="G1499" s="419">
        <f>VLOOKUP(F1499,Terceros!A:C,3,FALSE)</f>
        <v>0</v>
      </c>
      <c r="H1499" s="243"/>
      <c r="I1499" s="56"/>
      <c r="J1499" s="286" t="str">
        <f t="shared" si="146"/>
        <v>n</v>
      </c>
      <c r="K1499" s="286">
        <f>VLOOKUP(F1499,Terceros!A:D,4,FALSE)</f>
        <v>0</v>
      </c>
      <c r="L1499" s="61" t="s">
        <v>63</v>
      </c>
      <c r="M1499" s="57"/>
      <c r="N1499" s="58"/>
      <c r="O1499" s="57">
        <f t="shared" si="142"/>
        <v>0</v>
      </c>
      <c r="P1499" s="59"/>
      <c r="Q1499" s="58"/>
      <c r="R1499" s="57">
        <f t="shared" si="143"/>
        <v>0</v>
      </c>
      <c r="S1499" s="99">
        <f t="shared" si="147"/>
        <v>0</v>
      </c>
      <c r="T1499" s="56"/>
      <c r="U1499" s="60"/>
      <c r="V1499" s="322"/>
      <c r="W1499" s="56"/>
      <c r="X1499" s="242">
        <f>VLOOKUP(F1499,Terceros!A$2:A$301,1,FALSE)</f>
        <v>0</v>
      </c>
      <c r="Y1499" s="238">
        <f>VLOOKUP(H1499,CR!A$3:A$27,1,FALSE)</f>
        <v>0</v>
      </c>
      <c r="Z1499" s="285">
        <f>VLOOKUP(F1499,Terceros!A:B,2,FALSE)</f>
        <v>0</v>
      </c>
      <c r="AA1499" s="242">
        <f>VLOOKUP(H1499,CR!A$1:CK$26,89,FALSE)</f>
        <v>0</v>
      </c>
    </row>
    <row r="1500" spans="1:27" x14ac:dyDescent="0.25">
      <c r="A1500" s="5">
        <f t="shared" si="144"/>
        <v>1900</v>
      </c>
      <c r="B1500" s="5">
        <f t="shared" si="145"/>
        <v>1</v>
      </c>
      <c r="C1500" s="5" t="str">
        <f>VLOOKUP(B1500,Tablas!E$1:F$13,2,FALSE)</f>
        <v>1T</v>
      </c>
      <c r="D1500" s="60"/>
      <c r="E1500" s="55"/>
      <c r="F1500" s="243"/>
      <c r="G1500" s="419">
        <f>VLOOKUP(F1500,Terceros!A:C,3,FALSE)</f>
        <v>0</v>
      </c>
      <c r="H1500" s="243"/>
      <c r="I1500" s="56"/>
      <c r="J1500" s="286" t="str">
        <f t="shared" si="146"/>
        <v>n</v>
      </c>
      <c r="K1500" s="286">
        <f>VLOOKUP(F1500,Terceros!A:D,4,FALSE)</f>
        <v>0</v>
      </c>
      <c r="L1500" s="61" t="s">
        <v>63</v>
      </c>
      <c r="M1500" s="57"/>
      <c r="N1500" s="58"/>
      <c r="O1500" s="57">
        <f t="shared" si="142"/>
        <v>0</v>
      </c>
      <c r="P1500" s="59"/>
      <c r="Q1500" s="58"/>
      <c r="R1500" s="57">
        <f t="shared" si="143"/>
        <v>0</v>
      </c>
      <c r="S1500" s="99">
        <f t="shared" si="147"/>
        <v>0</v>
      </c>
      <c r="T1500" s="56"/>
      <c r="U1500" s="60"/>
      <c r="V1500" s="322"/>
      <c r="W1500" s="56"/>
      <c r="X1500" s="242">
        <f>VLOOKUP(F1500,Terceros!A$2:A$301,1,FALSE)</f>
        <v>0</v>
      </c>
      <c r="Y1500" s="238">
        <f>VLOOKUP(H1500,CR!A$3:A$27,1,FALSE)</f>
        <v>0</v>
      </c>
      <c r="Z1500" s="285">
        <f>VLOOKUP(F1500,Terceros!A:B,2,FALSE)</f>
        <v>0</v>
      </c>
      <c r="AA1500" s="242">
        <f>VLOOKUP(H1500,CR!A$1:CK$26,89,FALSE)</f>
        <v>0</v>
      </c>
    </row>
    <row r="1501" spans="1:27" x14ac:dyDescent="0.25">
      <c r="A1501" s="5">
        <f t="shared" si="144"/>
        <v>1900</v>
      </c>
      <c r="B1501" s="5">
        <f t="shared" si="145"/>
        <v>1</v>
      </c>
      <c r="C1501" s="5" t="str">
        <f>VLOOKUP(B1501,Tablas!E$1:F$13,2,FALSE)</f>
        <v>1T</v>
      </c>
      <c r="D1501" s="60"/>
      <c r="E1501" s="55"/>
      <c r="F1501" s="243"/>
      <c r="G1501" s="419">
        <f>VLOOKUP(F1501,Terceros!A:C,3,FALSE)</f>
        <v>0</v>
      </c>
      <c r="H1501" s="243"/>
      <c r="I1501" s="56"/>
      <c r="J1501" s="286" t="str">
        <f t="shared" si="146"/>
        <v>n</v>
      </c>
      <c r="K1501" s="286">
        <f>VLOOKUP(F1501,Terceros!A:D,4,FALSE)</f>
        <v>0</v>
      </c>
      <c r="L1501" s="61" t="s">
        <v>63</v>
      </c>
      <c r="M1501" s="57"/>
      <c r="N1501" s="58"/>
      <c r="O1501" s="57">
        <f t="shared" si="142"/>
        <v>0</v>
      </c>
      <c r="P1501" s="59"/>
      <c r="Q1501" s="58"/>
      <c r="R1501" s="57">
        <f t="shared" si="143"/>
        <v>0</v>
      </c>
      <c r="S1501" s="99">
        <f t="shared" si="147"/>
        <v>0</v>
      </c>
      <c r="T1501" s="56"/>
      <c r="U1501" s="60"/>
      <c r="V1501" s="322"/>
      <c r="W1501" s="56"/>
      <c r="X1501" s="242">
        <f>VLOOKUP(F1501,Terceros!A$2:A$301,1,FALSE)</f>
        <v>0</v>
      </c>
      <c r="Y1501" s="238">
        <f>VLOOKUP(H1501,CR!A$3:A$27,1,FALSE)</f>
        <v>0</v>
      </c>
      <c r="Z1501" s="285">
        <f>VLOOKUP(F1501,Terceros!A:B,2,FALSE)</f>
        <v>0</v>
      </c>
      <c r="AA1501" s="242">
        <f>VLOOKUP(H1501,CR!A$1:CK$26,89,FALSE)</f>
        <v>0</v>
      </c>
    </row>
  </sheetData>
  <sheetProtection algorithmName="SHA-512" hashValue="TBUnGrdXR3ugoNntkJY7DZW1WgVmC2RnsfUdhH4Paq0DNaSwa66+nkX1oRtAV09FeYMrd70NwmeJE+I/1yw12g==" saltValue="S0jZFLfQiQ2owL8WNbwByQ==" spinCount="100000" sheet="1" objects="1" scenarios="1" sort="0" autoFilter="0"/>
  <autoFilter ref="A1:AA601"/>
  <sortState ref="A2:U601">
    <sortCondition ref="D2:D601"/>
  </sortState>
  <dataConsolidate/>
  <conditionalFormatting sqref="U110">
    <cfRule type="expression" dxfId="50" priority="31">
      <formula>$V$110="Pendiente"</formula>
    </cfRule>
    <cfRule type="expression" dxfId="49" priority="32">
      <formula>$U$110&lt;TODAY()</formula>
    </cfRule>
  </conditionalFormatting>
  <conditionalFormatting sqref="U128">
    <cfRule type="expression" dxfId="48" priority="29">
      <formula>$V128="Pendiente"</formula>
    </cfRule>
    <cfRule type="expression" dxfId="47" priority="30">
      <formula>$U128&lt;TODAY()</formula>
    </cfRule>
  </conditionalFormatting>
  <conditionalFormatting sqref="U2:U4 U12:U1501">
    <cfRule type="expression" dxfId="46" priority="27">
      <formula>$U2&lt;TODAY()</formula>
    </cfRule>
    <cfRule type="expression" dxfId="45" priority="28">
      <formula>$V2="Pendiente"</formula>
    </cfRule>
  </conditionalFormatting>
  <conditionalFormatting sqref="U2:U4 U12:U1501">
    <cfRule type="expression" priority="26" stopIfTrue="1">
      <formula>$U2=0</formula>
    </cfRule>
  </conditionalFormatting>
  <conditionalFormatting sqref="U2:U4 U12:U1501">
    <cfRule type="expression" priority="25" stopIfTrue="1">
      <formula>$V2="Cobrado"</formula>
    </cfRule>
  </conditionalFormatting>
  <conditionalFormatting sqref="U5:U11">
    <cfRule type="expression" dxfId="44" priority="23">
      <formula>$U5&lt;TODAY()</formula>
    </cfRule>
    <cfRule type="expression" dxfId="43" priority="24">
      <formula>$V5="Pendiente"</formula>
    </cfRule>
  </conditionalFormatting>
  <conditionalFormatting sqref="U5:U11">
    <cfRule type="expression" priority="22" stopIfTrue="1">
      <formula>$U5=0</formula>
    </cfRule>
  </conditionalFormatting>
  <conditionalFormatting sqref="U5:U11">
    <cfRule type="expression" priority="21" stopIfTrue="1">
      <formula>$V5="Cobrado"</formula>
    </cfRule>
  </conditionalFormatting>
  <conditionalFormatting sqref="Y2">
    <cfRule type="cellIs" dxfId="42" priority="12" operator="equal">
      <formula>#N/A</formula>
    </cfRule>
  </conditionalFormatting>
  <conditionalFormatting sqref="X2:X1501">
    <cfRule type="cellIs" dxfId="41" priority="9" operator="equal">
      <formula>#N/A</formula>
    </cfRule>
  </conditionalFormatting>
  <conditionalFormatting sqref="G13:G1501 F2:G12 F5:F22">
    <cfRule type="expression" dxfId="40" priority="5">
      <formula>$F2=$X2</formula>
    </cfRule>
  </conditionalFormatting>
  <conditionalFormatting sqref="F23:F1501">
    <cfRule type="expression" dxfId="39" priority="4">
      <formula>$F23=$X23</formula>
    </cfRule>
  </conditionalFormatting>
  <conditionalFormatting sqref="H2:H1501">
    <cfRule type="expression" dxfId="38" priority="3">
      <formula>$H2=$Y2</formula>
    </cfRule>
  </conditionalFormatting>
  <conditionalFormatting sqref="J2:J1501">
    <cfRule type="expression" priority="1" stopIfTrue="1">
      <formula>$J2="n"</formula>
    </cfRule>
    <cfRule type="expression" dxfId="37" priority="2">
      <formula>$J2&lt;&gt;$AA2</formula>
    </cfRule>
  </conditionalFormatting>
  <dataValidations count="5">
    <dataValidation allowBlank="1" showInputMessage="1" showErrorMessage="1" promptTitle="Descripción del gasto" prompt="Explicación un poco más amplia del tipo de ingreso/gasto" sqref="I2:I1501"/>
    <dataValidation allowBlank="1" showInputMessage="1" showErrorMessage="1" promptTitle="Base Imponible" prompt="Total de la venta/compra " sqref="M2:M1501"/>
    <dataValidation allowBlank="1" showInputMessage="1" showErrorMessage="1" promptTitle="Porcentaje de Retención IRPF" prompt="La mayoria de las facturas no suele tener retención, las más habituales con retención con los alquileres y facturas de profesionales." sqref="Q2:Q1501"/>
    <dataValidation type="date" errorStyle="warning" allowBlank="1" showInputMessage="1" showErrorMessage="1" errorTitle="Fecha Erronea" error="La fecha que indica no parece correcta" sqref="U2:U1501">
      <formula1>41640</formula1>
      <formula2>42490</formula2>
    </dataValidation>
    <dataValidation type="date" allowBlank="1" showInputMessage="1" showErrorMessage="1" errorTitle="Fecha fuera del Rango" error="solo se admiten fechas dentro del ejercicio:_x000a_2014 y 2015" promptTitle="Ponga la Fecha de la factura" prompt="En caso de tener cerrado el periodo de IVA, ponga la fecha dentro de un periodo de IVA abierto" sqref="D2:D1501">
      <formula1>41640</formula1>
      <formula2>42369</formula2>
    </dataValidation>
  </dataValidations>
  <pageMargins left="0.15748031496062992" right="0.15748031496062992" top="0.70866141732283472" bottom="1.1417322834645669" header="0.31496062992125984" footer="0.31496062992125984"/>
  <pageSetup paperSize="9" scale="41" fitToHeight="20" orientation="portrait" r:id="rId1"/>
  <headerFooter>
    <oddHeader>&amp;L&amp;14ContaAuto 2015&amp;C&amp;"Spyrogeometric,Normal"&amp;24&amp;K26596EListado Detalle de Ingresos y Gastos&amp;R&amp;14&amp;D</oddHeader>
    <oddFooter>&amp;L&amp;22&amp;K0070C0www.mieconomista.eu&amp;C&amp;"Spyrogeometric,Normal"&amp;28&amp;K26596EControl Financiero y Gestión&amp;R&amp;G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Title="Tipos impositivo no existe" error="Revise el tipo impositivo" promptTitle="Porcentaje del IVA" prompt="Elija entre los tipos vigentes, de entre los indidados en la hoja de instrucciones_x000a_">
          <x14:formula1>
            <xm:f>Inicio!$D$23:$D$25</xm:f>
          </x14:formula1>
          <xm:sqref>N2:N1501</xm:sqref>
        </x14:dataValidation>
        <x14:dataValidation type="list" allowBlank="1" showInputMessage="1" showErrorMessage="1" errorTitle="Tipo IVA no existe" error="Indique C , I" promptTitle="Tipo de IVA (solo para compras)" prompt="C  Corriente_x000a_I    Inversión">
          <x14:formula1>
            <xm:f>Tablas!$P$2:$P$3</xm:f>
          </x14:formula1>
          <xm:sqref>L2:L1501</xm:sqref>
        </x14:dataValidation>
        <x14:dataValidation type="list" allowBlank="1" showInputMessage="1" showErrorMessage="1" errorTitle="Estado no existe" error="Elija entre los diferentes estados" promptTitle="Estado Documento de Cobro/Pago" prompt="Pendiente_x000a_Emitido_x000a_Cobrado_x000a_Devuelto">
          <x14:formula1>
            <xm:f>Tablas!$I$2:$I$6</xm:f>
          </x14:formula1>
          <xm:sqref>V2:V1501</xm:sqref>
        </x14:dataValidation>
        <x14:dataValidation type="list" allowBlank="1" showInputMessage="1" showErrorMessage="1" errorTitle="Corrija Tipo Retención" error="Puede tomar los valores:_x000a__x000a_Alq:      Alquiler_x000a_Pro:      Profesional_x000a_tra:       Trabajadores_x000a_Vtas:    Ventas" promptTitle="Tipo Retención" prompt="Alq:      Alquiler_x000a_Pro:      Profesional_x000a_tra:       Trabajadores_x000a_Vtas:    Ventas">
          <x14:formula1>
            <xm:f>Tablas!$K$2:$K$5</xm:f>
          </x14:formula1>
          <xm:sqref>P2:P1501</xm:sqref>
        </x14:dataValidation>
        <x14:dataValidation type="list" allowBlank="1" showInputMessage="1" showErrorMessage="1" errorTitle="Tipo IVA no existe" error="Ponga R, S, N" promptTitle="Tipo de IVA" prompt="R: Repercutido (Ventas)_x000a__x000a_S:  Soportado (Compras)_x000a__x000a_N: Partida sin IVA">
          <x14:formula1>
            <xm:f>Tablas!$L$2:$L$4</xm:f>
          </x14:formula1>
          <xm:sqref>J2:J1501</xm:sqref>
        </x14:dataValidation>
        <x14:dataValidation type="list" allowBlank="1" showInputMessage="1" showErrorMessage="1" errorTitle="Tipo Ingreso/Gasto no existe" error="En la hoja CR, cree el tipo de ingreso/gasto que desea utilizar" promptTitle="Tipo de Ingreso/Gasto" prompt="Ponga el tipo de ingreso o gasto del que se trate">
          <x14:formula1>
            <xm:f>CR!$A:$A</xm:f>
          </x14:formula1>
          <xm:sqref>H2:H1501</xm:sqref>
        </x14:dataValidation>
        <x14:dataValidation type="list" allowBlank="1" showInputMessage="1" showErrorMessage="1" errorTitle="Tércero no existe" error="Incluya el cliente/proveedor en la lista de terceros" promptTitle="Proveedor o Cliente" prompt="Ponga el nombre del proveedor o cliente">
          <x14:formula1>
            <xm:f>Terceros!$A$2:$A$301</xm:f>
          </x14:formula1>
          <xm:sqref>F2:F1501</xm:sqref>
        </x14:dataValidation>
        <x14:dataValidation type="list" allowBlank="1" showInputMessage="1" showErrorMessage="1" errorTitle="Indique destino válido" error="In, UE, RM" promptTitle="Destino de La Compra o Venta" prompt="In:     Interior_x000a_UE:    Unión Europea_x000a_RM:   Resto Mundo">
          <x14:formula1>
            <xm:f>Tablas!$N$2:$N$4</xm:f>
          </x14:formula1>
          <xm:sqref>K2:K1501</xm:sqref>
        </x14:dataValidation>
        <x14:dataValidation type="list" allowBlank="1" showInputMessage="1" showErrorMessage="1" errorTitle="Banco no existe" error="Elija entre los bancos creados en la hoja Instrucciones estados" promptTitle="Banco para el cobro o pago" prompt="Elija de entre los bancos creado en la hoja Instrucciones">
          <x14:formula1>
            <xm:f>Inicio!$G$23:$G$25</xm:f>
          </x14:formula1>
          <xm:sqref>W2:W1501</xm:sqref>
        </x14:dataValidation>
        <x14:dataValidation type="list" allowBlank="1" showInputMessage="1" showErrorMessage="1" errorTitle="Forma de Pago no existe" error="Elija entre las posibles formas de pago" promptTitle="Forma de Pago" prompt="Efectivo_x000a_Tarjeta_x000a_Transferencia_x000a_Pagaré_x000a_Cheque_x000a_Recibo_x000a_Confirming">
          <x14:formula1>
            <xm:f>Tablas!$H$2:$H$8</xm:f>
          </x14:formula1>
          <xm:sqref>T2:T1501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M41"/>
  <sheetViews>
    <sheetView showGridLines="0" workbookViewId="0">
      <selection activeCell="B2" sqref="B2"/>
    </sheetView>
  </sheetViews>
  <sheetFormatPr baseColWidth="10" defaultColWidth="11.42578125" defaultRowHeight="15" x14ac:dyDescent="0.25"/>
  <cols>
    <col min="1" max="1" width="5.28515625" bestFit="1" customWidth="1"/>
    <col min="2" max="2" width="18.5703125" bestFit="1" customWidth="1"/>
    <col min="3" max="3" width="28.7109375" bestFit="1" customWidth="1"/>
    <col min="4" max="4" width="8.42578125" customWidth="1"/>
    <col min="5" max="5" width="14.5703125" bestFit="1" customWidth="1"/>
    <col min="6" max="6" width="10.7109375" bestFit="1" customWidth="1"/>
    <col min="7" max="7" width="8.5703125" bestFit="1" customWidth="1"/>
    <col min="8" max="8" width="15.140625" bestFit="1" customWidth="1"/>
    <col min="9" max="9" width="15.140625" customWidth="1"/>
    <col min="10" max="10" width="16.140625" customWidth="1"/>
    <col min="11" max="11" width="13" bestFit="1" customWidth="1"/>
    <col min="12" max="12" width="11.85546875" bestFit="1" customWidth="1"/>
    <col min="13" max="13" width="2" hidden="1" customWidth="1"/>
  </cols>
  <sheetData>
    <row r="1" spans="1:13" ht="91.5" customHeight="1" x14ac:dyDescent="0.25">
      <c r="A1" t="s">
        <v>64</v>
      </c>
      <c r="B1" t="s">
        <v>65</v>
      </c>
      <c r="C1" t="s">
        <v>66</v>
      </c>
      <c r="D1" t="s">
        <v>43</v>
      </c>
      <c r="E1" t="s">
        <v>67</v>
      </c>
      <c r="F1" t="s">
        <v>42</v>
      </c>
      <c r="G1" t="s">
        <v>68</v>
      </c>
    </row>
    <row r="2" spans="1:13" x14ac:dyDescent="0.25">
      <c r="A2" s="11">
        <v>1</v>
      </c>
      <c r="B2" s="36"/>
      <c r="C2" s="255"/>
      <c r="D2" s="36"/>
      <c r="E2" s="256"/>
      <c r="F2" s="472"/>
      <c r="G2" s="257"/>
      <c r="I2" s="90" t="s">
        <v>69</v>
      </c>
      <c r="J2" s="475">
        <f>VLOOKUP(K5,A1:G41,2,FALSE)</f>
        <v>0</v>
      </c>
      <c r="K2" s="476"/>
      <c r="M2">
        <f>VLOOKUP(C2,Terceros!A$2:A$301,1,FALSE)</f>
        <v>0</v>
      </c>
    </row>
    <row r="3" spans="1:13" x14ac:dyDescent="0.25">
      <c r="A3" s="11">
        <f t="shared" ref="A3:A9" si="0">+A2+1</f>
        <v>2</v>
      </c>
      <c r="B3" s="36"/>
      <c r="C3" s="255"/>
      <c r="D3" s="36"/>
      <c r="E3" s="256"/>
      <c r="F3" s="472"/>
      <c r="G3" s="257"/>
      <c r="I3" s="18" t="s">
        <v>70</v>
      </c>
      <c r="J3" s="253">
        <f>VLOOKUP(K5,A1:G41,5,FALSE)</f>
        <v>0</v>
      </c>
      <c r="M3">
        <f>VLOOKUP(C3,Terceros!A$2:A$301,1,FALSE)</f>
        <v>0</v>
      </c>
    </row>
    <row r="4" spans="1:13" x14ac:dyDescent="0.25">
      <c r="A4" s="11">
        <f t="shared" si="0"/>
        <v>3</v>
      </c>
      <c r="B4" s="36"/>
      <c r="C4" s="255"/>
      <c r="D4" s="36"/>
      <c r="E4" s="256"/>
      <c r="F4" s="472"/>
      <c r="G4" s="257"/>
      <c r="I4" s="90" t="s">
        <v>71</v>
      </c>
      <c r="J4" s="252">
        <f>VLOOKUP(K5,A1:G41,7,FALSE)</f>
        <v>0</v>
      </c>
      <c r="M4">
        <f>VLOOKUP(C4,Terceros!A$2:A$301,1,FALSE)</f>
        <v>0</v>
      </c>
    </row>
    <row r="5" spans="1:13" x14ac:dyDescent="0.25">
      <c r="A5" s="11">
        <f t="shared" si="0"/>
        <v>4</v>
      </c>
      <c r="B5" s="36"/>
      <c r="C5" s="255"/>
      <c r="D5" s="36"/>
      <c r="E5" s="256"/>
      <c r="F5" s="472"/>
      <c r="G5" s="257"/>
      <c r="I5" s="90" t="s">
        <v>72</v>
      </c>
      <c r="J5" s="251">
        <f>VLOOKUP(K5,A1:G41,6,FALSE)</f>
        <v>0</v>
      </c>
      <c r="K5" s="254">
        <v>1</v>
      </c>
      <c r="M5">
        <f>VLOOKUP(C5,Terceros!A$2:A$301,1,FALSE)</f>
        <v>0</v>
      </c>
    </row>
    <row r="6" spans="1:13" x14ac:dyDescent="0.25">
      <c r="A6" s="11">
        <f t="shared" si="0"/>
        <v>5</v>
      </c>
      <c r="B6" s="36"/>
      <c r="C6" s="255"/>
      <c r="D6" s="36"/>
      <c r="E6" s="256"/>
      <c r="F6" s="472"/>
      <c r="G6" s="257"/>
      <c r="M6">
        <f>VLOOKUP(C6,Terceros!A$2:A$301,1,FALSE)</f>
        <v>0</v>
      </c>
    </row>
    <row r="7" spans="1:13" x14ac:dyDescent="0.25">
      <c r="A7" s="11">
        <f t="shared" si="0"/>
        <v>6</v>
      </c>
      <c r="B7" s="36"/>
      <c r="C7" s="255"/>
      <c r="D7" s="36"/>
      <c r="E7" s="256"/>
      <c r="F7" s="472"/>
      <c r="G7" s="257"/>
      <c r="I7" s="248" t="s">
        <v>73</v>
      </c>
      <c r="J7" s="248" t="s">
        <v>74</v>
      </c>
      <c r="K7" s="248" t="s">
        <v>75</v>
      </c>
      <c r="M7">
        <f>VLOOKUP(C7,Terceros!A$2:A$301,1,FALSE)</f>
        <v>0</v>
      </c>
    </row>
    <row r="8" spans="1:13" x14ac:dyDescent="0.25">
      <c r="A8" s="11">
        <f t="shared" si="0"/>
        <v>7</v>
      </c>
      <c r="B8" s="36"/>
      <c r="C8" s="255"/>
      <c r="D8" s="36"/>
      <c r="E8" s="256"/>
      <c r="F8" s="472"/>
      <c r="G8" s="257"/>
      <c r="I8" s="249">
        <f>YEAR(J5)</f>
        <v>1900</v>
      </c>
      <c r="J8" s="249"/>
      <c r="K8" s="250">
        <f>ROUND(J$3*J$4*(DATE(YEAR(J5),12,31)-J5+1)/365,2)</f>
        <v>0</v>
      </c>
      <c r="M8">
        <f>VLOOKUP(C8,Terceros!A$2:A$301,1,FALSE)</f>
        <v>0</v>
      </c>
    </row>
    <row r="9" spans="1:13" x14ac:dyDescent="0.25">
      <c r="A9" s="11">
        <f t="shared" si="0"/>
        <v>8</v>
      </c>
      <c r="B9" s="36"/>
      <c r="C9" s="255"/>
      <c r="D9" s="36"/>
      <c r="E9" s="256"/>
      <c r="F9" s="472"/>
      <c r="G9" s="257"/>
      <c r="I9" s="249">
        <f>YEAR(J5)+1</f>
        <v>1901</v>
      </c>
      <c r="J9" s="249" t="e">
        <f>+J10-1</f>
        <v>#DIV/0!</v>
      </c>
      <c r="K9" s="250" t="e">
        <f>IF(I9&gt;J9,0,+J3*J4)</f>
        <v>#DIV/0!</v>
      </c>
      <c r="M9">
        <f>VLOOKUP(C9,Terceros!A$2:A$301,1,FALSE)</f>
        <v>0</v>
      </c>
    </row>
    <row r="10" spans="1:13" x14ac:dyDescent="0.25">
      <c r="A10" s="11">
        <f t="shared" ref="A10:A41" si="1">+A9+1</f>
        <v>9</v>
      </c>
      <c r="B10" s="36"/>
      <c r="C10" s="255"/>
      <c r="D10" s="36"/>
      <c r="E10" s="256"/>
      <c r="F10" s="472"/>
      <c r="G10" s="257"/>
      <c r="I10" s="249"/>
      <c r="J10" s="249" t="e">
        <f>+YEAR(J5+1/J4*365)</f>
        <v>#DIV/0!</v>
      </c>
      <c r="K10" s="250" t="e">
        <f>+J3-K8-K9*(J9-I9+1)</f>
        <v>#DIV/0!</v>
      </c>
      <c r="M10">
        <f>VLOOKUP(C10,Terceros!A$2:A$301,1,FALSE)</f>
        <v>0</v>
      </c>
    </row>
    <row r="11" spans="1:13" x14ac:dyDescent="0.25">
      <c r="A11" s="11">
        <f t="shared" si="1"/>
        <v>10</v>
      </c>
      <c r="B11" s="36"/>
      <c r="C11" s="255"/>
      <c r="D11" s="36"/>
      <c r="E11" s="256"/>
      <c r="F11" s="472"/>
      <c r="G11" s="257"/>
      <c r="M11">
        <f>VLOOKUP(C11,Terceros!A$2:A$301,1,FALSE)</f>
        <v>0</v>
      </c>
    </row>
    <row r="12" spans="1:13" x14ac:dyDescent="0.25">
      <c r="A12" s="11">
        <f t="shared" si="1"/>
        <v>11</v>
      </c>
      <c r="B12" s="36"/>
      <c r="C12" s="255"/>
      <c r="D12" s="36"/>
      <c r="E12" s="256"/>
      <c r="F12" s="472"/>
      <c r="G12" s="257"/>
      <c r="M12">
        <f>VLOOKUP(C12,Terceros!A$2:A$301,1,FALSE)</f>
        <v>0</v>
      </c>
    </row>
    <row r="13" spans="1:13" x14ac:dyDescent="0.25">
      <c r="A13" s="11">
        <f t="shared" si="1"/>
        <v>12</v>
      </c>
      <c r="B13" s="36"/>
      <c r="C13" s="255"/>
      <c r="D13" s="36"/>
      <c r="E13" s="256"/>
      <c r="F13" s="472"/>
      <c r="G13" s="257"/>
      <c r="M13">
        <f>VLOOKUP(C13,Terceros!A$2:A$301,1,FALSE)</f>
        <v>0</v>
      </c>
    </row>
    <row r="14" spans="1:13" x14ac:dyDescent="0.25">
      <c r="A14" s="11">
        <f t="shared" si="1"/>
        <v>13</v>
      </c>
      <c r="B14" s="36"/>
      <c r="C14" s="255"/>
      <c r="D14" s="36"/>
      <c r="E14" s="256"/>
      <c r="F14" s="472"/>
      <c r="G14" s="257"/>
      <c r="M14">
        <f>VLOOKUP(C14,Terceros!A$2:A$301,1,FALSE)</f>
        <v>0</v>
      </c>
    </row>
    <row r="15" spans="1:13" x14ac:dyDescent="0.25">
      <c r="A15" s="11">
        <f t="shared" si="1"/>
        <v>14</v>
      </c>
      <c r="B15" s="36"/>
      <c r="C15" s="255"/>
      <c r="D15" s="36"/>
      <c r="E15" s="256"/>
      <c r="F15" s="472"/>
      <c r="G15" s="257"/>
      <c r="M15">
        <f>VLOOKUP(C15,Terceros!A$2:A$301,1,FALSE)</f>
        <v>0</v>
      </c>
    </row>
    <row r="16" spans="1:13" x14ac:dyDescent="0.25">
      <c r="A16" s="11">
        <f t="shared" si="1"/>
        <v>15</v>
      </c>
      <c r="B16" s="36"/>
      <c r="C16" s="255"/>
      <c r="D16" s="36"/>
      <c r="E16" s="256"/>
      <c r="F16" s="472"/>
      <c r="G16" s="257"/>
      <c r="M16">
        <f>VLOOKUP(C16,Terceros!A$2:A$301,1,FALSE)</f>
        <v>0</v>
      </c>
    </row>
    <row r="17" spans="1:13" x14ac:dyDescent="0.25">
      <c r="A17" s="11">
        <f t="shared" si="1"/>
        <v>16</v>
      </c>
      <c r="B17" s="36"/>
      <c r="C17" s="255"/>
      <c r="D17" s="36"/>
      <c r="E17" s="256"/>
      <c r="F17" s="472"/>
      <c r="G17" s="257"/>
      <c r="M17">
        <f>VLOOKUP(C17,Terceros!A$2:A$301,1,FALSE)</f>
        <v>0</v>
      </c>
    </row>
    <row r="18" spans="1:13" x14ac:dyDescent="0.25">
      <c r="A18" s="11">
        <f t="shared" si="1"/>
        <v>17</v>
      </c>
      <c r="B18" s="36"/>
      <c r="C18" s="255"/>
      <c r="D18" s="36"/>
      <c r="E18" s="256"/>
      <c r="F18" s="472"/>
      <c r="G18" s="257"/>
      <c r="M18">
        <f>VLOOKUP(C18,Terceros!A$2:A$301,1,FALSE)</f>
        <v>0</v>
      </c>
    </row>
    <row r="19" spans="1:13" x14ac:dyDescent="0.25">
      <c r="A19" s="11">
        <f t="shared" si="1"/>
        <v>18</v>
      </c>
      <c r="B19" s="36"/>
      <c r="C19" s="255"/>
      <c r="D19" s="36"/>
      <c r="E19" s="256"/>
      <c r="F19" s="472"/>
      <c r="G19" s="257"/>
      <c r="M19">
        <f>VLOOKUP(C19,Terceros!A$2:A$301,1,FALSE)</f>
        <v>0</v>
      </c>
    </row>
    <row r="20" spans="1:13" x14ac:dyDescent="0.25">
      <c r="A20" s="11">
        <f t="shared" si="1"/>
        <v>19</v>
      </c>
      <c r="B20" s="36"/>
      <c r="C20" s="255"/>
      <c r="D20" s="36"/>
      <c r="E20" s="256"/>
      <c r="F20" s="472"/>
      <c r="G20" s="257"/>
      <c r="M20">
        <f>VLOOKUP(C20,Terceros!A$2:A$301,1,FALSE)</f>
        <v>0</v>
      </c>
    </row>
    <row r="21" spans="1:13" x14ac:dyDescent="0.25">
      <c r="A21" s="11">
        <f t="shared" si="1"/>
        <v>20</v>
      </c>
      <c r="B21" s="36"/>
      <c r="C21" s="255"/>
      <c r="D21" s="36"/>
      <c r="E21" s="256"/>
      <c r="F21" s="472"/>
      <c r="G21" s="257"/>
      <c r="L21" s="247"/>
      <c r="M21">
        <f>VLOOKUP(C21,Terceros!A$2:A$301,1,FALSE)</f>
        <v>0</v>
      </c>
    </row>
    <row r="22" spans="1:13" x14ac:dyDescent="0.25">
      <c r="A22" s="11">
        <f t="shared" si="1"/>
        <v>21</v>
      </c>
      <c r="B22" s="36"/>
      <c r="C22" s="255"/>
      <c r="D22" s="36"/>
      <c r="E22" s="256"/>
      <c r="F22" s="472"/>
      <c r="G22" s="257"/>
      <c r="M22">
        <f>VLOOKUP(C22,Terceros!A$2:A$301,1,FALSE)</f>
        <v>0</v>
      </c>
    </row>
    <row r="23" spans="1:13" x14ac:dyDescent="0.25">
      <c r="A23" s="11">
        <f t="shared" si="1"/>
        <v>22</v>
      </c>
      <c r="B23" s="36"/>
      <c r="C23" s="255"/>
      <c r="D23" s="36"/>
      <c r="E23" s="256"/>
      <c r="F23" s="472"/>
      <c r="G23" s="257"/>
      <c r="M23">
        <f>VLOOKUP(C23,Terceros!A$2:A$301,1,FALSE)</f>
        <v>0</v>
      </c>
    </row>
    <row r="24" spans="1:13" x14ac:dyDescent="0.25">
      <c r="A24" s="11">
        <f t="shared" si="1"/>
        <v>23</v>
      </c>
      <c r="B24" s="36"/>
      <c r="C24" s="255"/>
      <c r="D24" s="36"/>
      <c r="E24" s="256"/>
      <c r="F24" s="472"/>
      <c r="G24" s="257"/>
      <c r="L24" s="247"/>
      <c r="M24">
        <f>VLOOKUP(C24,Terceros!A$2:A$301,1,FALSE)</f>
        <v>0</v>
      </c>
    </row>
    <row r="25" spans="1:13" x14ac:dyDescent="0.25">
      <c r="A25" s="11">
        <f t="shared" si="1"/>
        <v>24</v>
      </c>
      <c r="B25" s="36"/>
      <c r="C25" s="255"/>
      <c r="D25" s="36"/>
      <c r="E25" s="256"/>
      <c r="F25" s="472"/>
      <c r="G25" s="257"/>
      <c r="M25">
        <f>VLOOKUP(C25,Terceros!A$2:A$301,1,FALSE)</f>
        <v>0</v>
      </c>
    </row>
    <row r="26" spans="1:13" x14ac:dyDescent="0.25">
      <c r="A26" s="11">
        <f t="shared" si="1"/>
        <v>25</v>
      </c>
      <c r="B26" s="36"/>
      <c r="C26" s="255"/>
      <c r="D26" s="36"/>
      <c r="E26" s="256"/>
      <c r="F26" s="472"/>
      <c r="G26" s="257"/>
      <c r="M26">
        <f>VLOOKUP(C26,Terceros!A$2:A$301,1,FALSE)</f>
        <v>0</v>
      </c>
    </row>
    <row r="27" spans="1:13" x14ac:dyDescent="0.25">
      <c r="A27" s="11">
        <f t="shared" si="1"/>
        <v>26</v>
      </c>
      <c r="B27" s="36"/>
      <c r="C27" s="255"/>
      <c r="D27" s="36"/>
      <c r="E27" s="256"/>
      <c r="F27" s="472"/>
      <c r="G27" s="257"/>
      <c r="M27">
        <f>VLOOKUP(C27,Terceros!A$2:A$301,1,FALSE)</f>
        <v>0</v>
      </c>
    </row>
    <row r="28" spans="1:13" x14ac:dyDescent="0.25">
      <c r="A28" s="11">
        <f t="shared" si="1"/>
        <v>27</v>
      </c>
      <c r="B28" s="36"/>
      <c r="C28" s="255"/>
      <c r="D28" s="36"/>
      <c r="E28" s="256"/>
      <c r="F28" s="472"/>
      <c r="G28" s="257"/>
      <c r="M28">
        <f>VLOOKUP(C28,Terceros!A$2:A$301,1,FALSE)</f>
        <v>0</v>
      </c>
    </row>
    <row r="29" spans="1:13" x14ac:dyDescent="0.25">
      <c r="A29" s="11">
        <f t="shared" si="1"/>
        <v>28</v>
      </c>
      <c r="B29" s="36"/>
      <c r="C29" s="255"/>
      <c r="D29" s="36"/>
      <c r="E29" s="256"/>
      <c r="F29" s="472"/>
      <c r="G29" s="257"/>
      <c r="M29">
        <f>VLOOKUP(C29,Terceros!A$2:A$301,1,FALSE)</f>
        <v>0</v>
      </c>
    </row>
    <row r="30" spans="1:13" x14ac:dyDescent="0.25">
      <c r="A30" s="11">
        <f t="shared" si="1"/>
        <v>29</v>
      </c>
      <c r="B30" s="36"/>
      <c r="C30" s="255"/>
      <c r="D30" s="36"/>
      <c r="E30" s="256"/>
      <c r="F30" s="472"/>
      <c r="G30" s="257"/>
      <c r="M30">
        <f>VLOOKUP(C30,Terceros!A$2:A$301,1,FALSE)</f>
        <v>0</v>
      </c>
    </row>
    <row r="31" spans="1:13" x14ac:dyDescent="0.25">
      <c r="A31" s="11">
        <f t="shared" si="1"/>
        <v>30</v>
      </c>
      <c r="B31" s="36"/>
      <c r="C31" s="255"/>
      <c r="D31" s="36"/>
      <c r="E31" s="256"/>
      <c r="F31" s="472"/>
      <c r="G31" s="257"/>
      <c r="M31">
        <f>VLOOKUP(C31,Terceros!A$2:A$301,1,FALSE)</f>
        <v>0</v>
      </c>
    </row>
    <row r="32" spans="1:13" x14ac:dyDescent="0.25">
      <c r="A32" s="11">
        <f t="shared" si="1"/>
        <v>31</v>
      </c>
      <c r="B32" s="36"/>
      <c r="C32" s="255"/>
      <c r="D32" s="36"/>
      <c r="E32" s="256"/>
      <c r="F32" s="472"/>
      <c r="G32" s="257"/>
      <c r="M32">
        <f>VLOOKUP(C32,Terceros!A$2:A$301,1,FALSE)</f>
        <v>0</v>
      </c>
    </row>
    <row r="33" spans="1:13" x14ac:dyDescent="0.25">
      <c r="A33" s="11">
        <f t="shared" si="1"/>
        <v>32</v>
      </c>
      <c r="B33" s="36"/>
      <c r="C33" s="255"/>
      <c r="D33" s="36"/>
      <c r="E33" s="256"/>
      <c r="F33" s="472"/>
      <c r="G33" s="257"/>
      <c r="M33">
        <f>VLOOKUP(C33,Terceros!A$2:A$301,1,FALSE)</f>
        <v>0</v>
      </c>
    </row>
    <row r="34" spans="1:13" x14ac:dyDescent="0.25">
      <c r="A34" s="11">
        <f t="shared" si="1"/>
        <v>33</v>
      </c>
      <c r="B34" s="36"/>
      <c r="C34" s="255"/>
      <c r="D34" s="36"/>
      <c r="E34" s="256"/>
      <c r="F34" s="472"/>
      <c r="G34" s="257"/>
      <c r="M34">
        <f>VLOOKUP(C34,Terceros!A$2:A$301,1,FALSE)</f>
        <v>0</v>
      </c>
    </row>
    <row r="35" spans="1:13" x14ac:dyDescent="0.25">
      <c r="A35" s="11">
        <f t="shared" si="1"/>
        <v>34</v>
      </c>
      <c r="B35" s="36"/>
      <c r="C35" s="255"/>
      <c r="D35" s="36"/>
      <c r="E35" s="256"/>
      <c r="F35" s="472"/>
      <c r="G35" s="257"/>
      <c r="M35">
        <f>VLOOKUP(C35,Terceros!A$2:A$301,1,FALSE)</f>
        <v>0</v>
      </c>
    </row>
    <row r="36" spans="1:13" x14ac:dyDescent="0.25">
      <c r="A36" s="11">
        <f t="shared" si="1"/>
        <v>35</v>
      </c>
      <c r="B36" s="36"/>
      <c r="C36" s="255"/>
      <c r="D36" s="36"/>
      <c r="E36" s="256"/>
      <c r="F36" s="472"/>
      <c r="G36" s="257"/>
      <c r="M36">
        <f>VLOOKUP(C36,Terceros!A$2:A$301,1,FALSE)</f>
        <v>0</v>
      </c>
    </row>
    <row r="37" spans="1:13" x14ac:dyDescent="0.25">
      <c r="A37" s="11">
        <f t="shared" si="1"/>
        <v>36</v>
      </c>
      <c r="B37" s="36"/>
      <c r="C37" s="255"/>
      <c r="D37" s="36"/>
      <c r="E37" s="256"/>
      <c r="F37" s="472"/>
      <c r="G37" s="257"/>
      <c r="M37">
        <f>VLOOKUP(C37,Terceros!A$2:A$301,1,FALSE)</f>
        <v>0</v>
      </c>
    </row>
    <row r="38" spans="1:13" x14ac:dyDescent="0.25">
      <c r="A38" s="11">
        <f t="shared" si="1"/>
        <v>37</v>
      </c>
      <c r="B38" s="36"/>
      <c r="C38" s="255"/>
      <c r="D38" s="36"/>
      <c r="E38" s="256"/>
      <c r="F38" s="472"/>
      <c r="G38" s="257"/>
      <c r="M38">
        <f>VLOOKUP(C38,Terceros!A$2:A$301,1,FALSE)</f>
        <v>0</v>
      </c>
    </row>
    <row r="39" spans="1:13" x14ac:dyDescent="0.25">
      <c r="A39" s="11">
        <f t="shared" si="1"/>
        <v>38</v>
      </c>
      <c r="B39" s="36"/>
      <c r="C39" s="255"/>
      <c r="D39" s="36"/>
      <c r="E39" s="256"/>
      <c r="F39" s="472"/>
      <c r="G39" s="257"/>
      <c r="M39">
        <f>VLOOKUP(C39,Terceros!A$2:A$301,1,FALSE)</f>
        <v>0</v>
      </c>
    </row>
    <row r="40" spans="1:13" x14ac:dyDescent="0.25">
      <c r="A40" s="11">
        <f t="shared" si="1"/>
        <v>39</v>
      </c>
      <c r="B40" s="36"/>
      <c r="C40" s="255"/>
      <c r="D40" s="36"/>
      <c r="E40" s="256"/>
      <c r="F40" s="472"/>
      <c r="G40" s="257"/>
      <c r="M40">
        <f>VLOOKUP(C40,Terceros!A$2:A$301,1,FALSE)</f>
        <v>0</v>
      </c>
    </row>
    <row r="41" spans="1:13" x14ac:dyDescent="0.25">
      <c r="A41" s="11">
        <f t="shared" si="1"/>
        <v>40</v>
      </c>
      <c r="B41" s="36"/>
      <c r="C41" s="255"/>
      <c r="D41" s="36"/>
      <c r="E41" s="256"/>
      <c r="F41" s="472"/>
      <c r="G41" s="257"/>
      <c r="M41">
        <f>VLOOKUP(C41,Terceros!A$2:A$301,1,FALSE)</f>
        <v>0</v>
      </c>
    </row>
  </sheetData>
  <sheetProtection algorithmName="SHA-512" hashValue="4/l0BI8Z7IJ1P0jo8GWFbn3wNlh6V+1AKkLfuU0dqbEFSE1nvZxIg3OHfTQLlC/Ty+GqOFUpzl4EWSmi/gWulw==" saltValue="HwalbfJV2UJ+eR1InISFHg==" spinCount="100000" sheet="1" objects="1" scenarios="1"/>
  <mergeCells count="1">
    <mergeCell ref="J2:K2"/>
  </mergeCells>
  <conditionalFormatting sqref="C6:C41">
    <cfRule type="expression" dxfId="36" priority="32">
      <formula>$C6=$M6</formula>
    </cfRule>
  </conditionalFormatting>
  <conditionalFormatting sqref="C2:C5">
    <cfRule type="expression" dxfId="35" priority="1">
      <formula>$C2=$M2</formula>
    </cfRule>
  </conditionalFormatting>
  <dataValidations count="2">
    <dataValidation type="decimal" errorStyle="warning" allowBlank="1" showInputMessage="1" showErrorMessage="1" errorTitle="Valor muy elevado" error="¿está seguro que el importe es correcto?" sqref="E2:E41">
      <formula1>0</formula1>
      <formula2>1000000</formula2>
    </dataValidation>
    <dataValidation type="decimal" allowBlank="1" showInputMessage="1" showErrorMessage="1" errorTitle="Valor no válido" error="El porcentaje de amortización tiene que estar entre 0% y 100%" promptTitle="Porcentaje Amortización" prompt="Elija el porcentaje de amortización correspondiente al elemento de inmovilizado de acuerdo con las tablas de amorización de la AEAT" sqref="G2:G41">
      <formula1>0</formula1>
      <formula2>1</formula2>
    </dataValidation>
  </dataValidations>
  <printOptions horizontalCentered="1"/>
  <pageMargins left="0.23622047244094491" right="0.23622047244094491" top="0.94488188976377963" bottom="0.74803149606299213" header="0.31496062992125984" footer="0.31496062992125984"/>
  <pageSetup paperSize="9" orientation="portrait" r:id="rId1"/>
  <headerFooter>
    <oddHeader>&amp;LContaAuto 2015&amp;C&amp;"Spyrogeometric,Normal"&amp;24&amp;K26596EListado de Elementos de Inmovilizado&amp;R&amp;D</oddHeader>
    <oddFooter>&amp;L&amp;14&amp;K00B0F0www.mieconomista.eu&amp;C&amp;"Spyrogeometric,Normal"&amp;20&amp;K26596EControl Financiero y Gestión&amp;R&amp;G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veedor no existe" error="Incluya el proveedor en la lista de terceros" promptTitle="Nombre del Proveedor" prompt="Ponga el nombre del proveedor ">
          <x14:formula1>
            <xm:f>Terceros!$A$2:$A$301</xm:f>
          </x14:formula1>
          <xm:sqref>C2:C41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BF306"/>
  <sheetViews>
    <sheetView showGridLines="0" showZero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11.42578125" defaultRowHeight="15" x14ac:dyDescent="0.25"/>
  <cols>
    <col min="1" max="1" width="27.5703125" customWidth="1"/>
    <col min="3" max="3" width="10.42578125" customWidth="1"/>
    <col min="4" max="4" width="5.140625" customWidth="1"/>
    <col min="5" max="5" width="22" customWidth="1"/>
    <col min="6" max="6" width="6.7109375" customWidth="1"/>
    <col min="7" max="7" width="8.28515625" style="3" customWidth="1"/>
    <col min="8" max="10" width="11.42578125" customWidth="1"/>
    <col min="11" max="11" width="27.5703125" customWidth="1"/>
    <col min="12" max="12" width="11.42578125" customWidth="1"/>
    <col min="13" max="21" width="14.7109375" customWidth="1"/>
    <col min="22" max="22" width="3.140625" customWidth="1"/>
    <col min="23" max="29" width="14.7109375" customWidth="1"/>
    <col min="30" max="30" width="3.7109375" customWidth="1"/>
    <col min="31" max="34" width="12.7109375" customWidth="1"/>
    <col min="35" max="39" width="13.7109375" customWidth="1"/>
    <col min="40" max="40" width="14.7109375" customWidth="1"/>
    <col min="41" max="44" width="13.7109375" customWidth="1"/>
    <col min="45" max="45" width="3.42578125" customWidth="1"/>
    <col min="46" max="46" width="14.7109375" customWidth="1"/>
    <col min="47" max="47" width="13.7109375" customWidth="1"/>
    <col min="48" max="48" width="11.42578125" customWidth="1"/>
    <col min="49" max="52" width="14.7109375" customWidth="1"/>
    <col min="53" max="53" width="3" customWidth="1"/>
    <col min="54" max="57" width="12.7109375" customWidth="1"/>
  </cols>
  <sheetData>
    <row r="1" spans="1:58" ht="91.5" customHeight="1" x14ac:dyDescent="0.3">
      <c r="A1" s="27" t="s">
        <v>8</v>
      </c>
      <c r="B1" s="27" t="s">
        <v>61</v>
      </c>
      <c r="C1" s="27" t="s">
        <v>76</v>
      </c>
      <c r="D1" s="54" t="s">
        <v>49</v>
      </c>
      <c r="E1" s="27" t="s">
        <v>77</v>
      </c>
      <c r="F1" s="50" t="s">
        <v>78</v>
      </c>
      <c r="G1" s="4" t="s">
        <v>79</v>
      </c>
      <c r="H1" s="2" t="s">
        <v>80</v>
      </c>
      <c r="I1" s="2" t="s">
        <v>81</v>
      </c>
      <c r="J1" s="2" t="s">
        <v>12</v>
      </c>
      <c r="K1" s="2" t="s">
        <v>18</v>
      </c>
      <c r="L1" s="2"/>
      <c r="M1" s="404" t="s">
        <v>82</v>
      </c>
      <c r="N1" s="404" t="s">
        <v>83</v>
      </c>
      <c r="O1" s="404" t="s">
        <v>84</v>
      </c>
      <c r="P1" s="404" t="s">
        <v>85</v>
      </c>
      <c r="Q1" s="404">
        <f>+Tablas!A2</f>
        <v>2014</v>
      </c>
      <c r="R1" s="404" t="s">
        <v>86</v>
      </c>
      <c r="S1" s="404" t="s">
        <v>87</v>
      </c>
      <c r="T1" s="404" t="s">
        <v>88</v>
      </c>
      <c r="U1" s="404" t="s">
        <v>89</v>
      </c>
      <c r="V1" s="92"/>
      <c r="W1" s="405" t="str">
        <f>CONCATENATE("BI"," ",Tablas!A2)</f>
        <v>BI 2014</v>
      </c>
      <c r="X1" s="443" t="str">
        <f>CONCATENATE("Ret"," ",Tablas!A2)</f>
        <v>Ret 2014</v>
      </c>
      <c r="Y1" s="405"/>
      <c r="Z1" s="405" t="str">
        <f>CONCATENATE("BI"," ",R1," ",Tablas!$A2)</f>
        <v>BI 1T 2014</v>
      </c>
      <c r="AA1" s="405" t="str">
        <f>CONCATENATE("BI"," ",S1," ",Tablas!$A2)</f>
        <v>BI 2T 2014</v>
      </c>
      <c r="AB1" s="405" t="str">
        <f>CONCATENATE("BI"," ",T1," ",Tablas!$A2)</f>
        <v>BI 3T 2014</v>
      </c>
      <c r="AC1" s="405" t="str">
        <f>CONCATENATE("BI"," ",U1," ",Tablas!$A2)</f>
        <v>BI 4T 2014</v>
      </c>
      <c r="AD1" s="405"/>
      <c r="AE1" s="460" t="str">
        <f>CONCATENATE("Ret"," ",R1," ",Tablas!$A2)</f>
        <v>Ret 1T 2014</v>
      </c>
      <c r="AF1" s="460" t="str">
        <f>CONCATENATE("Ret"," ",S1," ",Tablas!$A2)</f>
        <v>Ret 2T 2014</v>
      </c>
      <c r="AG1" s="460" t="str">
        <f>CONCATENATE("Ret"," ",T1," ",Tablas!$A2)</f>
        <v>Ret 3T 2014</v>
      </c>
      <c r="AH1" s="460" t="str">
        <f>CONCATENATE("Ret"," ",U1," ",Tablas!$A2)</f>
        <v>Ret 4T 2014</v>
      </c>
      <c r="AI1" s="461"/>
      <c r="AJ1" s="406" t="s">
        <v>82</v>
      </c>
      <c r="AK1" s="406" t="s">
        <v>83</v>
      </c>
      <c r="AL1" s="406" t="s">
        <v>84</v>
      </c>
      <c r="AM1" s="406" t="s">
        <v>85</v>
      </c>
      <c r="AN1" s="406">
        <f>+Tablas!A3</f>
        <v>2015</v>
      </c>
      <c r="AO1" s="406" t="s">
        <v>86</v>
      </c>
      <c r="AP1" s="406" t="s">
        <v>87</v>
      </c>
      <c r="AQ1" s="406" t="s">
        <v>88</v>
      </c>
      <c r="AR1" s="406" t="s">
        <v>89</v>
      </c>
      <c r="AS1" s="30"/>
      <c r="AT1" s="283" t="str">
        <f>CONCATENATE("BI"," ",Tablas!A3)</f>
        <v>BI 2015</v>
      </c>
      <c r="AU1" s="283" t="str">
        <f>CONCATENATE("Ret"," ",Tablas!A3)</f>
        <v>Ret 2015</v>
      </c>
      <c r="AW1" s="283" t="str">
        <f>CONCATENATE("BI"," ",R1," ",Tablas!$A3)</f>
        <v>BI 1T 2015</v>
      </c>
      <c r="AX1" s="283" t="str">
        <f>CONCATENATE("BI"," ",S1," ",Tablas!$A3)</f>
        <v>BI 2T 2015</v>
      </c>
      <c r="AY1" s="283" t="str">
        <f>CONCATENATE("BI"," ",T1," ",Tablas!$A3)</f>
        <v>BI 3T 2015</v>
      </c>
      <c r="AZ1" s="283" t="str">
        <f>CONCATENATE("BI"," ",U1," ",Tablas!$A3)</f>
        <v>BI 4T 2015</v>
      </c>
      <c r="BA1" s="283"/>
      <c r="BB1" s="459" t="str">
        <f>CONCATENATE("Ret"," ",R1," ",Tablas!$A3)</f>
        <v>Ret 1T 2015</v>
      </c>
      <c r="BC1" s="459" t="str">
        <f>CONCATENATE("Ret"," ",S1," ",Tablas!$A3)</f>
        <v>Ret 2T 2015</v>
      </c>
      <c r="BD1" s="459" t="str">
        <f>CONCATENATE("Ret"," ",T1," ",Tablas!$A3)</f>
        <v>Ret 3T 2015</v>
      </c>
      <c r="BE1" s="459" t="str">
        <f>CONCATENATE("Ret"," ",U1," ",Tablas!$A3)</f>
        <v>Ret 4T 2015</v>
      </c>
      <c r="BF1" s="462"/>
    </row>
    <row r="2" spans="1:58" x14ac:dyDescent="0.25">
      <c r="A2" s="36" t="s">
        <v>66</v>
      </c>
      <c r="B2" s="36" t="s">
        <v>66</v>
      </c>
      <c r="C2" s="36"/>
      <c r="D2" s="284"/>
      <c r="E2" s="36"/>
      <c r="F2" s="36"/>
      <c r="G2" s="408"/>
      <c r="H2" s="36"/>
      <c r="I2" s="36"/>
      <c r="J2" s="36"/>
      <c r="K2" s="36"/>
      <c r="M2" s="353">
        <f>SUMIFS(Datos!$S:$S,Datos!$F:$F,$A2,Datos!$V:$V,M$1,Datos!$A:$A,$Q$1)</f>
        <v>0</v>
      </c>
      <c r="N2" s="353">
        <f>SUMIFS(Datos!$S:$S,Datos!$F:$F,$A2,Datos!$V:$V,N$1,Datos!$A:$A,$Q$1)</f>
        <v>0</v>
      </c>
      <c r="O2" s="353">
        <f>SUMIFS(Datos!$S:$S,Datos!$F:$F,$A2,Datos!$V:$V,O$1,Datos!$A:$A,$Q$1)</f>
        <v>0</v>
      </c>
      <c r="P2" s="353">
        <f>SUMIFS(Datos!$S:$S,Datos!$F:$F,$A2,Datos!$V:$V,P$1,Datos!$A:$A,$Q$1)</f>
        <v>0</v>
      </c>
      <c r="Q2" s="353">
        <f>SUMIFS(Datos!$S:$S,Datos!$A:$A,Q$1,Datos!$F:$F,$A2)</f>
        <v>0</v>
      </c>
      <c r="R2" s="353">
        <f>SUMIFS(Datos!$S:$S,Datos!$F:$F,$A2,Datos!$C:$C,R$1,Datos!$A:$A,$Q$1)</f>
        <v>0</v>
      </c>
      <c r="S2" s="353">
        <f>SUMIFS(Datos!$S:$S,Datos!$F:$F,$A2,Datos!$C:$C,S$1,Datos!$A:$A,$Q$1)</f>
        <v>0</v>
      </c>
      <c r="T2" s="353">
        <f>SUMIFS(Datos!$S:$S,Datos!$F:$F,$A2,Datos!$C:$C,T$1,Datos!$A:$A,$Q$1)</f>
        <v>0</v>
      </c>
      <c r="U2" s="353">
        <f>SUMIFS(Datos!$S:$S,Datos!$F:$F,$A2,Datos!$C:$C,U$1,Datos!$A:$A,$Q$1)</f>
        <v>0</v>
      </c>
      <c r="V2" s="352"/>
      <c r="W2" s="353">
        <f>SUMIFS(Datos!$M:$M,Datos!$A:$A,Q$1,Datos!$F:$F,$A2)</f>
        <v>0</v>
      </c>
      <c r="X2" s="444">
        <f>SUMIFS(Datos!$R:$R,Datos!$A:$A,Q$1,Datos!$F:$F,$A2)</f>
        <v>0</v>
      </c>
      <c r="Y2" s="442"/>
      <c r="Z2" s="353">
        <f>SUMIFS(Datos!$M:$M,Datos!$F:$F,$A2,Datos!$A:$A,$Q$1,Datos!$C:$C,R$1)</f>
        <v>0</v>
      </c>
      <c r="AA2" s="353">
        <f>SUMIFS(Datos!$M:$M,Datos!$F:$F,$A2,Datos!$A:$A,$Q$1,Datos!$C:$C,S$1)</f>
        <v>0</v>
      </c>
      <c r="AB2" s="353">
        <f>SUMIFS(Datos!$M:$M,Datos!$F:$F,$A2,Datos!$A:$A,$Q$1,Datos!$C:$C,T$1)</f>
        <v>0</v>
      </c>
      <c r="AC2" s="353">
        <f>SUMIFS(Datos!$M:$M,Datos!$F:$F,$A2,Datos!$A:$A,$Q$1,Datos!$C:$C,U$1)</f>
        <v>0</v>
      </c>
      <c r="AD2" s="353"/>
      <c r="AE2" s="444">
        <f>SUMIFS(Datos!$R:$R,Datos!$F:$F,$A2,Datos!$A:$A,$Q$1,Datos!$C:$C,R$1)</f>
        <v>0</v>
      </c>
      <c r="AF2" s="444">
        <f>SUMIFS(Datos!$R:$R,Datos!$F:$F,$A2,Datos!$A:$A,$Q$1,Datos!$C:$C,S$1)</f>
        <v>0</v>
      </c>
      <c r="AG2" s="444">
        <f>SUMIFS(Datos!$R:$R,Datos!$F:$F,$A2,Datos!$A:$A,$Q$1,Datos!$C:$C,T$1)</f>
        <v>0</v>
      </c>
      <c r="AH2" s="444">
        <f>SUMIFS(Datos!$R:$R,Datos!$F:$F,$A2,Datos!$A:$A,$Q$1,Datos!$C:$C,U$1)</f>
        <v>0</v>
      </c>
      <c r="AI2" s="351"/>
      <c r="AJ2" s="102">
        <f>SUMIFS(Datos!$S:$S,Datos!$F:$F,$A2,Datos!$V:$V,AJ$1,Datos!$A:$A,$AN$1)</f>
        <v>0</v>
      </c>
      <c r="AK2" s="102">
        <f>SUMIFS(Datos!$S:$S,Datos!$F:$F,$A2,Datos!$V:$V,AK$1,Datos!$A:$A,$AN$1)</f>
        <v>0</v>
      </c>
      <c r="AL2" s="102">
        <f>SUMIFS(Datos!$S:$S,Datos!$F:$F,$A2,Datos!$V:$V,AL$1,Datos!$A:$A,$AN$1)</f>
        <v>0</v>
      </c>
      <c r="AM2" s="102">
        <f>SUMIFS(Datos!$S:$S,Datos!$F:$F,$A2,Datos!$V:$V,AM$1,Datos!$A:$A,$AN$1)</f>
        <v>0</v>
      </c>
      <c r="AN2" s="102">
        <f>SUMIFS(Datos!$S:$S,Datos!$A:$A,AN$1,Datos!$F:$F,$A2)</f>
        <v>0</v>
      </c>
      <c r="AO2" s="102">
        <f>SUMIFS(Datos!$S:$S,Datos!$F:$F,$A2,Datos!$C:$C,AO$1,Datos!$A:$A,$AN$1)</f>
        <v>0</v>
      </c>
      <c r="AP2" s="102">
        <f>SUMIFS(Datos!$S:$S,Datos!$F:$F,$A2,Datos!$C:$C,AP$1,Datos!$A:$A,$AN$1)</f>
        <v>0</v>
      </c>
      <c r="AQ2" s="102">
        <f>SUMIFS(Datos!$S:$S,Datos!$F:$F,$A2,Datos!$C:$C,AQ$1,Datos!$A:$A,$AN$1)</f>
        <v>0</v>
      </c>
      <c r="AR2" s="102">
        <f>SUMIFS(Datos!$S:$S,Datos!$F:$F,$A2,Datos!$C:$C,AR$1,Datos!$A:$A,$AN$1)</f>
        <v>0</v>
      </c>
      <c r="AT2" s="102">
        <f>SUMIFS(Datos!$M:$M,Datos!$A:$A,AN$1,Datos!$F:$F,$A2)</f>
        <v>0</v>
      </c>
      <c r="AU2" s="102">
        <f>SUMIFS(Datos!$R:$R,Datos!$A:$A,AN$1,Datos!$F:$F,$A2)</f>
        <v>0</v>
      </c>
      <c r="AW2" s="102">
        <f>SUMIFS(Datos!$M:$M,Datos!$F:$F,$A2,Datos!$A:$A,$AN$1,Datos!$C:$C,AO$1)</f>
        <v>0</v>
      </c>
      <c r="AX2" s="102">
        <f>SUMIFS(Datos!$M:$M,Datos!$F:$F,$A2,Datos!$A:$A,$AN$1,Datos!$C:$C,AP$1)</f>
        <v>0</v>
      </c>
      <c r="AY2" s="102">
        <f>SUMIFS(Datos!$M:$M,Datos!$F:$F,$A2,Datos!$A:$A,$AN$1,Datos!$C:$C,AQ$1)</f>
        <v>0</v>
      </c>
      <c r="AZ2" s="102">
        <f>SUMIFS(Datos!$M:$M,Datos!$F:$F,$A2,Datos!$A:$A,$AN$1,Datos!$C:$C,AR$1)</f>
        <v>0</v>
      </c>
      <c r="BA2" s="102"/>
      <c r="BB2" s="438">
        <f>SUMIFS(Datos!$R:$R,Datos!$F:$F,$A2,Datos!$A:$A,$AN$1,Datos!$C:$C,AO$1)</f>
        <v>0</v>
      </c>
      <c r="BC2" s="438">
        <f>SUMIFS(Datos!$R:$R,Datos!$F:$F,$A2,Datos!$A:$A,$AN$1,Datos!$C:$C,AP$1)</f>
        <v>0</v>
      </c>
      <c r="BD2" s="438">
        <f>SUMIFS(Datos!$R:$R,Datos!$F:$F,$A2,Datos!$A:$A,$AN$1,Datos!$C:$C,AQ$1)</f>
        <v>0</v>
      </c>
      <c r="BE2" s="438">
        <f>SUMIFS(Datos!$R:$R,Datos!$F:$F,$A2,Datos!$A:$A,$AN$1,Datos!$C:$C,AR$1)</f>
        <v>0</v>
      </c>
    </row>
    <row r="3" spans="1:58" x14ac:dyDescent="0.25">
      <c r="A3" s="36" t="s">
        <v>90</v>
      </c>
      <c r="B3" s="36" t="s">
        <v>91</v>
      </c>
      <c r="C3" s="36"/>
      <c r="D3" s="284"/>
      <c r="E3" s="36"/>
      <c r="F3" s="36"/>
      <c r="G3" s="408"/>
      <c r="H3" s="36"/>
      <c r="I3" s="36"/>
      <c r="J3" s="36"/>
      <c r="K3" s="36"/>
      <c r="M3" s="353">
        <f>SUMIFS(Datos!$S:$S,Datos!$F:$F,$A3,Datos!$V:$V,M$1,Datos!$A:$A,$Q$1)</f>
        <v>0</v>
      </c>
      <c r="N3" s="353">
        <f>SUMIFS(Datos!$S:$S,Datos!$F:$F,$A3,Datos!$V:$V,N$1,Datos!$A:$A,$Q$1)</f>
        <v>0</v>
      </c>
      <c r="O3" s="353">
        <f>SUMIFS(Datos!$S:$S,Datos!$F:$F,$A3,Datos!$V:$V,O$1,Datos!$A:$A,$Q$1)</f>
        <v>0</v>
      </c>
      <c r="P3" s="353">
        <f>SUMIFS(Datos!$S:$S,Datos!$F:$F,$A3,Datos!$V:$V,P$1,Datos!$A:$A,$Q$1)</f>
        <v>0</v>
      </c>
      <c r="Q3" s="353">
        <f>SUMIFS(Datos!$S:$S,Datos!$A:$A,Q$1,Datos!$F:$F,$A3)</f>
        <v>0</v>
      </c>
      <c r="R3" s="353">
        <f>SUMIFS(Datos!$S:$S,Datos!$F:$F,$A3,Datos!$C:$C,R$1,Datos!$A:$A,$Q$1)</f>
        <v>0</v>
      </c>
      <c r="S3" s="353">
        <f>SUMIFS(Datos!$S:$S,Datos!$F:$F,$A3,Datos!$C:$C,S$1,Datos!$A:$A,$Q$1)</f>
        <v>0</v>
      </c>
      <c r="T3" s="353">
        <f>SUMIFS(Datos!$S:$S,Datos!$F:$F,$A3,Datos!$C:$C,T$1,Datos!$A:$A,$Q$1)</f>
        <v>0</v>
      </c>
      <c r="U3" s="353">
        <f>SUMIFS(Datos!$S:$S,Datos!$F:$F,$A3,Datos!$C:$C,U$1,Datos!$A:$A,$Q$1)</f>
        <v>0</v>
      </c>
      <c r="V3" s="352"/>
      <c r="W3" s="353">
        <f>SUMIFS(Datos!M:M,Datos!A:A,Q$1,Datos!F:F,A3)</f>
        <v>0</v>
      </c>
      <c r="X3" s="444">
        <f>SUMIFS(Datos!R:R,Datos!A:A,Q$1,Datos!F:F,A3)</f>
        <v>0</v>
      </c>
      <c r="Y3" s="442"/>
      <c r="Z3" s="353">
        <f>SUMIFS(Datos!$M:$M,Datos!$F:$F,$A3,Datos!$A:$A,$Q$1,Datos!$C:$C,R$1)</f>
        <v>0</v>
      </c>
      <c r="AA3" s="353">
        <f>SUMIFS(Datos!$M:$M,Datos!$F:$F,$A3,Datos!$A:$A,$Q$1,Datos!$C:$C,S$1)</f>
        <v>0</v>
      </c>
      <c r="AB3" s="353">
        <f>SUMIFS(Datos!$M:$M,Datos!$F:$F,$A3,Datos!$A:$A,$Q$1,Datos!$C:$C,T$1)</f>
        <v>0</v>
      </c>
      <c r="AC3" s="353">
        <f>SUMIFS(Datos!$M:$M,Datos!$F:$F,$A3,Datos!$A:$A,$Q$1,Datos!$C:$C,U$1)</f>
        <v>0</v>
      </c>
      <c r="AD3" s="353"/>
      <c r="AE3" s="444">
        <f>SUMIFS(Datos!$R:$R,Datos!$F:$F,$A3,Datos!$A:$A,$Q$1,Datos!$C:$C,R$1)</f>
        <v>0</v>
      </c>
      <c r="AF3" s="444">
        <f>SUMIFS(Datos!$R:$R,Datos!$F:$F,$A3,Datos!$A:$A,$Q$1,Datos!$C:$C,S$1)</f>
        <v>0</v>
      </c>
      <c r="AG3" s="444">
        <f>SUMIFS(Datos!$R:$R,Datos!$F:$F,$A3,Datos!$A:$A,$Q$1,Datos!$C:$C,T$1)</f>
        <v>0</v>
      </c>
      <c r="AH3" s="444">
        <f>SUMIFS(Datos!$R:$R,Datos!$F:$F,$A3,Datos!$A:$A,$Q$1,Datos!$C:$C,U$1)</f>
        <v>0</v>
      </c>
      <c r="AI3" s="351"/>
      <c r="AJ3" s="102">
        <f>SUMIFS(Datos!$S:$S,Datos!$F:$F,$A3,Datos!$V:$V,AJ$1,Datos!$A:$A,$AN$1)</f>
        <v>0</v>
      </c>
      <c r="AK3" s="102">
        <f>SUMIFS(Datos!$S:$S,Datos!$F:$F,$A3,Datos!$V:$V,AK$1,Datos!$A:$A,$AN$1)</f>
        <v>0</v>
      </c>
      <c r="AL3" s="102">
        <f>SUMIFS(Datos!$S:$S,Datos!$F:$F,$A3,Datos!$V:$V,AL$1,Datos!$A:$A,$AN$1)</f>
        <v>0</v>
      </c>
      <c r="AM3" s="102">
        <f>SUMIFS(Datos!$S:$S,Datos!$F:$F,$A3,Datos!$V:$V,AM$1,Datos!$A:$A,$AN$1)</f>
        <v>0</v>
      </c>
      <c r="AN3" s="102">
        <f>SUMIFS(Datos!$S:$S,Datos!$A:$A,AN$1,Datos!$F:$F,$A3)</f>
        <v>0</v>
      </c>
      <c r="AO3" s="102">
        <f>SUMIFS(Datos!$S:$S,Datos!$F:$F,$A3,Datos!$C:$C,AO$1,Datos!$A:$A,$AN$1)</f>
        <v>0</v>
      </c>
      <c r="AP3" s="102">
        <f>SUMIFS(Datos!$S:$S,Datos!$F:$F,$A3,Datos!$C:$C,AP$1,Datos!$A:$A,$AN$1)</f>
        <v>0</v>
      </c>
      <c r="AQ3" s="102">
        <f>SUMIFS(Datos!$S:$S,Datos!$F:$F,$A3,Datos!$C:$C,AQ$1,Datos!$A:$A,$AN$1)</f>
        <v>0</v>
      </c>
      <c r="AR3" s="102">
        <f>SUMIFS(Datos!$S:$S,Datos!$F:$F,$A3,Datos!$C:$C,AR$1,Datos!$A:$A,$AN$1)</f>
        <v>0</v>
      </c>
      <c r="AT3" s="102">
        <f>SUMIFS(Datos!$M:$M,Datos!$A:$A,AN$1,Datos!$F:$F,$A3)</f>
        <v>0</v>
      </c>
      <c r="AU3" s="102">
        <f>SUMIFS(Datos!$R:$R,Datos!$A:$A,AN$1,Datos!$F:$F,$A3)</f>
        <v>0</v>
      </c>
      <c r="AW3" s="102">
        <f>SUMIFS(Datos!$M:$M,Datos!$F:$F,$A3,Datos!$A:$A,$AN$1,Datos!$C:$C,AO$1)</f>
        <v>0</v>
      </c>
      <c r="AX3" s="102">
        <f>SUMIFS(Datos!$M:$M,Datos!$F:$F,$A3,Datos!$A:$A,$AN$1,Datos!$C:$C,AP$1)</f>
        <v>0</v>
      </c>
      <c r="AY3" s="102">
        <f>SUMIFS(Datos!$M:$M,Datos!$F:$F,$A3,Datos!$A:$A,$AN$1,Datos!$C:$C,AQ$1)</f>
        <v>0</v>
      </c>
      <c r="AZ3" s="102">
        <f>SUMIFS(Datos!$M:$M,Datos!$F:$F,$A3,Datos!$A:$A,$AN$1,Datos!$C:$C,AR$1)</f>
        <v>0</v>
      </c>
      <c r="BA3" s="102"/>
      <c r="BB3" s="438">
        <f>SUMIFS(Datos!$R:$R,Datos!$F:$F,$A3,Datos!$A:$A,$AN$1,Datos!$C:$C,AO$1)</f>
        <v>0</v>
      </c>
      <c r="BC3" s="438">
        <f>SUMIFS(Datos!$R:$R,Datos!$F:$F,$A3,Datos!$A:$A,$AN$1,Datos!$C:$C,AP$1)</f>
        <v>0</v>
      </c>
      <c r="BD3" s="438">
        <f>SUMIFS(Datos!$R:$R,Datos!$F:$F,$A3,Datos!$A:$A,$AN$1,Datos!$C:$C,AQ$1)</f>
        <v>0</v>
      </c>
      <c r="BE3" s="438">
        <f>SUMIFS(Datos!$R:$R,Datos!$F:$F,$A3,Datos!$A:$A,$AN$1,Datos!$C:$C,AR$1)</f>
        <v>0</v>
      </c>
    </row>
    <row r="4" spans="1:58" x14ac:dyDescent="0.25">
      <c r="A4" s="36"/>
      <c r="B4" s="36"/>
      <c r="C4" s="36"/>
      <c r="D4" s="284"/>
      <c r="E4" s="36"/>
      <c r="F4" s="36"/>
      <c r="G4" s="408"/>
      <c r="H4" s="36"/>
      <c r="I4" s="36"/>
      <c r="J4" s="36"/>
      <c r="K4" s="36"/>
      <c r="M4" s="353">
        <f>SUMIFS(Datos!$S:$S,Datos!$F:$F,$A4,Datos!$V:$V,M$1,Datos!$A:$A,$Q$1)</f>
        <v>0</v>
      </c>
      <c r="N4" s="353">
        <f>SUMIFS(Datos!$S:$S,Datos!$F:$F,$A4,Datos!$V:$V,N$1,Datos!$A:$A,$Q$1)</f>
        <v>0</v>
      </c>
      <c r="O4" s="353">
        <f>SUMIFS(Datos!$S:$S,Datos!$F:$F,$A4,Datos!$V:$V,O$1,Datos!$A:$A,$Q$1)</f>
        <v>0</v>
      </c>
      <c r="P4" s="353">
        <f>SUMIFS(Datos!$S:$S,Datos!$F:$F,$A4,Datos!$V:$V,P$1,Datos!$A:$A,$Q$1)</f>
        <v>0</v>
      </c>
      <c r="Q4" s="353">
        <f>SUMIFS(Datos!$S:$S,Datos!$A:$A,Q$1,Datos!$F:$F,$A4)</f>
        <v>0</v>
      </c>
      <c r="R4" s="353">
        <f>SUMIFS(Datos!$S:$S,Datos!$F:$F,$A4,Datos!$C:$C,R$1,Datos!$A:$A,$Q$1)</f>
        <v>0</v>
      </c>
      <c r="S4" s="353">
        <f>SUMIFS(Datos!$S:$S,Datos!$F:$F,$A4,Datos!$C:$C,S$1,Datos!$A:$A,$Q$1)</f>
        <v>0</v>
      </c>
      <c r="T4" s="353">
        <f>SUMIFS(Datos!$S:$S,Datos!$F:$F,$A4,Datos!$C:$C,T$1,Datos!$A:$A,$Q$1)</f>
        <v>0</v>
      </c>
      <c r="U4" s="353">
        <f>SUMIFS(Datos!$S:$S,Datos!$F:$F,$A4,Datos!$C:$C,U$1,Datos!$A:$A,$Q$1)</f>
        <v>0</v>
      </c>
      <c r="V4" s="352"/>
      <c r="W4" s="353">
        <f>SUMIFS(Datos!M:M,Datos!A:A,Q$1,Datos!F:F,A4)</f>
        <v>0</v>
      </c>
      <c r="X4" s="444">
        <f>SUMIFS(Datos!R:R,Datos!A:A,Q$1,Datos!F:F,A4)</f>
        <v>0</v>
      </c>
      <c r="Y4" s="442"/>
      <c r="Z4" s="353">
        <f>SUMIFS(Datos!$M:$M,Datos!$F:$F,$A4,Datos!$A:$A,$Q$1,Datos!$C:$C,R$1)</f>
        <v>0</v>
      </c>
      <c r="AA4" s="353">
        <f>SUMIFS(Datos!$M:$M,Datos!$F:$F,$A4,Datos!$A:$A,$Q$1,Datos!$C:$C,S$1)</f>
        <v>0</v>
      </c>
      <c r="AB4" s="353">
        <f>SUMIFS(Datos!$M:$M,Datos!$F:$F,$A4,Datos!$A:$A,$Q$1,Datos!$C:$C,T$1)</f>
        <v>0</v>
      </c>
      <c r="AC4" s="353">
        <f>SUMIFS(Datos!$M:$M,Datos!$F:$F,$A4,Datos!$A:$A,$Q$1,Datos!$C:$C,U$1)</f>
        <v>0</v>
      </c>
      <c r="AD4" s="353"/>
      <c r="AE4" s="444">
        <f>SUMIFS(Datos!$R:$R,Datos!$F:$F,$A4,Datos!$A:$A,$Q$1,Datos!$C:$C,R$1)</f>
        <v>0</v>
      </c>
      <c r="AF4" s="444">
        <f>SUMIFS(Datos!$R:$R,Datos!$F:$F,$A4,Datos!$A:$A,$Q$1,Datos!$C:$C,S$1)</f>
        <v>0</v>
      </c>
      <c r="AG4" s="444">
        <f>SUMIFS(Datos!$R:$R,Datos!$F:$F,$A4,Datos!$A:$A,$Q$1,Datos!$C:$C,T$1)</f>
        <v>0</v>
      </c>
      <c r="AH4" s="444">
        <f>SUMIFS(Datos!$R:$R,Datos!$F:$F,$A4,Datos!$A:$A,$Q$1,Datos!$C:$C,U$1)</f>
        <v>0</v>
      </c>
      <c r="AI4" s="351"/>
      <c r="AJ4" s="102">
        <f>SUMIFS(Datos!$S:$S,Datos!$F:$F,$A4,Datos!$V:$V,AJ$1,Datos!$A:$A,$AN$1)</f>
        <v>0</v>
      </c>
      <c r="AK4" s="102">
        <f>SUMIFS(Datos!$S:$S,Datos!$F:$F,$A4,Datos!$V:$V,AK$1,Datos!$A:$A,$AN$1)</f>
        <v>0</v>
      </c>
      <c r="AL4" s="102">
        <f>SUMIFS(Datos!$S:$S,Datos!$F:$F,$A4,Datos!$V:$V,AL$1,Datos!$A:$A,$AN$1)</f>
        <v>0</v>
      </c>
      <c r="AM4" s="102">
        <f>SUMIFS(Datos!$S:$S,Datos!$F:$F,$A4,Datos!$V:$V,AM$1,Datos!$A:$A,$AN$1)</f>
        <v>0</v>
      </c>
      <c r="AN4" s="102">
        <f>SUMIFS(Datos!$S:$S,Datos!$A:$A,AN$1,Datos!$F:$F,$A4)</f>
        <v>0</v>
      </c>
      <c r="AO4" s="102">
        <f>SUMIFS(Datos!$S:$S,Datos!$F:$F,$A4,Datos!$C:$C,AO$1,Datos!$A:$A,$AN$1)</f>
        <v>0</v>
      </c>
      <c r="AP4" s="102">
        <f>SUMIFS(Datos!$S:$S,Datos!$F:$F,$A4,Datos!$C:$C,AP$1,Datos!$A:$A,$AN$1)</f>
        <v>0</v>
      </c>
      <c r="AQ4" s="102">
        <f>SUMIFS(Datos!$S:$S,Datos!$F:$F,$A4,Datos!$C:$C,AQ$1,Datos!$A:$A,$AN$1)</f>
        <v>0</v>
      </c>
      <c r="AR4" s="102">
        <f>SUMIFS(Datos!$S:$S,Datos!$F:$F,$A4,Datos!$C:$C,AR$1,Datos!$A:$A,$AN$1)</f>
        <v>0</v>
      </c>
      <c r="AT4" s="102">
        <f>SUMIFS(Datos!$M:$M,Datos!$A:$A,AN$1,Datos!$F:$F,$A4)</f>
        <v>0</v>
      </c>
      <c r="AU4" s="102">
        <f>SUMIFS(Datos!$R:$R,Datos!$A:$A,AN$1,Datos!$F:$F,$A4)</f>
        <v>0</v>
      </c>
      <c r="AW4" s="102">
        <f>SUMIFS(Datos!$M:$M,Datos!$F:$F,$A4,Datos!$A:$A,$AN$1,Datos!$C:$C,AO$1)</f>
        <v>0</v>
      </c>
      <c r="AX4" s="102">
        <f>SUMIFS(Datos!$M:$M,Datos!$F:$F,$A4,Datos!$A:$A,$AN$1,Datos!$C:$C,AP$1)</f>
        <v>0</v>
      </c>
      <c r="AY4" s="102">
        <f>SUMIFS(Datos!$M:$M,Datos!$F:$F,$A4,Datos!$A:$A,$AN$1,Datos!$C:$C,AQ$1)</f>
        <v>0</v>
      </c>
      <c r="AZ4" s="102">
        <f>SUMIFS(Datos!$M:$M,Datos!$F:$F,$A4,Datos!$A:$A,$AN$1,Datos!$C:$C,AR$1)</f>
        <v>0</v>
      </c>
      <c r="BA4" s="102"/>
      <c r="BB4" s="438">
        <f>SUMIFS(Datos!$R:$R,Datos!$F:$F,$A4,Datos!$A:$A,$AN$1,Datos!$C:$C,AO$1)</f>
        <v>0</v>
      </c>
      <c r="BC4" s="438">
        <f>SUMIFS(Datos!$R:$R,Datos!$F:$F,$A4,Datos!$A:$A,$AN$1,Datos!$C:$C,AP$1)</f>
        <v>0</v>
      </c>
      <c r="BD4" s="438">
        <f>SUMIFS(Datos!$R:$R,Datos!$F:$F,$A4,Datos!$A:$A,$AN$1,Datos!$C:$C,AQ$1)</f>
        <v>0</v>
      </c>
      <c r="BE4" s="438">
        <f>SUMIFS(Datos!$R:$R,Datos!$F:$F,$A4,Datos!$A:$A,$AN$1,Datos!$C:$C,AR$1)</f>
        <v>0</v>
      </c>
    </row>
    <row r="5" spans="1:58" x14ac:dyDescent="0.25">
      <c r="A5" s="36"/>
      <c r="B5" s="36"/>
      <c r="C5" s="36"/>
      <c r="D5" s="284"/>
      <c r="E5" s="36"/>
      <c r="F5" s="36"/>
      <c r="G5" s="408"/>
      <c r="H5" s="36"/>
      <c r="I5" s="36"/>
      <c r="J5" s="36"/>
      <c r="K5" s="36"/>
      <c r="M5" s="353">
        <f>SUMIFS(Datos!$S:$S,Datos!$F:$F,$A5,Datos!$V:$V,M$1,Datos!$A:$A,$Q$1)</f>
        <v>0</v>
      </c>
      <c r="N5" s="353">
        <f>SUMIFS(Datos!$S:$S,Datos!$F:$F,$A5,Datos!$V:$V,N$1,Datos!$A:$A,$Q$1)</f>
        <v>0</v>
      </c>
      <c r="O5" s="353">
        <f>SUMIFS(Datos!$S:$S,Datos!$F:$F,$A5,Datos!$V:$V,O$1,Datos!$A:$A,$Q$1)</f>
        <v>0</v>
      </c>
      <c r="P5" s="353">
        <f>SUMIFS(Datos!$S:$S,Datos!$F:$F,$A5,Datos!$V:$V,P$1,Datos!$A:$A,$Q$1)</f>
        <v>0</v>
      </c>
      <c r="Q5" s="353">
        <f>SUMIFS(Datos!$S:$S,Datos!$A:$A,Q$1,Datos!$F:$F,$A5)</f>
        <v>0</v>
      </c>
      <c r="R5" s="353">
        <f>SUMIFS(Datos!$S:$S,Datos!$F:$F,$A5,Datos!$C:$C,R$1,Datos!$A:$A,$Q$1)</f>
        <v>0</v>
      </c>
      <c r="S5" s="353">
        <f>SUMIFS(Datos!$S:$S,Datos!$F:$F,$A5,Datos!$C:$C,S$1,Datos!$A:$A,$Q$1)</f>
        <v>0</v>
      </c>
      <c r="T5" s="353">
        <f>SUMIFS(Datos!$S:$S,Datos!$F:$F,$A5,Datos!$C:$C,T$1,Datos!$A:$A,$Q$1)</f>
        <v>0</v>
      </c>
      <c r="U5" s="353">
        <f>SUMIFS(Datos!$S:$S,Datos!$F:$F,$A5,Datos!$C:$C,U$1,Datos!$A:$A,$Q$1)</f>
        <v>0</v>
      </c>
      <c r="V5" s="352"/>
      <c r="W5" s="353">
        <f>SUMIFS(Datos!M:M,Datos!A:A,Q$1,Datos!F:F,A5)</f>
        <v>0</v>
      </c>
      <c r="X5" s="444">
        <f>SUMIFS(Datos!R:R,Datos!A:A,Q$1,Datos!F:F,A5)</f>
        <v>0</v>
      </c>
      <c r="Y5" s="442"/>
      <c r="Z5" s="353">
        <f>SUMIFS(Datos!$M:$M,Datos!$F:$F,$A5,Datos!$A:$A,$Q$1,Datos!$C:$C,R$1)</f>
        <v>0</v>
      </c>
      <c r="AA5" s="353">
        <f>SUMIFS(Datos!$M:$M,Datos!$F:$F,$A5,Datos!$A:$A,$Q$1,Datos!$C:$C,S$1)</f>
        <v>0</v>
      </c>
      <c r="AB5" s="353">
        <f>SUMIFS(Datos!$M:$M,Datos!$F:$F,$A5,Datos!$A:$A,$Q$1,Datos!$C:$C,T$1)</f>
        <v>0</v>
      </c>
      <c r="AC5" s="353">
        <f>SUMIFS(Datos!$M:$M,Datos!$F:$F,$A5,Datos!$A:$A,$Q$1,Datos!$C:$C,U$1)</f>
        <v>0</v>
      </c>
      <c r="AD5" s="353"/>
      <c r="AE5" s="444">
        <f>SUMIFS(Datos!$R:$R,Datos!$F:$F,$A5,Datos!$A:$A,$Q$1,Datos!$C:$C,R$1)</f>
        <v>0</v>
      </c>
      <c r="AF5" s="444">
        <f>SUMIFS(Datos!$R:$R,Datos!$F:$F,$A5,Datos!$A:$A,$Q$1,Datos!$C:$C,S$1)</f>
        <v>0</v>
      </c>
      <c r="AG5" s="444">
        <f>SUMIFS(Datos!$R:$R,Datos!$F:$F,$A5,Datos!$A:$A,$Q$1,Datos!$C:$C,T$1)</f>
        <v>0</v>
      </c>
      <c r="AH5" s="444">
        <f>SUMIFS(Datos!$R:$R,Datos!$F:$F,$A5,Datos!$A:$A,$Q$1,Datos!$C:$C,U$1)</f>
        <v>0</v>
      </c>
      <c r="AI5" s="351"/>
      <c r="AJ5" s="102">
        <f>SUMIFS(Datos!$S:$S,Datos!$F:$F,$A5,Datos!$V:$V,AJ$1,Datos!$A:$A,$AN$1)</f>
        <v>0</v>
      </c>
      <c r="AK5" s="102">
        <f>SUMIFS(Datos!$S:$S,Datos!$F:$F,$A5,Datos!$V:$V,AK$1,Datos!$A:$A,$AN$1)</f>
        <v>0</v>
      </c>
      <c r="AL5" s="102">
        <f>SUMIFS(Datos!$S:$S,Datos!$F:$F,$A5,Datos!$V:$V,AL$1,Datos!$A:$A,$AN$1)</f>
        <v>0</v>
      </c>
      <c r="AM5" s="102">
        <f>SUMIFS(Datos!$S:$S,Datos!$F:$F,$A5,Datos!$V:$V,AM$1,Datos!$A:$A,$AN$1)</f>
        <v>0</v>
      </c>
      <c r="AN5" s="102">
        <f>SUMIFS(Datos!$S:$S,Datos!$A:$A,AN$1,Datos!$F:$F,$A5)</f>
        <v>0</v>
      </c>
      <c r="AO5" s="102">
        <f>SUMIFS(Datos!$S:$S,Datos!$F:$F,$A5,Datos!$C:$C,AO$1,Datos!$A:$A,$AN$1)</f>
        <v>0</v>
      </c>
      <c r="AP5" s="102">
        <f>SUMIFS(Datos!$S:$S,Datos!$F:$F,$A5,Datos!$C:$C,AP$1,Datos!$A:$A,$AN$1)</f>
        <v>0</v>
      </c>
      <c r="AQ5" s="102">
        <f>SUMIFS(Datos!$S:$S,Datos!$F:$F,$A5,Datos!$C:$C,AQ$1,Datos!$A:$A,$AN$1)</f>
        <v>0</v>
      </c>
      <c r="AR5" s="102">
        <f>SUMIFS(Datos!$S:$S,Datos!$F:$F,$A5,Datos!$C:$C,AR$1,Datos!$A:$A,$AN$1)</f>
        <v>0</v>
      </c>
      <c r="AT5" s="102">
        <f>SUMIFS(Datos!$M:$M,Datos!$A:$A,AN$1,Datos!$F:$F,$A5)</f>
        <v>0</v>
      </c>
      <c r="AU5" s="102">
        <f>SUMIFS(Datos!$R:$R,Datos!$A:$A,AN$1,Datos!$F:$F,$A5)</f>
        <v>0</v>
      </c>
      <c r="AW5" s="102">
        <f>SUMIFS(Datos!$M:$M,Datos!$F:$F,$A5,Datos!$A:$A,$AN$1,Datos!$C:$C,AO$1)</f>
        <v>0</v>
      </c>
      <c r="AX5" s="102">
        <f>SUMIFS(Datos!$M:$M,Datos!$F:$F,$A5,Datos!$A:$A,$AN$1,Datos!$C:$C,AP$1)</f>
        <v>0</v>
      </c>
      <c r="AY5" s="102">
        <f>SUMIFS(Datos!$M:$M,Datos!$F:$F,$A5,Datos!$A:$A,$AN$1,Datos!$C:$C,AQ$1)</f>
        <v>0</v>
      </c>
      <c r="AZ5" s="102">
        <f>SUMIFS(Datos!$M:$M,Datos!$F:$F,$A5,Datos!$A:$A,$AN$1,Datos!$C:$C,AR$1)</f>
        <v>0</v>
      </c>
      <c r="BA5" s="102"/>
      <c r="BB5" s="438">
        <f>SUMIFS(Datos!$R:$R,Datos!$F:$F,$A5,Datos!$A:$A,$AN$1,Datos!$C:$C,AO$1)</f>
        <v>0</v>
      </c>
      <c r="BC5" s="438">
        <f>SUMIFS(Datos!$R:$R,Datos!$F:$F,$A5,Datos!$A:$A,$AN$1,Datos!$C:$C,AP$1)</f>
        <v>0</v>
      </c>
      <c r="BD5" s="438">
        <f>SUMIFS(Datos!$R:$R,Datos!$F:$F,$A5,Datos!$A:$A,$AN$1,Datos!$C:$C,AQ$1)</f>
        <v>0</v>
      </c>
      <c r="BE5" s="438">
        <f>SUMIFS(Datos!$R:$R,Datos!$F:$F,$A5,Datos!$A:$A,$AN$1,Datos!$C:$C,AR$1)</f>
        <v>0</v>
      </c>
    </row>
    <row r="6" spans="1:58" x14ac:dyDescent="0.25">
      <c r="A6" s="36"/>
      <c r="B6" s="36"/>
      <c r="C6" s="36"/>
      <c r="D6" s="284"/>
      <c r="E6" s="36"/>
      <c r="F6" s="36"/>
      <c r="G6" s="408"/>
      <c r="H6" s="36"/>
      <c r="I6" s="36"/>
      <c r="J6" s="36"/>
      <c r="K6" s="36"/>
      <c r="M6" s="353">
        <f>SUMIFS(Datos!$S:$S,Datos!$F:$F,$A6,Datos!$V:$V,M$1,Datos!$A:$A,$Q$1)</f>
        <v>0</v>
      </c>
      <c r="N6" s="353">
        <f>SUMIFS(Datos!$S:$S,Datos!$F:$F,$A6,Datos!$V:$V,N$1,Datos!$A:$A,$Q$1)</f>
        <v>0</v>
      </c>
      <c r="O6" s="353">
        <f>SUMIFS(Datos!$S:$S,Datos!$F:$F,$A6,Datos!$V:$V,O$1,Datos!$A:$A,$Q$1)</f>
        <v>0</v>
      </c>
      <c r="P6" s="353">
        <f>SUMIFS(Datos!$S:$S,Datos!$F:$F,$A6,Datos!$V:$V,P$1,Datos!$A:$A,$Q$1)</f>
        <v>0</v>
      </c>
      <c r="Q6" s="353">
        <f>SUMIFS(Datos!$S:$S,Datos!$A:$A,Q$1,Datos!$F:$F,$A6)</f>
        <v>0</v>
      </c>
      <c r="R6" s="353">
        <f>SUMIFS(Datos!$S:$S,Datos!$F:$F,$A6,Datos!$C:$C,R$1,Datos!$A:$A,$Q$1)</f>
        <v>0</v>
      </c>
      <c r="S6" s="353">
        <f>SUMIFS(Datos!$S:$S,Datos!$F:$F,$A6,Datos!$C:$C,S$1,Datos!$A:$A,$Q$1)</f>
        <v>0</v>
      </c>
      <c r="T6" s="353">
        <f>SUMIFS(Datos!$S:$S,Datos!$F:$F,$A6,Datos!$C:$C,T$1,Datos!$A:$A,$Q$1)</f>
        <v>0</v>
      </c>
      <c r="U6" s="353">
        <f>SUMIFS(Datos!$S:$S,Datos!$F:$F,$A6,Datos!$C:$C,U$1,Datos!$A:$A,$Q$1)</f>
        <v>0</v>
      </c>
      <c r="V6" s="352"/>
      <c r="W6" s="353">
        <f>SUMIFS(Datos!M:M,Datos!A:A,Q$1,Datos!F:F,A6)</f>
        <v>0</v>
      </c>
      <c r="X6" s="444">
        <f>SUMIFS(Datos!R:R,Datos!A:A,Q$1,Datos!F:F,A6)</f>
        <v>0</v>
      </c>
      <c r="Y6" s="442"/>
      <c r="Z6" s="353">
        <f>SUMIFS(Datos!$M:$M,Datos!$F:$F,$A6,Datos!$A:$A,$Q$1,Datos!$C:$C,R$1)</f>
        <v>0</v>
      </c>
      <c r="AA6" s="353">
        <f>SUMIFS(Datos!$M:$M,Datos!$F:$F,$A6,Datos!$A:$A,$Q$1,Datos!$C:$C,S$1)</f>
        <v>0</v>
      </c>
      <c r="AB6" s="353">
        <f>SUMIFS(Datos!$M:$M,Datos!$F:$F,$A6,Datos!$A:$A,$Q$1,Datos!$C:$C,T$1)</f>
        <v>0</v>
      </c>
      <c r="AC6" s="353">
        <f>SUMIFS(Datos!$M:$M,Datos!$F:$F,$A6,Datos!$A:$A,$Q$1,Datos!$C:$C,U$1)</f>
        <v>0</v>
      </c>
      <c r="AD6" s="353"/>
      <c r="AE6" s="444">
        <f>SUMIFS(Datos!$R:$R,Datos!$F:$F,$A6,Datos!$A:$A,$Q$1,Datos!$C:$C,R$1)</f>
        <v>0</v>
      </c>
      <c r="AF6" s="444">
        <f>SUMIFS(Datos!$R:$R,Datos!$F:$F,$A6,Datos!$A:$A,$Q$1,Datos!$C:$C,S$1)</f>
        <v>0</v>
      </c>
      <c r="AG6" s="444">
        <f>SUMIFS(Datos!$R:$R,Datos!$F:$F,$A6,Datos!$A:$A,$Q$1,Datos!$C:$C,T$1)</f>
        <v>0</v>
      </c>
      <c r="AH6" s="444">
        <f>SUMIFS(Datos!$R:$R,Datos!$F:$F,$A6,Datos!$A:$A,$Q$1,Datos!$C:$C,U$1)</f>
        <v>0</v>
      </c>
      <c r="AI6" s="351"/>
      <c r="AJ6" s="102">
        <f>SUMIFS(Datos!$S:$S,Datos!$F:$F,$A6,Datos!$V:$V,AJ$1,Datos!$A:$A,$AN$1)</f>
        <v>0</v>
      </c>
      <c r="AK6" s="102">
        <f>SUMIFS(Datos!$S:$S,Datos!$F:$F,$A6,Datos!$V:$V,AK$1,Datos!$A:$A,$AN$1)</f>
        <v>0</v>
      </c>
      <c r="AL6" s="102">
        <f>SUMIFS(Datos!$S:$S,Datos!$F:$F,$A6,Datos!$V:$V,AL$1,Datos!$A:$A,$AN$1)</f>
        <v>0</v>
      </c>
      <c r="AM6" s="102">
        <f>SUMIFS(Datos!$S:$S,Datos!$F:$F,$A6,Datos!$V:$V,AM$1,Datos!$A:$A,$AN$1)</f>
        <v>0</v>
      </c>
      <c r="AN6" s="102">
        <f>SUMIFS(Datos!$S:$S,Datos!$A:$A,AN$1,Datos!$F:$F,$A6)</f>
        <v>0</v>
      </c>
      <c r="AO6" s="102">
        <f>SUMIFS(Datos!$S:$S,Datos!$F:$F,$A6,Datos!$C:$C,AO$1,Datos!$A:$A,$AN$1)</f>
        <v>0</v>
      </c>
      <c r="AP6" s="102">
        <f>SUMIFS(Datos!$S:$S,Datos!$F:$F,$A6,Datos!$C:$C,AP$1,Datos!$A:$A,$AN$1)</f>
        <v>0</v>
      </c>
      <c r="AQ6" s="102">
        <f>SUMIFS(Datos!$S:$S,Datos!$F:$F,$A6,Datos!$C:$C,AQ$1,Datos!$A:$A,$AN$1)</f>
        <v>0</v>
      </c>
      <c r="AR6" s="102">
        <f>SUMIFS(Datos!$S:$S,Datos!$F:$F,$A6,Datos!$C:$C,AR$1,Datos!$A:$A,$AN$1)</f>
        <v>0</v>
      </c>
      <c r="AT6" s="102">
        <f>SUMIFS(Datos!$M:$M,Datos!$A:$A,AN$1,Datos!$F:$F,$A6)</f>
        <v>0</v>
      </c>
      <c r="AU6" s="102">
        <f>SUMIFS(Datos!$R:$R,Datos!$A:$A,AN$1,Datos!$F:$F,$A6)</f>
        <v>0</v>
      </c>
      <c r="AW6" s="102">
        <f>SUMIFS(Datos!$M:$M,Datos!$F:$F,$A6,Datos!$A:$A,$AN$1,Datos!$C:$C,AO$1)</f>
        <v>0</v>
      </c>
      <c r="AX6" s="102">
        <f>SUMIFS(Datos!$M:$M,Datos!$F:$F,$A6,Datos!$A:$A,$AN$1,Datos!$C:$C,AP$1)</f>
        <v>0</v>
      </c>
      <c r="AY6" s="102">
        <f>SUMIFS(Datos!$M:$M,Datos!$F:$F,$A6,Datos!$A:$A,$AN$1,Datos!$C:$C,AQ$1)</f>
        <v>0</v>
      </c>
      <c r="AZ6" s="102">
        <f>SUMIFS(Datos!$M:$M,Datos!$F:$F,$A6,Datos!$A:$A,$AN$1,Datos!$C:$C,AR$1)</f>
        <v>0</v>
      </c>
      <c r="BA6" s="102"/>
      <c r="BB6" s="438">
        <f>SUMIFS(Datos!$R:$R,Datos!$F:$F,$A6,Datos!$A:$A,$AN$1,Datos!$C:$C,AO$1)</f>
        <v>0</v>
      </c>
      <c r="BC6" s="438">
        <f>SUMIFS(Datos!$R:$R,Datos!$F:$F,$A6,Datos!$A:$A,$AN$1,Datos!$C:$C,AP$1)</f>
        <v>0</v>
      </c>
      <c r="BD6" s="438">
        <f>SUMIFS(Datos!$R:$R,Datos!$F:$F,$A6,Datos!$A:$A,$AN$1,Datos!$C:$C,AQ$1)</f>
        <v>0</v>
      </c>
      <c r="BE6" s="438">
        <f>SUMIFS(Datos!$R:$R,Datos!$F:$F,$A6,Datos!$A:$A,$AN$1,Datos!$C:$C,AR$1)</f>
        <v>0</v>
      </c>
    </row>
    <row r="7" spans="1:58" x14ac:dyDescent="0.25">
      <c r="A7" s="36"/>
      <c r="B7" s="36"/>
      <c r="C7" s="36"/>
      <c r="D7" s="284"/>
      <c r="E7" s="36"/>
      <c r="F7" s="36"/>
      <c r="G7" s="408"/>
      <c r="H7" s="36"/>
      <c r="I7" s="36"/>
      <c r="J7" s="36"/>
      <c r="K7" s="36"/>
      <c r="M7" s="353">
        <f>SUMIFS(Datos!$S:$S,Datos!$F:$F,$A7,Datos!$V:$V,M$1,Datos!$A:$A,$Q$1)</f>
        <v>0</v>
      </c>
      <c r="N7" s="353">
        <f>SUMIFS(Datos!$S:$S,Datos!$F:$F,$A7,Datos!$V:$V,N$1,Datos!$A:$A,$Q$1)</f>
        <v>0</v>
      </c>
      <c r="O7" s="353">
        <f>SUMIFS(Datos!$S:$S,Datos!$F:$F,$A7,Datos!$V:$V,O$1,Datos!$A:$A,$Q$1)</f>
        <v>0</v>
      </c>
      <c r="P7" s="353">
        <f>SUMIFS(Datos!$S:$S,Datos!$F:$F,$A7,Datos!$V:$V,P$1,Datos!$A:$A,$Q$1)</f>
        <v>0</v>
      </c>
      <c r="Q7" s="353">
        <f>SUMIFS(Datos!$S:$S,Datos!$A:$A,Q$1,Datos!$F:$F,$A7)</f>
        <v>0</v>
      </c>
      <c r="R7" s="353">
        <f>SUMIFS(Datos!$S:$S,Datos!$F:$F,$A7,Datos!$C:$C,R$1,Datos!$A:$A,$Q$1)</f>
        <v>0</v>
      </c>
      <c r="S7" s="353">
        <f>SUMIFS(Datos!$S:$S,Datos!$F:$F,$A7,Datos!$C:$C,S$1,Datos!$A:$A,$Q$1)</f>
        <v>0</v>
      </c>
      <c r="T7" s="353">
        <f>SUMIFS(Datos!$S:$S,Datos!$F:$F,$A7,Datos!$C:$C,T$1,Datos!$A:$A,$Q$1)</f>
        <v>0</v>
      </c>
      <c r="U7" s="353">
        <f>SUMIFS(Datos!$S:$S,Datos!$F:$F,$A7,Datos!$C:$C,U$1,Datos!$A:$A,$Q$1)</f>
        <v>0</v>
      </c>
      <c r="V7" s="352"/>
      <c r="W7" s="353">
        <f>SUMIFS(Datos!M:M,Datos!A:A,Q$1,Datos!F:F,A7)</f>
        <v>0</v>
      </c>
      <c r="X7" s="444">
        <f>SUMIFS(Datos!R:R,Datos!A:A,Q$1,Datos!F:F,A7)</f>
        <v>0</v>
      </c>
      <c r="Y7" s="442"/>
      <c r="Z7" s="353">
        <f>SUMIFS(Datos!$M:$M,Datos!$F:$F,$A7,Datos!$A:$A,$Q$1,Datos!$C:$C,R$1)</f>
        <v>0</v>
      </c>
      <c r="AA7" s="353">
        <f>SUMIFS(Datos!$M:$M,Datos!$F:$F,$A7,Datos!$A:$A,$Q$1,Datos!$C:$C,S$1)</f>
        <v>0</v>
      </c>
      <c r="AB7" s="353">
        <f>SUMIFS(Datos!$M:$M,Datos!$F:$F,$A7,Datos!$A:$A,$Q$1,Datos!$C:$C,T$1)</f>
        <v>0</v>
      </c>
      <c r="AC7" s="353">
        <f>SUMIFS(Datos!$M:$M,Datos!$F:$F,$A7,Datos!$A:$A,$Q$1,Datos!$C:$C,U$1)</f>
        <v>0</v>
      </c>
      <c r="AD7" s="353"/>
      <c r="AE7" s="444">
        <f>SUMIFS(Datos!$R:$R,Datos!$F:$F,$A7,Datos!$A:$A,$Q$1,Datos!$C:$C,R$1)</f>
        <v>0</v>
      </c>
      <c r="AF7" s="444">
        <f>SUMIFS(Datos!$R:$R,Datos!$F:$F,$A7,Datos!$A:$A,$Q$1,Datos!$C:$C,S$1)</f>
        <v>0</v>
      </c>
      <c r="AG7" s="444">
        <f>SUMIFS(Datos!$R:$R,Datos!$F:$F,$A7,Datos!$A:$A,$Q$1,Datos!$C:$C,T$1)</f>
        <v>0</v>
      </c>
      <c r="AH7" s="444">
        <f>SUMIFS(Datos!$R:$R,Datos!$F:$F,$A7,Datos!$A:$A,$Q$1,Datos!$C:$C,U$1)</f>
        <v>0</v>
      </c>
      <c r="AI7" s="351"/>
      <c r="AJ7" s="102">
        <f>SUMIFS(Datos!$S:$S,Datos!$F:$F,$A7,Datos!$V:$V,AJ$1,Datos!$A:$A,$AN$1)</f>
        <v>0</v>
      </c>
      <c r="AK7" s="102">
        <f>SUMIFS(Datos!$S:$S,Datos!$F:$F,$A7,Datos!$V:$V,AK$1,Datos!$A:$A,$AN$1)</f>
        <v>0</v>
      </c>
      <c r="AL7" s="102">
        <f>SUMIFS(Datos!$S:$S,Datos!$F:$F,$A7,Datos!$V:$V,AL$1,Datos!$A:$A,$AN$1)</f>
        <v>0</v>
      </c>
      <c r="AM7" s="102">
        <f>SUMIFS(Datos!$S:$S,Datos!$F:$F,$A7,Datos!$V:$V,AM$1,Datos!$A:$A,$AN$1)</f>
        <v>0</v>
      </c>
      <c r="AN7" s="102">
        <f>SUMIFS(Datos!$S:$S,Datos!$A:$A,AN$1,Datos!$F:$F,$A7)</f>
        <v>0</v>
      </c>
      <c r="AO7" s="102">
        <f>SUMIFS(Datos!$S:$S,Datos!$F:$F,$A7,Datos!$C:$C,AO$1,Datos!$A:$A,$AN$1)</f>
        <v>0</v>
      </c>
      <c r="AP7" s="102">
        <f>SUMIFS(Datos!$S:$S,Datos!$F:$F,$A7,Datos!$C:$C,AP$1,Datos!$A:$A,$AN$1)</f>
        <v>0</v>
      </c>
      <c r="AQ7" s="102">
        <f>SUMIFS(Datos!$S:$S,Datos!$F:$F,$A7,Datos!$C:$C,AQ$1,Datos!$A:$A,$AN$1)</f>
        <v>0</v>
      </c>
      <c r="AR7" s="102">
        <f>SUMIFS(Datos!$S:$S,Datos!$F:$F,$A7,Datos!$C:$C,AR$1,Datos!$A:$A,$AN$1)</f>
        <v>0</v>
      </c>
      <c r="AT7" s="102">
        <f>SUMIFS(Datos!$M:$M,Datos!$A:$A,AN$1,Datos!$F:$F,$A7)</f>
        <v>0</v>
      </c>
      <c r="AU7" s="102">
        <f>SUMIFS(Datos!$R:$R,Datos!$A:$A,AN$1,Datos!$F:$F,$A7)</f>
        <v>0</v>
      </c>
      <c r="AW7" s="102">
        <f>SUMIFS(Datos!$M:$M,Datos!$F:$F,$A7,Datos!$A:$A,$AN$1,Datos!$C:$C,AO$1)</f>
        <v>0</v>
      </c>
      <c r="AX7" s="102">
        <f>SUMIFS(Datos!$M:$M,Datos!$F:$F,$A7,Datos!$A:$A,$AN$1,Datos!$C:$C,AP$1)</f>
        <v>0</v>
      </c>
      <c r="AY7" s="102">
        <f>SUMIFS(Datos!$M:$M,Datos!$F:$F,$A7,Datos!$A:$A,$AN$1,Datos!$C:$C,AQ$1)</f>
        <v>0</v>
      </c>
      <c r="AZ7" s="102">
        <f>SUMIFS(Datos!$M:$M,Datos!$F:$F,$A7,Datos!$A:$A,$AN$1,Datos!$C:$C,AR$1)</f>
        <v>0</v>
      </c>
      <c r="BA7" s="102"/>
      <c r="BB7" s="438">
        <f>SUMIFS(Datos!$R:$R,Datos!$F:$F,$A7,Datos!$A:$A,$AN$1,Datos!$C:$C,AO$1)</f>
        <v>0</v>
      </c>
      <c r="BC7" s="438">
        <f>SUMIFS(Datos!$R:$R,Datos!$F:$F,$A7,Datos!$A:$A,$AN$1,Datos!$C:$C,AP$1)</f>
        <v>0</v>
      </c>
      <c r="BD7" s="438">
        <f>SUMIFS(Datos!$R:$R,Datos!$F:$F,$A7,Datos!$A:$A,$AN$1,Datos!$C:$C,AQ$1)</f>
        <v>0</v>
      </c>
      <c r="BE7" s="438">
        <f>SUMIFS(Datos!$R:$R,Datos!$F:$F,$A7,Datos!$A:$A,$AN$1,Datos!$C:$C,AR$1)</f>
        <v>0</v>
      </c>
    </row>
    <row r="8" spans="1:58" x14ac:dyDescent="0.25">
      <c r="A8" s="36"/>
      <c r="B8" s="36"/>
      <c r="C8" s="36"/>
      <c r="D8" s="284"/>
      <c r="E8" s="36"/>
      <c r="F8" s="36"/>
      <c r="G8" s="408"/>
      <c r="H8" s="36"/>
      <c r="I8" s="36"/>
      <c r="J8" s="36"/>
      <c r="K8" s="36"/>
      <c r="M8" s="353">
        <f>SUMIFS(Datos!$S:$S,Datos!$F:$F,$A8,Datos!$V:$V,M$1,Datos!$A:$A,$Q$1)</f>
        <v>0</v>
      </c>
      <c r="N8" s="353">
        <f>SUMIFS(Datos!$S:$S,Datos!$F:$F,$A8,Datos!$V:$V,N$1,Datos!$A:$A,$Q$1)</f>
        <v>0</v>
      </c>
      <c r="O8" s="353">
        <f>SUMIFS(Datos!$S:$S,Datos!$F:$F,$A8,Datos!$V:$V,O$1,Datos!$A:$A,$Q$1)</f>
        <v>0</v>
      </c>
      <c r="P8" s="353">
        <f>SUMIFS(Datos!$S:$S,Datos!$F:$F,$A8,Datos!$V:$V,P$1,Datos!$A:$A,$Q$1)</f>
        <v>0</v>
      </c>
      <c r="Q8" s="353">
        <f>SUMIFS(Datos!$S:$S,Datos!$A:$A,Q$1,Datos!$F:$F,$A8)</f>
        <v>0</v>
      </c>
      <c r="R8" s="353">
        <f>SUMIFS(Datos!$S:$S,Datos!$F:$F,$A8,Datos!$C:$C,R$1,Datos!$A:$A,$Q$1)</f>
        <v>0</v>
      </c>
      <c r="S8" s="353">
        <f>SUMIFS(Datos!$S:$S,Datos!$F:$F,$A8,Datos!$C:$C,S$1,Datos!$A:$A,$Q$1)</f>
        <v>0</v>
      </c>
      <c r="T8" s="353">
        <f>SUMIFS(Datos!$S:$S,Datos!$F:$F,$A8,Datos!$C:$C,T$1,Datos!$A:$A,$Q$1)</f>
        <v>0</v>
      </c>
      <c r="U8" s="353">
        <f>SUMIFS(Datos!$S:$S,Datos!$F:$F,$A8,Datos!$C:$C,U$1,Datos!$A:$A,$Q$1)</f>
        <v>0</v>
      </c>
      <c r="V8" s="352"/>
      <c r="W8" s="353">
        <f>SUMIFS(Datos!M:M,Datos!A:A,Q$1,Datos!F:F,A8)</f>
        <v>0</v>
      </c>
      <c r="X8" s="444">
        <f>SUMIFS(Datos!R:R,Datos!A:A,Q$1,Datos!F:F,A8)</f>
        <v>0</v>
      </c>
      <c r="Y8" s="442"/>
      <c r="Z8" s="353">
        <f>SUMIFS(Datos!$M:$M,Datos!$F:$F,$A8,Datos!$A:$A,$Q$1,Datos!$C:$C,R$1)</f>
        <v>0</v>
      </c>
      <c r="AA8" s="353">
        <f>SUMIFS(Datos!$M:$M,Datos!$F:$F,$A8,Datos!$A:$A,$Q$1,Datos!$C:$C,S$1)</f>
        <v>0</v>
      </c>
      <c r="AB8" s="353">
        <f>SUMIFS(Datos!$M:$M,Datos!$F:$F,$A8,Datos!$A:$A,$Q$1,Datos!$C:$C,T$1)</f>
        <v>0</v>
      </c>
      <c r="AC8" s="353">
        <f>SUMIFS(Datos!$M:$M,Datos!$F:$F,$A8,Datos!$A:$A,$Q$1,Datos!$C:$C,U$1)</f>
        <v>0</v>
      </c>
      <c r="AD8" s="353"/>
      <c r="AE8" s="444">
        <f>SUMIFS(Datos!$R:$R,Datos!$F:$F,$A8,Datos!$A:$A,$Q$1,Datos!$C:$C,R$1)</f>
        <v>0</v>
      </c>
      <c r="AF8" s="444">
        <f>SUMIFS(Datos!$R:$R,Datos!$F:$F,$A8,Datos!$A:$A,$Q$1,Datos!$C:$C,S$1)</f>
        <v>0</v>
      </c>
      <c r="AG8" s="444">
        <f>SUMIFS(Datos!$R:$R,Datos!$F:$F,$A8,Datos!$A:$A,$Q$1,Datos!$C:$C,T$1)</f>
        <v>0</v>
      </c>
      <c r="AH8" s="444">
        <f>SUMIFS(Datos!$R:$R,Datos!$F:$F,$A8,Datos!$A:$A,$Q$1,Datos!$C:$C,U$1)</f>
        <v>0</v>
      </c>
      <c r="AI8" s="351"/>
      <c r="AJ8" s="102">
        <f>SUMIFS(Datos!$S:$S,Datos!$F:$F,$A8,Datos!$V:$V,AJ$1,Datos!$A:$A,$AN$1)</f>
        <v>0</v>
      </c>
      <c r="AK8" s="102">
        <f>SUMIFS(Datos!$S:$S,Datos!$F:$F,$A8,Datos!$V:$V,AK$1,Datos!$A:$A,$AN$1)</f>
        <v>0</v>
      </c>
      <c r="AL8" s="102">
        <f>SUMIFS(Datos!$S:$S,Datos!$F:$F,$A8,Datos!$V:$V,AL$1,Datos!$A:$A,$AN$1)</f>
        <v>0</v>
      </c>
      <c r="AM8" s="102">
        <f>SUMIFS(Datos!$S:$S,Datos!$F:$F,$A8,Datos!$V:$V,AM$1,Datos!$A:$A,$AN$1)</f>
        <v>0</v>
      </c>
      <c r="AN8" s="102">
        <f>SUMIFS(Datos!$S:$S,Datos!$A:$A,AN$1,Datos!$F:$F,$A8)</f>
        <v>0</v>
      </c>
      <c r="AO8" s="102">
        <f>SUMIFS(Datos!$S:$S,Datos!$F:$F,$A8,Datos!$C:$C,AO$1,Datos!$A:$A,$AN$1)</f>
        <v>0</v>
      </c>
      <c r="AP8" s="102">
        <f>SUMIFS(Datos!$S:$S,Datos!$F:$F,$A8,Datos!$C:$C,AP$1,Datos!$A:$A,$AN$1)</f>
        <v>0</v>
      </c>
      <c r="AQ8" s="102">
        <f>SUMIFS(Datos!$S:$S,Datos!$F:$F,$A8,Datos!$C:$C,AQ$1,Datos!$A:$A,$AN$1)</f>
        <v>0</v>
      </c>
      <c r="AR8" s="102">
        <f>SUMIFS(Datos!$S:$S,Datos!$F:$F,$A8,Datos!$C:$C,AR$1,Datos!$A:$A,$AN$1)</f>
        <v>0</v>
      </c>
      <c r="AT8" s="102">
        <f>SUMIFS(Datos!$M:$M,Datos!$A:$A,AN$1,Datos!$F:$F,$A8)</f>
        <v>0</v>
      </c>
      <c r="AU8" s="102">
        <f>SUMIFS(Datos!$R:$R,Datos!$A:$A,AN$1,Datos!$F:$F,$A8)</f>
        <v>0</v>
      </c>
      <c r="AW8" s="102">
        <f>SUMIFS(Datos!$M:$M,Datos!$F:$F,$A8,Datos!$A:$A,$AN$1,Datos!$C:$C,AO$1)</f>
        <v>0</v>
      </c>
      <c r="AX8" s="102">
        <f>SUMIFS(Datos!$M:$M,Datos!$F:$F,$A8,Datos!$A:$A,$AN$1,Datos!$C:$C,AP$1)</f>
        <v>0</v>
      </c>
      <c r="AY8" s="102">
        <f>SUMIFS(Datos!$M:$M,Datos!$F:$F,$A8,Datos!$A:$A,$AN$1,Datos!$C:$C,AQ$1)</f>
        <v>0</v>
      </c>
      <c r="AZ8" s="102">
        <f>SUMIFS(Datos!$M:$M,Datos!$F:$F,$A8,Datos!$A:$A,$AN$1,Datos!$C:$C,AR$1)</f>
        <v>0</v>
      </c>
      <c r="BA8" s="102"/>
      <c r="BB8" s="438">
        <f>SUMIFS(Datos!$R:$R,Datos!$F:$F,$A8,Datos!$A:$A,$AN$1,Datos!$C:$C,AO$1)</f>
        <v>0</v>
      </c>
      <c r="BC8" s="438">
        <f>SUMIFS(Datos!$R:$R,Datos!$F:$F,$A8,Datos!$A:$A,$AN$1,Datos!$C:$C,AP$1)</f>
        <v>0</v>
      </c>
      <c r="BD8" s="438">
        <f>SUMIFS(Datos!$R:$R,Datos!$F:$F,$A8,Datos!$A:$A,$AN$1,Datos!$C:$C,AQ$1)</f>
        <v>0</v>
      </c>
      <c r="BE8" s="438">
        <f>SUMIFS(Datos!$R:$R,Datos!$F:$F,$A8,Datos!$A:$A,$AN$1,Datos!$C:$C,AR$1)</f>
        <v>0</v>
      </c>
    </row>
    <row r="9" spans="1:58" x14ac:dyDescent="0.25">
      <c r="A9" s="36"/>
      <c r="B9" s="36"/>
      <c r="C9" s="36"/>
      <c r="D9" s="284"/>
      <c r="E9" s="36"/>
      <c r="F9" s="36"/>
      <c r="G9" s="408"/>
      <c r="H9" s="36"/>
      <c r="I9" s="36"/>
      <c r="J9" s="36"/>
      <c r="K9" s="36"/>
      <c r="M9" s="353">
        <f>SUMIFS(Datos!$S:$S,Datos!$F:$F,$A9,Datos!$V:$V,M$1,Datos!$A:$A,$Q$1)</f>
        <v>0</v>
      </c>
      <c r="N9" s="353">
        <f>SUMIFS(Datos!$S:$S,Datos!$F:$F,$A9,Datos!$V:$V,N$1,Datos!$A:$A,$Q$1)</f>
        <v>0</v>
      </c>
      <c r="O9" s="353">
        <f>SUMIFS(Datos!$S:$S,Datos!$F:$F,$A9,Datos!$V:$V,O$1,Datos!$A:$A,$Q$1)</f>
        <v>0</v>
      </c>
      <c r="P9" s="353">
        <f>SUMIFS(Datos!$S:$S,Datos!$F:$F,$A9,Datos!$V:$V,P$1,Datos!$A:$A,$Q$1)</f>
        <v>0</v>
      </c>
      <c r="Q9" s="353">
        <f>SUMIFS(Datos!$S:$S,Datos!$A:$A,Q$1,Datos!$F:$F,$A9)</f>
        <v>0</v>
      </c>
      <c r="R9" s="353">
        <f>SUMIFS(Datos!$S:$S,Datos!$F:$F,$A9,Datos!$C:$C,R$1,Datos!$A:$A,$Q$1)</f>
        <v>0</v>
      </c>
      <c r="S9" s="353">
        <f>SUMIFS(Datos!$S:$S,Datos!$F:$F,$A9,Datos!$C:$C,S$1,Datos!$A:$A,$Q$1)</f>
        <v>0</v>
      </c>
      <c r="T9" s="353">
        <f>SUMIFS(Datos!$S:$S,Datos!$F:$F,$A9,Datos!$C:$C,T$1,Datos!$A:$A,$Q$1)</f>
        <v>0</v>
      </c>
      <c r="U9" s="353">
        <f>SUMIFS(Datos!$S:$S,Datos!$F:$F,$A9,Datos!$C:$C,U$1,Datos!$A:$A,$Q$1)</f>
        <v>0</v>
      </c>
      <c r="V9" s="352"/>
      <c r="W9" s="353">
        <f>SUMIFS(Datos!M:M,Datos!A:A,Q$1,Datos!F:F,A9)</f>
        <v>0</v>
      </c>
      <c r="X9" s="444">
        <f>SUMIFS(Datos!R:R,Datos!A:A,Q$1,Datos!F:F,A9)</f>
        <v>0</v>
      </c>
      <c r="Y9" s="442"/>
      <c r="Z9" s="353">
        <f>SUMIFS(Datos!$M:$M,Datos!$F:$F,$A9,Datos!$A:$A,$Q$1,Datos!$C:$C,R$1)</f>
        <v>0</v>
      </c>
      <c r="AA9" s="353">
        <f>SUMIFS(Datos!$M:$M,Datos!$F:$F,$A9,Datos!$A:$A,$Q$1,Datos!$C:$C,S$1)</f>
        <v>0</v>
      </c>
      <c r="AB9" s="353">
        <f>SUMIFS(Datos!$M:$M,Datos!$F:$F,$A9,Datos!$A:$A,$Q$1,Datos!$C:$C,T$1)</f>
        <v>0</v>
      </c>
      <c r="AC9" s="353">
        <f>SUMIFS(Datos!$M:$M,Datos!$F:$F,$A9,Datos!$A:$A,$Q$1,Datos!$C:$C,U$1)</f>
        <v>0</v>
      </c>
      <c r="AD9" s="353"/>
      <c r="AE9" s="444">
        <f>SUMIFS(Datos!$R:$R,Datos!$F:$F,$A9,Datos!$A:$A,$Q$1,Datos!$C:$C,R$1)</f>
        <v>0</v>
      </c>
      <c r="AF9" s="444">
        <f>SUMIFS(Datos!$R:$R,Datos!$F:$F,$A9,Datos!$A:$A,$Q$1,Datos!$C:$C,S$1)</f>
        <v>0</v>
      </c>
      <c r="AG9" s="444">
        <f>SUMIFS(Datos!$R:$R,Datos!$F:$F,$A9,Datos!$A:$A,$Q$1,Datos!$C:$C,T$1)</f>
        <v>0</v>
      </c>
      <c r="AH9" s="444">
        <f>SUMIFS(Datos!$R:$R,Datos!$F:$F,$A9,Datos!$A:$A,$Q$1,Datos!$C:$C,U$1)</f>
        <v>0</v>
      </c>
      <c r="AI9" s="351"/>
      <c r="AJ9" s="102">
        <f>SUMIFS(Datos!$S:$S,Datos!$F:$F,$A9,Datos!$V:$V,AJ$1,Datos!$A:$A,$AN$1)</f>
        <v>0</v>
      </c>
      <c r="AK9" s="102">
        <f>SUMIFS(Datos!$S:$S,Datos!$F:$F,$A9,Datos!$V:$V,AK$1,Datos!$A:$A,$AN$1)</f>
        <v>0</v>
      </c>
      <c r="AL9" s="102">
        <f>SUMIFS(Datos!$S:$S,Datos!$F:$F,$A9,Datos!$V:$V,AL$1,Datos!$A:$A,$AN$1)</f>
        <v>0</v>
      </c>
      <c r="AM9" s="102">
        <f>SUMIFS(Datos!$S:$S,Datos!$F:$F,$A9,Datos!$V:$V,AM$1,Datos!$A:$A,$AN$1)</f>
        <v>0</v>
      </c>
      <c r="AN9" s="102">
        <f>SUMIFS(Datos!$S:$S,Datos!$A:$A,AN$1,Datos!$F:$F,$A9)</f>
        <v>0</v>
      </c>
      <c r="AO9" s="102">
        <f>SUMIFS(Datos!$S:$S,Datos!$F:$F,$A9,Datos!$C:$C,AO$1,Datos!$A:$A,$AN$1)</f>
        <v>0</v>
      </c>
      <c r="AP9" s="102">
        <f>SUMIFS(Datos!$S:$S,Datos!$F:$F,$A9,Datos!$C:$C,AP$1,Datos!$A:$A,$AN$1)</f>
        <v>0</v>
      </c>
      <c r="AQ9" s="102">
        <f>SUMIFS(Datos!$S:$S,Datos!$F:$F,$A9,Datos!$C:$C,AQ$1,Datos!$A:$A,$AN$1)</f>
        <v>0</v>
      </c>
      <c r="AR9" s="102">
        <f>SUMIFS(Datos!$S:$S,Datos!$F:$F,$A9,Datos!$C:$C,AR$1,Datos!$A:$A,$AN$1)</f>
        <v>0</v>
      </c>
      <c r="AT9" s="102">
        <f>SUMIFS(Datos!$M:$M,Datos!$A:$A,AN$1,Datos!$F:$F,$A9)</f>
        <v>0</v>
      </c>
      <c r="AU9" s="102">
        <f>SUMIFS(Datos!$R:$R,Datos!$A:$A,AN$1,Datos!$F:$F,$A9)</f>
        <v>0</v>
      </c>
      <c r="AW9" s="102">
        <f>SUMIFS(Datos!$M:$M,Datos!$F:$F,$A9,Datos!$A:$A,$AN$1,Datos!$C:$C,AO$1)</f>
        <v>0</v>
      </c>
      <c r="AX9" s="102">
        <f>SUMIFS(Datos!$M:$M,Datos!$F:$F,$A9,Datos!$A:$A,$AN$1,Datos!$C:$C,AP$1)</f>
        <v>0</v>
      </c>
      <c r="AY9" s="102">
        <f>SUMIFS(Datos!$M:$M,Datos!$F:$F,$A9,Datos!$A:$A,$AN$1,Datos!$C:$C,AQ$1)</f>
        <v>0</v>
      </c>
      <c r="AZ9" s="102">
        <f>SUMIFS(Datos!$M:$M,Datos!$F:$F,$A9,Datos!$A:$A,$AN$1,Datos!$C:$C,AR$1)</f>
        <v>0</v>
      </c>
      <c r="BA9" s="102"/>
      <c r="BB9" s="438">
        <f>SUMIFS(Datos!$R:$R,Datos!$F:$F,$A9,Datos!$A:$A,$AN$1,Datos!$C:$C,AO$1)</f>
        <v>0</v>
      </c>
      <c r="BC9" s="438">
        <f>SUMIFS(Datos!$R:$R,Datos!$F:$F,$A9,Datos!$A:$A,$AN$1,Datos!$C:$C,AP$1)</f>
        <v>0</v>
      </c>
      <c r="BD9" s="438">
        <f>SUMIFS(Datos!$R:$R,Datos!$F:$F,$A9,Datos!$A:$A,$AN$1,Datos!$C:$C,AQ$1)</f>
        <v>0</v>
      </c>
      <c r="BE9" s="438">
        <f>SUMIFS(Datos!$R:$R,Datos!$F:$F,$A9,Datos!$A:$A,$AN$1,Datos!$C:$C,AR$1)</f>
        <v>0</v>
      </c>
    </row>
    <row r="10" spans="1:58" x14ac:dyDescent="0.25">
      <c r="A10" s="36"/>
      <c r="B10" s="36"/>
      <c r="C10" s="36"/>
      <c r="D10" s="284"/>
      <c r="E10" s="36"/>
      <c r="F10" s="36"/>
      <c r="G10" s="408"/>
      <c r="H10" s="36"/>
      <c r="I10" s="36"/>
      <c r="J10" s="36"/>
      <c r="K10" s="36"/>
      <c r="M10" s="353">
        <f>SUMIFS(Datos!$S:$S,Datos!$F:$F,$A10,Datos!$V:$V,M$1,Datos!$A:$A,$Q$1)</f>
        <v>0</v>
      </c>
      <c r="N10" s="353">
        <f>SUMIFS(Datos!$S:$S,Datos!$F:$F,$A10,Datos!$V:$V,N$1,Datos!$A:$A,$Q$1)</f>
        <v>0</v>
      </c>
      <c r="O10" s="353">
        <f>SUMIFS(Datos!$S:$S,Datos!$F:$F,$A10,Datos!$V:$V,O$1,Datos!$A:$A,$Q$1)</f>
        <v>0</v>
      </c>
      <c r="P10" s="353">
        <f>SUMIFS(Datos!$S:$S,Datos!$F:$F,$A10,Datos!$V:$V,P$1,Datos!$A:$A,$Q$1)</f>
        <v>0</v>
      </c>
      <c r="Q10" s="353">
        <f>SUMIFS(Datos!$S:$S,Datos!$A:$A,Q$1,Datos!$F:$F,$A10)</f>
        <v>0</v>
      </c>
      <c r="R10" s="353">
        <f>SUMIFS(Datos!$S:$S,Datos!$F:$F,$A10,Datos!$C:$C,R$1,Datos!$A:$A,$Q$1)</f>
        <v>0</v>
      </c>
      <c r="S10" s="353">
        <f>SUMIFS(Datos!$S:$S,Datos!$F:$F,$A10,Datos!$C:$C,S$1,Datos!$A:$A,$Q$1)</f>
        <v>0</v>
      </c>
      <c r="T10" s="353">
        <f>SUMIFS(Datos!$S:$S,Datos!$F:$F,$A10,Datos!$C:$C,T$1,Datos!$A:$A,$Q$1)</f>
        <v>0</v>
      </c>
      <c r="U10" s="353">
        <f>SUMIFS(Datos!$S:$S,Datos!$F:$F,$A10,Datos!$C:$C,U$1,Datos!$A:$A,$Q$1)</f>
        <v>0</v>
      </c>
      <c r="V10" s="352"/>
      <c r="W10" s="353">
        <f>SUMIFS(Datos!M:M,Datos!A:A,Q$1,Datos!F:F,A10)</f>
        <v>0</v>
      </c>
      <c r="X10" s="444">
        <f>SUMIFS(Datos!R:R,Datos!A:A,Q$1,Datos!F:F,A10)</f>
        <v>0</v>
      </c>
      <c r="Y10" s="442"/>
      <c r="Z10" s="353">
        <f>SUMIFS(Datos!$M:$M,Datos!$F:$F,$A10,Datos!$A:$A,$Q$1,Datos!$C:$C,R$1)</f>
        <v>0</v>
      </c>
      <c r="AA10" s="353">
        <f>SUMIFS(Datos!$M:$M,Datos!$F:$F,$A10,Datos!$A:$A,$Q$1,Datos!$C:$C,S$1)</f>
        <v>0</v>
      </c>
      <c r="AB10" s="353">
        <f>SUMIFS(Datos!$M:$M,Datos!$F:$F,$A10,Datos!$A:$A,$Q$1,Datos!$C:$C,T$1)</f>
        <v>0</v>
      </c>
      <c r="AC10" s="353">
        <f>SUMIFS(Datos!$M:$M,Datos!$F:$F,$A10,Datos!$A:$A,$Q$1,Datos!$C:$C,U$1)</f>
        <v>0</v>
      </c>
      <c r="AD10" s="353"/>
      <c r="AE10" s="444">
        <f>SUMIFS(Datos!$R:$R,Datos!$F:$F,$A10,Datos!$A:$A,$Q$1,Datos!$C:$C,R$1)</f>
        <v>0</v>
      </c>
      <c r="AF10" s="444">
        <f>SUMIFS(Datos!$R:$R,Datos!$F:$F,$A10,Datos!$A:$A,$Q$1,Datos!$C:$C,S$1)</f>
        <v>0</v>
      </c>
      <c r="AG10" s="444">
        <f>SUMIFS(Datos!$R:$R,Datos!$F:$F,$A10,Datos!$A:$A,$Q$1,Datos!$C:$C,T$1)</f>
        <v>0</v>
      </c>
      <c r="AH10" s="444">
        <f>SUMIFS(Datos!$R:$R,Datos!$F:$F,$A10,Datos!$A:$A,$Q$1,Datos!$C:$C,U$1)</f>
        <v>0</v>
      </c>
      <c r="AI10" s="351"/>
      <c r="AJ10" s="102">
        <f>SUMIFS(Datos!$S:$S,Datos!$F:$F,$A10,Datos!$V:$V,AJ$1,Datos!$A:$A,$AN$1)</f>
        <v>0</v>
      </c>
      <c r="AK10" s="102">
        <f>SUMIFS(Datos!$S:$S,Datos!$F:$F,$A10,Datos!$V:$V,AK$1,Datos!$A:$A,$AN$1)</f>
        <v>0</v>
      </c>
      <c r="AL10" s="102">
        <f>SUMIFS(Datos!$S:$S,Datos!$F:$F,$A10,Datos!$V:$V,AL$1,Datos!$A:$A,$AN$1)</f>
        <v>0</v>
      </c>
      <c r="AM10" s="102">
        <f>SUMIFS(Datos!$S:$S,Datos!$F:$F,$A10,Datos!$V:$V,AM$1,Datos!$A:$A,$AN$1)</f>
        <v>0</v>
      </c>
      <c r="AN10" s="102">
        <f>SUMIFS(Datos!$S:$S,Datos!$A:$A,AN$1,Datos!$F:$F,$A10)</f>
        <v>0</v>
      </c>
      <c r="AO10" s="102">
        <f>SUMIFS(Datos!$S:$S,Datos!$F:$F,$A10,Datos!$C:$C,AO$1,Datos!$A:$A,$AN$1)</f>
        <v>0</v>
      </c>
      <c r="AP10" s="102">
        <f>SUMIFS(Datos!$S:$S,Datos!$F:$F,$A10,Datos!$C:$C,AP$1,Datos!$A:$A,$AN$1)</f>
        <v>0</v>
      </c>
      <c r="AQ10" s="102">
        <f>SUMIFS(Datos!$S:$S,Datos!$F:$F,$A10,Datos!$C:$C,AQ$1,Datos!$A:$A,$AN$1)</f>
        <v>0</v>
      </c>
      <c r="AR10" s="102">
        <f>SUMIFS(Datos!$S:$S,Datos!$F:$F,$A10,Datos!$C:$C,AR$1,Datos!$A:$A,$AN$1)</f>
        <v>0</v>
      </c>
      <c r="AT10" s="102">
        <f>SUMIFS(Datos!$M:$M,Datos!$A:$A,AN$1,Datos!$F:$F,$A10)</f>
        <v>0</v>
      </c>
      <c r="AU10" s="102">
        <f>SUMIFS(Datos!$R:$R,Datos!$A:$A,AN$1,Datos!$F:$F,$A10)</f>
        <v>0</v>
      </c>
      <c r="AW10" s="102">
        <f>SUMIFS(Datos!$M:$M,Datos!$F:$F,$A10,Datos!$A:$A,$AN$1,Datos!$C:$C,AO$1)</f>
        <v>0</v>
      </c>
      <c r="AX10" s="102">
        <f>SUMIFS(Datos!$M:$M,Datos!$F:$F,$A10,Datos!$A:$A,$AN$1,Datos!$C:$C,AP$1)</f>
        <v>0</v>
      </c>
      <c r="AY10" s="102">
        <f>SUMIFS(Datos!$M:$M,Datos!$F:$F,$A10,Datos!$A:$A,$AN$1,Datos!$C:$C,AQ$1)</f>
        <v>0</v>
      </c>
      <c r="AZ10" s="102">
        <f>SUMIFS(Datos!$M:$M,Datos!$F:$F,$A10,Datos!$A:$A,$AN$1,Datos!$C:$C,AR$1)</f>
        <v>0</v>
      </c>
      <c r="BA10" s="102"/>
      <c r="BB10" s="438">
        <f>SUMIFS(Datos!$R:$R,Datos!$F:$F,$A10,Datos!$A:$A,$AN$1,Datos!$C:$C,AO$1)</f>
        <v>0</v>
      </c>
      <c r="BC10" s="438">
        <f>SUMIFS(Datos!$R:$R,Datos!$F:$F,$A10,Datos!$A:$A,$AN$1,Datos!$C:$C,AP$1)</f>
        <v>0</v>
      </c>
      <c r="BD10" s="438">
        <f>SUMIFS(Datos!$R:$R,Datos!$F:$F,$A10,Datos!$A:$A,$AN$1,Datos!$C:$C,AQ$1)</f>
        <v>0</v>
      </c>
      <c r="BE10" s="438">
        <f>SUMIFS(Datos!$R:$R,Datos!$F:$F,$A10,Datos!$A:$A,$AN$1,Datos!$C:$C,AR$1)</f>
        <v>0</v>
      </c>
    </row>
    <row r="11" spans="1:58" x14ac:dyDescent="0.25">
      <c r="A11" s="36"/>
      <c r="B11" s="36"/>
      <c r="C11" s="36"/>
      <c r="D11" s="284"/>
      <c r="E11" s="36"/>
      <c r="F11" s="36"/>
      <c r="G11" s="408"/>
      <c r="H11" s="36"/>
      <c r="I11" s="36"/>
      <c r="J11" s="36"/>
      <c r="K11" s="36"/>
      <c r="M11" s="353">
        <f>SUMIFS(Datos!$S:$S,Datos!$F:$F,$A11,Datos!$V:$V,M$1,Datos!$A:$A,$Q$1)</f>
        <v>0</v>
      </c>
      <c r="N11" s="353">
        <f>SUMIFS(Datos!$S:$S,Datos!$F:$F,$A11,Datos!$V:$V,N$1,Datos!$A:$A,$Q$1)</f>
        <v>0</v>
      </c>
      <c r="O11" s="353">
        <f>SUMIFS(Datos!$S:$S,Datos!$F:$F,$A11,Datos!$V:$V,O$1,Datos!$A:$A,$Q$1)</f>
        <v>0</v>
      </c>
      <c r="P11" s="353">
        <f>SUMIFS(Datos!$S:$S,Datos!$F:$F,$A11,Datos!$V:$V,P$1,Datos!$A:$A,$Q$1)</f>
        <v>0</v>
      </c>
      <c r="Q11" s="353">
        <f>SUMIFS(Datos!$S:$S,Datos!$A:$A,Q$1,Datos!$F:$F,$A11)</f>
        <v>0</v>
      </c>
      <c r="R11" s="353">
        <f>SUMIFS(Datos!$S:$S,Datos!$F:$F,$A11,Datos!$C:$C,R$1,Datos!$A:$A,$Q$1)</f>
        <v>0</v>
      </c>
      <c r="S11" s="353">
        <f>SUMIFS(Datos!$S:$S,Datos!$F:$F,$A11,Datos!$C:$C,S$1,Datos!$A:$A,$Q$1)</f>
        <v>0</v>
      </c>
      <c r="T11" s="353">
        <f>SUMIFS(Datos!$S:$S,Datos!$F:$F,$A11,Datos!$C:$C,T$1,Datos!$A:$A,$Q$1)</f>
        <v>0</v>
      </c>
      <c r="U11" s="353">
        <f>SUMIFS(Datos!$S:$S,Datos!$F:$F,$A11,Datos!$C:$C,U$1,Datos!$A:$A,$Q$1)</f>
        <v>0</v>
      </c>
      <c r="V11" s="352"/>
      <c r="W11" s="353">
        <f>SUMIFS(Datos!M:M,Datos!A:A,Q$1,Datos!F:F,A11)</f>
        <v>0</v>
      </c>
      <c r="X11" s="444">
        <f>SUMIFS(Datos!R:R,Datos!A:A,Q$1,Datos!F:F,A11)</f>
        <v>0</v>
      </c>
      <c r="Y11" s="442"/>
      <c r="Z11" s="353">
        <f>SUMIFS(Datos!$M:$M,Datos!$F:$F,$A11,Datos!$A:$A,$Q$1,Datos!$C:$C,R$1)</f>
        <v>0</v>
      </c>
      <c r="AA11" s="353">
        <f>SUMIFS(Datos!$M:$M,Datos!$F:$F,$A11,Datos!$A:$A,$Q$1,Datos!$C:$C,S$1)</f>
        <v>0</v>
      </c>
      <c r="AB11" s="353">
        <f>SUMIFS(Datos!$M:$M,Datos!$F:$F,$A11,Datos!$A:$A,$Q$1,Datos!$C:$C,T$1)</f>
        <v>0</v>
      </c>
      <c r="AC11" s="353">
        <f>SUMIFS(Datos!$M:$M,Datos!$F:$F,$A11,Datos!$A:$A,$Q$1,Datos!$C:$C,U$1)</f>
        <v>0</v>
      </c>
      <c r="AD11" s="353"/>
      <c r="AE11" s="444">
        <f>SUMIFS(Datos!$R:$R,Datos!$F:$F,$A11,Datos!$A:$A,$Q$1,Datos!$C:$C,R$1)</f>
        <v>0</v>
      </c>
      <c r="AF11" s="444">
        <f>SUMIFS(Datos!$R:$R,Datos!$F:$F,$A11,Datos!$A:$A,$Q$1,Datos!$C:$C,S$1)</f>
        <v>0</v>
      </c>
      <c r="AG11" s="444">
        <f>SUMIFS(Datos!$R:$R,Datos!$F:$F,$A11,Datos!$A:$A,$Q$1,Datos!$C:$C,T$1)</f>
        <v>0</v>
      </c>
      <c r="AH11" s="444">
        <f>SUMIFS(Datos!$R:$R,Datos!$F:$F,$A11,Datos!$A:$A,$Q$1,Datos!$C:$C,U$1)</f>
        <v>0</v>
      </c>
      <c r="AI11" s="351"/>
      <c r="AJ11" s="102">
        <f>SUMIFS(Datos!$S:$S,Datos!$F:$F,$A11,Datos!$V:$V,AJ$1,Datos!$A:$A,$AN$1)</f>
        <v>0</v>
      </c>
      <c r="AK11" s="102">
        <f>SUMIFS(Datos!$S:$S,Datos!$F:$F,$A11,Datos!$V:$V,AK$1,Datos!$A:$A,$AN$1)</f>
        <v>0</v>
      </c>
      <c r="AL11" s="102">
        <f>SUMIFS(Datos!$S:$S,Datos!$F:$F,$A11,Datos!$V:$V,AL$1,Datos!$A:$A,$AN$1)</f>
        <v>0</v>
      </c>
      <c r="AM11" s="102">
        <f>SUMIFS(Datos!$S:$S,Datos!$F:$F,$A11,Datos!$V:$V,AM$1,Datos!$A:$A,$AN$1)</f>
        <v>0</v>
      </c>
      <c r="AN11" s="102">
        <f>SUMIFS(Datos!$S:$S,Datos!$A:$A,AN$1,Datos!$F:$F,$A11)</f>
        <v>0</v>
      </c>
      <c r="AO11" s="102">
        <f>SUMIFS(Datos!$S:$S,Datos!$F:$F,$A11,Datos!$C:$C,AO$1,Datos!$A:$A,$AN$1)</f>
        <v>0</v>
      </c>
      <c r="AP11" s="102">
        <f>SUMIFS(Datos!$S:$S,Datos!$F:$F,$A11,Datos!$C:$C,AP$1,Datos!$A:$A,$AN$1)</f>
        <v>0</v>
      </c>
      <c r="AQ11" s="102">
        <f>SUMIFS(Datos!$S:$S,Datos!$F:$F,$A11,Datos!$C:$C,AQ$1,Datos!$A:$A,$AN$1)</f>
        <v>0</v>
      </c>
      <c r="AR11" s="102">
        <f>SUMIFS(Datos!$S:$S,Datos!$F:$F,$A11,Datos!$C:$C,AR$1,Datos!$A:$A,$AN$1)</f>
        <v>0</v>
      </c>
      <c r="AT11" s="102">
        <f>SUMIFS(Datos!$M:$M,Datos!$A:$A,AN$1,Datos!$F:$F,$A11)</f>
        <v>0</v>
      </c>
      <c r="AU11" s="102">
        <f>SUMIFS(Datos!$R:$R,Datos!$A:$A,AN$1,Datos!$F:$F,$A11)</f>
        <v>0</v>
      </c>
      <c r="AW11" s="102">
        <f>SUMIFS(Datos!$M:$M,Datos!$F:$F,$A11,Datos!$A:$A,$AN$1,Datos!$C:$C,AO$1)</f>
        <v>0</v>
      </c>
      <c r="AX11" s="102">
        <f>SUMIFS(Datos!$M:$M,Datos!$F:$F,$A11,Datos!$A:$A,$AN$1,Datos!$C:$C,AP$1)</f>
        <v>0</v>
      </c>
      <c r="AY11" s="102">
        <f>SUMIFS(Datos!$M:$M,Datos!$F:$F,$A11,Datos!$A:$A,$AN$1,Datos!$C:$C,AQ$1)</f>
        <v>0</v>
      </c>
      <c r="AZ11" s="102">
        <f>SUMIFS(Datos!$M:$M,Datos!$F:$F,$A11,Datos!$A:$A,$AN$1,Datos!$C:$C,AR$1)</f>
        <v>0</v>
      </c>
      <c r="BA11" s="102"/>
      <c r="BB11" s="438">
        <f>SUMIFS(Datos!$R:$R,Datos!$F:$F,$A11,Datos!$A:$A,$AN$1,Datos!$C:$C,AO$1)</f>
        <v>0</v>
      </c>
      <c r="BC11" s="438">
        <f>SUMIFS(Datos!$R:$R,Datos!$F:$F,$A11,Datos!$A:$A,$AN$1,Datos!$C:$C,AP$1)</f>
        <v>0</v>
      </c>
      <c r="BD11" s="438">
        <f>SUMIFS(Datos!$R:$R,Datos!$F:$F,$A11,Datos!$A:$A,$AN$1,Datos!$C:$C,AQ$1)</f>
        <v>0</v>
      </c>
      <c r="BE11" s="438">
        <f>SUMIFS(Datos!$R:$R,Datos!$F:$F,$A11,Datos!$A:$A,$AN$1,Datos!$C:$C,AR$1)</f>
        <v>0</v>
      </c>
    </row>
    <row r="12" spans="1:58" x14ac:dyDescent="0.25">
      <c r="A12" s="36"/>
      <c r="B12" s="36"/>
      <c r="C12" s="36"/>
      <c r="D12" s="284"/>
      <c r="E12" s="36"/>
      <c r="F12" s="36"/>
      <c r="G12" s="408"/>
      <c r="H12" s="36"/>
      <c r="I12" s="36"/>
      <c r="J12" s="36"/>
      <c r="K12" s="36"/>
      <c r="M12" s="353">
        <f>SUMIFS(Datos!$S:$S,Datos!$F:$F,$A12,Datos!$V:$V,M$1,Datos!$A:$A,$Q$1)</f>
        <v>0</v>
      </c>
      <c r="N12" s="353">
        <f>SUMIFS(Datos!$S:$S,Datos!$F:$F,$A12,Datos!$V:$V,N$1,Datos!$A:$A,$Q$1)</f>
        <v>0</v>
      </c>
      <c r="O12" s="353">
        <f>SUMIFS(Datos!$S:$S,Datos!$F:$F,$A12,Datos!$V:$V,O$1,Datos!$A:$A,$Q$1)</f>
        <v>0</v>
      </c>
      <c r="P12" s="353">
        <f>SUMIFS(Datos!$S:$S,Datos!$F:$F,$A12,Datos!$V:$V,P$1,Datos!$A:$A,$Q$1)</f>
        <v>0</v>
      </c>
      <c r="Q12" s="353">
        <f>SUMIFS(Datos!$S:$S,Datos!$A:$A,Q$1,Datos!$F:$F,$A12)</f>
        <v>0</v>
      </c>
      <c r="R12" s="353">
        <f>SUMIFS(Datos!$S:$S,Datos!$F:$F,$A12,Datos!$C:$C,R$1,Datos!$A:$A,$Q$1)</f>
        <v>0</v>
      </c>
      <c r="S12" s="353">
        <f>SUMIFS(Datos!$S:$S,Datos!$F:$F,$A12,Datos!$C:$C,S$1,Datos!$A:$A,$Q$1)</f>
        <v>0</v>
      </c>
      <c r="T12" s="353">
        <f>SUMIFS(Datos!$S:$S,Datos!$F:$F,$A12,Datos!$C:$C,T$1,Datos!$A:$A,$Q$1)</f>
        <v>0</v>
      </c>
      <c r="U12" s="353">
        <f>SUMIFS(Datos!$S:$S,Datos!$F:$F,$A12,Datos!$C:$C,U$1,Datos!$A:$A,$Q$1)</f>
        <v>0</v>
      </c>
      <c r="V12" s="352"/>
      <c r="W12" s="353">
        <f>SUMIFS(Datos!M:M,Datos!A:A,Q$1,Datos!F:F,A12)</f>
        <v>0</v>
      </c>
      <c r="X12" s="444">
        <f>SUMIFS(Datos!R:R,Datos!A:A,Q$1,Datos!F:F,A12)</f>
        <v>0</v>
      </c>
      <c r="Y12" s="442"/>
      <c r="Z12" s="353">
        <f>SUMIFS(Datos!$M:$M,Datos!$F:$F,$A12,Datos!$A:$A,$Q$1,Datos!$C:$C,R$1)</f>
        <v>0</v>
      </c>
      <c r="AA12" s="353">
        <f>SUMIFS(Datos!$M:$M,Datos!$F:$F,$A12,Datos!$A:$A,$Q$1,Datos!$C:$C,S$1)</f>
        <v>0</v>
      </c>
      <c r="AB12" s="353">
        <f>SUMIFS(Datos!$M:$M,Datos!$F:$F,$A12,Datos!$A:$A,$Q$1,Datos!$C:$C,T$1)</f>
        <v>0</v>
      </c>
      <c r="AC12" s="353">
        <f>SUMIFS(Datos!$M:$M,Datos!$F:$F,$A12,Datos!$A:$A,$Q$1,Datos!$C:$C,U$1)</f>
        <v>0</v>
      </c>
      <c r="AD12" s="353"/>
      <c r="AE12" s="444">
        <f>SUMIFS(Datos!$R:$R,Datos!$F:$F,$A12,Datos!$A:$A,$Q$1,Datos!$C:$C,R$1)</f>
        <v>0</v>
      </c>
      <c r="AF12" s="444">
        <f>SUMIFS(Datos!$R:$R,Datos!$F:$F,$A12,Datos!$A:$A,$Q$1,Datos!$C:$C,S$1)</f>
        <v>0</v>
      </c>
      <c r="AG12" s="444">
        <f>SUMIFS(Datos!$R:$R,Datos!$F:$F,$A12,Datos!$A:$A,$Q$1,Datos!$C:$C,T$1)</f>
        <v>0</v>
      </c>
      <c r="AH12" s="444">
        <f>SUMIFS(Datos!$R:$R,Datos!$F:$F,$A12,Datos!$A:$A,$Q$1,Datos!$C:$C,U$1)</f>
        <v>0</v>
      </c>
      <c r="AI12" s="351"/>
      <c r="AJ12" s="102">
        <f>SUMIFS(Datos!$S:$S,Datos!$F:$F,$A12,Datos!$V:$V,AJ$1,Datos!$A:$A,$AN$1)</f>
        <v>0</v>
      </c>
      <c r="AK12" s="102">
        <f>SUMIFS(Datos!$S:$S,Datos!$F:$F,$A12,Datos!$V:$V,AK$1,Datos!$A:$A,$AN$1)</f>
        <v>0</v>
      </c>
      <c r="AL12" s="102">
        <f>SUMIFS(Datos!$S:$S,Datos!$F:$F,$A12,Datos!$V:$V,AL$1,Datos!$A:$A,$AN$1)</f>
        <v>0</v>
      </c>
      <c r="AM12" s="102">
        <f>SUMIFS(Datos!$S:$S,Datos!$F:$F,$A12,Datos!$V:$V,AM$1,Datos!$A:$A,$AN$1)</f>
        <v>0</v>
      </c>
      <c r="AN12" s="102">
        <f>SUMIFS(Datos!$S:$S,Datos!$A:$A,AN$1,Datos!$F:$F,$A12)</f>
        <v>0</v>
      </c>
      <c r="AO12" s="102">
        <f>SUMIFS(Datos!$S:$S,Datos!$F:$F,$A12,Datos!$C:$C,AO$1,Datos!$A:$A,$AN$1)</f>
        <v>0</v>
      </c>
      <c r="AP12" s="102">
        <f>SUMIFS(Datos!$S:$S,Datos!$F:$F,$A12,Datos!$C:$C,AP$1,Datos!$A:$A,$AN$1)</f>
        <v>0</v>
      </c>
      <c r="AQ12" s="102">
        <f>SUMIFS(Datos!$S:$S,Datos!$F:$F,$A12,Datos!$C:$C,AQ$1,Datos!$A:$A,$AN$1)</f>
        <v>0</v>
      </c>
      <c r="AR12" s="102">
        <f>SUMIFS(Datos!$S:$S,Datos!$F:$F,$A12,Datos!$C:$C,AR$1,Datos!$A:$A,$AN$1)</f>
        <v>0</v>
      </c>
      <c r="AT12" s="102">
        <f>SUMIFS(Datos!$M:$M,Datos!$A:$A,AN$1,Datos!$F:$F,$A12)</f>
        <v>0</v>
      </c>
      <c r="AU12" s="102">
        <f>SUMIFS(Datos!$R:$R,Datos!$A:$A,AN$1,Datos!$F:$F,$A12)</f>
        <v>0</v>
      </c>
      <c r="AW12" s="102">
        <f>SUMIFS(Datos!$M:$M,Datos!$F:$F,$A12,Datos!$A:$A,$AN$1,Datos!$C:$C,AO$1)</f>
        <v>0</v>
      </c>
      <c r="AX12" s="102">
        <f>SUMIFS(Datos!$M:$M,Datos!$F:$F,$A12,Datos!$A:$A,$AN$1,Datos!$C:$C,AP$1)</f>
        <v>0</v>
      </c>
      <c r="AY12" s="102">
        <f>SUMIFS(Datos!$M:$M,Datos!$F:$F,$A12,Datos!$A:$A,$AN$1,Datos!$C:$C,AQ$1)</f>
        <v>0</v>
      </c>
      <c r="AZ12" s="102">
        <f>SUMIFS(Datos!$M:$M,Datos!$F:$F,$A12,Datos!$A:$A,$AN$1,Datos!$C:$C,AR$1)</f>
        <v>0</v>
      </c>
      <c r="BA12" s="102"/>
      <c r="BB12" s="438">
        <f>SUMIFS(Datos!$R:$R,Datos!$F:$F,$A12,Datos!$A:$A,$AN$1,Datos!$C:$C,AO$1)</f>
        <v>0</v>
      </c>
      <c r="BC12" s="438">
        <f>SUMIFS(Datos!$R:$R,Datos!$F:$F,$A12,Datos!$A:$A,$AN$1,Datos!$C:$C,AP$1)</f>
        <v>0</v>
      </c>
      <c r="BD12" s="438">
        <f>SUMIFS(Datos!$R:$R,Datos!$F:$F,$A12,Datos!$A:$A,$AN$1,Datos!$C:$C,AQ$1)</f>
        <v>0</v>
      </c>
      <c r="BE12" s="438">
        <f>SUMIFS(Datos!$R:$R,Datos!$F:$F,$A12,Datos!$A:$A,$AN$1,Datos!$C:$C,AR$1)</f>
        <v>0</v>
      </c>
    </row>
    <row r="13" spans="1:58" x14ac:dyDescent="0.25">
      <c r="A13" s="36"/>
      <c r="B13" s="258"/>
      <c r="C13" s="36"/>
      <c r="D13" s="284"/>
      <c r="E13" s="36"/>
      <c r="F13" s="36"/>
      <c r="G13" s="408"/>
      <c r="H13" s="36"/>
      <c r="I13" s="36"/>
      <c r="J13" s="36"/>
      <c r="K13" s="36"/>
      <c r="M13" s="353">
        <f>SUMIFS(Datos!$S:$S,Datos!$F:$F,$A13,Datos!$V:$V,M$1,Datos!$A:$A,$Q$1)</f>
        <v>0</v>
      </c>
      <c r="N13" s="353">
        <f>SUMIFS(Datos!$S:$S,Datos!$F:$F,$A13,Datos!$V:$V,N$1,Datos!$A:$A,$Q$1)</f>
        <v>0</v>
      </c>
      <c r="O13" s="353">
        <f>SUMIFS(Datos!$S:$S,Datos!$F:$F,$A13,Datos!$V:$V,O$1,Datos!$A:$A,$Q$1)</f>
        <v>0</v>
      </c>
      <c r="P13" s="353">
        <f>SUMIFS(Datos!$S:$S,Datos!$F:$F,$A13,Datos!$V:$V,P$1,Datos!$A:$A,$Q$1)</f>
        <v>0</v>
      </c>
      <c r="Q13" s="353">
        <f>SUMIFS(Datos!$S:$S,Datos!$A:$A,Q$1,Datos!$F:$F,$A13)</f>
        <v>0</v>
      </c>
      <c r="R13" s="353">
        <f>SUMIFS(Datos!$S:$S,Datos!$F:$F,$A13,Datos!$C:$C,R$1,Datos!$A:$A,$Q$1)</f>
        <v>0</v>
      </c>
      <c r="S13" s="353">
        <f>SUMIFS(Datos!$S:$S,Datos!$F:$F,$A13,Datos!$C:$C,S$1,Datos!$A:$A,$Q$1)</f>
        <v>0</v>
      </c>
      <c r="T13" s="353">
        <f>SUMIFS(Datos!$S:$S,Datos!$F:$F,$A13,Datos!$C:$C,T$1,Datos!$A:$A,$Q$1)</f>
        <v>0</v>
      </c>
      <c r="U13" s="353">
        <f>SUMIFS(Datos!$S:$S,Datos!$F:$F,$A13,Datos!$C:$C,U$1,Datos!$A:$A,$Q$1)</f>
        <v>0</v>
      </c>
      <c r="V13" s="352"/>
      <c r="W13" s="353">
        <f>SUMIFS(Datos!M:M,Datos!A:A,Q$1,Datos!F:F,A13)</f>
        <v>0</v>
      </c>
      <c r="X13" s="444">
        <f>SUMIFS(Datos!R:R,Datos!A:A,Q$1,Datos!F:F,A13)</f>
        <v>0</v>
      </c>
      <c r="Y13" s="442"/>
      <c r="Z13" s="353">
        <f>SUMIFS(Datos!$M:$M,Datos!$F:$F,$A13,Datos!$A:$A,$Q$1,Datos!$C:$C,R$1)</f>
        <v>0</v>
      </c>
      <c r="AA13" s="353">
        <f>SUMIFS(Datos!$M:$M,Datos!$F:$F,$A13,Datos!$A:$A,$Q$1,Datos!$C:$C,S$1)</f>
        <v>0</v>
      </c>
      <c r="AB13" s="353">
        <f>SUMIFS(Datos!$M:$M,Datos!$F:$F,$A13,Datos!$A:$A,$Q$1,Datos!$C:$C,T$1)</f>
        <v>0</v>
      </c>
      <c r="AC13" s="353">
        <f>SUMIFS(Datos!$M:$M,Datos!$F:$F,$A13,Datos!$A:$A,$Q$1,Datos!$C:$C,U$1)</f>
        <v>0</v>
      </c>
      <c r="AD13" s="353"/>
      <c r="AE13" s="444">
        <f>SUMIFS(Datos!$R:$R,Datos!$F:$F,$A13,Datos!$A:$A,$Q$1,Datos!$C:$C,R$1)</f>
        <v>0</v>
      </c>
      <c r="AF13" s="444">
        <f>SUMIFS(Datos!$R:$R,Datos!$F:$F,$A13,Datos!$A:$A,$Q$1,Datos!$C:$C,S$1)</f>
        <v>0</v>
      </c>
      <c r="AG13" s="444">
        <f>SUMIFS(Datos!$R:$R,Datos!$F:$F,$A13,Datos!$A:$A,$Q$1,Datos!$C:$C,T$1)</f>
        <v>0</v>
      </c>
      <c r="AH13" s="444">
        <f>SUMIFS(Datos!$R:$R,Datos!$F:$F,$A13,Datos!$A:$A,$Q$1,Datos!$C:$C,U$1)</f>
        <v>0</v>
      </c>
      <c r="AI13" s="351"/>
      <c r="AJ13" s="102">
        <f>SUMIFS(Datos!$S:$S,Datos!$F:$F,$A13,Datos!$V:$V,AJ$1,Datos!$A:$A,$AN$1)</f>
        <v>0</v>
      </c>
      <c r="AK13" s="102">
        <f>SUMIFS(Datos!$S:$S,Datos!$F:$F,$A13,Datos!$V:$V,AK$1,Datos!$A:$A,$AN$1)</f>
        <v>0</v>
      </c>
      <c r="AL13" s="102">
        <f>SUMIFS(Datos!$S:$S,Datos!$F:$F,$A13,Datos!$V:$V,AL$1,Datos!$A:$A,$AN$1)</f>
        <v>0</v>
      </c>
      <c r="AM13" s="102">
        <f>SUMIFS(Datos!$S:$S,Datos!$F:$F,$A13,Datos!$V:$V,AM$1,Datos!$A:$A,$AN$1)</f>
        <v>0</v>
      </c>
      <c r="AN13" s="102">
        <f>SUMIFS(Datos!$S:$S,Datos!$A:$A,AN$1,Datos!$F:$F,$A13)</f>
        <v>0</v>
      </c>
      <c r="AO13" s="102">
        <f>SUMIFS(Datos!$S:$S,Datos!$F:$F,$A13,Datos!$C:$C,AO$1,Datos!$A:$A,$AN$1)</f>
        <v>0</v>
      </c>
      <c r="AP13" s="102">
        <f>SUMIFS(Datos!$S:$S,Datos!$F:$F,$A13,Datos!$C:$C,AP$1,Datos!$A:$A,$AN$1)</f>
        <v>0</v>
      </c>
      <c r="AQ13" s="102">
        <f>SUMIFS(Datos!$S:$S,Datos!$F:$F,$A13,Datos!$C:$C,AQ$1,Datos!$A:$A,$AN$1)</f>
        <v>0</v>
      </c>
      <c r="AR13" s="102">
        <f>SUMIFS(Datos!$S:$S,Datos!$F:$F,$A13,Datos!$C:$C,AR$1,Datos!$A:$A,$AN$1)</f>
        <v>0</v>
      </c>
      <c r="AT13" s="102">
        <f>SUMIFS(Datos!$M:$M,Datos!$A:$A,AN$1,Datos!$F:$F,$A13)</f>
        <v>0</v>
      </c>
      <c r="AU13" s="102">
        <f>SUMIFS(Datos!$R:$R,Datos!$A:$A,AN$1,Datos!$F:$F,$A13)</f>
        <v>0</v>
      </c>
      <c r="AW13" s="102">
        <f>SUMIFS(Datos!$M:$M,Datos!$F:$F,$A13,Datos!$A:$A,$AN$1,Datos!$C:$C,AO$1)</f>
        <v>0</v>
      </c>
      <c r="AX13" s="102">
        <f>SUMIFS(Datos!$M:$M,Datos!$F:$F,$A13,Datos!$A:$A,$AN$1,Datos!$C:$C,AP$1)</f>
        <v>0</v>
      </c>
      <c r="AY13" s="102">
        <f>SUMIFS(Datos!$M:$M,Datos!$F:$F,$A13,Datos!$A:$A,$AN$1,Datos!$C:$C,AQ$1)</f>
        <v>0</v>
      </c>
      <c r="AZ13" s="102">
        <f>SUMIFS(Datos!$M:$M,Datos!$F:$F,$A13,Datos!$A:$A,$AN$1,Datos!$C:$C,AR$1)</f>
        <v>0</v>
      </c>
      <c r="BA13" s="102"/>
      <c r="BB13" s="438">
        <f>SUMIFS(Datos!$R:$R,Datos!$F:$F,$A13,Datos!$A:$A,$AN$1,Datos!$C:$C,AO$1)</f>
        <v>0</v>
      </c>
      <c r="BC13" s="438">
        <f>SUMIFS(Datos!$R:$R,Datos!$F:$F,$A13,Datos!$A:$A,$AN$1,Datos!$C:$C,AP$1)</f>
        <v>0</v>
      </c>
      <c r="BD13" s="438">
        <f>SUMIFS(Datos!$R:$R,Datos!$F:$F,$A13,Datos!$A:$A,$AN$1,Datos!$C:$C,AQ$1)</f>
        <v>0</v>
      </c>
      <c r="BE13" s="438">
        <f>SUMIFS(Datos!$R:$R,Datos!$F:$F,$A13,Datos!$A:$A,$AN$1,Datos!$C:$C,AR$1)</f>
        <v>0</v>
      </c>
    </row>
    <row r="14" spans="1:58" x14ac:dyDescent="0.25">
      <c r="A14" s="36"/>
      <c r="B14" s="258"/>
      <c r="C14" s="36"/>
      <c r="D14" s="284"/>
      <c r="E14" s="36"/>
      <c r="F14" s="36"/>
      <c r="G14" s="408"/>
      <c r="H14" s="36"/>
      <c r="I14" s="36"/>
      <c r="J14" s="36"/>
      <c r="K14" s="36"/>
      <c r="M14" s="353">
        <f>SUMIFS(Datos!$S:$S,Datos!$F:$F,$A14,Datos!$V:$V,M$1,Datos!$A:$A,$Q$1)</f>
        <v>0</v>
      </c>
      <c r="N14" s="353">
        <f>SUMIFS(Datos!$S:$S,Datos!$F:$F,$A14,Datos!$V:$V,N$1,Datos!$A:$A,$Q$1)</f>
        <v>0</v>
      </c>
      <c r="O14" s="353">
        <f>SUMIFS(Datos!$S:$S,Datos!$F:$F,$A14,Datos!$V:$V,O$1,Datos!$A:$A,$Q$1)</f>
        <v>0</v>
      </c>
      <c r="P14" s="353">
        <f>SUMIFS(Datos!$S:$S,Datos!$F:$F,$A14,Datos!$V:$V,P$1,Datos!$A:$A,$Q$1)</f>
        <v>0</v>
      </c>
      <c r="Q14" s="353">
        <f>SUMIFS(Datos!$S:$S,Datos!$A:$A,Q$1,Datos!$F:$F,$A14)</f>
        <v>0</v>
      </c>
      <c r="R14" s="353">
        <f>SUMIFS(Datos!$S:$S,Datos!$F:$F,$A14,Datos!$C:$C,R$1,Datos!$A:$A,$Q$1)</f>
        <v>0</v>
      </c>
      <c r="S14" s="353">
        <f>SUMIFS(Datos!$S:$S,Datos!$F:$F,$A14,Datos!$C:$C,S$1,Datos!$A:$A,$Q$1)</f>
        <v>0</v>
      </c>
      <c r="T14" s="353">
        <f>SUMIFS(Datos!$S:$S,Datos!$F:$F,$A14,Datos!$C:$C,T$1,Datos!$A:$A,$Q$1)</f>
        <v>0</v>
      </c>
      <c r="U14" s="353">
        <f>SUMIFS(Datos!$S:$S,Datos!$F:$F,$A14,Datos!$C:$C,U$1,Datos!$A:$A,$Q$1)</f>
        <v>0</v>
      </c>
      <c r="V14" s="352"/>
      <c r="W14" s="353">
        <f>SUMIFS(Datos!M:M,Datos!A:A,Q$1,Datos!F:F,A14)</f>
        <v>0</v>
      </c>
      <c r="X14" s="444">
        <f>SUMIFS(Datos!R:R,Datos!A:A,Q$1,Datos!F:F,A14)</f>
        <v>0</v>
      </c>
      <c r="Y14" s="442"/>
      <c r="Z14" s="353">
        <f>SUMIFS(Datos!$M:$M,Datos!$F:$F,$A14,Datos!$A:$A,$Q$1,Datos!$C:$C,R$1)</f>
        <v>0</v>
      </c>
      <c r="AA14" s="353">
        <f>SUMIFS(Datos!$M:$M,Datos!$F:$F,$A14,Datos!$A:$A,$Q$1,Datos!$C:$C,S$1)</f>
        <v>0</v>
      </c>
      <c r="AB14" s="353">
        <f>SUMIFS(Datos!$M:$M,Datos!$F:$F,$A14,Datos!$A:$A,$Q$1,Datos!$C:$C,T$1)</f>
        <v>0</v>
      </c>
      <c r="AC14" s="353">
        <f>SUMIFS(Datos!$M:$M,Datos!$F:$F,$A14,Datos!$A:$A,$Q$1,Datos!$C:$C,U$1)</f>
        <v>0</v>
      </c>
      <c r="AD14" s="353"/>
      <c r="AE14" s="444">
        <f>SUMIFS(Datos!$R:$R,Datos!$F:$F,$A14,Datos!$A:$A,$Q$1,Datos!$C:$C,R$1)</f>
        <v>0</v>
      </c>
      <c r="AF14" s="444">
        <f>SUMIFS(Datos!$R:$R,Datos!$F:$F,$A14,Datos!$A:$A,$Q$1,Datos!$C:$C,S$1)</f>
        <v>0</v>
      </c>
      <c r="AG14" s="444">
        <f>SUMIFS(Datos!$R:$R,Datos!$F:$F,$A14,Datos!$A:$A,$Q$1,Datos!$C:$C,T$1)</f>
        <v>0</v>
      </c>
      <c r="AH14" s="444">
        <f>SUMIFS(Datos!$R:$R,Datos!$F:$F,$A14,Datos!$A:$A,$Q$1,Datos!$C:$C,U$1)</f>
        <v>0</v>
      </c>
      <c r="AI14" s="351"/>
      <c r="AJ14" s="102">
        <f>SUMIFS(Datos!$S:$S,Datos!$F:$F,$A14,Datos!$V:$V,AJ$1,Datos!$A:$A,$AN$1)</f>
        <v>0</v>
      </c>
      <c r="AK14" s="102">
        <f>SUMIFS(Datos!$S:$S,Datos!$F:$F,$A14,Datos!$V:$V,AK$1,Datos!$A:$A,$AN$1)</f>
        <v>0</v>
      </c>
      <c r="AL14" s="102">
        <f>SUMIFS(Datos!$S:$S,Datos!$F:$F,$A14,Datos!$V:$V,AL$1,Datos!$A:$A,$AN$1)</f>
        <v>0</v>
      </c>
      <c r="AM14" s="102">
        <f>SUMIFS(Datos!$S:$S,Datos!$F:$F,$A14,Datos!$V:$V,AM$1,Datos!$A:$A,$AN$1)</f>
        <v>0</v>
      </c>
      <c r="AN14" s="102">
        <f>SUMIFS(Datos!$S:$S,Datos!$A:$A,AN$1,Datos!$F:$F,$A14)</f>
        <v>0</v>
      </c>
      <c r="AO14" s="102">
        <f>SUMIFS(Datos!$S:$S,Datos!$F:$F,$A14,Datos!$C:$C,AO$1,Datos!$A:$A,$AN$1)</f>
        <v>0</v>
      </c>
      <c r="AP14" s="102">
        <f>SUMIFS(Datos!$S:$S,Datos!$F:$F,$A14,Datos!$C:$C,AP$1,Datos!$A:$A,$AN$1)</f>
        <v>0</v>
      </c>
      <c r="AQ14" s="102">
        <f>SUMIFS(Datos!$S:$S,Datos!$F:$F,$A14,Datos!$C:$C,AQ$1,Datos!$A:$A,$AN$1)</f>
        <v>0</v>
      </c>
      <c r="AR14" s="102">
        <f>SUMIFS(Datos!$S:$S,Datos!$F:$F,$A14,Datos!$C:$C,AR$1,Datos!$A:$A,$AN$1)</f>
        <v>0</v>
      </c>
      <c r="AT14" s="102">
        <f>SUMIFS(Datos!$M:$M,Datos!$A:$A,AN$1,Datos!$F:$F,$A14)</f>
        <v>0</v>
      </c>
      <c r="AU14" s="102">
        <f>SUMIFS(Datos!$R:$R,Datos!$A:$A,AN$1,Datos!$F:$F,$A14)</f>
        <v>0</v>
      </c>
      <c r="AW14" s="102">
        <f>SUMIFS(Datos!$M:$M,Datos!$F:$F,$A14,Datos!$A:$A,$AN$1,Datos!$C:$C,AO$1)</f>
        <v>0</v>
      </c>
      <c r="AX14" s="102">
        <f>SUMIFS(Datos!$M:$M,Datos!$F:$F,$A14,Datos!$A:$A,$AN$1,Datos!$C:$C,AP$1)</f>
        <v>0</v>
      </c>
      <c r="AY14" s="102">
        <f>SUMIFS(Datos!$M:$M,Datos!$F:$F,$A14,Datos!$A:$A,$AN$1,Datos!$C:$C,AQ$1)</f>
        <v>0</v>
      </c>
      <c r="AZ14" s="102">
        <f>SUMIFS(Datos!$M:$M,Datos!$F:$F,$A14,Datos!$A:$A,$AN$1,Datos!$C:$C,AR$1)</f>
        <v>0</v>
      </c>
      <c r="BA14" s="102"/>
      <c r="BB14" s="438">
        <f>SUMIFS(Datos!$R:$R,Datos!$F:$F,$A14,Datos!$A:$A,$AN$1,Datos!$C:$C,AO$1)</f>
        <v>0</v>
      </c>
      <c r="BC14" s="438">
        <f>SUMIFS(Datos!$R:$R,Datos!$F:$F,$A14,Datos!$A:$A,$AN$1,Datos!$C:$C,AP$1)</f>
        <v>0</v>
      </c>
      <c r="BD14" s="438">
        <f>SUMIFS(Datos!$R:$R,Datos!$F:$F,$A14,Datos!$A:$A,$AN$1,Datos!$C:$C,AQ$1)</f>
        <v>0</v>
      </c>
      <c r="BE14" s="438">
        <f>SUMIFS(Datos!$R:$R,Datos!$F:$F,$A14,Datos!$A:$A,$AN$1,Datos!$C:$C,AR$1)</f>
        <v>0</v>
      </c>
    </row>
    <row r="15" spans="1:58" x14ac:dyDescent="0.25">
      <c r="A15" s="36"/>
      <c r="B15" s="258"/>
      <c r="C15" s="36"/>
      <c r="D15" s="284"/>
      <c r="E15" s="36"/>
      <c r="F15" s="36"/>
      <c r="G15" s="408"/>
      <c r="H15" s="36"/>
      <c r="I15" s="36"/>
      <c r="J15" s="36"/>
      <c r="K15" s="36"/>
      <c r="M15" s="353">
        <f>SUMIFS(Datos!$S:$S,Datos!$F:$F,$A15,Datos!$V:$V,M$1,Datos!$A:$A,$Q$1)</f>
        <v>0</v>
      </c>
      <c r="N15" s="353">
        <f>SUMIFS(Datos!$S:$S,Datos!$F:$F,$A15,Datos!$V:$V,N$1,Datos!$A:$A,$Q$1)</f>
        <v>0</v>
      </c>
      <c r="O15" s="353">
        <f>SUMIFS(Datos!$S:$S,Datos!$F:$F,$A15,Datos!$V:$V,O$1,Datos!$A:$A,$Q$1)</f>
        <v>0</v>
      </c>
      <c r="P15" s="353">
        <f>SUMIFS(Datos!$S:$S,Datos!$F:$F,$A15,Datos!$V:$V,P$1,Datos!$A:$A,$Q$1)</f>
        <v>0</v>
      </c>
      <c r="Q15" s="353">
        <f>SUMIFS(Datos!$S:$S,Datos!$A:$A,Q$1,Datos!$F:$F,$A15)</f>
        <v>0</v>
      </c>
      <c r="R15" s="353">
        <f>SUMIFS(Datos!$S:$S,Datos!$F:$F,$A15,Datos!$C:$C,R$1,Datos!$A:$A,$Q$1)</f>
        <v>0</v>
      </c>
      <c r="S15" s="353">
        <f>SUMIFS(Datos!$S:$S,Datos!$F:$F,$A15,Datos!$C:$C,S$1,Datos!$A:$A,$Q$1)</f>
        <v>0</v>
      </c>
      <c r="T15" s="353">
        <f>SUMIFS(Datos!$S:$S,Datos!$F:$F,$A15,Datos!$C:$C,T$1,Datos!$A:$A,$Q$1)</f>
        <v>0</v>
      </c>
      <c r="U15" s="353">
        <f>SUMIFS(Datos!$S:$S,Datos!$F:$F,$A15,Datos!$C:$C,U$1,Datos!$A:$A,$Q$1)</f>
        <v>0</v>
      </c>
      <c r="V15" s="352"/>
      <c r="W15" s="353">
        <f>SUMIFS(Datos!M:M,Datos!A:A,Q$1,Datos!F:F,A15)</f>
        <v>0</v>
      </c>
      <c r="X15" s="444">
        <f>SUMIFS(Datos!R:R,Datos!A:A,Q$1,Datos!F:F,A15)</f>
        <v>0</v>
      </c>
      <c r="Y15" s="442"/>
      <c r="Z15" s="353">
        <f>SUMIFS(Datos!$M:$M,Datos!$F:$F,$A15,Datos!$A:$A,$Q$1,Datos!$C:$C,R$1)</f>
        <v>0</v>
      </c>
      <c r="AA15" s="353">
        <f>SUMIFS(Datos!$M:$M,Datos!$F:$F,$A15,Datos!$A:$A,$Q$1,Datos!$C:$C,S$1)</f>
        <v>0</v>
      </c>
      <c r="AB15" s="353">
        <f>SUMIFS(Datos!$M:$M,Datos!$F:$F,$A15,Datos!$A:$A,$Q$1,Datos!$C:$C,T$1)</f>
        <v>0</v>
      </c>
      <c r="AC15" s="353">
        <f>SUMIFS(Datos!$M:$M,Datos!$F:$F,$A15,Datos!$A:$A,$Q$1,Datos!$C:$C,U$1)</f>
        <v>0</v>
      </c>
      <c r="AD15" s="353"/>
      <c r="AE15" s="444">
        <f>SUMIFS(Datos!$R:$R,Datos!$F:$F,$A15,Datos!$A:$A,$Q$1,Datos!$C:$C,R$1)</f>
        <v>0</v>
      </c>
      <c r="AF15" s="444">
        <f>SUMIFS(Datos!$R:$R,Datos!$F:$F,$A15,Datos!$A:$A,$Q$1,Datos!$C:$C,S$1)</f>
        <v>0</v>
      </c>
      <c r="AG15" s="444">
        <f>SUMIFS(Datos!$R:$R,Datos!$F:$F,$A15,Datos!$A:$A,$Q$1,Datos!$C:$C,T$1)</f>
        <v>0</v>
      </c>
      <c r="AH15" s="444">
        <f>SUMIFS(Datos!$R:$R,Datos!$F:$F,$A15,Datos!$A:$A,$Q$1,Datos!$C:$C,U$1)</f>
        <v>0</v>
      </c>
      <c r="AI15" s="351"/>
      <c r="AJ15" s="102">
        <f>SUMIFS(Datos!$S:$S,Datos!$F:$F,$A15,Datos!$V:$V,AJ$1,Datos!$A:$A,$AN$1)</f>
        <v>0</v>
      </c>
      <c r="AK15" s="102">
        <f>SUMIFS(Datos!$S:$S,Datos!$F:$F,$A15,Datos!$V:$V,AK$1,Datos!$A:$A,$AN$1)</f>
        <v>0</v>
      </c>
      <c r="AL15" s="102">
        <f>SUMIFS(Datos!$S:$S,Datos!$F:$F,$A15,Datos!$V:$V,AL$1,Datos!$A:$A,$AN$1)</f>
        <v>0</v>
      </c>
      <c r="AM15" s="102">
        <f>SUMIFS(Datos!$S:$S,Datos!$F:$F,$A15,Datos!$V:$V,AM$1,Datos!$A:$A,$AN$1)</f>
        <v>0</v>
      </c>
      <c r="AN15" s="102">
        <f>SUMIFS(Datos!$S:$S,Datos!$A:$A,AN$1,Datos!$F:$F,$A15)</f>
        <v>0</v>
      </c>
      <c r="AO15" s="102">
        <f>SUMIFS(Datos!$S:$S,Datos!$F:$F,$A15,Datos!$C:$C,AO$1,Datos!$A:$A,$AN$1)</f>
        <v>0</v>
      </c>
      <c r="AP15" s="102">
        <f>SUMIFS(Datos!$S:$S,Datos!$F:$F,$A15,Datos!$C:$C,AP$1,Datos!$A:$A,$AN$1)</f>
        <v>0</v>
      </c>
      <c r="AQ15" s="102">
        <f>SUMIFS(Datos!$S:$S,Datos!$F:$F,$A15,Datos!$C:$C,AQ$1,Datos!$A:$A,$AN$1)</f>
        <v>0</v>
      </c>
      <c r="AR15" s="102">
        <f>SUMIFS(Datos!$S:$S,Datos!$F:$F,$A15,Datos!$C:$C,AR$1,Datos!$A:$A,$AN$1)</f>
        <v>0</v>
      </c>
      <c r="AT15" s="102">
        <f>SUMIFS(Datos!$M:$M,Datos!$A:$A,AN$1,Datos!$F:$F,$A15)</f>
        <v>0</v>
      </c>
      <c r="AU15" s="102">
        <f>SUMIFS(Datos!$R:$R,Datos!$A:$A,AN$1,Datos!$F:$F,$A15)</f>
        <v>0</v>
      </c>
      <c r="AW15" s="102">
        <f>SUMIFS(Datos!$M:$M,Datos!$F:$F,$A15,Datos!$A:$A,$AN$1,Datos!$C:$C,AO$1)</f>
        <v>0</v>
      </c>
      <c r="AX15" s="102">
        <f>SUMIFS(Datos!$M:$M,Datos!$F:$F,$A15,Datos!$A:$A,$AN$1,Datos!$C:$C,AP$1)</f>
        <v>0</v>
      </c>
      <c r="AY15" s="102">
        <f>SUMIFS(Datos!$M:$M,Datos!$F:$F,$A15,Datos!$A:$A,$AN$1,Datos!$C:$C,AQ$1)</f>
        <v>0</v>
      </c>
      <c r="AZ15" s="102">
        <f>SUMIFS(Datos!$M:$M,Datos!$F:$F,$A15,Datos!$A:$A,$AN$1,Datos!$C:$C,AR$1)</f>
        <v>0</v>
      </c>
      <c r="BA15" s="102"/>
      <c r="BB15" s="438">
        <f>SUMIFS(Datos!$R:$R,Datos!$F:$F,$A15,Datos!$A:$A,$AN$1,Datos!$C:$C,AO$1)</f>
        <v>0</v>
      </c>
      <c r="BC15" s="438">
        <f>SUMIFS(Datos!$R:$R,Datos!$F:$F,$A15,Datos!$A:$A,$AN$1,Datos!$C:$C,AP$1)</f>
        <v>0</v>
      </c>
      <c r="BD15" s="438">
        <f>SUMIFS(Datos!$R:$R,Datos!$F:$F,$A15,Datos!$A:$A,$AN$1,Datos!$C:$C,AQ$1)</f>
        <v>0</v>
      </c>
      <c r="BE15" s="438">
        <f>SUMIFS(Datos!$R:$R,Datos!$F:$F,$A15,Datos!$A:$A,$AN$1,Datos!$C:$C,AR$1)</f>
        <v>0</v>
      </c>
    </row>
    <row r="16" spans="1:58" x14ac:dyDescent="0.25">
      <c r="A16" s="36"/>
      <c r="B16" s="258"/>
      <c r="C16" s="36"/>
      <c r="D16" s="284"/>
      <c r="E16" s="36"/>
      <c r="F16" s="36"/>
      <c r="G16" s="408"/>
      <c r="H16" s="36"/>
      <c r="I16" s="36"/>
      <c r="J16" s="36"/>
      <c r="K16" s="36"/>
      <c r="M16" s="353">
        <f>SUMIFS(Datos!$S:$S,Datos!$F:$F,$A16,Datos!$V:$V,M$1,Datos!$A:$A,$Q$1)</f>
        <v>0</v>
      </c>
      <c r="N16" s="353">
        <f>SUMIFS(Datos!$S:$S,Datos!$F:$F,$A16,Datos!$V:$V,N$1,Datos!$A:$A,$Q$1)</f>
        <v>0</v>
      </c>
      <c r="O16" s="353">
        <f>SUMIFS(Datos!$S:$S,Datos!$F:$F,$A16,Datos!$V:$V,O$1,Datos!$A:$A,$Q$1)</f>
        <v>0</v>
      </c>
      <c r="P16" s="353">
        <f>SUMIFS(Datos!$S:$S,Datos!$F:$F,$A16,Datos!$V:$V,P$1,Datos!$A:$A,$Q$1)</f>
        <v>0</v>
      </c>
      <c r="Q16" s="353">
        <f>SUMIFS(Datos!$S:$S,Datos!$A:$A,Q$1,Datos!$F:$F,$A16)</f>
        <v>0</v>
      </c>
      <c r="R16" s="353">
        <f>SUMIFS(Datos!$S:$S,Datos!$F:$F,$A16,Datos!$C:$C,R$1,Datos!$A:$A,$Q$1)</f>
        <v>0</v>
      </c>
      <c r="S16" s="353">
        <f>SUMIFS(Datos!$S:$S,Datos!$F:$F,$A16,Datos!$C:$C,S$1,Datos!$A:$A,$Q$1)</f>
        <v>0</v>
      </c>
      <c r="T16" s="353">
        <f>SUMIFS(Datos!$S:$S,Datos!$F:$F,$A16,Datos!$C:$C,T$1,Datos!$A:$A,$Q$1)</f>
        <v>0</v>
      </c>
      <c r="U16" s="353">
        <f>SUMIFS(Datos!$S:$S,Datos!$F:$F,$A16,Datos!$C:$C,U$1,Datos!$A:$A,$Q$1)</f>
        <v>0</v>
      </c>
      <c r="V16" s="352"/>
      <c r="W16" s="353">
        <f>SUMIFS(Datos!M:M,Datos!A:A,Q$1,Datos!F:F,A16)</f>
        <v>0</v>
      </c>
      <c r="X16" s="444">
        <f>SUMIFS(Datos!R:R,Datos!A:A,Q$1,Datos!F:F,A16)</f>
        <v>0</v>
      </c>
      <c r="Y16" s="442"/>
      <c r="Z16" s="353">
        <f>SUMIFS(Datos!$M:$M,Datos!$F:$F,$A16,Datos!$A:$A,$Q$1,Datos!$C:$C,R$1)</f>
        <v>0</v>
      </c>
      <c r="AA16" s="353">
        <f>SUMIFS(Datos!$M:$M,Datos!$F:$F,$A16,Datos!$A:$A,$Q$1,Datos!$C:$C,S$1)</f>
        <v>0</v>
      </c>
      <c r="AB16" s="353">
        <f>SUMIFS(Datos!$M:$M,Datos!$F:$F,$A16,Datos!$A:$A,$Q$1,Datos!$C:$C,T$1)</f>
        <v>0</v>
      </c>
      <c r="AC16" s="353">
        <f>SUMIFS(Datos!$M:$M,Datos!$F:$F,$A16,Datos!$A:$A,$Q$1,Datos!$C:$C,U$1)</f>
        <v>0</v>
      </c>
      <c r="AD16" s="353"/>
      <c r="AE16" s="444">
        <f>SUMIFS(Datos!$R:$R,Datos!$F:$F,$A16,Datos!$A:$A,$Q$1,Datos!$C:$C,R$1)</f>
        <v>0</v>
      </c>
      <c r="AF16" s="444">
        <f>SUMIFS(Datos!$R:$R,Datos!$F:$F,$A16,Datos!$A:$A,$Q$1,Datos!$C:$C,S$1)</f>
        <v>0</v>
      </c>
      <c r="AG16" s="444">
        <f>SUMIFS(Datos!$R:$R,Datos!$F:$F,$A16,Datos!$A:$A,$Q$1,Datos!$C:$C,T$1)</f>
        <v>0</v>
      </c>
      <c r="AH16" s="444">
        <f>SUMIFS(Datos!$R:$R,Datos!$F:$F,$A16,Datos!$A:$A,$Q$1,Datos!$C:$C,U$1)</f>
        <v>0</v>
      </c>
      <c r="AI16" s="351"/>
      <c r="AJ16" s="102">
        <f>SUMIFS(Datos!$S:$S,Datos!$F:$F,$A16,Datos!$V:$V,AJ$1,Datos!$A:$A,$AN$1)</f>
        <v>0</v>
      </c>
      <c r="AK16" s="102">
        <f>SUMIFS(Datos!$S:$S,Datos!$F:$F,$A16,Datos!$V:$V,AK$1,Datos!$A:$A,$AN$1)</f>
        <v>0</v>
      </c>
      <c r="AL16" s="102">
        <f>SUMIFS(Datos!$S:$S,Datos!$F:$F,$A16,Datos!$V:$V,AL$1,Datos!$A:$A,$AN$1)</f>
        <v>0</v>
      </c>
      <c r="AM16" s="102">
        <f>SUMIFS(Datos!$S:$S,Datos!$F:$F,$A16,Datos!$V:$V,AM$1,Datos!$A:$A,$AN$1)</f>
        <v>0</v>
      </c>
      <c r="AN16" s="102">
        <f>SUMIFS(Datos!$S:$S,Datos!$A:$A,AN$1,Datos!$F:$F,$A16)</f>
        <v>0</v>
      </c>
      <c r="AO16" s="102">
        <f>SUMIFS(Datos!$S:$S,Datos!$F:$F,$A16,Datos!$C:$C,AO$1,Datos!$A:$A,$AN$1)</f>
        <v>0</v>
      </c>
      <c r="AP16" s="102">
        <f>SUMIFS(Datos!$S:$S,Datos!$F:$F,$A16,Datos!$C:$C,AP$1,Datos!$A:$A,$AN$1)</f>
        <v>0</v>
      </c>
      <c r="AQ16" s="102">
        <f>SUMIFS(Datos!$S:$S,Datos!$F:$F,$A16,Datos!$C:$C,AQ$1,Datos!$A:$A,$AN$1)</f>
        <v>0</v>
      </c>
      <c r="AR16" s="102">
        <f>SUMIFS(Datos!$S:$S,Datos!$F:$F,$A16,Datos!$C:$C,AR$1,Datos!$A:$A,$AN$1)</f>
        <v>0</v>
      </c>
      <c r="AT16" s="102">
        <f>SUMIFS(Datos!$M:$M,Datos!$A:$A,AN$1,Datos!$F:$F,$A16)</f>
        <v>0</v>
      </c>
      <c r="AU16" s="102">
        <f>SUMIFS(Datos!$R:$R,Datos!$A:$A,AN$1,Datos!$F:$F,$A16)</f>
        <v>0</v>
      </c>
      <c r="AW16" s="102">
        <f>SUMIFS(Datos!$M:$M,Datos!$F:$F,$A16,Datos!$A:$A,$AN$1,Datos!$C:$C,AO$1)</f>
        <v>0</v>
      </c>
      <c r="AX16" s="102">
        <f>SUMIFS(Datos!$M:$M,Datos!$F:$F,$A16,Datos!$A:$A,$AN$1,Datos!$C:$C,AP$1)</f>
        <v>0</v>
      </c>
      <c r="AY16" s="102">
        <f>SUMIFS(Datos!$M:$M,Datos!$F:$F,$A16,Datos!$A:$A,$AN$1,Datos!$C:$C,AQ$1)</f>
        <v>0</v>
      </c>
      <c r="AZ16" s="102">
        <f>SUMIFS(Datos!$M:$M,Datos!$F:$F,$A16,Datos!$A:$A,$AN$1,Datos!$C:$C,AR$1)</f>
        <v>0</v>
      </c>
      <c r="BA16" s="102"/>
      <c r="BB16" s="438">
        <f>SUMIFS(Datos!$R:$R,Datos!$F:$F,$A16,Datos!$A:$A,$AN$1,Datos!$C:$C,AO$1)</f>
        <v>0</v>
      </c>
      <c r="BC16" s="438">
        <f>SUMIFS(Datos!$R:$R,Datos!$F:$F,$A16,Datos!$A:$A,$AN$1,Datos!$C:$C,AP$1)</f>
        <v>0</v>
      </c>
      <c r="BD16" s="438">
        <f>SUMIFS(Datos!$R:$R,Datos!$F:$F,$A16,Datos!$A:$A,$AN$1,Datos!$C:$C,AQ$1)</f>
        <v>0</v>
      </c>
      <c r="BE16" s="438">
        <f>SUMIFS(Datos!$R:$R,Datos!$F:$F,$A16,Datos!$A:$A,$AN$1,Datos!$C:$C,AR$1)</f>
        <v>0</v>
      </c>
    </row>
    <row r="17" spans="1:57" x14ac:dyDescent="0.25">
      <c r="A17" s="36"/>
      <c r="B17" s="36"/>
      <c r="C17" s="36"/>
      <c r="D17" s="284"/>
      <c r="E17" s="36"/>
      <c r="F17" s="36"/>
      <c r="G17" s="408"/>
      <c r="H17" s="36"/>
      <c r="I17" s="36"/>
      <c r="J17" s="36"/>
      <c r="K17" s="36"/>
      <c r="M17" s="353">
        <f>SUMIFS(Datos!$S:$S,Datos!$F:$F,$A17,Datos!$V:$V,M$1,Datos!$A:$A,$Q$1)</f>
        <v>0</v>
      </c>
      <c r="N17" s="353">
        <f>SUMIFS(Datos!$S:$S,Datos!$F:$F,$A17,Datos!$V:$V,N$1,Datos!$A:$A,$Q$1)</f>
        <v>0</v>
      </c>
      <c r="O17" s="353">
        <f>SUMIFS(Datos!$S:$S,Datos!$F:$F,$A17,Datos!$V:$V,O$1,Datos!$A:$A,$Q$1)</f>
        <v>0</v>
      </c>
      <c r="P17" s="353">
        <f>SUMIFS(Datos!$S:$S,Datos!$F:$F,$A17,Datos!$V:$V,P$1,Datos!$A:$A,$Q$1)</f>
        <v>0</v>
      </c>
      <c r="Q17" s="353">
        <f>SUMIFS(Datos!$S:$S,Datos!$A:$A,Q$1,Datos!$F:$F,$A17)</f>
        <v>0</v>
      </c>
      <c r="R17" s="353">
        <f>SUMIFS(Datos!$S:$S,Datos!$F:$F,$A17,Datos!$C:$C,R$1,Datos!$A:$A,$Q$1)</f>
        <v>0</v>
      </c>
      <c r="S17" s="353">
        <f>SUMIFS(Datos!$S:$S,Datos!$F:$F,$A17,Datos!$C:$C,S$1,Datos!$A:$A,$Q$1)</f>
        <v>0</v>
      </c>
      <c r="T17" s="353">
        <f>SUMIFS(Datos!$S:$S,Datos!$F:$F,$A17,Datos!$C:$C,T$1,Datos!$A:$A,$Q$1)</f>
        <v>0</v>
      </c>
      <c r="U17" s="353">
        <f>SUMIFS(Datos!$S:$S,Datos!$F:$F,$A17,Datos!$C:$C,U$1,Datos!$A:$A,$Q$1)</f>
        <v>0</v>
      </c>
      <c r="V17" s="352"/>
      <c r="W17" s="353">
        <f>SUMIFS(Datos!M:M,Datos!A:A,Q$1,Datos!F:F,A17)</f>
        <v>0</v>
      </c>
      <c r="X17" s="444">
        <f>SUMIFS(Datos!R:R,Datos!A:A,Q$1,Datos!F:F,A17)</f>
        <v>0</v>
      </c>
      <c r="Y17" s="442"/>
      <c r="Z17" s="353">
        <f>SUMIFS(Datos!$M:$M,Datos!$F:$F,$A17,Datos!$A:$A,$Q$1,Datos!$C:$C,R$1)</f>
        <v>0</v>
      </c>
      <c r="AA17" s="353">
        <f>SUMIFS(Datos!$M:$M,Datos!$F:$F,$A17,Datos!$A:$A,$Q$1,Datos!$C:$C,S$1)</f>
        <v>0</v>
      </c>
      <c r="AB17" s="353">
        <f>SUMIFS(Datos!$M:$M,Datos!$F:$F,$A17,Datos!$A:$A,$Q$1,Datos!$C:$C,T$1)</f>
        <v>0</v>
      </c>
      <c r="AC17" s="353">
        <f>SUMIFS(Datos!$M:$M,Datos!$F:$F,$A17,Datos!$A:$A,$Q$1,Datos!$C:$C,U$1)</f>
        <v>0</v>
      </c>
      <c r="AD17" s="353"/>
      <c r="AE17" s="444">
        <f>SUMIFS(Datos!$R:$R,Datos!$F:$F,$A17,Datos!$A:$A,$Q$1,Datos!$C:$C,R$1)</f>
        <v>0</v>
      </c>
      <c r="AF17" s="444">
        <f>SUMIFS(Datos!$R:$R,Datos!$F:$F,$A17,Datos!$A:$A,$Q$1,Datos!$C:$C,S$1)</f>
        <v>0</v>
      </c>
      <c r="AG17" s="444">
        <f>SUMIFS(Datos!$R:$R,Datos!$F:$F,$A17,Datos!$A:$A,$Q$1,Datos!$C:$C,T$1)</f>
        <v>0</v>
      </c>
      <c r="AH17" s="444">
        <f>SUMIFS(Datos!$R:$R,Datos!$F:$F,$A17,Datos!$A:$A,$Q$1,Datos!$C:$C,U$1)</f>
        <v>0</v>
      </c>
      <c r="AI17" s="351"/>
      <c r="AJ17" s="102">
        <f>SUMIFS(Datos!$S:$S,Datos!$F:$F,$A17,Datos!$V:$V,AJ$1,Datos!$A:$A,$AN$1)</f>
        <v>0</v>
      </c>
      <c r="AK17" s="102">
        <f>SUMIFS(Datos!$S:$S,Datos!$F:$F,$A17,Datos!$V:$V,AK$1,Datos!$A:$A,$AN$1)</f>
        <v>0</v>
      </c>
      <c r="AL17" s="102">
        <f>SUMIFS(Datos!$S:$S,Datos!$F:$F,$A17,Datos!$V:$V,AL$1,Datos!$A:$A,$AN$1)</f>
        <v>0</v>
      </c>
      <c r="AM17" s="102">
        <f>SUMIFS(Datos!$S:$S,Datos!$F:$F,$A17,Datos!$V:$V,AM$1,Datos!$A:$A,$AN$1)</f>
        <v>0</v>
      </c>
      <c r="AN17" s="102">
        <f>SUMIFS(Datos!$S:$S,Datos!$A:$A,AN$1,Datos!$F:$F,$A17)</f>
        <v>0</v>
      </c>
      <c r="AO17" s="102">
        <f>SUMIFS(Datos!$S:$S,Datos!$F:$F,$A17,Datos!$C:$C,AO$1,Datos!$A:$A,$AN$1)</f>
        <v>0</v>
      </c>
      <c r="AP17" s="102">
        <f>SUMIFS(Datos!$S:$S,Datos!$F:$F,$A17,Datos!$C:$C,AP$1,Datos!$A:$A,$AN$1)</f>
        <v>0</v>
      </c>
      <c r="AQ17" s="102">
        <f>SUMIFS(Datos!$S:$S,Datos!$F:$F,$A17,Datos!$C:$C,AQ$1,Datos!$A:$A,$AN$1)</f>
        <v>0</v>
      </c>
      <c r="AR17" s="102">
        <f>SUMIFS(Datos!$S:$S,Datos!$F:$F,$A17,Datos!$C:$C,AR$1,Datos!$A:$A,$AN$1)</f>
        <v>0</v>
      </c>
      <c r="AT17" s="102">
        <f>SUMIFS(Datos!$M:$M,Datos!$A:$A,AN$1,Datos!$F:$F,$A17)</f>
        <v>0</v>
      </c>
      <c r="AU17" s="102">
        <f>SUMIFS(Datos!$R:$R,Datos!$A:$A,AN$1,Datos!$F:$F,$A17)</f>
        <v>0</v>
      </c>
      <c r="AW17" s="102">
        <f>SUMIFS(Datos!$M:$M,Datos!$F:$F,$A17,Datos!$A:$A,$AN$1,Datos!$C:$C,AO$1)</f>
        <v>0</v>
      </c>
      <c r="AX17" s="102">
        <f>SUMIFS(Datos!$M:$M,Datos!$F:$F,$A17,Datos!$A:$A,$AN$1,Datos!$C:$C,AP$1)</f>
        <v>0</v>
      </c>
      <c r="AY17" s="102">
        <f>SUMIFS(Datos!$M:$M,Datos!$F:$F,$A17,Datos!$A:$A,$AN$1,Datos!$C:$C,AQ$1)</f>
        <v>0</v>
      </c>
      <c r="AZ17" s="102">
        <f>SUMIFS(Datos!$M:$M,Datos!$F:$F,$A17,Datos!$A:$A,$AN$1,Datos!$C:$C,AR$1)</f>
        <v>0</v>
      </c>
      <c r="BA17" s="102"/>
      <c r="BB17" s="438">
        <f>SUMIFS(Datos!$R:$R,Datos!$F:$F,$A17,Datos!$A:$A,$AN$1,Datos!$C:$C,AO$1)</f>
        <v>0</v>
      </c>
      <c r="BC17" s="438">
        <f>SUMIFS(Datos!$R:$R,Datos!$F:$F,$A17,Datos!$A:$A,$AN$1,Datos!$C:$C,AP$1)</f>
        <v>0</v>
      </c>
      <c r="BD17" s="438">
        <f>SUMIFS(Datos!$R:$R,Datos!$F:$F,$A17,Datos!$A:$A,$AN$1,Datos!$C:$C,AQ$1)</f>
        <v>0</v>
      </c>
      <c r="BE17" s="438">
        <f>SUMIFS(Datos!$R:$R,Datos!$F:$F,$A17,Datos!$A:$A,$AN$1,Datos!$C:$C,AR$1)</f>
        <v>0</v>
      </c>
    </row>
    <row r="18" spans="1:57" x14ac:dyDescent="0.25">
      <c r="A18" s="36"/>
      <c r="B18" s="36"/>
      <c r="C18" s="36"/>
      <c r="D18" s="284"/>
      <c r="E18" s="36"/>
      <c r="F18" s="36"/>
      <c r="G18" s="408"/>
      <c r="H18" s="36"/>
      <c r="I18" s="36"/>
      <c r="J18" s="36"/>
      <c r="K18" s="36"/>
      <c r="M18" s="353">
        <f>SUMIFS(Datos!$S:$S,Datos!$F:$F,$A18,Datos!$V:$V,M$1,Datos!$A:$A,$Q$1)</f>
        <v>0</v>
      </c>
      <c r="N18" s="353">
        <f>SUMIFS(Datos!$S:$S,Datos!$F:$F,$A18,Datos!$V:$V,N$1,Datos!$A:$A,$Q$1)</f>
        <v>0</v>
      </c>
      <c r="O18" s="353">
        <f>SUMIFS(Datos!$S:$S,Datos!$F:$F,$A18,Datos!$V:$V,O$1,Datos!$A:$A,$Q$1)</f>
        <v>0</v>
      </c>
      <c r="P18" s="353">
        <f>SUMIFS(Datos!$S:$S,Datos!$F:$F,$A18,Datos!$V:$V,P$1,Datos!$A:$A,$Q$1)</f>
        <v>0</v>
      </c>
      <c r="Q18" s="353">
        <f>SUMIFS(Datos!$S:$S,Datos!$A:$A,Q$1,Datos!$F:$F,$A18)</f>
        <v>0</v>
      </c>
      <c r="R18" s="353">
        <f>SUMIFS(Datos!$S:$S,Datos!$F:$F,$A18,Datos!$C:$C,R$1,Datos!$A:$A,$Q$1)</f>
        <v>0</v>
      </c>
      <c r="S18" s="353">
        <f>SUMIFS(Datos!$S:$S,Datos!$F:$F,$A18,Datos!$C:$C,S$1,Datos!$A:$A,$Q$1)</f>
        <v>0</v>
      </c>
      <c r="T18" s="353">
        <f>SUMIFS(Datos!$S:$S,Datos!$F:$F,$A18,Datos!$C:$C,T$1,Datos!$A:$A,$Q$1)</f>
        <v>0</v>
      </c>
      <c r="U18" s="353">
        <f>SUMIFS(Datos!$S:$S,Datos!$F:$F,$A18,Datos!$C:$C,U$1,Datos!$A:$A,$Q$1)</f>
        <v>0</v>
      </c>
      <c r="V18" s="352"/>
      <c r="W18" s="353">
        <f>SUMIFS(Datos!M:M,Datos!A:A,Q$1,Datos!F:F,A18)</f>
        <v>0</v>
      </c>
      <c r="X18" s="444">
        <f>SUMIFS(Datos!R:R,Datos!A:A,Q$1,Datos!F:F,A18)</f>
        <v>0</v>
      </c>
      <c r="Y18" s="442"/>
      <c r="Z18" s="353">
        <f>SUMIFS(Datos!$M:$M,Datos!$F:$F,$A18,Datos!$A:$A,$Q$1,Datos!$C:$C,R$1)</f>
        <v>0</v>
      </c>
      <c r="AA18" s="353">
        <f>SUMIFS(Datos!$M:$M,Datos!$F:$F,$A18,Datos!$A:$A,$Q$1,Datos!$C:$C,S$1)</f>
        <v>0</v>
      </c>
      <c r="AB18" s="353">
        <f>SUMIFS(Datos!$M:$M,Datos!$F:$F,$A18,Datos!$A:$A,$Q$1,Datos!$C:$C,T$1)</f>
        <v>0</v>
      </c>
      <c r="AC18" s="353">
        <f>SUMIFS(Datos!$M:$M,Datos!$F:$F,$A18,Datos!$A:$A,$Q$1,Datos!$C:$C,U$1)</f>
        <v>0</v>
      </c>
      <c r="AD18" s="353"/>
      <c r="AE18" s="444">
        <f>SUMIFS(Datos!$R:$R,Datos!$F:$F,$A18,Datos!$A:$A,$Q$1,Datos!$C:$C,R$1)</f>
        <v>0</v>
      </c>
      <c r="AF18" s="444">
        <f>SUMIFS(Datos!$R:$R,Datos!$F:$F,$A18,Datos!$A:$A,$Q$1,Datos!$C:$C,S$1)</f>
        <v>0</v>
      </c>
      <c r="AG18" s="444">
        <f>SUMIFS(Datos!$R:$R,Datos!$F:$F,$A18,Datos!$A:$A,$Q$1,Datos!$C:$C,T$1)</f>
        <v>0</v>
      </c>
      <c r="AH18" s="444">
        <f>SUMIFS(Datos!$R:$R,Datos!$F:$F,$A18,Datos!$A:$A,$Q$1,Datos!$C:$C,U$1)</f>
        <v>0</v>
      </c>
      <c r="AI18" s="351"/>
      <c r="AJ18" s="102">
        <f>SUMIFS(Datos!$S:$S,Datos!$F:$F,$A18,Datos!$V:$V,AJ$1,Datos!$A:$A,$AN$1)</f>
        <v>0</v>
      </c>
      <c r="AK18" s="102">
        <f>SUMIFS(Datos!$S:$S,Datos!$F:$F,$A18,Datos!$V:$V,AK$1,Datos!$A:$A,$AN$1)</f>
        <v>0</v>
      </c>
      <c r="AL18" s="102">
        <f>SUMIFS(Datos!$S:$S,Datos!$F:$F,$A18,Datos!$V:$V,AL$1,Datos!$A:$A,$AN$1)</f>
        <v>0</v>
      </c>
      <c r="AM18" s="102">
        <f>SUMIFS(Datos!$S:$S,Datos!$F:$F,$A18,Datos!$V:$V,AM$1,Datos!$A:$A,$AN$1)</f>
        <v>0</v>
      </c>
      <c r="AN18" s="102">
        <f>SUMIFS(Datos!$S:$S,Datos!$A:$A,AN$1,Datos!$F:$F,$A18)</f>
        <v>0</v>
      </c>
      <c r="AO18" s="102">
        <f>SUMIFS(Datos!$S:$S,Datos!$F:$F,$A18,Datos!$C:$C,AO$1,Datos!$A:$A,$AN$1)</f>
        <v>0</v>
      </c>
      <c r="AP18" s="102">
        <f>SUMIFS(Datos!$S:$S,Datos!$F:$F,$A18,Datos!$C:$C,AP$1,Datos!$A:$A,$AN$1)</f>
        <v>0</v>
      </c>
      <c r="AQ18" s="102">
        <f>SUMIFS(Datos!$S:$S,Datos!$F:$F,$A18,Datos!$C:$C,AQ$1,Datos!$A:$A,$AN$1)</f>
        <v>0</v>
      </c>
      <c r="AR18" s="102">
        <f>SUMIFS(Datos!$S:$S,Datos!$F:$F,$A18,Datos!$C:$C,AR$1,Datos!$A:$A,$AN$1)</f>
        <v>0</v>
      </c>
      <c r="AT18" s="102">
        <f>SUMIFS(Datos!$M:$M,Datos!$A:$A,AN$1,Datos!$F:$F,$A18)</f>
        <v>0</v>
      </c>
      <c r="AU18" s="102">
        <f>SUMIFS(Datos!$R:$R,Datos!$A:$A,AN$1,Datos!$F:$F,$A18)</f>
        <v>0</v>
      </c>
      <c r="AW18" s="102">
        <f>SUMIFS(Datos!$M:$M,Datos!$F:$F,$A18,Datos!$A:$A,$AN$1,Datos!$C:$C,AO$1)</f>
        <v>0</v>
      </c>
      <c r="AX18" s="102">
        <f>SUMIFS(Datos!$M:$M,Datos!$F:$F,$A18,Datos!$A:$A,$AN$1,Datos!$C:$C,AP$1)</f>
        <v>0</v>
      </c>
      <c r="AY18" s="102">
        <f>SUMIFS(Datos!$M:$M,Datos!$F:$F,$A18,Datos!$A:$A,$AN$1,Datos!$C:$C,AQ$1)</f>
        <v>0</v>
      </c>
      <c r="AZ18" s="102">
        <f>SUMIFS(Datos!$M:$M,Datos!$F:$F,$A18,Datos!$A:$A,$AN$1,Datos!$C:$C,AR$1)</f>
        <v>0</v>
      </c>
      <c r="BA18" s="102"/>
      <c r="BB18" s="438">
        <f>SUMIFS(Datos!$R:$R,Datos!$F:$F,$A18,Datos!$A:$A,$AN$1,Datos!$C:$C,AO$1)</f>
        <v>0</v>
      </c>
      <c r="BC18" s="438">
        <f>SUMIFS(Datos!$R:$R,Datos!$F:$F,$A18,Datos!$A:$A,$AN$1,Datos!$C:$C,AP$1)</f>
        <v>0</v>
      </c>
      <c r="BD18" s="438">
        <f>SUMIFS(Datos!$R:$R,Datos!$F:$F,$A18,Datos!$A:$A,$AN$1,Datos!$C:$C,AQ$1)</f>
        <v>0</v>
      </c>
      <c r="BE18" s="438">
        <f>SUMIFS(Datos!$R:$R,Datos!$F:$F,$A18,Datos!$A:$A,$AN$1,Datos!$C:$C,AR$1)</f>
        <v>0</v>
      </c>
    </row>
    <row r="19" spans="1:57" x14ac:dyDescent="0.25">
      <c r="A19" s="36"/>
      <c r="B19" s="36"/>
      <c r="C19" s="36"/>
      <c r="D19" s="284"/>
      <c r="E19" s="36"/>
      <c r="F19" s="36"/>
      <c r="G19" s="408"/>
      <c r="H19" s="36"/>
      <c r="I19" s="36"/>
      <c r="J19" s="36"/>
      <c r="K19" s="36"/>
      <c r="M19" s="353">
        <f>SUMIFS(Datos!$S:$S,Datos!$F:$F,$A19,Datos!$V:$V,M$1,Datos!$A:$A,$Q$1)</f>
        <v>0</v>
      </c>
      <c r="N19" s="353">
        <f>SUMIFS(Datos!$S:$S,Datos!$F:$F,$A19,Datos!$V:$V,N$1,Datos!$A:$A,$Q$1)</f>
        <v>0</v>
      </c>
      <c r="O19" s="353">
        <f>SUMIFS(Datos!$S:$S,Datos!$F:$F,$A19,Datos!$V:$V,O$1,Datos!$A:$A,$Q$1)</f>
        <v>0</v>
      </c>
      <c r="P19" s="353">
        <f>SUMIFS(Datos!$S:$S,Datos!$F:$F,$A19,Datos!$V:$V,P$1,Datos!$A:$A,$Q$1)</f>
        <v>0</v>
      </c>
      <c r="Q19" s="353">
        <f>SUMIFS(Datos!$S:$S,Datos!$A:$A,Q$1,Datos!$F:$F,$A19)</f>
        <v>0</v>
      </c>
      <c r="R19" s="353">
        <f>SUMIFS(Datos!$S:$S,Datos!$F:$F,$A19,Datos!$C:$C,R$1,Datos!$A:$A,$Q$1)</f>
        <v>0</v>
      </c>
      <c r="S19" s="353">
        <f>SUMIFS(Datos!$S:$S,Datos!$F:$F,$A19,Datos!$C:$C,S$1,Datos!$A:$A,$Q$1)</f>
        <v>0</v>
      </c>
      <c r="T19" s="353">
        <f>SUMIFS(Datos!$S:$S,Datos!$F:$F,$A19,Datos!$C:$C,T$1,Datos!$A:$A,$Q$1)</f>
        <v>0</v>
      </c>
      <c r="U19" s="353">
        <f>SUMIFS(Datos!$S:$S,Datos!$F:$F,$A19,Datos!$C:$C,U$1,Datos!$A:$A,$Q$1)</f>
        <v>0</v>
      </c>
      <c r="V19" s="352"/>
      <c r="W19" s="353">
        <f>SUMIFS(Datos!M:M,Datos!A:A,Q$1,Datos!F:F,A19)</f>
        <v>0</v>
      </c>
      <c r="X19" s="444">
        <f>SUMIFS(Datos!R:R,Datos!A:A,Q$1,Datos!F:F,A19)</f>
        <v>0</v>
      </c>
      <c r="Y19" s="442"/>
      <c r="Z19" s="353">
        <f>SUMIFS(Datos!$M:$M,Datos!$F:$F,$A19,Datos!$A:$A,$Q$1,Datos!$C:$C,R$1)</f>
        <v>0</v>
      </c>
      <c r="AA19" s="353">
        <f>SUMIFS(Datos!$M:$M,Datos!$F:$F,$A19,Datos!$A:$A,$Q$1,Datos!$C:$C,S$1)</f>
        <v>0</v>
      </c>
      <c r="AB19" s="353">
        <f>SUMIFS(Datos!$M:$M,Datos!$F:$F,$A19,Datos!$A:$A,$Q$1,Datos!$C:$C,T$1)</f>
        <v>0</v>
      </c>
      <c r="AC19" s="353">
        <f>SUMIFS(Datos!$M:$M,Datos!$F:$F,$A19,Datos!$A:$A,$Q$1,Datos!$C:$C,U$1)</f>
        <v>0</v>
      </c>
      <c r="AD19" s="353"/>
      <c r="AE19" s="444">
        <f>SUMIFS(Datos!$R:$R,Datos!$F:$F,$A19,Datos!$A:$A,$Q$1,Datos!$C:$C,R$1)</f>
        <v>0</v>
      </c>
      <c r="AF19" s="444">
        <f>SUMIFS(Datos!$R:$R,Datos!$F:$F,$A19,Datos!$A:$A,$Q$1,Datos!$C:$C,S$1)</f>
        <v>0</v>
      </c>
      <c r="AG19" s="444">
        <f>SUMIFS(Datos!$R:$R,Datos!$F:$F,$A19,Datos!$A:$A,$Q$1,Datos!$C:$C,T$1)</f>
        <v>0</v>
      </c>
      <c r="AH19" s="444">
        <f>SUMIFS(Datos!$R:$R,Datos!$F:$F,$A19,Datos!$A:$A,$Q$1,Datos!$C:$C,U$1)</f>
        <v>0</v>
      </c>
      <c r="AI19" s="351"/>
      <c r="AJ19" s="102">
        <f>SUMIFS(Datos!$S:$S,Datos!$F:$F,$A19,Datos!$V:$V,AJ$1,Datos!$A:$A,$AN$1)</f>
        <v>0</v>
      </c>
      <c r="AK19" s="102">
        <f>SUMIFS(Datos!$S:$S,Datos!$F:$F,$A19,Datos!$V:$V,AK$1,Datos!$A:$A,$AN$1)</f>
        <v>0</v>
      </c>
      <c r="AL19" s="102">
        <f>SUMIFS(Datos!$S:$S,Datos!$F:$F,$A19,Datos!$V:$V,AL$1,Datos!$A:$A,$AN$1)</f>
        <v>0</v>
      </c>
      <c r="AM19" s="102">
        <f>SUMIFS(Datos!$S:$S,Datos!$F:$F,$A19,Datos!$V:$V,AM$1,Datos!$A:$A,$AN$1)</f>
        <v>0</v>
      </c>
      <c r="AN19" s="102">
        <f>SUMIFS(Datos!$S:$S,Datos!$A:$A,AN$1,Datos!$F:$F,$A19)</f>
        <v>0</v>
      </c>
      <c r="AO19" s="102">
        <f>SUMIFS(Datos!$S:$S,Datos!$F:$F,$A19,Datos!$C:$C,AO$1,Datos!$A:$A,$AN$1)</f>
        <v>0</v>
      </c>
      <c r="AP19" s="102">
        <f>SUMIFS(Datos!$S:$S,Datos!$F:$F,$A19,Datos!$C:$C,AP$1,Datos!$A:$A,$AN$1)</f>
        <v>0</v>
      </c>
      <c r="AQ19" s="102">
        <f>SUMIFS(Datos!$S:$S,Datos!$F:$F,$A19,Datos!$C:$C,AQ$1,Datos!$A:$A,$AN$1)</f>
        <v>0</v>
      </c>
      <c r="AR19" s="102">
        <f>SUMIFS(Datos!$S:$S,Datos!$F:$F,$A19,Datos!$C:$C,AR$1,Datos!$A:$A,$AN$1)</f>
        <v>0</v>
      </c>
      <c r="AT19" s="102">
        <f>SUMIFS(Datos!$M:$M,Datos!$A:$A,AN$1,Datos!$F:$F,$A19)</f>
        <v>0</v>
      </c>
      <c r="AU19" s="102">
        <f>SUMIFS(Datos!$R:$R,Datos!$A:$A,AN$1,Datos!$F:$F,$A19)</f>
        <v>0</v>
      </c>
      <c r="AW19" s="102">
        <f>SUMIFS(Datos!$M:$M,Datos!$F:$F,$A19,Datos!$A:$A,$AN$1,Datos!$C:$C,AO$1)</f>
        <v>0</v>
      </c>
      <c r="AX19" s="102">
        <f>SUMIFS(Datos!$M:$M,Datos!$F:$F,$A19,Datos!$A:$A,$AN$1,Datos!$C:$C,AP$1)</f>
        <v>0</v>
      </c>
      <c r="AY19" s="102">
        <f>SUMIFS(Datos!$M:$M,Datos!$F:$F,$A19,Datos!$A:$A,$AN$1,Datos!$C:$C,AQ$1)</f>
        <v>0</v>
      </c>
      <c r="AZ19" s="102">
        <f>SUMIFS(Datos!$M:$M,Datos!$F:$F,$A19,Datos!$A:$A,$AN$1,Datos!$C:$C,AR$1)</f>
        <v>0</v>
      </c>
      <c r="BA19" s="102"/>
      <c r="BB19" s="438">
        <f>SUMIFS(Datos!$R:$R,Datos!$F:$F,$A19,Datos!$A:$A,$AN$1,Datos!$C:$C,AO$1)</f>
        <v>0</v>
      </c>
      <c r="BC19" s="438">
        <f>SUMIFS(Datos!$R:$R,Datos!$F:$F,$A19,Datos!$A:$A,$AN$1,Datos!$C:$C,AP$1)</f>
        <v>0</v>
      </c>
      <c r="BD19" s="438">
        <f>SUMIFS(Datos!$R:$R,Datos!$F:$F,$A19,Datos!$A:$A,$AN$1,Datos!$C:$C,AQ$1)</f>
        <v>0</v>
      </c>
      <c r="BE19" s="438">
        <f>SUMIFS(Datos!$R:$R,Datos!$F:$F,$A19,Datos!$A:$A,$AN$1,Datos!$C:$C,AR$1)</f>
        <v>0</v>
      </c>
    </row>
    <row r="20" spans="1:57" x14ac:dyDescent="0.25">
      <c r="A20" s="36"/>
      <c r="B20" s="36"/>
      <c r="C20" s="36"/>
      <c r="D20" s="284"/>
      <c r="E20" s="36"/>
      <c r="F20" s="36"/>
      <c r="G20" s="408"/>
      <c r="H20" s="36"/>
      <c r="I20" s="36"/>
      <c r="J20" s="36"/>
      <c r="K20" s="36"/>
      <c r="M20" s="353">
        <f>SUMIFS(Datos!$S:$S,Datos!$F:$F,$A20,Datos!$V:$V,M$1,Datos!$A:$A,$Q$1)</f>
        <v>0</v>
      </c>
      <c r="N20" s="353">
        <f>SUMIFS(Datos!$S:$S,Datos!$F:$F,$A20,Datos!$V:$V,N$1,Datos!$A:$A,$Q$1)</f>
        <v>0</v>
      </c>
      <c r="O20" s="353">
        <f>SUMIFS(Datos!$S:$S,Datos!$F:$F,$A20,Datos!$V:$V,O$1,Datos!$A:$A,$Q$1)</f>
        <v>0</v>
      </c>
      <c r="P20" s="353">
        <f>SUMIFS(Datos!$S:$S,Datos!$F:$F,$A20,Datos!$V:$V,P$1,Datos!$A:$A,$Q$1)</f>
        <v>0</v>
      </c>
      <c r="Q20" s="353">
        <f>SUMIFS(Datos!$S:$S,Datos!$A:$A,Q$1,Datos!$F:$F,$A20)</f>
        <v>0</v>
      </c>
      <c r="R20" s="353">
        <f>SUMIFS(Datos!$S:$S,Datos!$F:$F,$A20,Datos!$C:$C,R$1,Datos!$A:$A,$Q$1)</f>
        <v>0</v>
      </c>
      <c r="S20" s="353">
        <f>SUMIFS(Datos!$S:$S,Datos!$F:$F,$A20,Datos!$C:$C,S$1,Datos!$A:$A,$Q$1)</f>
        <v>0</v>
      </c>
      <c r="T20" s="353">
        <f>SUMIFS(Datos!$S:$S,Datos!$F:$F,$A20,Datos!$C:$C,T$1,Datos!$A:$A,$Q$1)</f>
        <v>0</v>
      </c>
      <c r="U20" s="353">
        <f>SUMIFS(Datos!$S:$S,Datos!$F:$F,$A20,Datos!$C:$C,U$1,Datos!$A:$A,$Q$1)</f>
        <v>0</v>
      </c>
      <c r="V20" s="352"/>
      <c r="W20" s="353">
        <f>SUMIFS(Datos!M:M,Datos!A:A,Q$1,Datos!F:F,A20)</f>
        <v>0</v>
      </c>
      <c r="X20" s="444">
        <f>SUMIFS(Datos!R:R,Datos!A:A,Q$1,Datos!F:F,A20)</f>
        <v>0</v>
      </c>
      <c r="Y20" s="442"/>
      <c r="Z20" s="353">
        <f>SUMIFS(Datos!$M:$M,Datos!$F:$F,$A20,Datos!$A:$A,$Q$1,Datos!$C:$C,R$1)</f>
        <v>0</v>
      </c>
      <c r="AA20" s="353">
        <f>SUMIFS(Datos!$M:$M,Datos!$F:$F,$A20,Datos!$A:$A,$Q$1,Datos!$C:$C,S$1)</f>
        <v>0</v>
      </c>
      <c r="AB20" s="353">
        <f>SUMIFS(Datos!$M:$M,Datos!$F:$F,$A20,Datos!$A:$A,$Q$1,Datos!$C:$C,T$1)</f>
        <v>0</v>
      </c>
      <c r="AC20" s="353">
        <f>SUMIFS(Datos!$M:$M,Datos!$F:$F,$A20,Datos!$A:$A,$Q$1,Datos!$C:$C,U$1)</f>
        <v>0</v>
      </c>
      <c r="AD20" s="353"/>
      <c r="AE20" s="444">
        <f>SUMIFS(Datos!$R:$R,Datos!$F:$F,$A20,Datos!$A:$A,$Q$1,Datos!$C:$C,R$1)</f>
        <v>0</v>
      </c>
      <c r="AF20" s="444">
        <f>SUMIFS(Datos!$R:$R,Datos!$F:$F,$A20,Datos!$A:$A,$Q$1,Datos!$C:$C,S$1)</f>
        <v>0</v>
      </c>
      <c r="AG20" s="444">
        <f>SUMIFS(Datos!$R:$R,Datos!$F:$F,$A20,Datos!$A:$A,$Q$1,Datos!$C:$C,T$1)</f>
        <v>0</v>
      </c>
      <c r="AH20" s="444">
        <f>SUMIFS(Datos!$R:$R,Datos!$F:$F,$A20,Datos!$A:$A,$Q$1,Datos!$C:$C,U$1)</f>
        <v>0</v>
      </c>
      <c r="AI20" s="351"/>
      <c r="AJ20" s="102">
        <f>SUMIFS(Datos!$S:$S,Datos!$F:$F,$A20,Datos!$V:$V,AJ$1,Datos!$A:$A,$AN$1)</f>
        <v>0</v>
      </c>
      <c r="AK20" s="102">
        <f>SUMIFS(Datos!$S:$S,Datos!$F:$F,$A20,Datos!$V:$V,AK$1,Datos!$A:$A,$AN$1)</f>
        <v>0</v>
      </c>
      <c r="AL20" s="102">
        <f>SUMIFS(Datos!$S:$S,Datos!$F:$F,$A20,Datos!$V:$V,AL$1,Datos!$A:$A,$AN$1)</f>
        <v>0</v>
      </c>
      <c r="AM20" s="102">
        <f>SUMIFS(Datos!$S:$S,Datos!$F:$F,$A20,Datos!$V:$V,AM$1,Datos!$A:$A,$AN$1)</f>
        <v>0</v>
      </c>
      <c r="AN20" s="102">
        <f>SUMIFS(Datos!$S:$S,Datos!$A:$A,AN$1,Datos!$F:$F,$A20)</f>
        <v>0</v>
      </c>
      <c r="AO20" s="102">
        <f>SUMIFS(Datos!$S:$S,Datos!$F:$F,$A20,Datos!$C:$C,AO$1,Datos!$A:$A,$AN$1)</f>
        <v>0</v>
      </c>
      <c r="AP20" s="102">
        <f>SUMIFS(Datos!$S:$S,Datos!$F:$F,$A20,Datos!$C:$C,AP$1,Datos!$A:$A,$AN$1)</f>
        <v>0</v>
      </c>
      <c r="AQ20" s="102">
        <f>SUMIFS(Datos!$S:$S,Datos!$F:$F,$A20,Datos!$C:$C,AQ$1,Datos!$A:$A,$AN$1)</f>
        <v>0</v>
      </c>
      <c r="AR20" s="102">
        <f>SUMIFS(Datos!$S:$S,Datos!$F:$F,$A20,Datos!$C:$C,AR$1,Datos!$A:$A,$AN$1)</f>
        <v>0</v>
      </c>
      <c r="AT20" s="102">
        <f>SUMIFS(Datos!$M:$M,Datos!$A:$A,AN$1,Datos!$F:$F,$A20)</f>
        <v>0</v>
      </c>
      <c r="AU20" s="102">
        <f>SUMIFS(Datos!$R:$R,Datos!$A:$A,AN$1,Datos!$F:$F,$A20)</f>
        <v>0</v>
      </c>
      <c r="AW20" s="102">
        <f>SUMIFS(Datos!$M:$M,Datos!$F:$F,$A20,Datos!$A:$A,$AN$1,Datos!$C:$C,AO$1)</f>
        <v>0</v>
      </c>
      <c r="AX20" s="102">
        <f>SUMIFS(Datos!$M:$M,Datos!$F:$F,$A20,Datos!$A:$A,$AN$1,Datos!$C:$C,AP$1)</f>
        <v>0</v>
      </c>
      <c r="AY20" s="102">
        <f>SUMIFS(Datos!$M:$M,Datos!$F:$F,$A20,Datos!$A:$A,$AN$1,Datos!$C:$C,AQ$1)</f>
        <v>0</v>
      </c>
      <c r="AZ20" s="102">
        <f>SUMIFS(Datos!$M:$M,Datos!$F:$F,$A20,Datos!$A:$A,$AN$1,Datos!$C:$C,AR$1)</f>
        <v>0</v>
      </c>
      <c r="BA20" s="102"/>
      <c r="BB20" s="438">
        <f>SUMIFS(Datos!$R:$R,Datos!$F:$F,$A20,Datos!$A:$A,$AN$1,Datos!$C:$C,AO$1)</f>
        <v>0</v>
      </c>
      <c r="BC20" s="438">
        <f>SUMIFS(Datos!$R:$R,Datos!$F:$F,$A20,Datos!$A:$A,$AN$1,Datos!$C:$C,AP$1)</f>
        <v>0</v>
      </c>
      <c r="BD20" s="438">
        <f>SUMIFS(Datos!$R:$R,Datos!$F:$F,$A20,Datos!$A:$A,$AN$1,Datos!$C:$C,AQ$1)</f>
        <v>0</v>
      </c>
      <c r="BE20" s="438">
        <f>SUMIFS(Datos!$R:$R,Datos!$F:$F,$A20,Datos!$A:$A,$AN$1,Datos!$C:$C,AR$1)</f>
        <v>0</v>
      </c>
    </row>
    <row r="21" spans="1:57" x14ac:dyDescent="0.25">
      <c r="A21" s="36"/>
      <c r="B21" s="36"/>
      <c r="C21" s="36"/>
      <c r="D21" s="284"/>
      <c r="E21" s="36"/>
      <c r="F21" s="36"/>
      <c r="G21" s="408"/>
      <c r="H21" s="36"/>
      <c r="I21" s="36"/>
      <c r="J21" s="36"/>
      <c r="K21" s="36"/>
      <c r="M21" s="353">
        <f>SUMIFS(Datos!$S:$S,Datos!$F:$F,$A21,Datos!$V:$V,M$1,Datos!$A:$A,$Q$1)</f>
        <v>0</v>
      </c>
      <c r="N21" s="353">
        <f>SUMIFS(Datos!$S:$S,Datos!$F:$F,$A21,Datos!$V:$V,N$1,Datos!$A:$A,$Q$1)</f>
        <v>0</v>
      </c>
      <c r="O21" s="353">
        <f>SUMIFS(Datos!$S:$S,Datos!$F:$F,$A21,Datos!$V:$V,O$1,Datos!$A:$A,$Q$1)</f>
        <v>0</v>
      </c>
      <c r="P21" s="353">
        <f>SUMIFS(Datos!$S:$S,Datos!$F:$F,$A21,Datos!$V:$V,P$1,Datos!$A:$A,$Q$1)</f>
        <v>0</v>
      </c>
      <c r="Q21" s="353">
        <f>SUMIFS(Datos!$S:$S,Datos!$A:$A,Q$1,Datos!$F:$F,$A21)</f>
        <v>0</v>
      </c>
      <c r="R21" s="353">
        <f>SUMIFS(Datos!$S:$S,Datos!$F:$F,$A21,Datos!$C:$C,R$1,Datos!$A:$A,$Q$1)</f>
        <v>0</v>
      </c>
      <c r="S21" s="353">
        <f>SUMIFS(Datos!$S:$S,Datos!$F:$F,$A21,Datos!$C:$C,S$1,Datos!$A:$A,$Q$1)</f>
        <v>0</v>
      </c>
      <c r="T21" s="353">
        <f>SUMIFS(Datos!$S:$S,Datos!$F:$F,$A21,Datos!$C:$C,T$1,Datos!$A:$A,$Q$1)</f>
        <v>0</v>
      </c>
      <c r="U21" s="353">
        <f>SUMIFS(Datos!$S:$S,Datos!$F:$F,$A21,Datos!$C:$C,U$1,Datos!$A:$A,$Q$1)</f>
        <v>0</v>
      </c>
      <c r="V21" s="352"/>
      <c r="W21" s="353">
        <f>SUMIFS(Datos!M:M,Datos!A:A,Q$1,Datos!F:F,A21)</f>
        <v>0</v>
      </c>
      <c r="X21" s="444">
        <f>SUMIFS(Datos!R:R,Datos!A:A,Q$1,Datos!F:F,A21)</f>
        <v>0</v>
      </c>
      <c r="Y21" s="442"/>
      <c r="Z21" s="353">
        <f>SUMIFS(Datos!$M:$M,Datos!$F:$F,$A21,Datos!$A:$A,$Q$1,Datos!$C:$C,R$1)</f>
        <v>0</v>
      </c>
      <c r="AA21" s="353">
        <f>SUMIFS(Datos!$M:$M,Datos!$F:$F,$A21,Datos!$A:$A,$Q$1,Datos!$C:$C,S$1)</f>
        <v>0</v>
      </c>
      <c r="AB21" s="353">
        <f>SUMIFS(Datos!$M:$M,Datos!$F:$F,$A21,Datos!$A:$A,$Q$1,Datos!$C:$C,T$1)</f>
        <v>0</v>
      </c>
      <c r="AC21" s="353">
        <f>SUMIFS(Datos!$M:$M,Datos!$F:$F,$A21,Datos!$A:$A,$Q$1,Datos!$C:$C,U$1)</f>
        <v>0</v>
      </c>
      <c r="AD21" s="353"/>
      <c r="AE21" s="444">
        <f>SUMIFS(Datos!$R:$R,Datos!$F:$F,$A21,Datos!$A:$A,$Q$1,Datos!$C:$C,R$1)</f>
        <v>0</v>
      </c>
      <c r="AF21" s="444">
        <f>SUMIFS(Datos!$R:$R,Datos!$F:$F,$A21,Datos!$A:$A,$Q$1,Datos!$C:$C,S$1)</f>
        <v>0</v>
      </c>
      <c r="AG21" s="444">
        <f>SUMIFS(Datos!$R:$R,Datos!$F:$F,$A21,Datos!$A:$A,$Q$1,Datos!$C:$C,T$1)</f>
        <v>0</v>
      </c>
      <c r="AH21" s="444">
        <f>SUMIFS(Datos!$R:$R,Datos!$F:$F,$A21,Datos!$A:$A,$Q$1,Datos!$C:$C,U$1)</f>
        <v>0</v>
      </c>
      <c r="AI21" s="351"/>
      <c r="AJ21" s="102">
        <f>SUMIFS(Datos!$S:$S,Datos!$F:$F,$A21,Datos!$V:$V,AJ$1,Datos!$A:$A,$AN$1)</f>
        <v>0</v>
      </c>
      <c r="AK21" s="102">
        <f>SUMIFS(Datos!$S:$S,Datos!$F:$F,$A21,Datos!$V:$V,AK$1,Datos!$A:$A,$AN$1)</f>
        <v>0</v>
      </c>
      <c r="AL21" s="102">
        <f>SUMIFS(Datos!$S:$S,Datos!$F:$F,$A21,Datos!$V:$V,AL$1,Datos!$A:$A,$AN$1)</f>
        <v>0</v>
      </c>
      <c r="AM21" s="102">
        <f>SUMIFS(Datos!$S:$S,Datos!$F:$F,$A21,Datos!$V:$V,AM$1,Datos!$A:$A,$AN$1)</f>
        <v>0</v>
      </c>
      <c r="AN21" s="102">
        <f>SUMIFS(Datos!$S:$S,Datos!$A:$A,AN$1,Datos!$F:$F,$A21)</f>
        <v>0</v>
      </c>
      <c r="AO21" s="102">
        <f>SUMIFS(Datos!$S:$S,Datos!$F:$F,$A21,Datos!$C:$C,AO$1,Datos!$A:$A,$AN$1)</f>
        <v>0</v>
      </c>
      <c r="AP21" s="102">
        <f>SUMIFS(Datos!$S:$S,Datos!$F:$F,$A21,Datos!$C:$C,AP$1,Datos!$A:$A,$AN$1)</f>
        <v>0</v>
      </c>
      <c r="AQ21" s="102">
        <f>SUMIFS(Datos!$S:$S,Datos!$F:$F,$A21,Datos!$C:$C,AQ$1,Datos!$A:$A,$AN$1)</f>
        <v>0</v>
      </c>
      <c r="AR21" s="102">
        <f>SUMIFS(Datos!$S:$S,Datos!$F:$F,$A21,Datos!$C:$C,AR$1,Datos!$A:$A,$AN$1)</f>
        <v>0</v>
      </c>
      <c r="AT21" s="102">
        <f>SUMIFS(Datos!$M:$M,Datos!$A:$A,AN$1,Datos!$F:$F,$A21)</f>
        <v>0</v>
      </c>
      <c r="AU21" s="102">
        <f>SUMIFS(Datos!$R:$R,Datos!$A:$A,AN$1,Datos!$F:$F,$A21)</f>
        <v>0</v>
      </c>
      <c r="AW21" s="102">
        <f>SUMIFS(Datos!$M:$M,Datos!$F:$F,$A21,Datos!$A:$A,$AN$1,Datos!$C:$C,AO$1)</f>
        <v>0</v>
      </c>
      <c r="AX21" s="102">
        <f>SUMIFS(Datos!$M:$M,Datos!$F:$F,$A21,Datos!$A:$A,$AN$1,Datos!$C:$C,AP$1)</f>
        <v>0</v>
      </c>
      <c r="AY21" s="102">
        <f>SUMIFS(Datos!$M:$M,Datos!$F:$F,$A21,Datos!$A:$A,$AN$1,Datos!$C:$C,AQ$1)</f>
        <v>0</v>
      </c>
      <c r="AZ21" s="102">
        <f>SUMIFS(Datos!$M:$M,Datos!$F:$F,$A21,Datos!$A:$A,$AN$1,Datos!$C:$C,AR$1)</f>
        <v>0</v>
      </c>
      <c r="BA21" s="102"/>
      <c r="BB21" s="438">
        <f>SUMIFS(Datos!$R:$R,Datos!$F:$F,$A21,Datos!$A:$A,$AN$1,Datos!$C:$C,AO$1)</f>
        <v>0</v>
      </c>
      <c r="BC21" s="438">
        <f>SUMIFS(Datos!$R:$R,Datos!$F:$F,$A21,Datos!$A:$A,$AN$1,Datos!$C:$C,AP$1)</f>
        <v>0</v>
      </c>
      <c r="BD21" s="438">
        <f>SUMIFS(Datos!$R:$R,Datos!$F:$F,$A21,Datos!$A:$A,$AN$1,Datos!$C:$C,AQ$1)</f>
        <v>0</v>
      </c>
      <c r="BE21" s="438">
        <f>SUMIFS(Datos!$R:$R,Datos!$F:$F,$A21,Datos!$A:$A,$AN$1,Datos!$C:$C,AR$1)</f>
        <v>0</v>
      </c>
    </row>
    <row r="22" spans="1:57" x14ac:dyDescent="0.25">
      <c r="A22" s="36"/>
      <c r="B22" s="36"/>
      <c r="C22" s="36"/>
      <c r="D22" s="284"/>
      <c r="E22" s="36"/>
      <c r="F22" s="36"/>
      <c r="G22" s="408"/>
      <c r="H22" s="36"/>
      <c r="I22" s="36"/>
      <c r="J22" s="36"/>
      <c r="K22" s="36"/>
      <c r="M22" s="353">
        <f>SUMIFS(Datos!$S:$S,Datos!$F:$F,$A22,Datos!$V:$V,M$1,Datos!$A:$A,$Q$1)</f>
        <v>0</v>
      </c>
      <c r="N22" s="353">
        <f>SUMIFS(Datos!$S:$S,Datos!$F:$F,$A22,Datos!$V:$V,N$1,Datos!$A:$A,$Q$1)</f>
        <v>0</v>
      </c>
      <c r="O22" s="353">
        <f>SUMIFS(Datos!$S:$S,Datos!$F:$F,$A22,Datos!$V:$V,O$1,Datos!$A:$A,$Q$1)</f>
        <v>0</v>
      </c>
      <c r="P22" s="353">
        <f>SUMIFS(Datos!$S:$S,Datos!$F:$F,$A22,Datos!$V:$V,P$1,Datos!$A:$A,$Q$1)</f>
        <v>0</v>
      </c>
      <c r="Q22" s="353">
        <f>SUMIFS(Datos!$S:$S,Datos!$A:$A,Q$1,Datos!$F:$F,$A22)</f>
        <v>0</v>
      </c>
      <c r="R22" s="353">
        <f>SUMIFS(Datos!$S:$S,Datos!$F:$F,$A22,Datos!$C:$C,R$1,Datos!$A:$A,$Q$1)</f>
        <v>0</v>
      </c>
      <c r="S22" s="353">
        <f>SUMIFS(Datos!$S:$S,Datos!$F:$F,$A22,Datos!$C:$C,S$1,Datos!$A:$A,$Q$1)</f>
        <v>0</v>
      </c>
      <c r="T22" s="353">
        <f>SUMIFS(Datos!$S:$S,Datos!$F:$F,$A22,Datos!$C:$C,T$1,Datos!$A:$A,$Q$1)</f>
        <v>0</v>
      </c>
      <c r="U22" s="353">
        <f>SUMIFS(Datos!$S:$S,Datos!$F:$F,$A22,Datos!$C:$C,U$1,Datos!$A:$A,$Q$1)</f>
        <v>0</v>
      </c>
      <c r="V22" s="352"/>
      <c r="W22" s="353">
        <f>SUMIFS(Datos!M:M,Datos!A:A,Q$1,Datos!F:F,A22)</f>
        <v>0</v>
      </c>
      <c r="X22" s="444">
        <f>SUMIFS(Datos!R:R,Datos!A:A,Q$1,Datos!F:F,A22)</f>
        <v>0</v>
      </c>
      <c r="Y22" s="442"/>
      <c r="Z22" s="353">
        <f>SUMIFS(Datos!$M:$M,Datos!$F:$F,$A22,Datos!$A:$A,$Q$1,Datos!$C:$C,R$1)</f>
        <v>0</v>
      </c>
      <c r="AA22" s="353">
        <f>SUMIFS(Datos!$M:$M,Datos!$F:$F,$A22,Datos!$A:$A,$Q$1,Datos!$C:$C,S$1)</f>
        <v>0</v>
      </c>
      <c r="AB22" s="353">
        <f>SUMIFS(Datos!$M:$M,Datos!$F:$F,$A22,Datos!$A:$A,$Q$1,Datos!$C:$C,T$1)</f>
        <v>0</v>
      </c>
      <c r="AC22" s="353">
        <f>SUMIFS(Datos!$M:$M,Datos!$F:$F,$A22,Datos!$A:$A,$Q$1,Datos!$C:$C,U$1)</f>
        <v>0</v>
      </c>
      <c r="AD22" s="353"/>
      <c r="AE22" s="444">
        <f>SUMIFS(Datos!$R:$R,Datos!$F:$F,$A22,Datos!$A:$A,$Q$1,Datos!$C:$C,R$1)</f>
        <v>0</v>
      </c>
      <c r="AF22" s="444">
        <f>SUMIFS(Datos!$R:$R,Datos!$F:$F,$A22,Datos!$A:$A,$Q$1,Datos!$C:$C,S$1)</f>
        <v>0</v>
      </c>
      <c r="AG22" s="444">
        <f>SUMIFS(Datos!$R:$R,Datos!$F:$F,$A22,Datos!$A:$A,$Q$1,Datos!$C:$C,T$1)</f>
        <v>0</v>
      </c>
      <c r="AH22" s="444">
        <f>SUMIFS(Datos!$R:$R,Datos!$F:$F,$A22,Datos!$A:$A,$Q$1,Datos!$C:$C,U$1)</f>
        <v>0</v>
      </c>
      <c r="AI22" s="351"/>
      <c r="AJ22" s="102">
        <f>SUMIFS(Datos!$S:$S,Datos!$F:$F,$A22,Datos!$V:$V,AJ$1,Datos!$A:$A,$AN$1)</f>
        <v>0</v>
      </c>
      <c r="AK22" s="102">
        <f>SUMIFS(Datos!$S:$S,Datos!$F:$F,$A22,Datos!$V:$V,AK$1,Datos!$A:$A,$AN$1)</f>
        <v>0</v>
      </c>
      <c r="AL22" s="102">
        <f>SUMIFS(Datos!$S:$S,Datos!$F:$F,$A22,Datos!$V:$V,AL$1,Datos!$A:$A,$AN$1)</f>
        <v>0</v>
      </c>
      <c r="AM22" s="102">
        <f>SUMIFS(Datos!$S:$S,Datos!$F:$F,$A22,Datos!$V:$V,AM$1,Datos!$A:$A,$AN$1)</f>
        <v>0</v>
      </c>
      <c r="AN22" s="102">
        <f>SUMIFS(Datos!$S:$S,Datos!$A:$A,AN$1,Datos!$F:$F,$A22)</f>
        <v>0</v>
      </c>
      <c r="AO22" s="102">
        <f>SUMIFS(Datos!$S:$S,Datos!$F:$F,$A22,Datos!$C:$C,AO$1,Datos!$A:$A,$AN$1)</f>
        <v>0</v>
      </c>
      <c r="AP22" s="102">
        <f>SUMIFS(Datos!$S:$S,Datos!$F:$F,$A22,Datos!$C:$C,AP$1,Datos!$A:$A,$AN$1)</f>
        <v>0</v>
      </c>
      <c r="AQ22" s="102">
        <f>SUMIFS(Datos!$S:$S,Datos!$F:$F,$A22,Datos!$C:$C,AQ$1,Datos!$A:$A,$AN$1)</f>
        <v>0</v>
      </c>
      <c r="AR22" s="102">
        <f>SUMIFS(Datos!$S:$S,Datos!$F:$F,$A22,Datos!$C:$C,AR$1,Datos!$A:$A,$AN$1)</f>
        <v>0</v>
      </c>
      <c r="AT22" s="102">
        <f>SUMIFS(Datos!$M:$M,Datos!$A:$A,AN$1,Datos!$F:$F,$A22)</f>
        <v>0</v>
      </c>
      <c r="AU22" s="102">
        <f>SUMIFS(Datos!$R:$R,Datos!$A:$A,AN$1,Datos!$F:$F,$A22)</f>
        <v>0</v>
      </c>
      <c r="AW22" s="102">
        <f>SUMIFS(Datos!$M:$M,Datos!$F:$F,$A22,Datos!$A:$A,$AN$1,Datos!$C:$C,AO$1)</f>
        <v>0</v>
      </c>
      <c r="AX22" s="102">
        <f>SUMIFS(Datos!$M:$M,Datos!$F:$F,$A22,Datos!$A:$A,$AN$1,Datos!$C:$C,AP$1)</f>
        <v>0</v>
      </c>
      <c r="AY22" s="102">
        <f>SUMIFS(Datos!$M:$M,Datos!$F:$F,$A22,Datos!$A:$A,$AN$1,Datos!$C:$C,AQ$1)</f>
        <v>0</v>
      </c>
      <c r="AZ22" s="102">
        <f>SUMIFS(Datos!$M:$M,Datos!$F:$F,$A22,Datos!$A:$A,$AN$1,Datos!$C:$C,AR$1)</f>
        <v>0</v>
      </c>
      <c r="BA22" s="102"/>
      <c r="BB22" s="438">
        <f>SUMIFS(Datos!$R:$R,Datos!$F:$F,$A22,Datos!$A:$A,$AN$1,Datos!$C:$C,AO$1)</f>
        <v>0</v>
      </c>
      <c r="BC22" s="438">
        <f>SUMIFS(Datos!$R:$R,Datos!$F:$F,$A22,Datos!$A:$A,$AN$1,Datos!$C:$C,AP$1)</f>
        <v>0</v>
      </c>
      <c r="BD22" s="438">
        <f>SUMIFS(Datos!$R:$R,Datos!$F:$F,$A22,Datos!$A:$A,$AN$1,Datos!$C:$C,AQ$1)</f>
        <v>0</v>
      </c>
      <c r="BE22" s="438">
        <f>SUMIFS(Datos!$R:$R,Datos!$F:$F,$A22,Datos!$A:$A,$AN$1,Datos!$C:$C,AR$1)</f>
        <v>0</v>
      </c>
    </row>
    <row r="23" spans="1:57" x14ac:dyDescent="0.25">
      <c r="A23" s="36"/>
      <c r="B23" s="36"/>
      <c r="C23" s="36"/>
      <c r="D23" s="284"/>
      <c r="E23" s="36"/>
      <c r="F23" s="36"/>
      <c r="G23" s="408"/>
      <c r="H23" s="36"/>
      <c r="I23" s="36"/>
      <c r="J23" s="36"/>
      <c r="K23" s="36"/>
      <c r="M23" s="353">
        <f>SUMIFS(Datos!$S:$S,Datos!$F:$F,$A23,Datos!$V:$V,M$1,Datos!$A:$A,$Q$1)</f>
        <v>0</v>
      </c>
      <c r="N23" s="353">
        <f>SUMIFS(Datos!$S:$S,Datos!$F:$F,$A23,Datos!$V:$V,N$1,Datos!$A:$A,$Q$1)</f>
        <v>0</v>
      </c>
      <c r="O23" s="353">
        <f>SUMIFS(Datos!$S:$S,Datos!$F:$F,$A23,Datos!$V:$V,O$1,Datos!$A:$A,$Q$1)</f>
        <v>0</v>
      </c>
      <c r="P23" s="353">
        <f>SUMIFS(Datos!$S:$S,Datos!$F:$F,$A23,Datos!$V:$V,P$1,Datos!$A:$A,$Q$1)</f>
        <v>0</v>
      </c>
      <c r="Q23" s="353">
        <f>SUMIFS(Datos!$S:$S,Datos!$A:$A,Q$1,Datos!$F:$F,$A23)</f>
        <v>0</v>
      </c>
      <c r="R23" s="353">
        <f>SUMIFS(Datos!$S:$S,Datos!$F:$F,$A23,Datos!$C:$C,R$1,Datos!$A:$A,$Q$1)</f>
        <v>0</v>
      </c>
      <c r="S23" s="353">
        <f>SUMIFS(Datos!$S:$S,Datos!$F:$F,$A23,Datos!$C:$C,S$1,Datos!$A:$A,$Q$1)</f>
        <v>0</v>
      </c>
      <c r="T23" s="353">
        <f>SUMIFS(Datos!$S:$S,Datos!$F:$F,$A23,Datos!$C:$C,T$1,Datos!$A:$A,$Q$1)</f>
        <v>0</v>
      </c>
      <c r="U23" s="353">
        <f>SUMIFS(Datos!$S:$S,Datos!$F:$F,$A23,Datos!$C:$C,U$1,Datos!$A:$A,$Q$1)</f>
        <v>0</v>
      </c>
      <c r="V23" s="352"/>
      <c r="W23" s="353">
        <f>SUMIFS(Datos!M:M,Datos!A:A,Q$1,Datos!F:F,A23)</f>
        <v>0</v>
      </c>
      <c r="X23" s="444">
        <f>SUMIFS(Datos!R:R,Datos!A:A,Q$1,Datos!F:F,A23)</f>
        <v>0</v>
      </c>
      <c r="Y23" s="442"/>
      <c r="Z23" s="353">
        <f>SUMIFS(Datos!$M:$M,Datos!$F:$F,$A23,Datos!$A:$A,$Q$1,Datos!$C:$C,R$1)</f>
        <v>0</v>
      </c>
      <c r="AA23" s="353">
        <f>SUMIFS(Datos!$M:$M,Datos!$F:$F,$A23,Datos!$A:$A,$Q$1,Datos!$C:$C,S$1)</f>
        <v>0</v>
      </c>
      <c r="AB23" s="353">
        <f>SUMIFS(Datos!$M:$M,Datos!$F:$F,$A23,Datos!$A:$A,$Q$1,Datos!$C:$C,T$1)</f>
        <v>0</v>
      </c>
      <c r="AC23" s="353">
        <f>SUMIFS(Datos!$M:$M,Datos!$F:$F,$A23,Datos!$A:$A,$Q$1,Datos!$C:$C,U$1)</f>
        <v>0</v>
      </c>
      <c r="AD23" s="353"/>
      <c r="AE23" s="444">
        <f>SUMIFS(Datos!$R:$R,Datos!$F:$F,$A23,Datos!$A:$A,$Q$1,Datos!$C:$C,R$1)</f>
        <v>0</v>
      </c>
      <c r="AF23" s="444">
        <f>SUMIFS(Datos!$R:$R,Datos!$F:$F,$A23,Datos!$A:$A,$Q$1,Datos!$C:$C,S$1)</f>
        <v>0</v>
      </c>
      <c r="AG23" s="444">
        <f>SUMIFS(Datos!$R:$R,Datos!$F:$F,$A23,Datos!$A:$A,$Q$1,Datos!$C:$C,T$1)</f>
        <v>0</v>
      </c>
      <c r="AH23" s="444">
        <f>SUMIFS(Datos!$R:$R,Datos!$F:$F,$A23,Datos!$A:$A,$Q$1,Datos!$C:$C,U$1)</f>
        <v>0</v>
      </c>
      <c r="AI23" s="351"/>
      <c r="AJ23" s="102">
        <f>SUMIFS(Datos!$S:$S,Datos!$F:$F,$A23,Datos!$V:$V,AJ$1,Datos!$A:$A,$AN$1)</f>
        <v>0</v>
      </c>
      <c r="AK23" s="102">
        <f>SUMIFS(Datos!$S:$S,Datos!$F:$F,$A23,Datos!$V:$V,AK$1,Datos!$A:$A,$AN$1)</f>
        <v>0</v>
      </c>
      <c r="AL23" s="102">
        <f>SUMIFS(Datos!$S:$S,Datos!$F:$F,$A23,Datos!$V:$V,AL$1,Datos!$A:$A,$AN$1)</f>
        <v>0</v>
      </c>
      <c r="AM23" s="102">
        <f>SUMIFS(Datos!$S:$S,Datos!$F:$F,$A23,Datos!$V:$V,AM$1,Datos!$A:$A,$AN$1)</f>
        <v>0</v>
      </c>
      <c r="AN23" s="102">
        <f>SUMIFS(Datos!$S:$S,Datos!$A:$A,AN$1,Datos!$F:$F,$A23)</f>
        <v>0</v>
      </c>
      <c r="AO23" s="102">
        <f>SUMIFS(Datos!$S:$S,Datos!$F:$F,$A23,Datos!$C:$C,AO$1,Datos!$A:$A,$AN$1)</f>
        <v>0</v>
      </c>
      <c r="AP23" s="102">
        <f>SUMIFS(Datos!$S:$S,Datos!$F:$F,$A23,Datos!$C:$C,AP$1,Datos!$A:$A,$AN$1)</f>
        <v>0</v>
      </c>
      <c r="AQ23" s="102">
        <f>SUMIFS(Datos!$S:$S,Datos!$F:$F,$A23,Datos!$C:$C,AQ$1,Datos!$A:$A,$AN$1)</f>
        <v>0</v>
      </c>
      <c r="AR23" s="102">
        <f>SUMIFS(Datos!$S:$S,Datos!$F:$F,$A23,Datos!$C:$C,AR$1,Datos!$A:$A,$AN$1)</f>
        <v>0</v>
      </c>
      <c r="AT23" s="102">
        <f>SUMIFS(Datos!$M:$M,Datos!$A:$A,AN$1,Datos!$F:$F,$A23)</f>
        <v>0</v>
      </c>
      <c r="AU23" s="102">
        <f>SUMIFS(Datos!$R:$R,Datos!$A:$A,AN$1,Datos!$F:$F,$A23)</f>
        <v>0</v>
      </c>
      <c r="AW23" s="102">
        <f>SUMIFS(Datos!$M:$M,Datos!$F:$F,$A23,Datos!$A:$A,$AN$1,Datos!$C:$C,AO$1)</f>
        <v>0</v>
      </c>
      <c r="AX23" s="102">
        <f>SUMIFS(Datos!$M:$M,Datos!$F:$F,$A23,Datos!$A:$A,$AN$1,Datos!$C:$C,AP$1)</f>
        <v>0</v>
      </c>
      <c r="AY23" s="102">
        <f>SUMIFS(Datos!$M:$M,Datos!$F:$F,$A23,Datos!$A:$A,$AN$1,Datos!$C:$C,AQ$1)</f>
        <v>0</v>
      </c>
      <c r="AZ23" s="102">
        <f>SUMIFS(Datos!$M:$M,Datos!$F:$F,$A23,Datos!$A:$A,$AN$1,Datos!$C:$C,AR$1)</f>
        <v>0</v>
      </c>
      <c r="BA23" s="102"/>
      <c r="BB23" s="438">
        <f>SUMIFS(Datos!$R:$R,Datos!$F:$F,$A23,Datos!$A:$A,$AN$1,Datos!$C:$C,AO$1)</f>
        <v>0</v>
      </c>
      <c r="BC23" s="438">
        <f>SUMIFS(Datos!$R:$R,Datos!$F:$F,$A23,Datos!$A:$A,$AN$1,Datos!$C:$C,AP$1)</f>
        <v>0</v>
      </c>
      <c r="BD23" s="438">
        <f>SUMIFS(Datos!$R:$R,Datos!$F:$F,$A23,Datos!$A:$A,$AN$1,Datos!$C:$C,AQ$1)</f>
        <v>0</v>
      </c>
      <c r="BE23" s="438">
        <f>SUMIFS(Datos!$R:$R,Datos!$F:$F,$A23,Datos!$A:$A,$AN$1,Datos!$C:$C,AR$1)</f>
        <v>0</v>
      </c>
    </row>
    <row r="24" spans="1:57" x14ac:dyDescent="0.25">
      <c r="A24" s="36"/>
      <c r="B24" s="36"/>
      <c r="C24" s="36"/>
      <c r="D24" s="284"/>
      <c r="E24" s="36"/>
      <c r="F24" s="36"/>
      <c r="G24" s="408"/>
      <c r="H24" s="36"/>
      <c r="I24" s="36"/>
      <c r="J24" s="36"/>
      <c r="K24" s="36"/>
      <c r="M24" s="353">
        <f>SUMIFS(Datos!$S:$S,Datos!$F:$F,$A24,Datos!$V:$V,M$1,Datos!$A:$A,$Q$1)</f>
        <v>0</v>
      </c>
      <c r="N24" s="353">
        <f>SUMIFS(Datos!$S:$S,Datos!$F:$F,$A24,Datos!$V:$V,N$1,Datos!$A:$A,$Q$1)</f>
        <v>0</v>
      </c>
      <c r="O24" s="353">
        <f>SUMIFS(Datos!$S:$S,Datos!$F:$F,$A24,Datos!$V:$V,O$1,Datos!$A:$A,$Q$1)</f>
        <v>0</v>
      </c>
      <c r="P24" s="353">
        <f>SUMIFS(Datos!$S:$S,Datos!$F:$F,$A24,Datos!$V:$V,P$1,Datos!$A:$A,$Q$1)</f>
        <v>0</v>
      </c>
      <c r="Q24" s="353">
        <f>SUMIFS(Datos!$S:$S,Datos!$A:$A,Q$1,Datos!$F:$F,$A24)</f>
        <v>0</v>
      </c>
      <c r="R24" s="353">
        <f>SUMIFS(Datos!$S:$S,Datos!$F:$F,$A24,Datos!$C:$C,R$1,Datos!$A:$A,$Q$1)</f>
        <v>0</v>
      </c>
      <c r="S24" s="353">
        <f>SUMIFS(Datos!$S:$S,Datos!$F:$F,$A24,Datos!$C:$C,S$1,Datos!$A:$A,$Q$1)</f>
        <v>0</v>
      </c>
      <c r="T24" s="353">
        <f>SUMIFS(Datos!$S:$S,Datos!$F:$F,$A24,Datos!$C:$C,T$1,Datos!$A:$A,$Q$1)</f>
        <v>0</v>
      </c>
      <c r="U24" s="353">
        <f>SUMIFS(Datos!$S:$S,Datos!$F:$F,$A24,Datos!$C:$C,U$1,Datos!$A:$A,$Q$1)</f>
        <v>0</v>
      </c>
      <c r="V24" s="352"/>
      <c r="W24" s="353">
        <f>SUMIFS(Datos!M:M,Datos!A:A,Q$1,Datos!F:F,A24)</f>
        <v>0</v>
      </c>
      <c r="X24" s="444">
        <f>SUMIFS(Datos!R:R,Datos!A:A,Q$1,Datos!F:F,A24)</f>
        <v>0</v>
      </c>
      <c r="Y24" s="442"/>
      <c r="Z24" s="353">
        <f>SUMIFS(Datos!$M:$M,Datos!$F:$F,$A24,Datos!$A:$A,$Q$1,Datos!$C:$C,R$1)</f>
        <v>0</v>
      </c>
      <c r="AA24" s="353">
        <f>SUMIFS(Datos!$M:$M,Datos!$F:$F,$A24,Datos!$A:$A,$Q$1,Datos!$C:$C,S$1)</f>
        <v>0</v>
      </c>
      <c r="AB24" s="353">
        <f>SUMIFS(Datos!$M:$M,Datos!$F:$F,$A24,Datos!$A:$A,$Q$1,Datos!$C:$C,T$1)</f>
        <v>0</v>
      </c>
      <c r="AC24" s="353">
        <f>SUMIFS(Datos!$M:$M,Datos!$F:$F,$A24,Datos!$A:$A,$Q$1,Datos!$C:$C,U$1)</f>
        <v>0</v>
      </c>
      <c r="AD24" s="353"/>
      <c r="AE24" s="444">
        <f>SUMIFS(Datos!$R:$R,Datos!$F:$F,$A24,Datos!$A:$A,$Q$1,Datos!$C:$C,R$1)</f>
        <v>0</v>
      </c>
      <c r="AF24" s="444">
        <f>SUMIFS(Datos!$R:$R,Datos!$F:$F,$A24,Datos!$A:$A,$Q$1,Datos!$C:$C,S$1)</f>
        <v>0</v>
      </c>
      <c r="AG24" s="444">
        <f>SUMIFS(Datos!$R:$R,Datos!$F:$F,$A24,Datos!$A:$A,$Q$1,Datos!$C:$C,T$1)</f>
        <v>0</v>
      </c>
      <c r="AH24" s="444">
        <f>SUMIFS(Datos!$R:$R,Datos!$F:$F,$A24,Datos!$A:$A,$Q$1,Datos!$C:$C,U$1)</f>
        <v>0</v>
      </c>
      <c r="AI24" s="351"/>
      <c r="AJ24" s="102">
        <f>SUMIFS(Datos!$S:$S,Datos!$F:$F,$A24,Datos!$V:$V,AJ$1,Datos!$A:$A,$AN$1)</f>
        <v>0</v>
      </c>
      <c r="AK24" s="102">
        <f>SUMIFS(Datos!$S:$S,Datos!$F:$F,$A24,Datos!$V:$V,AK$1,Datos!$A:$A,$AN$1)</f>
        <v>0</v>
      </c>
      <c r="AL24" s="102">
        <f>SUMIFS(Datos!$S:$S,Datos!$F:$F,$A24,Datos!$V:$V,AL$1,Datos!$A:$A,$AN$1)</f>
        <v>0</v>
      </c>
      <c r="AM24" s="102">
        <f>SUMIFS(Datos!$S:$S,Datos!$F:$F,$A24,Datos!$V:$V,AM$1,Datos!$A:$A,$AN$1)</f>
        <v>0</v>
      </c>
      <c r="AN24" s="102">
        <f>SUMIFS(Datos!$S:$S,Datos!$A:$A,AN$1,Datos!$F:$F,$A24)</f>
        <v>0</v>
      </c>
      <c r="AO24" s="102">
        <f>SUMIFS(Datos!$S:$S,Datos!$F:$F,$A24,Datos!$C:$C,AO$1,Datos!$A:$A,$AN$1)</f>
        <v>0</v>
      </c>
      <c r="AP24" s="102">
        <f>SUMIFS(Datos!$S:$S,Datos!$F:$F,$A24,Datos!$C:$C,AP$1,Datos!$A:$A,$AN$1)</f>
        <v>0</v>
      </c>
      <c r="AQ24" s="102">
        <f>SUMIFS(Datos!$S:$S,Datos!$F:$F,$A24,Datos!$C:$C,AQ$1,Datos!$A:$A,$AN$1)</f>
        <v>0</v>
      </c>
      <c r="AR24" s="102">
        <f>SUMIFS(Datos!$S:$S,Datos!$F:$F,$A24,Datos!$C:$C,AR$1,Datos!$A:$A,$AN$1)</f>
        <v>0</v>
      </c>
      <c r="AT24" s="102">
        <f>SUMIFS(Datos!$M:$M,Datos!$A:$A,AN$1,Datos!$F:$F,$A24)</f>
        <v>0</v>
      </c>
      <c r="AU24" s="102">
        <f>SUMIFS(Datos!$R:$R,Datos!$A:$A,AN$1,Datos!$F:$F,$A24)</f>
        <v>0</v>
      </c>
      <c r="AW24" s="102">
        <f>SUMIFS(Datos!$M:$M,Datos!$F:$F,$A24,Datos!$A:$A,$AN$1,Datos!$C:$C,AO$1)</f>
        <v>0</v>
      </c>
      <c r="AX24" s="102">
        <f>SUMIFS(Datos!$M:$M,Datos!$F:$F,$A24,Datos!$A:$A,$AN$1,Datos!$C:$C,AP$1)</f>
        <v>0</v>
      </c>
      <c r="AY24" s="102">
        <f>SUMIFS(Datos!$M:$M,Datos!$F:$F,$A24,Datos!$A:$A,$AN$1,Datos!$C:$C,AQ$1)</f>
        <v>0</v>
      </c>
      <c r="AZ24" s="102">
        <f>SUMIFS(Datos!$M:$M,Datos!$F:$F,$A24,Datos!$A:$A,$AN$1,Datos!$C:$C,AR$1)</f>
        <v>0</v>
      </c>
      <c r="BA24" s="102"/>
      <c r="BB24" s="438">
        <f>SUMIFS(Datos!$R:$R,Datos!$F:$F,$A24,Datos!$A:$A,$AN$1,Datos!$C:$C,AO$1)</f>
        <v>0</v>
      </c>
      <c r="BC24" s="438">
        <f>SUMIFS(Datos!$R:$R,Datos!$F:$F,$A24,Datos!$A:$A,$AN$1,Datos!$C:$C,AP$1)</f>
        <v>0</v>
      </c>
      <c r="BD24" s="438">
        <f>SUMIFS(Datos!$R:$R,Datos!$F:$F,$A24,Datos!$A:$A,$AN$1,Datos!$C:$C,AQ$1)</f>
        <v>0</v>
      </c>
      <c r="BE24" s="438">
        <f>SUMIFS(Datos!$R:$R,Datos!$F:$F,$A24,Datos!$A:$A,$AN$1,Datos!$C:$C,AR$1)</f>
        <v>0</v>
      </c>
    </row>
    <row r="25" spans="1:57" x14ac:dyDescent="0.25">
      <c r="A25" s="36"/>
      <c r="B25" s="36"/>
      <c r="C25" s="36"/>
      <c r="D25" s="284"/>
      <c r="E25" s="36"/>
      <c r="F25" s="36"/>
      <c r="G25" s="408"/>
      <c r="H25" s="36"/>
      <c r="I25" s="36"/>
      <c r="J25" s="36"/>
      <c r="K25" s="36"/>
      <c r="M25" s="353">
        <f>SUMIFS(Datos!$S:$S,Datos!$F:$F,$A25,Datos!$V:$V,M$1,Datos!$A:$A,$Q$1)</f>
        <v>0</v>
      </c>
      <c r="N25" s="353">
        <f>SUMIFS(Datos!$S:$S,Datos!$F:$F,$A25,Datos!$V:$V,N$1,Datos!$A:$A,$Q$1)</f>
        <v>0</v>
      </c>
      <c r="O25" s="353">
        <f>SUMIFS(Datos!$S:$S,Datos!$F:$F,$A25,Datos!$V:$V,O$1,Datos!$A:$A,$Q$1)</f>
        <v>0</v>
      </c>
      <c r="P25" s="353">
        <f>SUMIFS(Datos!$S:$S,Datos!$F:$F,$A25,Datos!$V:$V,P$1,Datos!$A:$A,$Q$1)</f>
        <v>0</v>
      </c>
      <c r="Q25" s="353">
        <f>SUMIFS(Datos!$S:$S,Datos!$A:$A,Q$1,Datos!$F:$F,$A25)</f>
        <v>0</v>
      </c>
      <c r="R25" s="353">
        <f>SUMIFS(Datos!$S:$S,Datos!$F:$F,$A25,Datos!$C:$C,R$1,Datos!$A:$A,$Q$1)</f>
        <v>0</v>
      </c>
      <c r="S25" s="353">
        <f>SUMIFS(Datos!$S:$S,Datos!$F:$F,$A25,Datos!$C:$C,S$1,Datos!$A:$A,$Q$1)</f>
        <v>0</v>
      </c>
      <c r="T25" s="353">
        <f>SUMIFS(Datos!$S:$S,Datos!$F:$F,$A25,Datos!$C:$C,T$1,Datos!$A:$A,$Q$1)</f>
        <v>0</v>
      </c>
      <c r="U25" s="353">
        <f>SUMIFS(Datos!$S:$S,Datos!$F:$F,$A25,Datos!$C:$C,U$1,Datos!$A:$A,$Q$1)</f>
        <v>0</v>
      </c>
      <c r="V25" s="352"/>
      <c r="W25" s="353">
        <f>SUMIFS(Datos!M:M,Datos!A:A,Q$1,Datos!F:F,A25)</f>
        <v>0</v>
      </c>
      <c r="X25" s="444">
        <f>SUMIFS(Datos!R:R,Datos!A:A,Q$1,Datos!F:F,A25)</f>
        <v>0</v>
      </c>
      <c r="Y25" s="442"/>
      <c r="Z25" s="353">
        <f>SUMIFS(Datos!$M:$M,Datos!$F:$F,$A25,Datos!$A:$A,$Q$1,Datos!$C:$C,R$1)</f>
        <v>0</v>
      </c>
      <c r="AA25" s="353">
        <f>SUMIFS(Datos!$M:$M,Datos!$F:$F,$A25,Datos!$A:$A,$Q$1,Datos!$C:$C,S$1)</f>
        <v>0</v>
      </c>
      <c r="AB25" s="353">
        <f>SUMIFS(Datos!$M:$M,Datos!$F:$F,$A25,Datos!$A:$A,$Q$1,Datos!$C:$C,T$1)</f>
        <v>0</v>
      </c>
      <c r="AC25" s="353">
        <f>SUMIFS(Datos!$M:$M,Datos!$F:$F,$A25,Datos!$A:$A,$Q$1,Datos!$C:$C,U$1)</f>
        <v>0</v>
      </c>
      <c r="AD25" s="353"/>
      <c r="AE25" s="444">
        <f>SUMIFS(Datos!$R:$R,Datos!$F:$F,$A25,Datos!$A:$A,$Q$1,Datos!$C:$C,R$1)</f>
        <v>0</v>
      </c>
      <c r="AF25" s="444">
        <f>SUMIFS(Datos!$R:$R,Datos!$F:$F,$A25,Datos!$A:$A,$Q$1,Datos!$C:$C,S$1)</f>
        <v>0</v>
      </c>
      <c r="AG25" s="444">
        <f>SUMIFS(Datos!$R:$R,Datos!$F:$F,$A25,Datos!$A:$A,$Q$1,Datos!$C:$C,T$1)</f>
        <v>0</v>
      </c>
      <c r="AH25" s="444">
        <f>SUMIFS(Datos!$R:$R,Datos!$F:$F,$A25,Datos!$A:$A,$Q$1,Datos!$C:$C,U$1)</f>
        <v>0</v>
      </c>
      <c r="AI25" s="351"/>
      <c r="AJ25" s="102">
        <f>SUMIFS(Datos!$S:$S,Datos!$F:$F,$A25,Datos!$V:$V,AJ$1,Datos!$A:$A,$AN$1)</f>
        <v>0</v>
      </c>
      <c r="AK25" s="102">
        <f>SUMIFS(Datos!$S:$S,Datos!$F:$F,$A25,Datos!$V:$V,AK$1,Datos!$A:$A,$AN$1)</f>
        <v>0</v>
      </c>
      <c r="AL25" s="102">
        <f>SUMIFS(Datos!$S:$S,Datos!$F:$F,$A25,Datos!$V:$V,AL$1,Datos!$A:$A,$AN$1)</f>
        <v>0</v>
      </c>
      <c r="AM25" s="102">
        <f>SUMIFS(Datos!$S:$S,Datos!$F:$F,$A25,Datos!$V:$V,AM$1,Datos!$A:$A,$AN$1)</f>
        <v>0</v>
      </c>
      <c r="AN25" s="102">
        <f>SUMIFS(Datos!$S:$S,Datos!$A:$A,AN$1,Datos!$F:$F,$A25)</f>
        <v>0</v>
      </c>
      <c r="AO25" s="102">
        <f>SUMIFS(Datos!$S:$S,Datos!$F:$F,$A25,Datos!$C:$C,AO$1,Datos!$A:$A,$AN$1)</f>
        <v>0</v>
      </c>
      <c r="AP25" s="102">
        <f>SUMIFS(Datos!$S:$S,Datos!$F:$F,$A25,Datos!$C:$C,AP$1,Datos!$A:$A,$AN$1)</f>
        <v>0</v>
      </c>
      <c r="AQ25" s="102">
        <f>SUMIFS(Datos!$S:$S,Datos!$F:$F,$A25,Datos!$C:$C,AQ$1,Datos!$A:$A,$AN$1)</f>
        <v>0</v>
      </c>
      <c r="AR25" s="102">
        <f>SUMIFS(Datos!$S:$S,Datos!$F:$F,$A25,Datos!$C:$C,AR$1,Datos!$A:$A,$AN$1)</f>
        <v>0</v>
      </c>
      <c r="AT25" s="102">
        <f>SUMIFS(Datos!$M:$M,Datos!$A:$A,AN$1,Datos!$F:$F,$A25)</f>
        <v>0</v>
      </c>
      <c r="AU25" s="102">
        <f>SUMIFS(Datos!$R:$R,Datos!$A:$A,AN$1,Datos!$F:$F,$A25)</f>
        <v>0</v>
      </c>
      <c r="AW25" s="102">
        <f>SUMIFS(Datos!$M:$M,Datos!$F:$F,$A25,Datos!$A:$A,$AN$1,Datos!$C:$C,AO$1)</f>
        <v>0</v>
      </c>
      <c r="AX25" s="102">
        <f>SUMIFS(Datos!$M:$M,Datos!$F:$F,$A25,Datos!$A:$A,$AN$1,Datos!$C:$C,AP$1)</f>
        <v>0</v>
      </c>
      <c r="AY25" s="102">
        <f>SUMIFS(Datos!$M:$M,Datos!$F:$F,$A25,Datos!$A:$A,$AN$1,Datos!$C:$C,AQ$1)</f>
        <v>0</v>
      </c>
      <c r="AZ25" s="102">
        <f>SUMIFS(Datos!$M:$M,Datos!$F:$F,$A25,Datos!$A:$A,$AN$1,Datos!$C:$C,AR$1)</f>
        <v>0</v>
      </c>
      <c r="BA25" s="102"/>
      <c r="BB25" s="438">
        <f>SUMIFS(Datos!$R:$R,Datos!$F:$F,$A25,Datos!$A:$A,$AN$1,Datos!$C:$C,AO$1)</f>
        <v>0</v>
      </c>
      <c r="BC25" s="438">
        <f>SUMIFS(Datos!$R:$R,Datos!$F:$F,$A25,Datos!$A:$A,$AN$1,Datos!$C:$C,AP$1)</f>
        <v>0</v>
      </c>
      <c r="BD25" s="438">
        <f>SUMIFS(Datos!$R:$R,Datos!$F:$F,$A25,Datos!$A:$A,$AN$1,Datos!$C:$C,AQ$1)</f>
        <v>0</v>
      </c>
      <c r="BE25" s="438">
        <f>SUMIFS(Datos!$R:$R,Datos!$F:$F,$A25,Datos!$A:$A,$AN$1,Datos!$C:$C,AR$1)</f>
        <v>0</v>
      </c>
    </row>
    <row r="26" spans="1:57" x14ac:dyDescent="0.25">
      <c r="A26" s="36"/>
      <c r="B26" s="36"/>
      <c r="C26" s="36"/>
      <c r="D26" s="284"/>
      <c r="E26" s="36"/>
      <c r="F26" s="36"/>
      <c r="G26" s="408"/>
      <c r="H26" s="36"/>
      <c r="I26" s="36"/>
      <c r="J26" s="36"/>
      <c r="K26" s="36"/>
      <c r="M26" s="353">
        <f>SUMIFS(Datos!$S:$S,Datos!$F:$F,$A26,Datos!$V:$V,M$1,Datos!$A:$A,$Q$1)</f>
        <v>0</v>
      </c>
      <c r="N26" s="353">
        <f>SUMIFS(Datos!$S:$S,Datos!$F:$F,$A26,Datos!$V:$V,N$1,Datos!$A:$A,$Q$1)</f>
        <v>0</v>
      </c>
      <c r="O26" s="353">
        <f>SUMIFS(Datos!$S:$S,Datos!$F:$F,$A26,Datos!$V:$V,O$1,Datos!$A:$A,$Q$1)</f>
        <v>0</v>
      </c>
      <c r="P26" s="353">
        <f>SUMIFS(Datos!$S:$S,Datos!$F:$F,$A26,Datos!$V:$V,P$1,Datos!$A:$A,$Q$1)</f>
        <v>0</v>
      </c>
      <c r="Q26" s="353">
        <f>SUMIFS(Datos!$S:$S,Datos!$A:$A,Q$1,Datos!$F:$F,$A26)</f>
        <v>0</v>
      </c>
      <c r="R26" s="353">
        <f>SUMIFS(Datos!$S:$S,Datos!$F:$F,$A26,Datos!$C:$C,R$1,Datos!$A:$A,$Q$1)</f>
        <v>0</v>
      </c>
      <c r="S26" s="353">
        <f>SUMIFS(Datos!$S:$S,Datos!$F:$F,$A26,Datos!$C:$C,S$1,Datos!$A:$A,$Q$1)</f>
        <v>0</v>
      </c>
      <c r="T26" s="353">
        <f>SUMIFS(Datos!$S:$S,Datos!$F:$F,$A26,Datos!$C:$C,T$1,Datos!$A:$A,$Q$1)</f>
        <v>0</v>
      </c>
      <c r="U26" s="353">
        <f>SUMIFS(Datos!$S:$S,Datos!$F:$F,$A26,Datos!$C:$C,U$1,Datos!$A:$A,$Q$1)</f>
        <v>0</v>
      </c>
      <c r="V26" s="352"/>
      <c r="W26" s="353">
        <f>SUMIFS(Datos!M:M,Datos!A:A,Q$1,Datos!F:F,A26)</f>
        <v>0</v>
      </c>
      <c r="X26" s="444">
        <f>SUMIFS(Datos!R:R,Datos!A:A,Q$1,Datos!F:F,A26)</f>
        <v>0</v>
      </c>
      <c r="Y26" s="442"/>
      <c r="Z26" s="353">
        <f>SUMIFS(Datos!$M:$M,Datos!$F:$F,$A26,Datos!$A:$A,$Q$1,Datos!$C:$C,R$1)</f>
        <v>0</v>
      </c>
      <c r="AA26" s="353">
        <f>SUMIFS(Datos!$M:$M,Datos!$F:$F,$A26,Datos!$A:$A,$Q$1,Datos!$C:$C,S$1)</f>
        <v>0</v>
      </c>
      <c r="AB26" s="353">
        <f>SUMIFS(Datos!$M:$M,Datos!$F:$F,$A26,Datos!$A:$A,$Q$1,Datos!$C:$C,T$1)</f>
        <v>0</v>
      </c>
      <c r="AC26" s="353">
        <f>SUMIFS(Datos!$M:$M,Datos!$F:$F,$A26,Datos!$A:$A,$Q$1,Datos!$C:$C,U$1)</f>
        <v>0</v>
      </c>
      <c r="AD26" s="353"/>
      <c r="AE26" s="444">
        <f>SUMIFS(Datos!$R:$R,Datos!$F:$F,$A26,Datos!$A:$A,$Q$1,Datos!$C:$C,R$1)</f>
        <v>0</v>
      </c>
      <c r="AF26" s="444">
        <f>SUMIFS(Datos!$R:$R,Datos!$F:$F,$A26,Datos!$A:$A,$Q$1,Datos!$C:$C,S$1)</f>
        <v>0</v>
      </c>
      <c r="AG26" s="444">
        <f>SUMIFS(Datos!$R:$R,Datos!$F:$F,$A26,Datos!$A:$A,$Q$1,Datos!$C:$C,T$1)</f>
        <v>0</v>
      </c>
      <c r="AH26" s="444">
        <f>SUMIFS(Datos!$R:$R,Datos!$F:$F,$A26,Datos!$A:$A,$Q$1,Datos!$C:$C,U$1)</f>
        <v>0</v>
      </c>
      <c r="AI26" s="351"/>
      <c r="AJ26" s="102">
        <f>SUMIFS(Datos!$S:$S,Datos!$F:$F,$A26,Datos!$V:$V,AJ$1,Datos!$A:$A,$AN$1)</f>
        <v>0</v>
      </c>
      <c r="AK26" s="102">
        <f>SUMIFS(Datos!$S:$S,Datos!$F:$F,$A26,Datos!$V:$V,AK$1,Datos!$A:$A,$AN$1)</f>
        <v>0</v>
      </c>
      <c r="AL26" s="102">
        <f>SUMIFS(Datos!$S:$S,Datos!$F:$F,$A26,Datos!$V:$V,AL$1,Datos!$A:$A,$AN$1)</f>
        <v>0</v>
      </c>
      <c r="AM26" s="102">
        <f>SUMIFS(Datos!$S:$S,Datos!$F:$F,$A26,Datos!$V:$V,AM$1,Datos!$A:$A,$AN$1)</f>
        <v>0</v>
      </c>
      <c r="AN26" s="102">
        <f>SUMIFS(Datos!$S:$S,Datos!$A:$A,AN$1,Datos!$F:$F,$A26)</f>
        <v>0</v>
      </c>
      <c r="AO26" s="102">
        <f>SUMIFS(Datos!$S:$S,Datos!$F:$F,$A26,Datos!$C:$C,AO$1,Datos!$A:$A,$AN$1)</f>
        <v>0</v>
      </c>
      <c r="AP26" s="102">
        <f>SUMIFS(Datos!$S:$S,Datos!$F:$F,$A26,Datos!$C:$C,AP$1,Datos!$A:$A,$AN$1)</f>
        <v>0</v>
      </c>
      <c r="AQ26" s="102">
        <f>SUMIFS(Datos!$S:$S,Datos!$F:$F,$A26,Datos!$C:$C,AQ$1,Datos!$A:$A,$AN$1)</f>
        <v>0</v>
      </c>
      <c r="AR26" s="102">
        <f>SUMIFS(Datos!$S:$S,Datos!$F:$F,$A26,Datos!$C:$C,AR$1,Datos!$A:$A,$AN$1)</f>
        <v>0</v>
      </c>
      <c r="AT26" s="102">
        <f>SUMIFS(Datos!$M:$M,Datos!$A:$A,AN$1,Datos!$F:$F,$A26)</f>
        <v>0</v>
      </c>
      <c r="AU26" s="102">
        <f>SUMIFS(Datos!$R:$R,Datos!$A:$A,AN$1,Datos!$F:$F,$A26)</f>
        <v>0</v>
      </c>
      <c r="AW26" s="102">
        <f>SUMIFS(Datos!$M:$M,Datos!$F:$F,$A26,Datos!$A:$A,$AN$1,Datos!$C:$C,AO$1)</f>
        <v>0</v>
      </c>
      <c r="AX26" s="102">
        <f>SUMIFS(Datos!$M:$M,Datos!$F:$F,$A26,Datos!$A:$A,$AN$1,Datos!$C:$C,AP$1)</f>
        <v>0</v>
      </c>
      <c r="AY26" s="102">
        <f>SUMIFS(Datos!$M:$M,Datos!$F:$F,$A26,Datos!$A:$A,$AN$1,Datos!$C:$C,AQ$1)</f>
        <v>0</v>
      </c>
      <c r="AZ26" s="102">
        <f>SUMIFS(Datos!$M:$M,Datos!$F:$F,$A26,Datos!$A:$A,$AN$1,Datos!$C:$C,AR$1)</f>
        <v>0</v>
      </c>
      <c r="BA26" s="102"/>
      <c r="BB26" s="438">
        <f>SUMIFS(Datos!$R:$R,Datos!$F:$F,$A26,Datos!$A:$A,$AN$1,Datos!$C:$C,AO$1)</f>
        <v>0</v>
      </c>
      <c r="BC26" s="438">
        <f>SUMIFS(Datos!$R:$R,Datos!$F:$F,$A26,Datos!$A:$A,$AN$1,Datos!$C:$C,AP$1)</f>
        <v>0</v>
      </c>
      <c r="BD26" s="438">
        <f>SUMIFS(Datos!$R:$R,Datos!$F:$F,$A26,Datos!$A:$A,$AN$1,Datos!$C:$C,AQ$1)</f>
        <v>0</v>
      </c>
      <c r="BE26" s="438">
        <f>SUMIFS(Datos!$R:$R,Datos!$F:$F,$A26,Datos!$A:$A,$AN$1,Datos!$C:$C,AR$1)</f>
        <v>0</v>
      </c>
    </row>
    <row r="27" spans="1:57" x14ac:dyDescent="0.25">
      <c r="A27" s="36"/>
      <c r="B27" s="36"/>
      <c r="C27" s="36"/>
      <c r="D27" s="284"/>
      <c r="E27" s="36"/>
      <c r="F27" s="36"/>
      <c r="G27" s="408"/>
      <c r="H27" s="36"/>
      <c r="I27" s="36"/>
      <c r="J27" s="36"/>
      <c r="K27" s="36"/>
      <c r="M27" s="353">
        <f>SUMIFS(Datos!$S:$S,Datos!$F:$F,$A27,Datos!$V:$V,M$1,Datos!$A:$A,$Q$1)</f>
        <v>0</v>
      </c>
      <c r="N27" s="353">
        <f>SUMIFS(Datos!$S:$S,Datos!$F:$F,$A27,Datos!$V:$V,N$1,Datos!$A:$A,$Q$1)</f>
        <v>0</v>
      </c>
      <c r="O27" s="353">
        <f>SUMIFS(Datos!$S:$S,Datos!$F:$F,$A27,Datos!$V:$V,O$1,Datos!$A:$A,$Q$1)</f>
        <v>0</v>
      </c>
      <c r="P27" s="353">
        <f>SUMIFS(Datos!$S:$S,Datos!$F:$F,$A27,Datos!$V:$V,P$1,Datos!$A:$A,$Q$1)</f>
        <v>0</v>
      </c>
      <c r="Q27" s="353">
        <f>SUMIFS(Datos!$S:$S,Datos!$A:$A,Q$1,Datos!$F:$F,$A27)</f>
        <v>0</v>
      </c>
      <c r="R27" s="353">
        <f>SUMIFS(Datos!$S:$S,Datos!$F:$F,$A27,Datos!$C:$C,R$1,Datos!$A:$A,$Q$1)</f>
        <v>0</v>
      </c>
      <c r="S27" s="353">
        <f>SUMIFS(Datos!$S:$S,Datos!$F:$F,$A27,Datos!$C:$C,S$1,Datos!$A:$A,$Q$1)</f>
        <v>0</v>
      </c>
      <c r="T27" s="353">
        <f>SUMIFS(Datos!$S:$S,Datos!$F:$F,$A27,Datos!$C:$C,T$1,Datos!$A:$A,$Q$1)</f>
        <v>0</v>
      </c>
      <c r="U27" s="353">
        <f>SUMIFS(Datos!$S:$S,Datos!$F:$F,$A27,Datos!$C:$C,U$1,Datos!$A:$A,$Q$1)</f>
        <v>0</v>
      </c>
      <c r="V27" s="352"/>
      <c r="W27" s="353">
        <f>SUMIFS(Datos!M:M,Datos!A:A,Q$1,Datos!F:F,A27)</f>
        <v>0</v>
      </c>
      <c r="X27" s="444">
        <f>SUMIFS(Datos!R:R,Datos!A:A,Q$1,Datos!F:F,A27)</f>
        <v>0</v>
      </c>
      <c r="Y27" s="442"/>
      <c r="Z27" s="353">
        <f>SUMIFS(Datos!$M:$M,Datos!$F:$F,$A27,Datos!$A:$A,$Q$1,Datos!$C:$C,R$1)</f>
        <v>0</v>
      </c>
      <c r="AA27" s="353">
        <f>SUMIFS(Datos!$M:$M,Datos!$F:$F,$A27,Datos!$A:$A,$Q$1,Datos!$C:$C,S$1)</f>
        <v>0</v>
      </c>
      <c r="AB27" s="353">
        <f>SUMIFS(Datos!$M:$M,Datos!$F:$F,$A27,Datos!$A:$A,$Q$1,Datos!$C:$C,T$1)</f>
        <v>0</v>
      </c>
      <c r="AC27" s="353">
        <f>SUMIFS(Datos!$M:$M,Datos!$F:$F,$A27,Datos!$A:$A,$Q$1,Datos!$C:$C,U$1)</f>
        <v>0</v>
      </c>
      <c r="AD27" s="353"/>
      <c r="AE27" s="444">
        <f>SUMIFS(Datos!$R:$R,Datos!$F:$F,$A27,Datos!$A:$A,$Q$1,Datos!$C:$C,R$1)</f>
        <v>0</v>
      </c>
      <c r="AF27" s="444">
        <f>SUMIFS(Datos!$R:$R,Datos!$F:$F,$A27,Datos!$A:$A,$Q$1,Datos!$C:$C,S$1)</f>
        <v>0</v>
      </c>
      <c r="AG27" s="444">
        <f>SUMIFS(Datos!$R:$R,Datos!$F:$F,$A27,Datos!$A:$A,$Q$1,Datos!$C:$C,T$1)</f>
        <v>0</v>
      </c>
      <c r="AH27" s="444">
        <f>SUMIFS(Datos!$R:$R,Datos!$F:$F,$A27,Datos!$A:$A,$Q$1,Datos!$C:$C,U$1)</f>
        <v>0</v>
      </c>
      <c r="AI27" s="351"/>
      <c r="AJ27" s="102">
        <f>SUMIFS(Datos!$S:$S,Datos!$F:$F,$A27,Datos!$V:$V,AJ$1,Datos!$A:$A,$AN$1)</f>
        <v>0</v>
      </c>
      <c r="AK27" s="102">
        <f>SUMIFS(Datos!$S:$S,Datos!$F:$F,$A27,Datos!$V:$V,AK$1,Datos!$A:$A,$AN$1)</f>
        <v>0</v>
      </c>
      <c r="AL27" s="102">
        <f>SUMIFS(Datos!$S:$S,Datos!$F:$F,$A27,Datos!$V:$V,AL$1,Datos!$A:$A,$AN$1)</f>
        <v>0</v>
      </c>
      <c r="AM27" s="102">
        <f>SUMIFS(Datos!$S:$S,Datos!$F:$F,$A27,Datos!$V:$V,AM$1,Datos!$A:$A,$AN$1)</f>
        <v>0</v>
      </c>
      <c r="AN27" s="102">
        <f>SUMIFS(Datos!$S:$S,Datos!$A:$A,AN$1,Datos!$F:$F,$A27)</f>
        <v>0</v>
      </c>
      <c r="AO27" s="102">
        <f>SUMIFS(Datos!$S:$S,Datos!$F:$F,$A27,Datos!$C:$C,AO$1,Datos!$A:$A,$AN$1)</f>
        <v>0</v>
      </c>
      <c r="AP27" s="102">
        <f>SUMIFS(Datos!$S:$S,Datos!$F:$F,$A27,Datos!$C:$C,AP$1,Datos!$A:$A,$AN$1)</f>
        <v>0</v>
      </c>
      <c r="AQ27" s="102">
        <f>SUMIFS(Datos!$S:$S,Datos!$F:$F,$A27,Datos!$C:$C,AQ$1,Datos!$A:$A,$AN$1)</f>
        <v>0</v>
      </c>
      <c r="AR27" s="102">
        <f>SUMIFS(Datos!$S:$S,Datos!$F:$F,$A27,Datos!$C:$C,AR$1,Datos!$A:$A,$AN$1)</f>
        <v>0</v>
      </c>
      <c r="AT27" s="102">
        <f>SUMIFS(Datos!$M:$M,Datos!$A:$A,AN$1,Datos!$F:$F,$A27)</f>
        <v>0</v>
      </c>
      <c r="AU27" s="102">
        <f>SUMIFS(Datos!$R:$R,Datos!$A:$A,AN$1,Datos!$F:$F,$A27)</f>
        <v>0</v>
      </c>
      <c r="AW27" s="102">
        <f>SUMIFS(Datos!$M:$M,Datos!$F:$F,$A27,Datos!$A:$A,$AN$1,Datos!$C:$C,AO$1)</f>
        <v>0</v>
      </c>
      <c r="AX27" s="102">
        <f>SUMIFS(Datos!$M:$M,Datos!$F:$F,$A27,Datos!$A:$A,$AN$1,Datos!$C:$C,AP$1)</f>
        <v>0</v>
      </c>
      <c r="AY27" s="102">
        <f>SUMIFS(Datos!$M:$M,Datos!$F:$F,$A27,Datos!$A:$A,$AN$1,Datos!$C:$C,AQ$1)</f>
        <v>0</v>
      </c>
      <c r="AZ27" s="102">
        <f>SUMIFS(Datos!$M:$M,Datos!$F:$F,$A27,Datos!$A:$A,$AN$1,Datos!$C:$C,AR$1)</f>
        <v>0</v>
      </c>
      <c r="BA27" s="102"/>
      <c r="BB27" s="438">
        <f>SUMIFS(Datos!$R:$R,Datos!$F:$F,$A27,Datos!$A:$A,$AN$1,Datos!$C:$C,AO$1)</f>
        <v>0</v>
      </c>
      <c r="BC27" s="438">
        <f>SUMIFS(Datos!$R:$R,Datos!$F:$F,$A27,Datos!$A:$A,$AN$1,Datos!$C:$C,AP$1)</f>
        <v>0</v>
      </c>
      <c r="BD27" s="438">
        <f>SUMIFS(Datos!$R:$R,Datos!$F:$F,$A27,Datos!$A:$A,$AN$1,Datos!$C:$C,AQ$1)</f>
        <v>0</v>
      </c>
      <c r="BE27" s="438">
        <f>SUMIFS(Datos!$R:$R,Datos!$F:$F,$A27,Datos!$A:$A,$AN$1,Datos!$C:$C,AR$1)</f>
        <v>0</v>
      </c>
    </row>
    <row r="28" spans="1:57" x14ac:dyDescent="0.25">
      <c r="A28" s="36"/>
      <c r="B28" s="36"/>
      <c r="C28" s="36"/>
      <c r="D28" s="284"/>
      <c r="E28" s="36"/>
      <c r="F28" s="36"/>
      <c r="G28" s="408"/>
      <c r="H28" s="36"/>
      <c r="I28" s="36"/>
      <c r="J28" s="36"/>
      <c r="K28" s="36"/>
      <c r="M28" s="353">
        <f>SUMIFS(Datos!$S:$S,Datos!$F:$F,$A28,Datos!$V:$V,M$1,Datos!$A:$A,$Q$1)</f>
        <v>0</v>
      </c>
      <c r="N28" s="353">
        <f>SUMIFS(Datos!$S:$S,Datos!$F:$F,$A28,Datos!$V:$V,N$1,Datos!$A:$A,$Q$1)</f>
        <v>0</v>
      </c>
      <c r="O28" s="353">
        <f>SUMIFS(Datos!$S:$S,Datos!$F:$F,$A28,Datos!$V:$V,O$1,Datos!$A:$A,$Q$1)</f>
        <v>0</v>
      </c>
      <c r="P28" s="353">
        <f>SUMIFS(Datos!$S:$S,Datos!$F:$F,$A28,Datos!$V:$V,P$1,Datos!$A:$A,$Q$1)</f>
        <v>0</v>
      </c>
      <c r="Q28" s="353">
        <f>SUMIFS(Datos!$S:$S,Datos!$A:$A,Q$1,Datos!$F:$F,$A28)</f>
        <v>0</v>
      </c>
      <c r="R28" s="353">
        <f>SUMIFS(Datos!$S:$S,Datos!$F:$F,$A28,Datos!$C:$C,R$1,Datos!$A:$A,$Q$1)</f>
        <v>0</v>
      </c>
      <c r="S28" s="353">
        <f>SUMIFS(Datos!$S:$S,Datos!$F:$F,$A28,Datos!$C:$C,S$1,Datos!$A:$A,$Q$1)</f>
        <v>0</v>
      </c>
      <c r="T28" s="353">
        <f>SUMIFS(Datos!$S:$S,Datos!$F:$F,$A28,Datos!$C:$C,T$1,Datos!$A:$A,$Q$1)</f>
        <v>0</v>
      </c>
      <c r="U28" s="353">
        <f>SUMIFS(Datos!$S:$S,Datos!$F:$F,$A28,Datos!$C:$C,U$1,Datos!$A:$A,$Q$1)</f>
        <v>0</v>
      </c>
      <c r="V28" s="352"/>
      <c r="W28" s="353">
        <f>SUMIFS(Datos!M:M,Datos!A:A,Q$1,Datos!F:F,A28)</f>
        <v>0</v>
      </c>
      <c r="X28" s="444">
        <f>SUMIFS(Datos!R:R,Datos!A:A,Q$1,Datos!F:F,A28)</f>
        <v>0</v>
      </c>
      <c r="Y28" s="442"/>
      <c r="Z28" s="353">
        <f>SUMIFS(Datos!$M:$M,Datos!$F:$F,$A28,Datos!$A:$A,$Q$1,Datos!$C:$C,R$1)</f>
        <v>0</v>
      </c>
      <c r="AA28" s="353">
        <f>SUMIFS(Datos!$M:$M,Datos!$F:$F,$A28,Datos!$A:$A,$Q$1,Datos!$C:$C,S$1)</f>
        <v>0</v>
      </c>
      <c r="AB28" s="353">
        <f>SUMIFS(Datos!$M:$M,Datos!$F:$F,$A28,Datos!$A:$A,$Q$1,Datos!$C:$C,T$1)</f>
        <v>0</v>
      </c>
      <c r="AC28" s="353">
        <f>SUMIFS(Datos!$M:$M,Datos!$F:$F,$A28,Datos!$A:$A,$Q$1,Datos!$C:$C,U$1)</f>
        <v>0</v>
      </c>
      <c r="AD28" s="353"/>
      <c r="AE28" s="444">
        <f>SUMIFS(Datos!$R:$R,Datos!$F:$F,$A28,Datos!$A:$A,$Q$1,Datos!$C:$C,R$1)</f>
        <v>0</v>
      </c>
      <c r="AF28" s="444">
        <f>SUMIFS(Datos!$R:$R,Datos!$F:$F,$A28,Datos!$A:$A,$Q$1,Datos!$C:$C,S$1)</f>
        <v>0</v>
      </c>
      <c r="AG28" s="444">
        <f>SUMIFS(Datos!$R:$R,Datos!$F:$F,$A28,Datos!$A:$A,$Q$1,Datos!$C:$C,T$1)</f>
        <v>0</v>
      </c>
      <c r="AH28" s="444">
        <f>SUMIFS(Datos!$R:$R,Datos!$F:$F,$A28,Datos!$A:$A,$Q$1,Datos!$C:$C,U$1)</f>
        <v>0</v>
      </c>
      <c r="AI28" s="351"/>
      <c r="AJ28" s="102">
        <f>SUMIFS(Datos!$S:$S,Datos!$F:$F,$A28,Datos!$V:$V,AJ$1,Datos!$A:$A,$AN$1)</f>
        <v>0</v>
      </c>
      <c r="AK28" s="102">
        <f>SUMIFS(Datos!$S:$S,Datos!$F:$F,$A28,Datos!$V:$V,AK$1,Datos!$A:$A,$AN$1)</f>
        <v>0</v>
      </c>
      <c r="AL28" s="102">
        <f>SUMIFS(Datos!$S:$S,Datos!$F:$F,$A28,Datos!$V:$V,AL$1,Datos!$A:$A,$AN$1)</f>
        <v>0</v>
      </c>
      <c r="AM28" s="102">
        <f>SUMIFS(Datos!$S:$S,Datos!$F:$F,$A28,Datos!$V:$V,AM$1,Datos!$A:$A,$AN$1)</f>
        <v>0</v>
      </c>
      <c r="AN28" s="102">
        <f>SUMIFS(Datos!$S:$S,Datos!$A:$A,AN$1,Datos!$F:$F,$A28)</f>
        <v>0</v>
      </c>
      <c r="AO28" s="102">
        <f>SUMIFS(Datos!$S:$S,Datos!$F:$F,$A28,Datos!$C:$C,AO$1,Datos!$A:$A,$AN$1)</f>
        <v>0</v>
      </c>
      <c r="AP28" s="102">
        <f>SUMIFS(Datos!$S:$S,Datos!$F:$F,$A28,Datos!$C:$C,AP$1,Datos!$A:$A,$AN$1)</f>
        <v>0</v>
      </c>
      <c r="AQ28" s="102">
        <f>SUMIFS(Datos!$S:$S,Datos!$F:$F,$A28,Datos!$C:$C,AQ$1,Datos!$A:$A,$AN$1)</f>
        <v>0</v>
      </c>
      <c r="AR28" s="102">
        <f>SUMIFS(Datos!$S:$S,Datos!$F:$F,$A28,Datos!$C:$C,AR$1,Datos!$A:$A,$AN$1)</f>
        <v>0</v>
      </c>
      <c r="AT28" s="102">
        <f>SUMIFS(Datos!$M:$M,Datos!$A:$A,AN$1,Datos!$F:$F,$A28)</f>
        <v>0</v>
      </c>
      <c r="AU28" s="102">
        <f>SUMIFS(Datos!$R:$R,Datos!$A:$A,AN$1,Datos!$F:$F,$A28)</f>
        <v>0</v>
      </c>
      <c r="AW28" s="102">
        <f>SUMIFS(Datos!$M:$M,Datos!$F:$F,$A28,Datos!$A:$A,$AN$1,Datos!$C:$C,AO$1)</f>
        <v>0</v>
      </c>
      <c r="AX28" s="102">
        <f>SUMIFS(Datos!$M:$M,Datos!$F:$F,$A28,Datos!$A:$A,$AN$1,Datos!$C:$C,AP$1)</f>
        <v>0</v>
      </c>
      <c r="AY28" s="102">
        <f>SUMIFS(Datos!$M:$M,Datos!$F:$F,$A28,Datos!$A:$A,$AN$1,Datos!$C:$C,AQ$1)</f>
        <v>0</v>
      </c>
      <c r="AZ28" s="102">
        <f>SUMIFS(Datos!$M:$M,Datos!$F:$F,$A28,Datos!$A:$A,$AN$1,Datos!$C:$C,AR$1)</f>
        <v>0</v>
      </c>
      <c r="BA28" s="102"/>
      <c r="BB28" s="438">
        <f>SUMIFS(Datos!$R:$R,Datos!$F:$F,$A28,Datos!$A:$A,$AN$1,Datos!$C:$C,AO$1)</f>
        <v>0</v>
      </c>
      <c r="BC28" s="438">
        <f>SUMIFS(Datos!$R:$R,Datos!$F:$F,$A28,Datos!$A:$A,$AN$1,Datos!$C:$C,AP$1)</f>
        <v>0</v>
      </c>
      <c r="BD28" s="438">
        <f>SUMIFS(Datos!$R:$R,Datos!$F:$F,$A28,Datos!$A:$A,$AN$1,Datos!$C:$C,AQ$1)</f>
        <v>0</v>
      </c>
      <c r="BE28" s="438">
        <f>SUMIFS(Datos!$R:$R,Datos!$F:$F,$A28,Datos!$A:$A,$AN$1,Datos!$C:$C,AR$1)</f>
        <v>0</v>
      </c>
    </row>
    <row r="29" spans="1:57" x14ac:dyDescent="0.25">
      <c r="A29" s="36"/>
      <c r="B29" s="36"/>
      <c r="C29" s="36"/>
      <c r="D29" s="284"/>
      <c r="E29" s="36"/>
      <c r="F29" s="36"/>
      <c r="G29" s="408"/>
      <c r="H29" s="36"/>
      <c r="I29" s="36"/>
      <c r="J29" s="36"/>
      <c r="K29" s="36"/>
      <c r="M29" s="353">
        <f>SUMIFS(Datos!$S:$S,Datos!$F:$F,$A29,Datos!$V:$V,M$1,Datos!$A:$A,$Q$1)</f>
        <v>0</v>
      </c>
      <c r="N29" s="353">
        <f>SUMIFS(Datos!$S:$S,Datos!$F:$F,$A29,Datos!$V:$V,N$1,Datos!$A:$A,$Q$1)</f>
        <v>0</v>
      </c>
      <c r="O29" s="353">
        <f>SUMIFS(Datos!$S:$S,Datos!$F:$F,$A29,Datos!$V:$V,O$1,Datos!$A:$A,$Q$1)</f>
        <v>0</v>
      </c>
      <c r="P29" s="353">
        <f>SUMIFS(Datos!$S:$S,Datos!$F:$F,$A29,Datos!$V:$V,P$1,Datos!$A:$A,$Q$1)</f>
        <v>0</v>
      </c>
      <c r="Q29" s="353">
        <f>SUMIFS(Datos!$S:$S,Datos!$A:$A,Q$1,Datos!$F:$F,$A29)</f>
        <v>0</v>
      </c>
      <c r="R29" s="353">
        <f>SUMIFS(Datos!$S:$S,Datos!$F:$F,$A29,Datos!$C:$C,R$1,Datos!$A:$A,$Q$1)</f>
        <v>0</v>
      </c>
      <c r="S29" s="353">
        <f>SUMIFS(Datos!$S:$S,Datos!$F:$F,$A29,Datos!$C:$C,S$1,Datos!$A:$A,$Q$1)</f>
        <v>0</v>
      </c>
      <c r="T29" s="353">
        <f>SUMIFS(Datos!$S:$S,Datos!$F:$F,$A29,Datos!$C:$C,T$1,Datos!$A:$A,$Q$1)</f>
        <v>0</v>
      </c>
      <c r="U29" s="353">
        <f>SUMIFS(Datos!$S:$S,Datos!$F:$F,$A29,Datos!$C:$C,U$1,Datos!$A:$A,$Q$1)</f>
        <v>0</v>
      </c>
      <c r="V29" s="352"/>
      <c r="W29" s="353">
        <f>SUMIFS(Datos!M:M,Datos!A:A,Q$1,Datos!F:F,A29)</f>
        <v>0</v>
      </c>
      <c r="X29" s="444">
        <f>SUMIFS(Datos!R:R,Datos!A:A,Q$1,Datos!F:F,A29)</f>
        <v>0</v>
      </c>
      <c r="Y29" s="442"/>
      <c r="Z29" s="353">
        <f>SUMIFS(Datos!$M:$M,Datos!$F:$F,$A29,Datos!$A:$A,$Q$1,Datos!$C:$C,R$1)</f>
        <v>0</v>
      </c>
      <c r="AA29" s="353">
        <f>SUMIFS(Datos!$M:$M,Datos!$F:$F,$A29,Datos!$A:$A,$Q$1,Datos!$C:$C,S$1)</f>
        <v>0</v>
      </c>
      <c r="AB29" s="353">
        <f>SUMIFS(Datos!$M:$M,Datos!$F:$F,$A29,Datos!$A:$A,$Q$1,Datos!$C:$C,T$1)</f>
        <v>0</v>
      </c>
      <c r="AC29" s="353">
        <f>SUMIFS(Datos!$M:$M,Datos!$F:$F,$A29,Datos!$A:$A,$Q$1,Datos!$C:$C,U$1)</f>
        <v>0</v>
      </c>
      <c r="AD29" s="353"/>
      <c r="AE29" s="444">
        <f>SUMIFS(Datos!$R:$R,Datos!$F:$F,$A29,Datos!$A:$A,$Q$1,Datos!$C:$C,R$1)</f>
        <v>0</v>
      </c>
      <c r="AF29" s="444">
        <f>SUMIFS(Datos!$R:$R,Datos!$F:$F,$A29,Datos!$A:$A,$Q$1,Datos!$C:$C,S$1)</f>
        <v>0</v>
      </c>
      <c r="AG29" s="444">
        <f>SUMIFS(Datos!$R:$R,Datos!$F:$F,$A29,Datos!$A:$A,$Q$1,Datos!$C:$C,T$1)</f>
        <v>0</v>
      </c>
      <c r="AH29" s="444">
        <f>SUMIFS(Datos!$R:$R,Datos!$F:$F,$A29,Datos!$A:$A,$Q$1,Datos!$C:$C,U$1)</f>
        <v>0</v>
      </c>
      <c r="AI29" s="351"/>
      <c r="AJ29" s="102">
        <f>SUMIFS(Datos!$S:$S,Datos!$F:$F,$A29,Datos!$V:$V,AJ$1,Datos!$A:$A,$AN$1)</f>
        <v>0</v>
      </c>
      <c r="AK29" s="102">
        <f>SUMIFS(Datos!$S:$S,Datos!$F:$F,$A29,Datos!$V:$V,AK$1,Datos!$A:$A,$AN$1)</f>
        <v>0</v>
      </c>
      <c r="AL29" s="102">
        <f>SUMIFS(Datos!$S:$S,Datos!$F:$F,$A29,Datos!$V:$V,AL$1,Datos!$A:$A,$AN$1)</f>
        <v>0</v>
      </c>
      <c r="AM29" s="102">
        <f>SUMIFS(Datos!$S:$S,Datos!$F:$F,$A29,Datos!$V:$V,AM$1,Datos!$A:$A,$AN$1)</f>
        <v>0</v>
      </c>
      <c r="AN29" s="102">
        <f>SUMIFS(Datos!$S:$S,Datos!$A:$A,AN$1,Datos!$F:$F,$A29)</f>
        <v>0</v>
      </c>
      <c r="AO29" s="102">
        <f>SUMIFS(Datos!$S:$S,Datos!$F:$F,$A29,Datos!$C:$C,AO$1,Datos!$A:$A,$AN$1)</f>
        <v>0</v>
      </c>
      <c r="AP29" s="102">
        <f>SUMIFS(Datos!$S:$S,Datos!$F:$F,$A29,Datos!$C:$C,AP$1,Datos!$A:$A,$AN$1)</f>
        <v>0</v>
      </c>
      <c r="AQ29" s="102">
        <f>SUMIFS(Datos!$S:$S,Datos!$F:$F,$A29,Datos!$C:$C,AQ$1,Datos!$A:$A,$AN$1)</f>
        <v>0</v>
      </c>
      <c r="AR29" s="102">
        <f>SUMIFS(Datos!$S:$S,Datos!$F:$F,$A29,Datos!$C:$C,AR$1,Datos!$A:$A,$AN$1)</f>
        <v>0</v>
      </c>
      <c r="AT29" s="102">
        <f>SUMIFS(Datos!$M:$M,Datos!$A:$A,AN$1,Datos!$F:$F,$A29)</f>
        <v>0</v>
      </c>
      <c r="AU29" s="102">
        <f>SUMIFS(Datos!$R:$R,Datos!$A:$A,AN$1,Datos!$F:$F,$A29)</f>
        <v>0</v>
      </c>
      <c r="AW29" s="102">
        <f>SUMIFS(Datos!$M:$M,Datos!$F:$F,$A29,Datos!$A:$A,$AN$1,Datos!$C:$C,AO$1)</f>
        <v>0</v>
      </c>
      <c r="AX29" s="102">
        <f>SUMIFS(Datos!$M:$M,Datos!$F:$F,$A29,Datos!$A:$A,$AN$1,Datos!$C:$C,AP$1)</f>
        <v>0</v>
      </c>
      <c r="AY29" s="102">
        <f>SUMIFS(Datos!$M:$M,Datos!$F:$F,$A29,Datos!$A:$A,$AN$1,Datos!$C:$C,AQ$1)</f>
        <v>0</v>
      </c>
      <c r="AZ29" s="102">
        <f>SUMIFS(Datos!$M:$M,Datos!$F:$F,$A29,Datos!$A:$A,$AN$1,Datos!$C:$C,AR$1)</f>
        <v>0</v>
      </c>
      <c r="BA29" s="102"/>
      <c r="BB29" s="438">
        <f>SUMIFS(Datos!$R:$R,Datos!$F:$F,$A29,Datos!$A:$A,$AN$1,Datos!$C:$C,AO$1)</f>
        <v>0</v>
      </c>
      <c r="BC29" s="438">
        <f>SUMIFS(Datos!$R:$R,Datos!$F:$F,$A29,Datos!$A:$A,$AN$1,Datos!$C:$C,AP$1)</f>
        <v>0</v>
      </c>
      <c r="BD29" s="438">
        <f>SUMIFS(Datos!$R:$R,Datos!$F:$F,$A29,Datos!$A:$A,$AN$1,Datos!$C:$C,AQ$1)</f>
        <v>0</v>
      </c>
      <c r="BE29" s="438">
        <f>SUMIFS(Datos!$R:$R,Datos!$F:$F,$A29,Datos!$A:$A,$AN$1,Datos!$C:$C,AR$1)</f>
        <v>0</v>
      </c>
    </row>
    <row r="30" spans="1:57" x14ac:dyDescent="0.25">
      <c r="A30" s="36"/>
      <c r="B30" s="36"/>
      <c r="C30" s="36"/>
      <c r="D30" s="284"/>
      <c r="E30" s="36"/>
      <c r="F30" s="36"/>
      <c r="G30" s="408"/>
      <c r="H30" s="36"/>
      <c r="I30" s="36"/>
      <c r="J30" s="36"/>
      <c r="K30" s="36"/>
      <c r="M30" s="353">
        <f>SUMIFS(Datos!$S:$S,Datos!$F:$F,$A30,Datos!$V:$V,M$1,Datos!$A:$A,$Q$1)</f>
        <v>0</v>
      </c>
      <c r="N30" s="353">
        <f>SUMIFS(Datos!$S:$S,Datos!$F:$F,$A30,Datos!$V:$V,N$1,Datos!$A:$A,$Q$1)</f>
        <v>0</v>
      </c>
      <c r="O30" s="353">
        <f>SUMIFS(Datos!$S:$S,Datos!$F:$F,$A30,Datos!$V:$V,O$1,Datos!$A:$A,$Q$1)</f>
        <v>0</v>
      </c>
      <c r="P30" s="353">
        <f>SUMIFS(Datos!$S:$S,Datos!$F:$F,$A30,Datos!$V:$V,P$1,Datos!$A:$A,$Q$1)</f>
        <v>0</v>
      </c>
      <c r="Q30" s="353">
        <f>SUMIFS(Datos!$S:$S,Datos!$A:$A,Q$1,Datos!$F:$F,$A30)</f>
        <v>0</v>
      </c>
      <c r="R30" s="353">
        <f>SUMIFS(Datos!$S:$S,Datos!$F:$F,$A30,Datos!$C:$C,R$1,Datos!$A:$A,$Q$1)</f>
        <v>0</v>
      </c>
      <c r="S30" s="353">
        <f>SUMIFS(Datos!$S:$S,Datos!$F:$F,$A30,Datos!$C:$C,S$1,Datos!$A:$A,$Q$1)</f>
        <v>0</v>
      </c>
      <c r="T30" s="353">
        <f>SUMIFS(Datos!$S:$S,Datos!$F:$F,$A30,Datos!$C:$C,T$1,Datos!$A:$A,$Q$1)</f>
        <v>0</v>
      </c>
      <c r="U30" s="353">
        <f>SUMIFS(Datos!$S:$S,Datos!$F:$F,$A30,Datos!$C:$C,U$1,Datos!$A:$A,$Q$1)</f>
        <v>0</v>
      </c>
      <c r="V30" s="352"/>
      <c r="W30" s="353">
        <f>SUMIFS(Datos!M:M,Datos!A:A,Q$1,Datos!F:F,A30)</f>
        <v>0</v>
      </c>
      <c r="X30" s="444">
        <f>SUMIFS(Datos!R:R,Datos!A:A,Q$1,Datos!F:F,A30)</f>
        <v>0</v>
      </c>
      <c r="Y30" s="442"/>
      <c r="Z30" s="353">
        <f>SUMIFS(Datos!$M:$M,Datos!$F:$F,$A30,Datos!$A:$A,$Q$1,Datos!$C:$C,R$1)</f>
        <v>0</v>
      </c>
      <c r="AA30" s="353">
        <f>SUMIFS(Datos!$M:$M,Datos!$F:$F,$A30,Datos!$A:$A,$Q$1,Datos!$C:$C,S$1)</f>
        <v>0</v>
      </c>
      <c r="AB30" s="353">
        <f>SUMIFS(Datos!$M:$M,Datos!$F:$F,$A30,Datos!$A:$A,$Q$1,Datos!$C:$C,T$1)</f>
        <v>0</v>
      </c>
      <c r="AC30" s="353">
        <f>SUMIFS(Datos!$M:$M,Datos!$F:$F,$A30,Datos!$A:$A,$Q$1,Datos!$C:$C,U$1)</f>
        <v>0</v>
      </c>
      <c r="AD30" s="353"/>
      <c r="AE30" s="444">
        <f>SUMIFS(Datos!$R:$R,Datos!$F:$F,$A30,Datos!$A:$A,$Q$1,Datos!$C:$C,R$1)</f>
        <v>0</v>
      </c>
      <c r="AF30" s="444">
        <f>SUMIFS(Datos!$R:$R,Datos!$F:$F,$A30,Datos!$A:$A,$Q$1,Datos!$C:$C,S$1)</f>
        <v>0</v>
      </c>
      <c r="AG30" s="444">
        <f>SUMIFS(Datos!$R:$R,Datos!$F:$F,$A30,Datos!$A:$A,$Q$1,Datos!$C:$C,T$1)</f>
        <v>0</v>
      </c>
      <c r="AH30" s="444">
        <f>SUMIFS(Datos!$R:$R,Datos!$F:$F,$A30,Datos!$A:$A,$Q$1,Datos!$C:$C,U$1)</f>
        <v>0</v>
      </c>
      <c r="AI30" s="351"/>
      <c r="AJ30" s="102">
        <f>SUMIFS(Datos!$S:$S,Datos!$F:$F,$A30,Datos!$V:$V,AJ$1,Datos!$A:$A,$AN$1)</f>
        <v>0</v>
      </c>
      <c r="AK30" s="102">
        <f>SUMIFS(Datos!$S:$S,Datos!$F:$F,$A30,Datos!$V:$V,AK$1,Datos!$A:$A,$AN$1)</f>
        <v>0</v>
      </c>
      <c r="AL30" s="102">
        <f>SUMIFS(Datos!$S:$S,Datos!$F:$F,$A30,Datos!$V:$V,AL$1,Datos!$A:$A,$AN$1)</f>
        <v>0</v>
      </c>
      <c r="AM30" s="102">
        <f>SUMIFS(Datos!$S:$S,Datos!$F:$F,$A30,Datos!$V:$V,AM$1,Datos!$A:$A,$AN$1)</f>
        <v>0</v>
      </c>
      <c r="AN30" s="102">
        <f>SUMIFS(Datos!$S:$S,Datos!$A:$A,AN$1,Datos!$F:$F,$A30)</f>
        <v>0</v>
      </c>
      <c r="AO30" s="102">
        <f>SUMIFS(Datos!$S:$S,Datos!$F:$F,$A30,Datos!$C:$C,AO$1,Datos!$A:$A,$AN$1)</f>
        <v>0</v>
      </c>
      <c r="AP30" s="102">
        <f>SUMIFS(Datos!$S:$S,Datos!$F:$F,$A30,Datos!$C:$C,AP$1,Datos!$A:$A,$AN$1)</f>
        <v>0</v>
      </c>
      <c r="AQ30" s="102">
        <f>SUMIFS(Datos!$S:$S,Datos!$F:$F,$A30,Datos!$C:$C,AQ$1,Datos!$A:$A,$AN$1)</f>
        <v>0</v>
      </c>
      <c r="AR30" s="102">
        <f>SUMIFS(Datos!$S:$S,Datos!$F:$F,$A30,Datos!$C:$C,AR$1,Datos!$A:$A,$AN$1)</f>
        <v>0</v>
      </c>
      <c r="AT30" s="102">
        <f>SUMIFS(Datos!$M:$M,Datos!$A:$A,AN$1,Datos!$F:$F,$A30)</f>
        <v>0</v>
      </c>
      <c r="AU30" s="102">
        <f>SUMIFS(Datos!$R:$R,Datos!$A:$A,AN$1,Datos!$F:$F,$A30)</f>
        <v>0</v>
      </c>
      <c r="AW30" s="102">
        <f>SUMIFS(Datos!$M:$M,Datos!$F:$F,$A30,Datos!$A:$A,$AN$1,Datos!$C:$C,AO$1)</f>
        <v>0</v>
      </c>
      <c r="AX30" s="102">
        <f>SUMIFS(Datos!$M:$M,Datos!$F:$F,$A30,Datos!$A:$A,$AN$1,Datos!$C:$C,AP$1)</f>
        <v>0</v>
      </c>
      <c r="AY30" s="102">
        <f>SUMIFS(Datos!$M:$M,Datos!$F:$F,$A30,Datos!$A:$A,$AN$1,Datos!$C:$C,AQ$1)</f>
        <v>0</v>
      </c>
      <c r="AZ30" s="102">
        <f>SUMIFS(Datos!$M:$M,Datos!$F:$F,$A30,Datos!$A:$A,$AN$1,Datos!$C:$C,AR$1)</f>
        <v>0</v>
      </c>
      <c r="BA30" s="102"/>
      <c r="BB30" s="438">
        <f>SUMIFS(Datos!$R:$R,Datos!$F:$F,$A30,Datos!$A:$A,$AN$1,Datos!$C:$C,AO$1)</f>
        <v>0</v>
      </c>
      <c r="BC30" s="438">
        <f>SUMIFS(Datos!$R:$R,Datos!$F:$F,$A30,Datos!$A:$A,$AN$1,Datos!$C:$C,AP$1)</f>
        <v>0</v>
      </c>
      <c r="BD30" s="438">
        <f>SUMIFS(Datos!$R:$R,Datos!$F:$F,$A30,Datos!$A:$A,$AN$1,Datos!$C:$C,AQ$1)</f>
        <v>0</v>
      </c>
      <c r="BE30" s="438">
        <f>SUMIFS(Datos!$R:$R,Datos!$F:$F,$A30,Datos!$A:$A,$AN$1,Datos!$C:$C,AR$1)</f>
        <v>0</v>
      </c>
    </row>
    <row r="31" spans="1:57" x14ac:dyDescent="0.25">
      <c r="A31" s="36"/>
      <c r="B31" s="36"/>
      <c r="C31" s="36"/>
      <c r="D31" s="284"/>
      <c r="E31" s="36"/>
      <c r="F31" s="36"/>
      <c r="G31" s="408"/>
      <c r="H31" s="36"/>
      <c r="I31" s="36"/>
      <c r="J31" s="36"/>
      <c r="K31" s="36"/>
      <c r="M31" s="353">
        <f>SUMIFS(Datos!$S:$S,Datos!$F:$F,$A31,Datos!$V:$V,M$1,Datos!$A:$A,$Q$1)</f>
        <v>0</v>
      </c>
      <c r="N31" s="353">
        <f>SUMIFS(Datos!$S:$S,Datos!$F:$F,$A31,Datos!$V:$V,N$1,Datos!$A:$A,$Q$1)</f>
        <v>0</v>
      </c>
      <c r="O31" s="353">
        <f>SUMIFS(Datos!$S:$S,Datos!$F:$F,$A31,Datos!$V:$V,O$1,Datos!$A:$A,$Q$1)</f>
        <v>0</v>
      </c>
      <c r="P31" s="353">
        <f>SUMIFS(Datos!$S:$S,Datos!$F:$F,$A31,Datos!$V:$V,P$1,Datos!$A:$A,$Q$1)</f>
        <v>0</v>
      </c>
      <c r="Q31" s="353">
        <f>SUMIFS(Datos!$S:$S,Datos!$A:$A,Q$1,Datos!$F:$F,$A31)</f>
        <v>0</v>
      </c>
      <c r="R31" s="353">
        <f>SUMIFS(Datos!$S:$S,Datos!$F:$F,$A31,Datos!$C:$C,R$1,Datos!$A:$A,$Q$1)</f>
        <v>0</v>
      </c>
      <c r="S31" s="353">
        <f>SUMIFS(Datos!$S:$S,Datos!$F:$F,$A31,Datos!$C:$C,S$1,Datos!$A:$A,$Q$1)</f>
        <v>0</v>
      </c>
      <c r="T31" s="353">
        <f>SUMIFS(Datos!$S:$S,Datos!$F:$F,$A31,Datos!$C:$C,T$1,Datos!$A:$A,$Q$1)</f>
        <v>0</v>
      </c>
      <c r="U31" s="353">
        <f>SUMIFS(Datos!$S:$S,Datos!$F:$F,$A31,Datos!$C:$C,U$1,Datos!$A:$A,$Q$1)</f>
        <v>0</v>
      </c>
      <c r="V31" s="352"/>
      <c r="W31" s="353">
        <f>SUMIFS(Datos!M:M,Datos!A:A,Q$1,Datos!F:F,A31)</f>
        <v>0</v>
      </c>
      <c r="X31" s="444">
        <f>SUMIFS(Datos!R:R,Datos!A:A,Q$1,Datos!F:F,A31)</f>
        <v>0</v>
      </c>
      <c r="Y31" s="442"/>
      <c r="Z31" s="353">
        <f>SUMIFS(Datos!$M:$M,Datos!$F:$F,$A31,Datos!$A:$A,$Q$1,Datos!$C:$C,R$1)</f>
        <v>0</v>
      </c>
      <c r="AA31" s="353">
        <f>SUMIFS(Datos!$M:$M,Datos!$F:$F,$A31,Datos!$A:$A,$Q$1,Datos!$C:$C,S$1)</f>
        <v>0</v>
      </c>
      <c r="AB31" s="353">
        <f>SUMIFS(Datos!$M:$M,Datos!$F:$F,$A31,Datos!$A:$A,$Q$1,Datos!$C:$C,T$1)</f>
        <v>0</v>
      </c>
      <c r="AC31" s="353">
        <f>SUMIFS(Datos!$M:$M,Datos!$F:$F,$A31,Datos!$A:$A,$Q$1,Datos!$C:$C,U$1)</f>
        <v>0</v>
      </c>
      <c r="AD31" s="353"/>
      <c r="AE31" s="444">
        <f>SUMIFS(Datos!$R:$R,Datos!$F:$F,$A31,Datos!$A:$A,$Q$1,Datos!$C:$C,R$1)</f>
        <v>0</v>
      </c>
      <c r="AF31" s="444">
        <f>SUMIFS(Datos!$R:$R,Datos!$F:$F,$A31,Datos!$A:$A,$Q$1,Datos!$C:$C,S$1)</f>
        <v>0</v>
      </c>
      <c r="AG31" s="444">
        <f>SUMIFS(Datos!$R:$R,Datos!$F:$F,$A31,Datos!$A:$A,$Q$1,Datos!$C:$C,T$1)</f>
        <v>0</v>
      </c>
      <c r="AH31" s="444">
        <f>SUMIFS(Datos!$R:$R,Datos!$F:$F,$A31,Datos!$A:$A,$Q$1,Datos!$C:$C,U$1)</f>
        <v>0</v>
      </c>
      <c r="AI31" s="351"/>
      <c r="AJ31" s="102">
        <f>SUMIFS(Datos!$S:$S,Datos!$F:$F,$A31,Datos!$V:$V,AJ$1,Datos!$A:$A,$AN$1)</f>
        <v>0</v>
      </c>
      <c r="AK31" s="102">
        <f>SUMIFS(Datos!$S:$S,Datos!$F:$F,$A31,Datos!$V:$V,AK$1,Datos!$A:$A,$AN$1)</f>
        <v>0</v>
      </c>
      <c r="AL31" s="102">
        <f>SUMIFS(Datos!$S:$S,Datos!$F:$F,$A31,Datos!$V:$V,AL$1,Datos!$A:$A,$AN$1)</f>
        <v>0</v>
      </c>
      <c r="AM31" s="102">
        <f>SUMIFS(Datos!$S:$S,Datos!$F:$F,$A31,Datos!$V:$V,AM$1,Datos!$A:$A,$AN$1)</f>
        <v>0</v>
      </c>
      <c r="AN31" s="102">
        <f>SUMIFS(Datos!$S:$S,Datos!$A:$A,AN$1,Datos!$F:$F,$A31)</f>
        <v>0</v>
      </c>
      <c r="AO31" s="102">
        <f>SUMIFS(Datos!$S:$S,Datos!$F:$F,$A31,Datos!$C:$C,AO$1,Datos!$A:$A,$AN$1)</f>
        <v>0</v>
      </c>
      <c r="AP31" s="102">
        <f>SUMIFS(Datos!$S:$S,Datos!$F:$F,$A31,Datos!$C:$C,AP$1,Datos!$A:$A,$AN$1)</f>
        <v>0</v>
      </c>
      <c r="AQ31" s="102">
        <f>SUMIFS(Datos!$S:$S,Datos!$F:$F,$A31,Datos!$C:$C,AQ$1,Datos!$A:$A,$AN$1)</f>
        <v>0</v>
      </c>
      <c r="AR31" s="102">
        <f>SUMIFS(Datos!$S:$S,Datos!$F:$F,$A31,Datos!$C:$C,AR$1,Datos!$A:$A,$AN$1)</f>
        <v>0</v>
      </c>
      <c r="AT31" s="102">
        <f>SUMIFS(Datos!$M:$M,Datos!$A:$A,AN$1,Datos!$F:$F,$A31)</f>
        <v>0</v>
      </c>
      <c r="AU31" s="102">
        <f>SUMIFS(Datos!$R:$R,Datos!$A:$A,AN$1,Datos!$F:$F,$A31)</f>
        <v>0</v>
      </c>
      <c r="AW31" s="102">
        <f>SUMIFS(Datos!$M:$M,Datos!$F:$F,$A31,Datos!$A:$A,$AN$1,Datos!$C:$C,AO$1)</f>
        <v>0</v>
      </c>
      <c r="AX31" s="102">
        <f>SUMIFS(Datos!$M:$M,Datos!$F:$F,$A31,Datos!$A:$A,$AN$1,Datos!$C:$C,AP$1)</f>
        <v>0</v>
      </c>
      <c r="AY31" s="102">
        <f>SUMIFS(Datos!$M:$M,Datos!$F:$F,$A31,Datos!$A:$A,$AN$1,Datos!$C:$C,AQ$1)</f>
        <v>0</v>
      </c>
      <c r="AZ31" s="102">
        <f>SUMIFS(Datos!$M:$M,Datos!$F:$F,$A31,Datos!$A:$A,$AN$1,Datos!$C:$C,AR$1)</f>
        <v>0</v>
      </c>
      <c r="BA31" s="102"/>
      <c r="BB31" s="438">
        <f>SUMIFS(Datos!$R:$R,Datos!$F:$F,$A31,Datos!$A:$A,$AN$1,Datos!$C:$C,AO$1)</f>
        <v>0</v>
      </c>
      <c r="BC31" s="438">
        <f>SUMIFS(Datos!$R:$R,Datos!$F:$F,$A31,Datos!$A:$A,$AN$1,Datos!$C:$C,AP$1)</f>
        <v>0</v>
      </c>
      <c r="BD31" s="438">
        <f>SUMIFS(Datos!$R:$R,Datos!$F:$F,$A31,Datos!$A:$A,$AN$1,Datos!$C:$C,AQ$1)</f>
        <v>0</v>
      </c>
      <c r="BE31" s="438">
        <f>SUMIFS(Datos!$R:$R,Datos!$F:$F,$A31,Datos!$A:$A,$AN$1,Datos!$C:$C,AR$1)</f>
        <v>0</v>
      </c>
    </row>
    <row r="32" spans="1:57" x14ac:dyDescent="0.25">
      <c r="A32" s="36"/>
      <c r="B32" s="36"/>
      <c r="C32" s="36"/>
      <c r="D32" s="284"/>
      <c r="E32" s="36"/>
      <c r="F32" s="36"/>
      <c r="G32" s="408"/>
      <c r="H32" s="36"/>
      <c r="I32" s="36"/>
      <c r="J32" s="36"/>
      <c r="K32" s="36"/>
      <c r="M32" s="353">
        <f>SUMIFS(Datos!$S:$S,Datos!$F:$F,$A32,Datos!$V:$V,M$1,Datos!$A:$A,$Q$1)</f>
        <v>0</v>
      </c>
      <c r="N32" s="353">
        <f>SUMIFS(Datos!$S:$S,Datos!$F:$F,$A32,Datos!$V:$V,N$1,Datos!$A:$A,$Q$1)</f>
        <v>0</v>
      </c>
      <c r="O32" s="353">
        <f>SUMIFS(Datos!$S:$S,Datos!$F:$F,$A32,Datos!$V:$V,O$1,Datos!$A:$A,$Q$1)</f>
        <v>0</v>
      </c>
      <c r="P32" s="353">
        <f>SUMIFS(Datos!$S:$S,Datos!$F:$F,$A32,Datos!$V:$V,P$1,Datos!$A:$A,$Q$1)</f>
        <v>0</v>
      </c>
      <c r="Q32" s="353">
        <f>SUMIFS(Datos!$S:$S,Datos!$A:$A,Q$1,Datos!$F:$F,$A32)</f>
        <v>0</v>
      </c>
      <c r="R32" s="353">
        <f>SUMIFS(Datos!$S:$S,Datos!$F:$F,$A32,Datos!$C:$C,R$1,Datos!$A:$A,$Q$1)</f>
        <v>0</v>
      </c>
      <c r="S32" s="353">
        <f>SUMIFS(Datos!$S:$S,Datos!$F:$F,$A32,Datos!$C:$C,S$1,Datos!$A:$A,$Q$1)</f>
        <v>0</v>
      </c>
      <c r="T32" s="353">
        <f>SUMIFS(Datos!$S:$S,Datos!$F:$F,$A32,Datos!$C:$C,T$1,Datos!$A:$A,$Q$1)</f>
        <v>0</v>
      </c>
      <c r="U32" s="353">
        <f>SUMIFS(Datos!$S:$S,Datos!$F:$F,$A32,Datos!$C:$C,U$1,Datos!$A:$A,$Q$1)</f>
        <v>0</v>
      </c>
      <c r="V32" s="352"/>
      <c r="W32" s="353">
        <f>SUMIFS(Datos!M:M,Datos!A:A,Q$1,Datos!F:F,A32)</f>
        <v>0</v>
      </c>
      <c r="X32" s="444">
        <f>SUMIFS(Datos!R:R,Datos!A:A,Q$1,Datos!F:F,A32)</f>
        <v>0</v>
      </c>
      <c r="Y32" s="442"/>
      <c r="Z32" s="353">
        <f>SUMIFS(Datos!$M:$M,Datos!$F:$F,$A32,Datos!$A:$A,$Q$1,Datos!$C:$C,R$1)</f>
        <v>0</v>
      </c>
      <c r="AA32" s="353">
        <f>SUMIFS(Datos!$M:$M,Datos!$F:$F,$A32,Datos!$A:$A,$Q$1,Datos!$C:$C,S$1)</f>
        <v>0</v>
      </c>
      <c r="AB32" s="353">
        <f>SUMIFS(Datos!$M:$M,Datos!$F:$F,$A32,Datos!$A:$A,$Q$1,Datos!$C:$C,T$1)</f>
        <v>0</v>
      </c>
      <c r="AC32" s="353">
        <f>SUMIFS(Datos!$M:$M,Datos!$F:$F,$A32,Datos!$A:$A,$Q$1,Datos!$C:$C,U$1)</f>
        <v>0</v>
      </c>
      <c r="AD32" s="353"/>
      <c r="AE32" s="444">
        <f>SUMIFS(Datos!$R:$R,Datos!$F:$F,$A32,Datos!$A:$A,$Q$1,Datos!$C:$C,R$1)</f>
        <v>0</v>
      </c>
      <c r="AF32" s="444">
        <f>SUMIFS(Datos!$R:$R,Datos!$F:$F,$A32,Datos!$A:$A,$Q$1,Datos!$C:$C,S$1)</f>
        <v>0</v>
      </c>
      <c r="AG32" s="444">
        <f>SUMIFS(Datos!$R:$R,Datos!$F:$F,$A32,Datos!$A:$A,$Q$1,Datos!$C:$C,T$1)</f>
        <v>0</v>
      </c>
      <c r="AH32" s="444">
        <f>SUMIFS(Datos!$R:$R,Datos!$F:$F,$A32,Datos!$A:$A,$Q$1,Datos!$C:$C,U$1)</f>
        <v>0</v>
      </c>
      <c r="AI32" s="351"/>
      <c r="AJ32" s="102">
        <f>SUMIFS(Datos!$S:$S,Datos!$F:$F,$A32,Datos!$V:$V,AJ$1,Datos!$A:$A,$AN$1)</f>
        <v>0</v>
      </c>
      <c r="AK32" s="102">
        <f>SUMIFS(Datos!$S:$S,Datos!$F:$F,$A32,Datos!$V:$V,AK$1,Datos!$A:$A,$AN$1)</f>
        <v>0</v>
      </c>
      <c r="AL32" s="102">
        <f>SUMIFS(Datos!$S:$S,Datos!$F:$F,$A32,Datos!$V:$V,AL$1,Datos!$A:$A,$AN$1)</f>
        <v>0</v>
      </c>
      <c r="AM32" s="102">
        <f>SUMIFS(Datos!$S:$S,Datos!$F:$F,$A32,Datos!$V:$V,AM$1,Datos!$A:$A,$AN$1)</f>
        <v>0</v>
      </c>
      <c r="AN32" s="102">
        <f>SUMIFS(Datos!$S:$S,Datos!$A:$A,AN$1,Datos!$F:$F,$A32)</f>
        <v>0</v>
      </c>
      <c r="AO32" s="102">
        <f>SUMIFS(Datos!$S:$S,Datos!$F:$F,$A32,Datos!$C:$C,AO$1,Datos!$A:$A,$AN$1)</f>
        <v>0</v>
      </c>
      <c r="AP32" s="102">
        <f>SUMIFS(Datos!$S:$S,Datos!$F:$F,$A32,Datos!$C:$C,AP$1,Datos!$A:$A,$AN$1)</f>
        <v>0</v>
      </c>
      <c r="AQ32" s="102">
        <f>SUMIFS(Datos!$S:$S,Datos!$F:$F,$A32,Datos!$C:$C,AQ$1,Datos!$A:$A,$AN$1)</f>
        <v>0</v>
      </c>
      <c r="AR32" s="102">
        <f>SUMIFS(Datos!$S:$S,Datos!$F:$F,$A32,Datos!$C:$C,AR$1,Datos!$A:$A,$AN$1)</f>
        <v>0</v>
      </c>
      <c r="AT32" s="102">
        <f>SUMIFS(Datos!$M:$M,Datos!$A:$A,AN$1,Datos!$F:$F,$A32)</f>
        <v>0</v>
      </c>
      <c r="AU32" s="102">
        <f>SUMIFS(Datos!$R:$R,Datos!$A:$A,AN$1,Datos!$F:$F,$A32)</f>
        <v>0</v>
      </c>
      <c r="AW32" s="102">
        <f>SUMIFS(Datos!$M:$M,Datos!$F:$F,$A32,Datos!$A:$A,$AN$1,Datos!$C:$C,AO$1)</f>
        <v>0</v>
      </c>
      <c r="AX32" s="102">
        <f>SUMIFS(Datos!$M:$M,Datos!$F:$F,$A32,Datos!$A:$A,$AN$1,Datos!$C:$C,AP$1)</f>
        <v>0</v>
      </c>
      <c r="AY32" s="102">
        <f>SUMIFS(Datos!$M:$M,Datos!$F:$F,$A32,Datos!$A:$A,$AN$1,Datos!$C:$C,AQ$1)</f>
        <v>0</v>
      </c>
      <c r="AZ32" s="102">
        <f>SUMIFS(Datos!$M:$M,Datos!$F:$F,$A32,Datos!$A:$A,$AN$1,Datos!$C:$C,AR$1)</f>
        <v>0</v>
      </c>
      <c r="BA32" s="102"/>
      <c r="BB32" s="438">
        <f>SUMIFS(Datos!$R:$R,Datos!$F:$F,$A32,Datos!$A:$A,$AN$1,Datos!$C:$C,AO$1)</f>
        <v>0</v>
      </c>
      <c r="BC32" s="438">
        <f>SUMIFS(Datos!$R:$R,Datos!$F:$F,$A32,Datos!$A:$A,$AN$1,Datos!$C:$C,AP$1)</f>
        <v>0</v>
      </c>
      <c r="BD32" s="438">
        <f>SUMIFS(Datos!$R:$R,Datos!$F:$F,$A32,Datos!$A:$A,$AN$1,Datos!$C:$C,AQ$1)</f>
        <v>0</v>
      </c>
      <c r="BE32" s="438">
        <f>SUMIFS(Datos!$R:$R,Datos!$F:$F,$A32,Datos!$A:$A,$AN$1,Datos!$C:$C,AR$1)</f>
        <v>0</v>
      </c>
    </row>
    <row r="33" spans="1:57" x14ac:dyDescent="0.25">
      <c r="A33" s="36"/>
      <c r="B33" s="36"/>
      <c r="C33" s="36"/>
      <c r="D33" s="284"/>
      <c r="E33" s="36"/>
      <c r="F33" s="36"/>
      <c r="G33" s="408"/>
      <c r="H33" s="36"/>
      <c r="I33" s="36"/>
      <c r="J33" s="36"/>
      <c r="K33" s="36"/>
      <c r="M33" s="353">
        <f>SUMIFS(Datos!$S:$S,Datos!$F:$F,$A33,Datos!$V:$V,M$1,Datos!$A:$A,$Q$1)</f>
        <v>0</v>
      </c>
      <c r="N33" s="353">
        <f>SUMIFS(Datos!$S:$S,Datos!$F:$F,$A33,Datos!$V:$V,N$1,Datos!$A:$A,$Q$1)</f>
        <v>0</v>
      </c>
      <c r="O33" s="353">
        <f>SUMIFS(Datos!$S:$S,Datos!$F:$F,$A33,Datos!$V:$V,O$1,Datos!$A:$A,$Q$1)</f>
        <v>0</v>
      </c>
      <c r="P33" s="353">
        <f>SUMIFS(Datos!$S:$S,Datos!$F:$F,$A33,Datos!$V:$V,P$1,Datos!$A:$A,$Q$1)</f>
        <v>0</v>
      </c>
      <c r="Q33" s="353">
        <f>SUMIFS(Datos!$S:$S,Datos!$A:$A,Q$1,Datos!$F:$F,$A33)</f>
        <v>0</v>
      </c>
      <c r="R33" s="353">
        <f>SUMIFS(Datos!$S:$S,Datos!$F:$F,$A33,Datos!$C:$C,R$1,Datos!$A:$A,$Q$1)</f>
        <v>0</v>
      </c>
      <c r="S33" s="353">
        <f>SUMIFS(Datos!$S:$S,Datos!$F:$F,$A33,Datos!$C:$C,S$1,Datos!$A:$A,$Q$1)</f>
        <v>0</v>
      </c>
      <c r="T33" s="353">
        <f>SUMIFS(Datos!$S:$S,Datos!$F:$F,$A33,Datos!$C:$C,T$1,Datos!$A:$A,$Q$1)</f>
        <v>0</v>
      </c>
      <c r="U33" s="353">
        <f>SUMIFS(Datos!$S:$S,Datos!$F:$F,$A33,Datos!$C:$C,U$1,Datos!$A:$A,$Q$1)</f>
        <v>0</v>
      </c>
      <c r="V33" s="352"/>
      <c r="W33" s="353">
        <f>SUMIFS(Datos!M:M,Datos!A:A,Q$1,Datos!F:F,A33)</f>
        <v>0</v>
      </c>
      <c r="X33" s="444">
        <f>SUMIFS(Datos!R:R,Datos!A:A,Q$1,Datos!F:F,A33)</f>
        <v>0</v>
      </c>
      <c r="Y33" s="442"/>
      <c r="Z33" s="353">
        <f>SUMIFS(Datos!$M:$M,Datos!$F:$F,$A33,Datos!$A:$A,$Q$1,Datos!$C:$C,R$1)</f>
        <v>0</v>
      </c>
      <c r="AA33" s="353">
        <f>SUMIFS(Datos!$M:$M,Datos!$F:$F,$A33,Datos!$A:$A,$Q$1,Datos!$C:$C,S$1)</f>
        <v>0</v>
      </c>
      <c r="AB33" s="353">
        <f>SUMIFS(Datos!$M:$M,Datos!$F:$F,$A33,Datos!$A:$A,$Q$1,Datos!$C:$C,T$1)</f>
        <v>0</v>
      </c>
      <c r="AC33" s="353">
        <f>SUMIFS(Datos!$M:$M,Datos!$F:$F,$A33,Datos!$A:$A,$Q$1,Datos!$C:$C,U$1)</f>
        <v>0</v>
      </c>
      <c r="AD33" s="353"/>
      <c r="AE33" s="444">
        <f>SUMIFS(Datos!$R:$R,Datos!$F:$F,$A33,Datos!$A:$A,$Q$1,Datos!$C:$C,R$1)</f>
        <v>0</v>
      </c>
      <c r="AF33" s="444">
        <f>SUMIFS(Datos!$R:$R,Datos!$F:$F,$A33,Datos!$A:$A,$Q$1,Datos!$C:$C,S$1)</f>
        <v>0</v>
      </c>
      <c r="AG33" s="444">
        <f>SUMIFS(Datos!$R:$R,Datos!$F:$F,$A33,Datos!$A:$A,$Q$1,Datos!$C:$C,T$1)</f>
        <v>0</v>
      </c>
      <c r="AH33" s="444">
        <f>SUMIFS(Datos!$R:$R,Datos!$F:$F,$A33,Datos!$A:$A,$Q$1,Datos!$C:$C,U$1)</f>
        <v>0</v>
      </c>
      <c r="AI33" s="351"/>
      <c r="AJ33" s="102">
        <f>SUMIFS(Datos!$S:$S,Datos!$F:$F,$A33,Datos!$V:$V,AJ$1,Datos!$A:$A,$AN$1)</f>
        <v>0</v>
      </c>
      <c r="AK33" s="102">
        <f>SUMIFS(Datos!$S:$S,Datos!$F:$F,$A33,Datos!$V:$V,AK$1,Datos!$A:$A,$AN$1)</f>
        <v>0</v>
      </c>
      <c r="AL33" s="102">
        <f>SUMIFS(Datos!$S:$S,Datos!$F:$F,$A33,Datos!$V:$V,AL$1,Datos!$A:$A,$AN$1)</f>
        <v>0</v>
      </c>
      <c r="AM33" s="102">
        <f>SUMIFS(Datos!$S:$S,Datos!$F:$F,$A33,Datos!$V:$V,AM$1,Datos!$A:$A,$AN$1)</f>
        <v>0</v>
      </c>
      <c r="AN33" s="102">
        <f>SUMIFS(Datos!$S:$S,Datos!$A:$A,AN$1,Datos!$F:$F,$A33)</f>
        <v>0</v>
      </c>
      <c r="AO33" s="102">
        <f>SUMIFS(Datos!$S:$S,Datos!$F:$F,$A33,Datos!$C:$C,AO$1,Datos!$A:$A,$AN$1)</f>
        <v>0</v>
      </c>
      <c r="AP33" s="102">
        <f>SUMIFS(Datos!$S:$S,Datos!$F:$F,$A33,Datos!$C:$C,AP$1,Datos!$A:$A,$AN$1)</f>
        <v>0</v>
      </c>
      <c r="AQ33" s="102">
        <f>SUMIFS(Datos!$S:$S,Datos!$F:$F,$A33,Datos!$C:$C,AQ$1,Datos!$A:$A,$AN$1)</f>
        <v>0</v>
      </c>
      <c r="AR33" s="102">
        <f>SUMIFS(Datos!$S:$S,Datos!$F:$F,$A33,Datos!$C:$C,AR$1,Datos!$A:$A,$AN$1)</f>
        <v>0</v>
      </c>
      <c r="AT33" s="102">
        <f>SUMIFS(Datos!$M:$M,Datos!$A:$A,AN$1,Datos!$F:$F,$A33)</f>
        <v>0</v>
      </c>
      <c r="AU33" s="102">
        <f>SUMIFS(Datos!$R:$R,Datos!$A:$A,AN$1,Datos!$F:$F,$A33)</f>
        <v>0</v>
      </c>
      <c r="AW33" s="102">
        <f>SUMIFS(Datos!$M:$M,Datos!$F:$F,$A33,Datos!$A:$A,$AN$1,Datos!$C:$C,AO$1)</f>
        <v>0</v>
      </c>
      <c r="AX33" s="102">
        <f>SUMIFS(Datos!$M:$M,Datos!$F:$F,$A33,Datos!$A:$A,$AN$1,Datos!$C:$C,AP$1)</f>
        <v>0</v>
      </c>
      <c r="AY33" s="102">
        <f>SUMIFS(Datos!$M:$M,Datos!$F:$F,$A33,Datos!$A:$A,$AN$1,Datos!$C:$C,AQ$1)</f>
        <v>0</v>
      </c>
      <c r="AZ33" s="102">
        <f>SUMIFS(Datos!$M:$M,Datos!$F:$F,$A33,Datos!$A:$A,$AN$1,Datos!$C:$C,AR$1)</f>
        <v>0</v>
      </c>
      <c r="BA33" s="102"/>
      <c r="BB33" s="438">
        <f>SUMIFS(Datos!$R:$R,Datos!$F:$F,$A33,Datos!$A:$A,$AN$1,Datos!$C:$C,AO$1)</f>
        <v>0</v>
      </c>
      <c r="BC33" s="438">
        <f>SUMIFS(Datos!$R:$R,Datos!$F:$F,$A33,Datos!$A:$A,$AN$1,Datos!$C:$C,AP$1)</f>
        <v>0</v>
      </c>
      <c r="BD33" s="438">
        <f>SUMIFS(Datos!$R:$R,Datos!$F:$F,$A33,Datos!$A:$A,$AN$1,Datos!$C:$C,AQ$1)</f>
        <v>0</v>
      </c>
      <c r="BE33" s="438">
        <f>SUMIFS(Datos!$R:$R,Datos!$F:$F,$A33,Datos!$A:$A,$AN$1,Datos!$C:$C,AR$1)</f>
        <v>0</v>
      </c>
    </row>
    <row r="34" spans="1:57" x14ac:dyDescent="0.25">
      <c r="A34" s="36"/>
      <c r="B34" s="36"/>
      <c r="C34" s="36"/>
      <c r="D34" s="284"/>
      <c r="E34" s="36"/>
      <c r="F34" s="36"/>
      <c r="G34" s="408"/>
      <c r="H34" s="36"/>
      <c r="I34" s="36"/>
      <c r="J34" s="36"/>
      <c r="K34" s="36"/>
      <c r="M34" s="353">
        <f>SUMIFS(Datos!$S:$S,Datos!$F:$F,$A34,Datos!$V:$V,M$1,Datos!$A:$A,$Q$1)</f>
        <v>0</v>
      </c>
      <c r="N34" s="353">
        <f>SUMIFS(Datos!$S:$S,Datos!$F:$F,$A34,Datos!$V:$V,N$1,Datos!$A:$A,$Q$1)</f>
        <v>0</v>
      </c>
      <c r="O34" s="353">
        <f>SUMIFS(Datos!$S:$S,Datos!$F:$F,$A34,Datos!$V:$V,O$1,Datos!$A:$A,$Q$1)</f>
        <v>0</v>
      </c>
      <c r="P34" s="353">
        <f>SUMIFS(Datos!$S:$S,Datos!$F:$F,$A34,Datos!$V:$V,P$1,Datos!$A:$A,$Q$1)</f>
        <v>0</v>
      </c>
      <c r="Q34" s="353">
        <f>SUMIFS(Datos!$S:$S,Datos!$A:$A,Q$1,Datos!$F:$F,$A34)</f>
        <v>0</v>
      </c>
      <c r="R34" s="353">
        <f>SUMIFS(Datos!$S:$S,Datos!$F:$F,$A34,Datos!$C:$C,R$1,Datos!$A:$A,$Q$1)</f>
        <v>0</v>
      </c>
      <c r="S34" s="353">
        <f>SUMIFS(Datos!$S:$S,Datos!$F:$F,$A34,Datos!$C:$C,S$1,Datos!$A:$A,$Q$1)</f>
        <v>0</v>
      </c>
      <c r="T34" s="353">
        <f>SUMIFS(Datos!$S:$S,Datos!$F:$F,$A34,Datos!$C:$C,T$1,Datos!$A:$A,$Q$1)</f>
        <v>0</v>
      </c>
      <c r="U34" s="353">
        <f>SUMIFS(Datos!$S:$S,Datos!$F:$F,$A34,Datos!$C:$C,U$1,Datos!$A:$A,$Q$1)</f>
        <v>0</v>
      </c>
      <c r="V34" s="352"/>
      <c r="W34" s="353">
        <f>SUMIFS(Datos!M:M,Datos!A:A,Q$1,Datos!F:F,A34)</f>
        <v>0</v>
      </c>
      <c r="X34" s="444">
        <f>SUMIFS(Datos!R:R,Datos!A:A,Q$1,Datos!F:F,A34)</f>
        <v>0</v>
      </c>
      <c r="Y34" s="442"/>
      <c r="Z34" s="353">
        <f>SUMIFS(Datos!$M:$M,Datos!$F:$F,$A34,Datos!$A:$A,$Q$1,Datos!$C:$C,R$1)</f>
        <v>0</v>
      </c>
      <c r="AA34" s="353">
        <f>SUMIFS(Datos!$M:$M,Datos!$F:$F,$A34,Datos!$A:$A,$Q$1,Datos!$C:$C,S$1)</f>
        <v>0</v>
      </c>
      <c r="AB34" s="353">
        <f>SUMIFS(Datos!$M:$M,Datos!$F:$F,$A34,Datos!$A:$A,$Q$1,Datos!$C:$C,T$1)</f>
        <v>0</v>
      </c>
      <c r="AC34" s="353">
        <f>SUMIFS(Datos!$M:$M,Datos!$F:$F,$A34,Datos!$A:$A,$Q$1,Datos!$C:$C,U$1)</f>
        <v>0</v>
      </c>
      <c r="AD34" s="353"/>
      <c r="AE34" s="444">
        <f>SUMIFS(Datos!$R:$R,Datos!$F:$F,$A34,Datos!$A:$A,$Q$1,Datos!$C:$C,R$1)</f>
        <v>0</v>
      </c>
      <c r="AF34" s="444">
        <f>SUMIFS(Datos!$R:$R,Datos!$F:$F,$A34,Datos!$A:$A,$Q$1,Datos!$C:$C,S$1)</f>
        <v>0</v>
      </c>
      <c r="AG34" s="444">
        <f>SUMIFS(Datos!$R:$R,Datos!$F:$F,$A34,Datos!$A:$A,$Q$1,Datos!$C:$C,T$1)</f>
        <v>0</v>
      </c>
      <c r="AH34" s="444">
        <f>SUMIFS(Datos!$R:$R,Datos!$F:$F,$A34,Datos!$A:$A,$Q$1,Datos!$C:$C,U$1)</f>
        <v>0</v>
      </c>
      <c r="AI34" s="351"/>
      <c r="AJ34" s="102">
        <f>SUMIFS(Datos!$S:$S,Datos!$F:$F,$A34,Datos!$V:$V,AJ$1,Datos!$A:$A,$AN$1)</f>
        <v>0</v>
      </c>
      <c r="AK34" s="102">
        <f>SUMIFS(Datos!$S:$S,Datos!$F:$F,$A34,Datos!$V:$V,AK$1,Datos!$A:$A,$AN$1)</f>
        <v>0</v>
      </c>
      <c r="AL34" s="102">
        <f>SUMIFS(Datos!$S:$S,Datos!$F:$F,$A34,Datos!$V:$V,AL$1,Datos!$A:$A,$AN$1)</f>
        <v>0</v>
      </c>
      <c r="AM34" s="102">
        <f>SUMIFS(Datos!$S:$S,Datos!$F:$F,$A34,Datos!$V:$V,AM$1,Datos!$A:$A,$AN$1)</f>
        <v>0</v>
      </c>
      <c r="AN34" s="102">
        <f>SUMIFS(Datos!$S:$S,Datos!$A:$A,AN$1,Datos!$F:$F,$A34)</f>
        <v>0</v>
      </c>
      <c r="AO34" s="102">
        <f>SUMIFS(Datos!$S:$S,Datos!$F:$F,$A34,Datos!$C:$C,AO$1,Datos!$A:$A,$AN$1)</f>
        <v>0</v>
      </c>
      <c r="AP34" s="102">
        <f>SUMIFS(Datos!$S:$S,Datos!$F:$F,$A34,Datos!$C:$C,AP$1,Datos!$A:$A,$AN$1)</f>
        <v>0</v>
      </c>
      <c r="AQ34" s="102">
        <f>SUMIFS(Datos!$S:$S,Datos!$F:$F,$A34,Datos!$C:$C,AQ$1,Datos!$A:$A,$AN$1)</f>
        <v>0</v>
      </c>
      <c r="AR34" s="102">
        <f>SUMIFS(Datos!$S:$S,Datos!$F:$F,$A34,Datos!$C:$C,AR$1,Datos!$A:$A,$AN$1)</f>
        <v>0</v>
      </c>
      <c r="AT34" s="102">
        <f>SUMIFS(Datos!$M:$M,Datos!$A:$A,AN$1,Datos!$F:$F,$A34)</f>
        <v>0</v>
      </c>
      <c r="AU34" s="102">
        <f>SUMIFS(Datos!$R:$R,Datos!$A:$A,AN$1,Datos!$F:$F,$A34)</f>
        <v>0</v>
      </c>
      <c r="AW34" s="102">
        <f>SUMIFS(Datos!$M:$M,Datos!$F:$F,$A34,Datos!$A:$A,$AN$1,Datos!$C:$C,AO$1)</f>
        <v>0</v>
      </c>
      <c r="AX34" s="102">
        <f>SUMIFS(Datos!$M:$M,Datos!$F:$F,$A34,Datos!$A:$A,$AN$1,Datos!$C:$C,AP$1)</f>
        <v>0</v>
      </c>
      <c r="AY34" s="102">
        <f>SUMIFS(Datos!$M:$M,Datos!$F:$F,$A34,Datos!$A:$A,$AN$1,Datos!$C:$C,AQ$1)</f>
        <v>0</v>
      </c>
      <c r="AZ34" s="102">
        <f>SUMIFS(Datos!$M:$M,Datos!$F:$F,$A34,Datos!$A:$A,$AN$1,Datos!$C:$C,AR$1)</f>
        <v>0</v>
      </c>
      <c r="BA34" s="102"/>
      <c r="BB34" s="438">
        <f>SUMIFS(Datos!$R:$R,Datos!$F:$F,$A34,Datos!$A:$A,$AN$1,Datos!$C:$C,AO$1)</f>
        <v>0</v>
      </c>
      <c r="BC34" s="438">
        <f>SUMIFS(Datos!$R:$R,Datos!$F:$F,$A34,Datos!$A:$A,$AN$1,Datos!$C:$C,AP$1)</f>
        <v>0</v>
      </c>
      <c r="BD34" s="438">
        <f>SUMIFS(Datos!$R:$R,Datos!$F:$F,$A34,Datos!$A:$A,$AN$1,Datos!$C:$C,AQ$1)</f>
        <v>0</v>
      </c>
      <c r="BE34" s="438">
        <f>SUMIFS(Datos!$R:$R,Datos!$F:$F,$A34,Datos!$A:$A,$AN$1,Datos!$C:$C,AR$1)</f>
        <v>0</v>
      </c>
    </row>
    <row r="35" spans="1:57" x14ac:dyDescent="0.25">
      <c r="A35" s="36"/>
      <c r="B35" s="36"/>
      <c r="C35" s="36"/>
      <c r="D35" s="284"/>
      <c r="E35" s="36"/>
      <c r="F35" s="36"/>
      <c r="G35" s="408"/>
      <c r="H35" s="36"/>
      <c r="I35" s="36"/>
      <c r="J35" s="36"/>
      <c r="K35" s="36"/>
      <c r="M35" s="353">
        <f>SUMIFS(Datos!$S:$S,Datos!$F:$F,$A35,Datos!$V:$V,M$1,Datos!$A:$A,$Q$1)</f>
        <v>0</v>
      </c>
      <c r="N35" s="353">
        <f>SUMIFS(Datos!$S:$S,Datos!$F:$F,$A35,Datos!$V:$V,N$1,Datos!$A:$A,$Q$1)</f>
        <v>0</v>
      </c>
      <c r="O35" s="353">
        <f>SUMIFS(Datos!$S:$S,Datos!$F:$F,$A35,Datos!$V:$V,O$1,Datos!$A:$A,$Q$1)</f>
        <v>0</v>
      </c>
      <c r="P35" s="353">
        <f>SUMIFS(Datos!$S:$S,Datos!$F:$F,$A35,Datos!$V:$V,P$1,Datos!$A:$A,$Q$1)</f>
        <v>0</v>
      </c>
      <c r="Q35" s="353">
        <f>SUMIFS(Datos!$S:$S,Datos!$A:$A,Q$1,Datos!$F:$F,$A35)</f>
        <v>0</v>
      </c>
      <c r="R35" s="353">
        <f>SUMIFS(Datos!$S:$S,Datos!$F:$F,$A35,Datos!$C:$C,R$1,Datos!$A:$A,$Q$1)</f>
        <v>0</v>
      </c>
      <c r="S35" s="353">
        <f>SUMIFS(Datos!$S:$S,Datos!$F:$F,$A35,Datos!$C:$C,S$1,Datos!$A:$A,$Q$1)</f>
        <v>0</v>
      </c>
      <c r="T35" s="353">
        <f>SUMIFS(Datos!$S:$S,Datos!$F:$F,$A35,Datos!$C:$C,T$1,Datos!$A:$A,$Q$1)</f>
        <v>0</v>
      </c>
      <c r="U35" s="353">
        <f>SUMIFS(Datos!$S:$S,Datos!$F:$F,$A35,Datos!$C:$C,U$1,Datos!$A:$A,$Q$1)</f>
        <v>0</v>
      </c>
      <c r="V35" s="352"/>
      <c r="W35" s="353">
        <f>SUMIFS(Datos!M:M,Datos!A:A,Q$1,Datos!F:F,A35)</f>
        <v>0</v>
      </c>
      <c r="X35" s="444">
        <f>SUMIFS(Datos!R:R,Datos!A:A,Q$1,Datos!F:F,A35)</f>
        <v>0</v>
      </c>
      <c r="Y35" s="442"/>
      <c r="Z35" s="353">
        <f>SUMIFS(Datos!$M:$M,Datos!$F:$F,$A35,Datos!$A:$A,$Q$1,Datos!$C:$C,R$1)</f>
        <v>0</v>
      </c>
      <c r="AA35" s="353">
        <f>SUMIFS(Datos!$M:$M,Datos!$F:$F,$A35,Datos!$A:$A,$Q$1,Datos!$C:$C,S$1)</f>
        <v>0</v>
      </c>
      <c r="AB35" s="353">
        <f>SUMIFS(Datos!$M:$M,Datos!$F:$F,$A35,Datos!$A:$A,$Q$1,Datos!$C:$C,T$1)</f>
        <v>0</v>
      </c>
      <c r="AC35" s="353">
        <f>SUMIFS(Datos!$M:$M,Datos!$F:$F,$A35,Datos!$A:$A,$Q$1,Datos!$C:$C,U$1)</f>
        <v>0</v>
      </c>
      <c r="AD35" s="353"/>
      <c r="AE35" s="444">
        <f>SUMIFS(Datos!$R:$R,Datos!$F:$F,$A35,Datos!$A:$A,$Q$1,Datos!$C:$C,R$1)</f>
        <v>0</v>
      </c>
      <c r="AF35" s="444">
        <f>SUMIFS(Datos!$R:$R,Datos!$F:$F,$A35,Datos!$A:$A,$Q$1,Datos!$C:$C,S$1)</f>
        <v>0</v>
      </c>
      <c r="AG35" s="444">
        <f>SUMIFS(Datos!$R:$R,Datos!$F:$F,$A35,Datos!$A:$A,$Q$1,Datos!$C:$C,T$1)</f>
        <v>0</v>
      </c>
      <c r="AH35" s="444">
        <f>SUMIFS(Datos!$R:$R,Datos!$F:$F,$A35,Datos!$A:$A,$Q$1,Datos!$C:$C,U$1)</f>
        <v>0</v>
      </c>
      <c r="AI35" s="351"/>
      <c r="AJ35" s="102">
        <f>SUMIFS(Datos!$S:$S,Datos!$F:$F,$A35,Datos!$V:$V,AJ$1,Datos!$A:$A,$AN$1)</f>
        <v>0</v>
      </c>
      <c r="AK35" s="102">
        <f>SUMIFS(Datos!$S:$S,Datos!$F:$F,$A35,Datos!$V:$V,AK$1,Datos!$A:$A,$AN$1)</f>
        <v>0</v>
      </c>
      <c r="AL35" s="102">
        <f>SUMIFS(Datos!$S:$S,Datos!$F:$F,$A35,Datos!$V:$V,AL$1,Datos!$A:$A,$AN$1)</f>
        <v>0</v>
      </c>
      <c r="AM35" s="102">
        <f>SUMIFS(Datos!$S:$S,Datos!$F:$F,$A35,Datos!$V:$V,AM$1,Datos!$A:$A,$AN$1)</f>
        <v>0</v>
      </c>
      <c r="AN35" s="102">
        <f>SUMIFS(Datos!$S:$S,Datos!$A:$A,AN$1,Datos!$F:$F,$A35)</f>
        <v>0</v>
      </c>
      <c r="AO35" s="102">
        <f>SUMIFS(Datos!$S:$S,Datos!$F:$F,$A35,Datos!$C:$C,AO$1,Datos!$A:$A,$AN$1)</f>
        <v>0</v>
      </c>
      <c r="AP35" s="102">
        <f>SUMIFS(Datos!$S:$S,Datos!$F:$F,$A35,Datos!$C:$C,AP$1,Datos!$A:$A,$AN$1)</f>
        <v>0</v>
      </c>
      <c r="AQ35" s="102">
        <f>SUMIFS(Datos!$S:$S,Datos!$F:$F,$A35,Datos!$C:$C,AQ$1,Datos!$A:$A,$AN$1)</f>
        <v>0</v>
      </c>
      <c r="AR35" s="102">
        <f>SUMIFS(Datos!$S:$S,Datos!$F:$F,$A35,Datos!$C:$C,AR$1,Datos!$A:$A,$AN$1)</f>
        <v>0</v>
      </c>
      <c r="AT35" s="102">
        <f>SUMIFS(Datos!$M:$M,Datos!$A:$A,AN$1,Datos!$F:$F,$A35)</f>
        <v>0</v>
      </c>
      <c r="AU35" s="102">
        <f>SUMIFS(Datos!$R:$R,Datos!$A:$A,AN$1,Datos!$F:$F,$A35)</f>
        <v>0</v>
      </c>
      <c r="AW35" s="102">
        <f>SUMIFS(Datos!$M:$M,Datos!$F:$F,$A35,Datos!$A:$A,$AN$1,Datos!$C:$C,AO$1)</f>
        <v>0</v>
      </c>
      <c r="AX35" s="102">
        <f>SUMIFS(Datos!$M:$M,Datos!$F:$F,$A35,Datos!$A:$A,$AN$1,Datos!$C:$C,AP$1)</f>
        <v>0</v>
      </c>
      <c r="AY35" s="102">
        <f>SUMIFS(Datos!$M:$M,Datos!$F:$F,$A35,Datos!$A:$A,$AN$1,Datos!$C:$C,AQ$1)</f>
        <v>0</v>
      </c>
      <c r="AZ35" s="102">
        <f>SUMIFS(Datos!$M:$M,Datos!$F:$F,$A35,Datos!$A:$A,$AN$1,Datos!$C:$C,AR$1)</f>
        <v>0</v>
      </c>
      <c r="BA35" s="102"/>
      <c r="BB35" s="438">
        <f>SUMIFS(Datos!$R:$R,Datos!$F:$F,$A35,Datos!$A:$A,$AN$1,Datos!$C:$C,AO$1)</f>
        <v>0</v>
      </c>
      <c r="BC35" s="438">
        <f>SUMIFS(Datos!$R:$R,Datos!$F:$F,$A35,Datos!$A:$A,$AN$1,Datos!$C:$C,AP$1)</f>
        <v>0</v>
      </c>
      <c r="BD35" s="438">
        <f>SUMIFS(Datos!$R:$R,Datos!$F:$F,$A35,Datos!$A:$A,$AN$1,Datos!$C:$C,AQ$1)</f>
        <v>0</v>
      </c>
      <c r="BE35" s="438">
        <f>SUMIFS(Datos!$R:$R,Datos!$F:$F,$A35,Datos!$A:$A,$AN$1,Datos!$C:$C,AR$1)</f>
        <v>0</v>
      </c>
    </row>
    <row r="36" spans="1:57" x14ac:dyDescent="0.25">
      <c r="A36" s="36"/>
      <c r="B36" s="36"/>
      <c r="C36" s="36"/>
      <c r="D36" s="284"/>
      <c r="E36" s="36"/>
      <c r="F36" s="36"/>
      <c r="G36" s="408"/>
      <c r="H36" s="36"/>
      <c r="I36" s="36"/>
      <c r="J36" s="36"/>
      <c r="K36" s="36"/>
      <c r="M36" s="353">
        <f>SUMIFS(Datos!$S:$S,Datos!$F:$F,$A36,Datos!$V:$V,M$1,Datos!$A:$A,$Q$1)</f>
        <v>0</v>
      </c>
      <c r="N36" s="353">
        <f>SUMIFS(Datos!$S:$S,Datos!$F:$F,$A36,Datos!$V:$V,N$1,Datos!$A:$A,$Q$1)</f>
        <v>0</v>
      </c>
      <c r="O36" s="353">
        <f>SUMIFS(Datos!$S:$S,Datos!$F:$F,$A36,Datos!$V:$V,O$1,Datos!$A:$A,$Q$1)</f>
        <v>0</v>
      </c>
      <c r="P36" s="353">
        <f>SUMIFS(Datos!$S:$S,Datos!$F:$F,$A36,Datos!$V:$V,P$1,Datos!$A:$A,$Q$1)</f>
        <v>0</v>
      </c>
      <c r="Q36" s="353">
        <f>SUMIFS(Datos!$S:$S,Datos!$A:$A,Q$1,Datos!$F:$F,$A36)</f>
        <v>0</v>
      </c>
      <c r="R36" s="353">
        <f>SUMIFS(Datos!$S:$S,Datos!$F:$F,$A36,Datos!$C:$C,R$1,Datos!$A:$A,$Q$1)</f>
        <v>0</v>
      </c>
      <c r="S36" s="353">
        <f>SUMIFS(Datos!$S:$S,Datos!$F:$F,$A36,Datos!$C:$C,S$1,Datos!$A:$A,$Q$1)</f>
        <v>0</v>
      </c>
      <c r="T36" s="353">
        <f>SUMIFS(Datos!$S:$S,Datos!$F:$F,$A36,Datos!$C:$C,T$1,Datos!$A:$A,$Q$1)</f>
        <v>0</v>
      </c>
      <c r="U36" s="353">
        <f>SUMIFS(Datos!$S:$S,Datos!$F:$F,$A36,Datos!$C:$C,U$1,Datos!$A:$A,$Q$1)</f>
        <v>0</v>
      </c>
      <c r="V36" s="352"/>
      <c r="W36" s="353">
        <f>SUMIFS(Datos!M:M,Datos!A:A,Q$1,Datos!F:F,A36)</f>
        <v>0</v>
      </c>
      <c r="X36" s="444">
        <f>SUMIFS(Datos!R:R,Datos!A:A,Q$1,Datos!F:F,A36)</f>
        <v>0</v>
      </c>
      <c r="Y36" s="442"/>
      <c r="Z36" s="353">
        <f>SUMIFS(Datos!$M:$M,Datos!$F:$F,$A36,Datos!$A:$A,$Q$1,Datos!$C:$C,R$1)</f>
        <v>0</v>
      </c>
      <c r="AA36" s="353">
        <f>SUMIFS(Datos!$M:$M,Datos!$F:$F,$A36,Datos!$A:$A,$Q$1,Datos!$C:$C,S$1)</f>
        <v>0</v>
      </c>
      <c r="AB36" s="353">
        <f>SUMIFS(Datos!$M:$M,Datos!$F:$F,$A36,Datos!$A:$A,$Q$1,Datos!$C:$C,T$1)</f>
        <v>0</v>
      </c>
      <c r="AC36" s="353">
        <f>SUMIFS(Datos!$M:$M,Datos!$F:$F,$A36,Datos!$A:$A,$Q$1,Datos!$C:$C,U$1)</f>
        <v>0</v>
      </c>
      <c r="AD36" s="353"/>
      <c r="AE36" s="444">
        <f>SUMIFS(Datos!$R:$R,Datos!$F:$F,$A36,Datos!$A:$A,$Q$1,Datos!$C:$C,R$1)</f>
        <v>0</v>
      </c>
      <c r="AF36" s="444">
        <f>SUMIFS(Datos!$R:$R,Datos!$F:$F,$A36,Datos!$A:$A,$Q$1,Datos!$C:$C,S$1)</f>
        <v>0</v>
      </c>
      <c r="AG36" s="444">
        <f>SUMIFS(Datos!$R:$R,Datos!$F:$F,$A36,Datos!$A:$A,$Q$1,Datos!$C:$C,T$1)</f>
        <v>0</v>
      </c>
      <c r="AH36" s="444">
        <f>SUMIFS(Datos!$R:$R,Datos!$F:$F,$A36,Datos!$A:$A,$Q$1,Datos!$C:$C,U$1)</f>
        <v>0</v>
      </c>
      <c r="AI36" s="351"/>
      <c r="AJ36" s="102">
        <f>SUMIFS(Datos!$S:$S,Datos!$F:$F,$A36,Datos!$V:$V,AJ$1,Datos!$A:$A,$AN$1)</f>
        <v>0</v>
      </c>
      <c r="AK36" s="102">
        <f>SUMIFS(Datos!$S:$S,Datos!$F:$F,$A36,Datos!$V:$V,AK$1,Datos!$A:$A,$AN$1)</f>
        <v>0</v>
      </c>
      <c r="AL36" s="102">
        <f>SUMIFS(Datos!$S:$S,Datos!$F:$F,$A36,Datos!$V:$V,AL$1,Datos!$A:$A,$AN$1)</f>
        <v>0</v>
      </c>
      <c r="AM36" s="102">
        <f>SUMIFS(Datos!$S:$S,Datos!$F:$F,$A36,Datos!$V:$V,AM$1,Datos!$A:$A,$AN$1)</f>
        <v>0</v>
      </c>
      <c r="AN36" s="102">
        <f>SUMIFS(Datos!$S:$S,Datos!$A:$A,AN$1,Datos!$F:$F,$A36)</f>
        <v>0</v>
      </c>
      <c r="AO36" s="102">
        <f>SUMIFS(Datos!$S:$S,Datos!$F:$F,$A36,Datos!$C:$C,AO$1,Datos!$A:$A,$AN$1)</f>
        <v>0</v>
      </c>
      <c r="AP36" s="102">
        <f>SUMIFS(Datos!$S:$S,Datos!$F:$F,$A36,Datos!$C:$C,AP$1,Datos!$A:$A,$AN$1)</f>
        <v>0</v>
      </c>
      <c r="AQ36" s="102">
        <f>SUMIFS(Datos!$S:$S,Datos!$F:$F,$A36,Datos!$C:$C,AQ$1,Datos!$A:$A,$AN$1)</f>
        <v>0</v>
      </c>
      <c r="AR36" s="102">
        <f>SUMIFS(Datos!$S:$S,Datos!$F:$F,$A36,Datos!$C:$C,AR$1,Datos!$A:$A,$AN$1)</f>
        <v>0</v>
      </c>
      <c r="AT36" s="102">
        <f>SUMIFS(Datos!$M:$M,Datos!$A:$A,AN$1,Datos!$F:$F,$A36)</f>
        <v>0</v>
      </c>
      <c r="AU36" s="102">
        <f>SUMIFS(Datos!$R:$R,Datos!$A:$A,AN$1,Datos!$F:$F,$A36)</f>
        <v>0</v>
      </c>
      <c r="AW36" s="102">
        <f>SUMIFS(Datos!$M:$M,Datos!$F:$F,$A36,Datos!$A:$A,$AN$1,Datos!$C:$C,AO$1)</f>
        <v>0</v>
      </c>
      <c r="AX36" s="102">
        <f>SUMIFS(Datos!$M:$M,Datos!$F:$F,$A36,Datos!$A:$A,$AN$1,Datos!$C:$C,AP$1)</f>
        <v>0</v>
      </c>
      <c r="AY36" s="102">
        <f>SUMIFS(Datos!$M:$M,Datos!$F:$F,$A36,Datos!$A:$A,$AN$1,Datos!$C:$C,AQ$1)</f>
        <v>0</v>
      </c>
      <c r="AZ36" s="102">
        <f>SUMIFS(Datos!$M:$M,Datos!$F:$F,$A36,Datos!$A:$A,$AN$1,Datos!$C:$C,AR$1)</f>
        <v>0</v>
      </c>
      <c r="BA36" s="102"/>
      <c r="BB36" s="438">
        <f>SUMIFS(Datos!$R:$R,Datos!$F:$F,$A36,Datos!$A:$A,$AN$1,Datos!$C:$C,AO$1)</f>
        <v>0</v>
      </c>
      <c r="BC36" s="438">
        <f>SUMIFS(Datos!$R:$R,Datos!$F:$F,$A36,Datos!$A:$A,$AN$1,Datos!$C:$C,AP$1)</f>
        <v>0</v>
      </c>
      <c r="BD36" s="438">
        <f>SUMIFS(Datos!$R:$R,Datos!$F:$F,$A36,Datos!$A:$A,$AN$1,Datos!$C:$C,AQ$1)</f>
        <v>0</v>
      </c>
      <c r="BE36" s="438">
        <f>SUMIFS(Datos!$R:$R,Datos!$F:$F,$A36,Datos!$A:$A,$AN$1,Datos!$C:$C,AR$1)</f>
        <v>0</v>
      </c>
    </row>
    <row r="37" spans="1:57" x14ac:dyDescent="0.25">
      <c r="A37" s="36"/>
      <c r="B37" s="36"/>
      <c r="C37" s="36"/>
      <c r="D37" s="284"/>
      <c r="E37" s="36"/>
      <c r="F37" s="36"/>
      <c r="G37" s="408"/>
      <c r="H37" s="36"/>
      <c r="I37" s="36"/>
      <c r="J37" s="36"/>
      <c r="K37" s="36"/>
      <c r="M37" s="353">
        <f>SUMIFS(Datos!$S:$S,Datos!$F:$F,$A37,Datos!$V:$V,M$1,Datos!$A:$A,$Q$1)</f>
        <v>0</v>
      </c>
      <c r="N37" s="353">
        <f>SUMIFS(Datos!$S:$S,Datos!$F:$F,$A37,Datos!$V:$V,N$1,Datos!$A:$A,$Q$1)</f>
        <v>0</v>
      </c>
      <c r="O37" s="353">
        <f>SUMIFS(Datos!$S:$S,Datos!$F:$F,$A37,Datos!$V:$V,O$1,Datos!$A:$A,$Q$1)</f>
        <v>0</v>
      </c>
      <c r="P37" s="353">
        <f>SUMIFS(Datos!$S:$S,Datos!$F:$F,$A37,Datos!$V:$V,P$1,Datos!$A:$A,$Q$1)</f>
        <v>0</v>
      </c>
      <c r="Q37" s="353">
        <f>SUMIFS(Datos!$S:$S,Datos!$A:$A,Q$1,Datos!$F:$F,$A37)</f>
        <v>0</v>
      </c>
      <c r="R37" s="353">
        <f>SUMIFS(Datos!$S:$S,Datos!$F:$F,$A37,Datos!$C:$C,R$1,Datos!$A:$A,$Q$1)</f>
        <v>0</v>
      </c>
      <c r="S37" s="353">
        <f>SUMIFS(Datos!$S:$S,Datos!$F:$F,$A37,Datos!$C:$C,S$1,Datos!$A:$A,$Q$1)</f>
        <v>0</v>
      </c>
      <c r="T37" s="353">
        <f>SUMIFS(Datos!$S:$S,Datos!$F:$F,$A37,Datos!$C:$C,T$1,Datos!$A:$A,$Q$1)</f>
        <v>0</v>
      </c>
      <c r="U37" s="353">
        <f>SUMIFS(Datos!$S:$S,Datos!$F:$F,$A37,Datos!$C:$C,U$1,Datos!$A:$A,$Q$1)</f>
        <v>0</v>
      </c>
      <c r="V37" s="352"/>
      <c r="W37" s="353">
        <f>SUMIFS(Datos!M:M,Datos!A:A,Q$1,Datos!F:F,A37)</f>
        <v>0</v>
      </c>
      <c r="X37" s="444">
        <f>SUMIFS(Datos!R:R,Datos!A:A,Q$1,Datos!F:F,A37)</f>
        <v>0</v>
      </c>
      <c r="Y37" s="442"/>
      <c r="Z37" s="353">
        <f>SUMIFS(Datos!$M:$M,Datos!$F:$F,$A37,Datos!$A:$A,$Q$1,Datos!$C:$C,R$1)</f>
        <v>0</v>
      </c>
      <c r="AA37" s="353">
        <f>SUMIFS(Datos!$M:$M,Datos!$F:$F,$A37,Datos!$A:$A,$Q$1,Datos!$C:$C,S$1)</f>
        <v>0</v>
      </c>
      <c r="AB37" s="353">
        <f>SUMIFS(Datos!$M:$M,Datos!$F:$F,$A37,Datos!$A:$A,$Q$1,Datos!$C:$C,T$1)</f>
        <v>0</v>
      </c>
      <c r="AC37" s="353">
        <f>SUMIFS(Datos!$M:$M,Datos!$F:$F,$A37,Datos!$A:$A,$Q$1,Datos!$C:$C,U$1)</f>
        <v>0</v>
      </c>
      <c r="AD37" s="353"/>
      <c r="AE37" s="444">
        <f>SUMIFS(Datos!$R:$R,Datos!$F:$F,$A37,Datos!$A:$A,$Q$1,Datos!$C:$C,R$1)</f>
        <v>0</v>
      </c>
      <c r="AF37" s="444">
        <f>SUMIFS(Datos!$R:$R,Datos!$F:$F,$A37,Datos!$A:$A,$Q$1,Datos!$C:$C,S$1)</f>
        <v>0</v>
      </c>
      <c r="AG37" s="444">
        <f>SUMIFS(Datos!$R:$R,Datos!$F:$F,$A37,Datos!$A:$A,$Q$1,Datos!$C:$C,T$1)</f>
        <v>0</v>
      </c>
      <c r="AH37" s="444">
        <f>SUMIFS(Datos!$R:$R,Datos!$F:$F,$A37,Datos!$A:$A,$Q$1,Datos!$C:$C,U$1)</f>
        <v>0</v>
      </c>
      <c r="AI37" s="351"/>
      <c r="AJ37" s="102">
        <f>SUMIFS(Datos!$S:$S,Datos!$F:$F,$A37,Datos!$V:$V,AJ$1,Datos!$A:$A,$AN$1)</f>
        <v>0</v>
      </c>
      <c r="AK37" s="102">
        <f>SUMIFS(Datos!$S:$S,Datos!$F:$F,$A37,Datos!$V:$V,AK$1,Datos!$A:$A,$AN$1)</f>
        <v>0</v>
      </c>
      <c r="AL37" s="102">
        <f>SUMIFS(Datos!$S:$S,Datos!$F:$F,$A37,Datos!$V:$V,AL$1,Datos!$A:$A,$AN$1)</f>
        <v>0</v>
      </c>
      <c r="AM37" s="102">
        <f>SUMIFS(Datos!$S:$S,Datos!$F:$F,$A37,Datos!$V:$V,AM$1,Datos!$A:$A,$AN$1)</f>
        <v>0</v>
      </c>
      <c r="AN37" s="102">
        <f>SUMIFS(Datos!$S:$S,Datos!$A:$A,AN$1,Datos!$F:$F,$A37)</f>
        <v>0</v>
      </c>
      <c r="AO37" s="102">
        <f>SUMIFS(Datos!$S:$S,Datos!$F:$F,$A37,Datos!$C:$C,AO$1,Datos!$A:$A,$AN$1)</f>
        <v>0</v>
      </c>
      <c r="AP37" s="102">
        <f>SUMIFS(Datos!$S:$S,Datos!$F:$F,$A37,Datos!$C:$C,AP$1,Datos!$A:$A,$AN$1)</f>
        <v>0</v>
      </c>
      <c r="AQ37" s="102">
        <f>SUMIFS(Datos!$S:$S,Datos!$F:$F,$A37,Datos!$C:$C,AQ$1,Datos!$A:$A,$AN$1)</f>
        <v>0</v>
      </c>
      <c r="AR37" s="102">
        <f>SUMIFS(Datos!$S:$S,Datos!$F:$F,$A37,Datos!$C:$C,AR$1,Datos!$A:$A,$AN$1)</f>
        <v>0</v>
      </c>
      <c r="AT37" s="102">
        <f>SUMIFS(Datos!$M:$M,Datos!$A:$A,AN$1,Datos!$F:$F,$A37)</f>
        <v>0</v>
      </c>
      <c r="AU37" s="102">
        <f>SUMIFS(Datos!$R:$R,Datos!$A:$A,AN$1,Datos!$F:$F,$A37)</f>
        <v>0</v>
      </c>
      <c r="AW37" s="102">
        <f>SUMIFS(Datos!$M:$M,Datos!$F:$F,$A37,Datos!$A:$A,$AN$1,Datos!$C:$C,AO$1)</f>
        <v>0</v>
      </c>
      <c r="AX37" s="102">
        <f>SUMIFS(Datos!$M:$M,Datos!$F:$F,$A37,Datos!$A:$A,$AN$1,Datos!$C:$C,AP$1)</f>
        <v>0</v>
      </c>
      <c r="AY37" s="102">
        <f>SUMIFS(Datos!$M:$M,Datos!$F:$F,$A37,Datos!$A:$A,$AN$1,Datos!$C:$C,AQ$1)</f>
        <v>0</v>
      </c>
      <c r="AZ37" s="102">
        <f>SUMIFS(Datos!$M:$M,Datos!$F:$F,$A37,Datos!$A:$A,$AN$1,Datos!$C:$C,AR$1)</f>
        <v>0</v>
      </c>
      <c r="BA37" s="102"/>
      <c r="BB37" s="438">
        <f>SUMIFS(Datos!$R:$R,Datos!$F:$F,$A37,Datos!$A:$A,$AN$1,Datos!$C:$C,AO$1)</f>
        <v>0</v>
      </c>
      <c r="BC37" s="438">
        <f>SUMIFS(Datos!$R:$R,Datos!$F:$F,$A37,Datos!$A:$A,$AN$1,Datos!$C:$C,AP$1)</f>
        <v>0</v>
      </c>
      <c r="BD37" s="438">
        <f>SUMIFS(Datos!$R:$R,Datos!$F:$F,$A37,Datos!$A:$A,$AN$1,Datos!$C:$C,AQ$1)</f>
        <v>0</v>
      </c>
      <c r="BE37" s="438">
        <f>SUMIFS(Datos!$R:$R,Datos!$F:$F,$A37,Datos!$A:$A,$AN$1,Datos!$C:$C,AR$1)</f>
        <v>0</v>
      </c>
    </row>
    <row r="38" spans="1:57" x14ac:dyDescent="0.25">
      <c r="A38" s="36"/>
      <c r="B38" s="36"/>
      <c r="C38" s="36"/>
      <c r="D38" s="284"/>
      <c r="E38" s="36"/>
      <c r="F38" s="36"/>
      <c r="G38" s="408"/>
      <c r="H38" s="36"/>
      <c r="I38" s="36"/>
      <c r="J38" s="36"/>
      <c r="K38" s="36"/>
      <c r="M38" s="353">
        <f>SUMIFS(Datos!$S:$S,Datos!$F:$F,$A38,Datos!$V:$V,M$1,Datos!$A:$A,$Q$1)</f>
        <v>0</v>
      </c>
      <c r="N38" s="353">
        <f>SUMIFS(Datos!$S:$S,Datos!$F:$F,$A38,Datos!$V:$V,N$1,Datos!$A:$A,$Q$1)</f>
        <v>0</v>
      </c>
      <c r="O38" s="353">
        <f>SUMIFS(Datos!$S:$S,Datos!$F:$F,$A38,Datos!$V:$V,O$1,Datos!$A:$A,$Q$1)</f>
        <v>0</v>
      </c>
      <c r="P38" s="353">
        <f>SUMIFS(Datos!$S:$S,Datos!$F:$F,$A38,Datos!$V:$V,P$1,Datos!$A:$A,$Q$1)</f>
        <v>0</v>
      </c>
      <c r="Q38" s="353">
        <f>SUMIFS(Datos!$S:$S,Datos!$A:$A,Q$1,Datos!$F:$F,$A38)</f>
        <v>0</v>
      </c>
      <c r="R38" s="353">
        <f>SUMIFS(Datos!$S:$S,Datos!$F:$F,$A38,Datos!$C:$C,R$1,Datos!$A:$A,$Q$1)</f>
        <v>0</v>
      </c>
      <c r="S38" s="353">
        <f>SUMIFS(Datos!$S:$S,Datos!$F:$F,$A38,Datos!$C:$C,S$1,Datos!$A:$A,$Q$1)</f>
        <v>0</v>
      </c>
      <c r="T38" s="353">
        <f>SUMIFS(Datos!$S:$S,Datos!$F:$F,$A38,Datos!$C:$C,T$1,Datos!$A:$A,$Q$1)</f>
        <v>0</v>
      </c>
      <c r="U38" s="353">
        <f>SUMIFS(Datos!$S:$S,Datos!$F:$F,$A38,Datos!$C:$C,U$1,Datos!$A:$A,$Q$1)</f>
        <v>0</v>
      </c>
      <c r="V38" s="352"/>
      <c r="W38" s="353">
        <f>SUMIFS(Datos!M:M,Datos!A:A,Q$1,Datos!F:F,A38)</f>
        <v>0</v>
      </c>
      <c r="X38" s="444">
        <f>SUMIFS(Datos!R:R,Datos!A:A,Q$1,Datos!F:F,A38)</f>
        <v>0</v>
      </c>
      <c r="Y38" s="442"/>
      <c r="Z38" s="353">
        <f>SUMIFS(Datos!$M:$M,Datos!$F:$F,$A38,Datos!$A:$A,$Q$1,Datos!$C:$C,R$1)</f>
        <v>0</v>
      </c>
      <c r="AA38" s="353">
        <f>SUMIFS(Datos!$M:$M,Datos!$F:$F,$A38,Datos!$A:$A,$Q$1,Datos!$C:$C,S$1)</f>
        <v>0</v>
      </c>
      <c r="AB38" s="353">
        <f>SUMIFS(Datos!$M:$M,Datos!$F:$F,$A38,Datos!$A:$A,$Q$1,Datos!$C:$C,T$1)</f>
        <v>0</v>
      </c>
      <c r="AC38" s="353">
        <f>SUMIFS(Datos!$M:$M,Datos!$F:$F,$A38,Datos!$A:$A,$Q$1,Datos!$C:$C,U$1)</f>
        <v>0</v>
      </c>
      <c r="AD38" s="353"/>
      <c r="AE38" s="444">
        <f>SUMIFS(Datos!$R:$R,Datos!$F:$F,$A38,Datos!$A:$A,$Q$1,Datos!$C:$C,R$1)</f>
        <v>0</v>
      </c>
      <c r="AF38" s="444">
        <f>SUMIFS(Datos!$R:$R,Datos!$F:$F,$A38,Datos!$A:$A,$Q$1,Datos!$C:$C,S$1)</f>
        <v>0</v>
      </c>
      <c r="AG38" s="444">
        <f>SUMIFS(Datos!$R:$R,Datos!$F:$F,$A38,Datos!$A:$A,$Q$1,Datos!$C:$C,T$1)</f>
        <v>0</v>
      </c>
      <c r="AH38" s="444">
        <f>SUMIFS(Datos!$R:$R,Datos!$F:$F,$A38,Datos!$A:$A,$Q$1,Datos!$C:$C,U$1)</f>
        <v>0</v>
      </c>
      <c r="AI38" s="351"/>
      <c r="AJ38" s="102">
        <f>SUMIFS(Datos!$S:$S,Datos!$F:$F,$A38,Datos!$V:$V,AJ$1,Datos!$A:$A,$AN$1)</f>
        <v>0</v>
      </c>
      <c r="AK38" s="102">
        <f>SUMIFS(Datos!$S:$S,Datos!$F:$F,$A38,Datos!$V:$V,AK$1,Datos!$A:$A,$AN$1)</f>
        <v>0</v>
      </c>
      <c r="AL38" s="102">
        <f>SUMIFS(Datos!$S:$S,Datos!$F:$F,$A38,Datos!$V:$V,AL$1,Datos!$A:$A,$AN$1)</f>
        <v>0</v>
      </c>
      <c r="AM38" s="102">
        <f>SUMIFS(Datos!$S:$S,Datos!$F:$F,$A38,Datos!$V:$V,AM$1,Datos!$A:$A,$AN$1)</f>
        <v>0</v>
      </c>
      <c r="AN38" s="102">
        <f>SUMIFS(Datos!$S:$S,Datos!$A:$A,AN$1,Datos!$F:$F,$A38)</f>
        <v>0</v>
      </c>
      <c r="AO38" s="102">
        <f>SUMIFS(Datos!$S:$S,Datos!$F:$F,$A38,Datos!$C:$C,AO$1,Datos!$A:$A,$AN$1)</f>
        <v>0</v>
      </c>
      <c r="AP38" s="102">
        <f>SUMIFS(Datos!$S:$S,Datos!$F:$F,$A38,Datos!$C:$C,AP$1,Datos!$A:$A,$AN$1)</f>
        <v>0</v>
      </c>
      <c r="AQ38" s="102">
        <f>SUMIFS(Datos!$S:$S,Datos!$F:$F,$A38,Datos!$C:$C,AQ$1,Datos!$A:$A,$AN$1)</f>
        <v>0</v>
      </c>
      <c r="AR38" s="102">
        <f>SUMIFS(Datos!$S:$S,Datos!$F:$F,$A38,Datos!$C:$C,AR$1,Datos!$A:$A,$AN$1)</f>
        <v>0</v>
      </c>
      <c r="AT38" s="102">
        <f>SUMIFS(Datos!$M:$M,Datos!$A:$A,AN$1,Datos!$F:$F,$A38)</f>
        <v>0</v>
      </c>
      <c r="AU38" s="102">
        <f>SUMIFS(Datos!$R:$R,Datos!$A:$A,AN$1,Datos!$F:$F,$A38)</f>
        <v>0</v>
      </c>
      <c r="AW38" s="102">
        <f>SUMIFS(Datos!$M:$M,Datos!$F:$F,$A38,Datos!$A:$A,$AN$1,Datos!$C:$C,AO$1)</f>
        <v>0</v>
      </c>
      <c r="AX38" s="102">
        <f>SUMIFS(Datos!$M:$M,Datos!$F:$F,$A38,Datos!$A:$A,$AN$1,Datos!$C:$C,AP$1)</f>
        <v>0</v>
      </c>
      <c r="AY38" s="102">
        <f>SUMIFS(Datos!$M:$M,Datos!$F:$F,$A38,Datos!$A:$A,$AN$1,Datos!$C:$C,AQ$1)</f>
        <v>0</v>
      </c>
      <c r="AZ38" s="102">
        <f>SUMIFS(Datos!$M:$M,Datos!$F:$F,$A38,Datos!$A:$A,$AN$1,Datos!$C:$C,AR$1)</f>
        <v>0</v>
      </c>
      <c r="BA38" s="102"/>
      <c r="BB38" s="438">
        <f>SUMIFS(Datos!$R:$R,Datos!$F:$F,$A38,Datos!$A:$A,$AN$1,Datos!$C:$C,AO$1)</f>
        <v>0</v>
      </c>
      <c r="BC38" s="438">
        <f>SUMIFS(Datos!$R:$R,Datos!$F:$F,$A38,Datos!$A:$A,$AN$1,Datos!$C:$C,AP$1)</f>
        <v>0</v>
      </c>
      <c r="BD38" s="438">
        <f>SUMIFS(Datos!$R:$R,Datos!$F:$F,$A38,Datos!$A:$A,$AN$1,Datos!$C:$C,AQ$1)</f>
        <v>0</v>
      </c>
      <c r="BE38" s="438">
        <f>SUMIFS(Datos!$R:$R,Datos!$F:$F,$A38,Datos!$A:$A,$AN$1,Datos!$C:$C,AR$1)</f>
        <v>0</v>
      </c>
    </row>
    <row r="39" spans="1:57" x14ac:dyDescent="0.25">
      <c r="A39" s="36"/>
      <c r="B39" s="36"/>
      <c r="C39" s="36"/>
      <c r="D39" s="284"/>
      <c r="E39" s="36"/>
      <c r="F39" s="36"/>
      <c r="G39" s="408"/>
      <c r="H39" s="36"/>
      <c r="I39" s="36"/>
      <c r="J39" s="36"/>
      <c r="K39" s="36"/>
      <c r="M39" s="353">
        <f>SUMIFS(Datos!$S:$S,Datos!$F:$F,$A39,Datos!$V:$V,M$1,Datos!$A:$A,$Q$1)</f>
        <v>0</v>
      </c>
      <c r="N39" s="353">
        <f>SUMIFS(Datos!$S:$S,Datos!$F:$F,$A39,Datos!$V:$V,N$1,Datos!$A:$A,$Q$1)</f>
        <v>0</v>
      </c>
      <c r="O39" s="353">
        <f>SUMIFS(Datos!$S:$S,Datos!$F:$F,$A39,Datos!$V:$V,O$1,Datos!$A:$A,$Q$1)</f>
        <v>0</v>
      </c>
      <c r="P39" s="353">
        <f>SUMIFS(Datos!$S:$S,Datos!$F:$F,$A39,Datos!$V:$V,P$1,Datos!$A:$A,$Q$1)</f>
        <v>0</v>
      </c>
      <c r="Q39" s="353">
        <f>SUMIFS(Datos!$S:$S,Datos!$A:$A,Q$1,Datos!$F:$F,$A39)</f>
        <v>0</v>
      </c>
      <c r="R39" s="353">
        <f>SUMIFS(Datos!$S:$S,Datos!$F:$F,$A39,Datos!$C:$C,R$1,Datos!$A:$A,$Q$1)</f>
        <v>0</v>
      </c>
      <c r="S39" s="353">
        <f>SUMIFS(Datos!$S:$S,Datos!$F:$F,$A39,Datos!$C:$C,S$1,Datos!$A:$A,$Q$1)</f>
        <v>0</v>
      </c>
      <c r="T39" s="353">
        <f>SUMIFS(Datos!$S:$S,Datos!$F:$F,$A39,Datos!$C:$C,T$1,Datos!$A:$A,$Q$1)</f>
        <v>0</v>
      </c>
      <c r="U39" s="353">
        <f>SUMIFS(Datos!$S:$S,Datos!$F:$F,$A39,Datos!$C:$C,U$1,Datos!$A:$A,$Q$1)</f>
        <v>0</v>
      </c>
      <c r="V39" s="352"/>
      <c r="W39" s="353">
        <f>SUMIFS(Datos!M:M,Datos!A:A,Q$1,Datos!F:F,A39)</f>
        <v>0</v>
      </c>
      <c r="X39" s="444">
        <f>SUMIFS(Datos!R:R,Datos!A:A,Q$1,Datos!F:F,A39)</f>
        <v>0</v>
      </c>
      <c r="Y39" s="442"/>
      <c r="Z39" s="353">
        <f>SUMIFS(Datos!$M:$M,Datos!$F:$F,$A39,Datos!$A:$A,$Q$1,Datos!$C:$C,R$1)</f>
        <v>0</v>
      </c>
      <c r="AA39" s="353">
        <f>SUMIFS(Datos!$M:$M,Datos!$F:$F,$A39,Datos!$A:$A,$Q$1,Datos!$C:$C,S$1)</f>
        <v>0</v>
      </c>
      <c r="AB39" s="353">
        <f>SUMIFS(Datos!$M:$M,Datos!$F:$F,$A39,Datos!$A:$A,$Q$1,Datos!$C:$C,T$1)</f>
        <v>0</v>
      </c>
      <c r="AC39" s="353">
        <f>SUMIFS(Datos!$M:$M,Datos!$F:$F,$A39,Datos!$A:$A,$Q$1,Datos!$C:$C,U$1)</f>
        <v>0</v>
      </c>
      <c r="AD39" s="353"/>
      <c r="AE39" s="444">
        <f>SUMIFS(Datos!$R:$R,Datos!$F:$F,$A39,Datos!$A:$A,$Q$1,Datos!$C:$C,R$1)</f>
        <v>0</v>
      </c>
      <c r="AF39" s="444">
        <f>SUMIFS(Datos!$R:$R,Datos!$F:$F,$A39,Datos!$A:$A,$Q$1,Datos!$C:$C,S$1)</f>
        <v>0</v>
      </c>
      <c r="AG39" s="444">
        <f>SUMIFS(Datos!$R:$R,Datos!$F:$F,$A39,Datos!$A:$A,$Q$1,Datos!$C:$C,T$1)</f>
        <v>0</v>
      </c>
      <c r="AH39" s="444">
        <f>SUMIFS(Datos!$R:$R,Datos!$F:$F,$A39,Datos!$A:$A,$Q$1,Datos!$C:$C,U$1)</f>
        <v>0</v>
      </c>
      <c r="AI39" s="351"/>
      <c r="AJ39" s="102">
        <f>SUMIFS(Datos!$S:$S,Datos!$F:$F,$A39,Datos!$V:$V,AJ$1,Datos!$A:$A,$AN$1)</f>
        <v>0</v>
      </c>
      <c r="AK39" s="102">
        <f>SUMIFS(Datos!$S:$S,Datos!$F:$F,$A39,Datos!$V:$V,AK$1,Datos!$A:$A,$AN$1)</f>
        <v>0</v>
      </c>
      <c r="AL39" s="102">
        <f>SUMIFS(Datos!$S:$S,Datos!$F:$F,$A39,Datos!$V:$V,AL$1,Datos!$A:$A,$AN$1)</f>
        <v>0</v>
      </c>
      <c r="AM39" s="102">
        <f>SUMIFS(Datos!$S:$S,Datos!$F:$F,$A39,Datos!$V:$V,AM$1,Datos!$A:$A,$AN$1)</f>
        <v>0</v>
      </c>
      <c r="AN39" s="102">
        <f>SUMIFS(Datos!$S:$S,Datos!$A:$A,AN$1,Datos!$F:$F,$A39)</f>
        <v>0</v>
      </c>
      <c r="AO39" s="102">
        <f>SUMIFS(Datos!$S:$S,Datos!$F:$F,$A39,Datos!$C:$C,AO$1,Datos!$A:$A,$AN$1)</f>
        <v>0</v>
      </c>
      <c r="AP39" s="102">
        <f>SUMIFS(Datos!$S:$S,Datos!$F:$F,$A39,Datos!$C:$C,AP$1,Datos!$A:$A,$AN$1)</f>
        <v>0</v>
      </c>
      <c r="AQ39" s="102">
        <f>SUMIFS(Datos!$S:$S,Datos!$F:$F,$A39,Datos!$C:$C,AQ$1,Datos!$A:$A,$AN$1)</f>
        <v>0</v>
      </c>
      <c r="AR39" s="102">
        <f>SUMIFS(Datos!$S:$S,Datos!$F:$F,$A39,Datos!$C:$C,AR$1,Datos!$A:$A,$AN$1)</f>
        <v>0</v>
      </c>
      <c r="AT39" s="102">
        <f>SUMIFS(Datos!$M:$M,Datos!$A:$A,AN$1,Datos!$F:$F,$A39)</f>
        <v>0</v>
      </c>
      <c r="AU39" s="102">
        <f>SUMIFS(Datos!$R:$R,Datos!$A:$A,AN$1,Datos!$F:$F,$A39)</f>
        <v>0</v>
      </c>
      <c r="AW39" s="102">
        <f>SUMIFS(Datos!$M:$M,Datos!$F:$F,$A39,Datos!$A:$A,$AN$1,Datos!$C:$C,AO$1)</f>
        <v>0</v>
      </c>
      <c r="AX39" s="102">
        <f>SUMIFS(Datos!$M:$M,Datos!$F:$F,$A39,Datos!$A:$A,$AN$1,Datos!$C:$C,AP$1)</f>
        <v>0</v>
      </c>
      <c r="AY39" s="102">
        <f>SUMIFS(Datos!$M:$M,Datos!$F:$F,$A39,Datos!$A:$A,$AN$1,Datos!$C:$C,AQ$1)</f>
        <v>0</v>
      </c>
      <c r="AZ39" s="102">
        <f>SUMIFS(Datos!$M:$M,Datos!$F:$F,$A39,Datos!$A:$A,$AN$1,Datos!$C:$C,AR$1)</f>
        <v>0</v>
      </c>
      <c r="BA39" s="102"/>
      <c r="BB39" s="438">
        <f>SUMIFS(Datos!$R:$R,Datos!$F:$F,$A39,Datos!$A:$A,$AN$1,Datos!$C:$C,AO$1)</f>
        <v>0</v>
      </c>
      <c r="BC39" s="438">
        <f>SUMIFS(Datos!$R:$R,Datos!$F:$F,$A39,Datos!$A:$A,$AN$1,Datos!$C:$C,AP$1)</f>
        <v>0</v>
      </c>
      <c r="BD39" s="438">
        <f>SUMIFS(Datos!$R:$R,Datos!$F:$F,$A39,Datos!$A:$A,$AN$1,Datos!$C:$C,AQ$1)</f>
        <v>0</v>
      </c>
      <c r="BE39" s="438">
        <f>SUMIFS(Datos!$R:$R,Datos!$F:$F,$A39,Datos!$A:$A,$AN$1,Datos!$C:$C,AR$1)</f>
        <v>0</v>
      </c>
    </row>
    <row r="40" spans="1:57" x14ac:dyDescent="0.25">
      <c r="A40" s="36"/>
      <c r="B40" s="36"/>
      <c r="C40" s="36"/>
      <c r="D40" s="284"/>
      <c r="E40" s="36"/>
      <c r="F40" s="36"/>
      <c r="G40" s="408"/>
      <c r="H40" s="36"/>
      <c r="I40" s="36"/>
      <c r="J40" s="36"/>
      <c r="K40" s="36"/>
      <c r="M40" s="353">
        <f>SUMIFS(Datos!$S:$S,Datos!$F:$F,$A40,Datos!$V:$V,M$1,Datos!$A:$A,$Q$1)</f>
        <v>0</v>
      </c>
      <c r="N40" s="353">
        <f>SUMIFS(Datos!$S:$S,Datos!$F:$F,$A40,Datos!$V:$V,N$1,Datos!$A:$A,$Q$1)</f>
        <v>0</v>
      </c>
      <c r="O40" s="353">
        <f>SUMIFS(Datos!$S:$S,Datos!$F:$F,$A40,Datos!$V:$V,O$1,Datos!$A:$A,$Q$1)</f>
        <v>0</v>
      </c>
      <c r="P40" s="353">
        <f>SUMIFS(Datos!$S:$S,Datos!$F:$F,$A40,Datos!$V:$V,P$1,Datos!$A:$A,$Q$1)</f>
        <v>0</v>
      </c>
      <c r="Q40" s="353">
        <f>SUMIFS(Datos!$S:$S,Datos!$A:$A,Q$1,Datos!$F:$F,$A40)</f>
        <v>0</v>
      </c>
      <c r="R40" s="353">
        <f>SUMIFS(Datos!$S:$S,Datos!$F:$F,$A40,Datos!$C:$C,R$1,Datos!$A:$A,$Q$1)</f>
        <v>0</v>
      </c>
      <c r="S40" s="353">
        <f>SUMIFS(Datos!$S:$S,Datos!$F:$F,$A40,Datos!$C:$C,S$1,Datos!$A:$A,$Q$1)</f>
        <v>0</v>
      </c>
      <c r="T40" s="353">
        <f>SUMIFS(Datos!$S:$S,Datos!$F:$F,$A40,Datos!$C:$C,T$1,Datos!$A:$A,$Q$1)</f>
        <v>0</v>
      </c>
      <c r="U40" s="353">
        <f>SUMIFS(Datos!$S:$S,Datos!$F:$F,$A40,Datos!$C:$C,U$1,Datos!$A:$A,$Q$1)</f>
        <v>0</v>
      </c>
      <c r="V40" s="352"/>
      <c r="W40" s="353">
        <f>SUMIFS(Datos!M:M,Datos!A:A,Q$1,Datos!F:F,A40)</f>
        <v>0</v>
      </c>
      <c r="X40" s="444">
        <f>SUMIFS(Datos!R:R,Datos!A:A,Q$1,Datos!F:F,A40)</f>
        <v>0</v>
      </c>
      <c r="Y40" s="442"/>
      <c r="Z40" s="353">
        <f>SUMIFS(Datos!$M:$M,Datos!$F:$F,$A40,Datos!$A:$A,$Q$1,Datos!$C:$C,R$1)</f>
        <v>0</v>
      </c>
      <c r="AA40" s="353">
        <f>SUMIFS(Datos!$M:$M,Datos!$F:$F,$A40,Datos!$A:$A,$Q$1,Datos!$C:$C,S$1)</f>
        <v>0</v>
      </c>
      <c r="AB40" s="353">
        <f>SUMIFS(Datos!$M:$M,Datos!$F:$F,$A40,Datos!$A:$A,$Q$1,Datos!$C:$C,T$1)</f>
        <v>0</v>
      </c>
      <c r="AC40" s="353">
        <f>SUMIFS(Datos!$M:$M,Datos!$F:$F,$A40,Datos!$A:$A,$Q$1,Datos!$C:$C,U$1)</f>
        <v>0</v>
      </c>
      <c r="AD40" s="353"/>
      <c r="AE40" s="444">
        <f>SUMIFS(Datos!$R:$R,Datos!$F:$F,$A40,Datos!$A:$A,$Q$1,Datos!$C:$C,R$1)</f>
        <v>0</v>
      </c>
      <c r="AF40" s="444">
        <f>SUMIFS(Datos!$R:$R,Datos!$F:$F,$A40,Datos!$A:$A,$Q$1,Datos!$C:$C,S$1)</f>
        <v>0</v>
      </c>
      <c r="AG40" s="444">
        <f>SUMIFS(Datos!$R:$R,Datos!$F:$F,$A40,Datos!$A:$A,$Q$1,Datos!$C:$C,T$1)</f>
        <v>0</v>
      </c>
      <c r="AH40" s="444">
        <f>SUMIFS(Datos!$R:$R,Datos!$F:$F,$A40,Datos!$A:$A,$Q$1,Datos!$C:$C,U$1)</f>
        <v>0</v>
      </c>
      <c r="AI40" s="351"/>
      <c r="AJ40" s="102">
        <f>SUMIFS(Datos!$S:$S,Datos!$F:$F,$A40,Datos!$V:$V,AJ$1,Datos!$A:$A,$AN$1)</f>
        <v>0</v>
      </c>
      <c r="AK40" s="102">
        <f>SUMIFS(Datos!$S:$S,Datos!$F:$F,$A40,Datos!$V:$V,AK$1,Datos!$A:$A,$AN$1)</f>
        <v>0</v>
      </c>
      <c r="AL40" s="102">
        <f>SUMIFS(Datos!$S:$S,Datos!$F:$F,$A40,Datos!$V:$V,AL$1,Datos!$A:$A,$AN$1)</f>
        <v>0</v>
      </c>
      <c r="AM40" s="102">
        <f>SUMIFS(Datos!$S:$S,Datos!$F:$F,$A40,Datos!$V:$V,AM$1,Datos!$A:$A,$AN$1)</f>
        <v>0</v>
      </c>
      <c r="AN40" s="102">
        <f>SUMIFS(Datos!$S:$S,Datos!$A:$A,AN$1,Datos!$F:$F,$A40)</f>
        <v>0</v>
      </c>
      <c r="AO40" s="102">
        <f>SUMIFS(Datos!$S:$S,Datos!$F:$F,$A40,Datos!$C:$C,AO$1,Datos!$A:$A,$AN$1)</f>
        <v>0</v>
      </c>
      <c r="AP40" s="102">
        <f>SUMIFS(Datos!$S:$S,Datos!$F:$F,$A40,Datos!$C:$C,AP$1,Datos!$A:$A,$AN$1)</f>
        <v>0</v>
      </c>
      <c r="AQ40" s="102">
        <f>SUMIFS(Datos!$S:$S,Datos!$F:$F,$A40,Datos!$C:$C,AQ$1,Datos!$A:$A,$AN$1)</f>
        <v>0</v>
      </c>
      <c r="AR40" s="102">
        <f>SUMIFS(Datos!$S:$S,Datos!$F:$F,$A40,Datos!$C:$C,AR$1,Datos!$A:$A,$AN$1)</f>
        <v>0</v>
      </c>
      <c r="AT40" s="102">
        <f>SUMIFS(Datos!$M:$M,Datos!$A:$A,AN$1,Datos!$F:$F,$A40)</f>
        <v>0</v>
      </c>
      <c r="AU40" s="102">
        <f>SUMIFS(Datos!$R:$R,Datos!$A:$A,AN$1,Datos!$F:$F,$A40)</f>
        <v>0</v>
      </c>
      <c r="AW40" s="102">
        <f>SUMIFS(Datos!$M:$M,Datos!$F:$F,$A40,Datos!$A:$A,$AN$1,Datos!$C:$C,AO$1)</f>
        <v>0</v>
      </c>
      <c r="AX40" s="102">
        <f>SUMIFS(Datos!$M:$M,Datos!$F:$F,$A40,Datos!$A:$A,$AN$1,Datos!$C:$C,AP$1)</f>
        <v>0</v>
      </c>
      <c r="AY40" s="102">
        <f>SUMIFS(Datos!$M:$M,Datos!$F:$F,$A40,Datos!$A:$A,$AN$1,Datos!$C:$C,AQ$1)</f>
        <v>0</v>
      </c>
      <c r="AZ40" s="102">
        <f>SUMIFS(Datos!$M:$M,Datos!$F:$F,$A40,Datos!$A:$A,$AN$1,Datos!$C:$C,AR$1)</f>
        <v>0</v>
      </c>
      <c r="BA40" s="102"/>
      <c r="BB40" s="438">
        <f>SUMIFS(Datos!$R:$R,Datos!$F:$F,$A40,Datos!$A:$A,$AN$1,Datos!$C:$C,AO$1)</f>
        <v>0</v>
      </c>
      <c r="BC40" s="438">
        <f>SUMIFS(Datos!$R:$R,Datos!$F:$F,$A40,Datos!$A:$A,$AN$1,Datos!$C:$C,AP$1)</f>
        <v>0</v>
      </c>
      <c r="BD40" s="438">
        <f>SUMIFS(Datos!$R:$R,Datos!$F:$F,$A40,Datos!$A:$A,$AN$1,Datos!$C:$C,AQ$1)</f>
        <v>0</v>
      </c>
      <c r="BE40" s="438">
        <f>SUMIFS(Datos!$R:$R,Datos!$F:$F,$A40,Datos!$A:$A,$AN$1,Datos!$C:$C,AR$1)</f>
        <v>0</v>
      </c>
    </row>
    <row r="41" spans="1:57" x14ac:dyDescent="0.25">
      <c r="A41" s="36"/>
      <c r="B41" s="36"/>
      <c r="C41" s="36"/>
      <c r="D41" s="284"/>
      <c r="E41" s="36"/>
      <c r="F41" s="36"/>
      <c r="G41" s="408"/>
      <c r="H41" s="36"/>
      <c r="I41" s="36"/>
      <c r="J41" s="36"/>
      <c r="K41" s="36"/>
      <c r="M41" s="353">
        <f>SUMIFS(Datos!$S:$S,Datos!$F:$F,$A41,Datos!$V:$V,M$1,Datos!$A:$A,$Q$1)</f>
        <v>0</v>
      </c>
      <c r="N41" s="353">
        <f>SUMIFS(Datos!$S:$S,Datos!$F:$F,$A41,Datos!$V:$V,N$1,Datos!$A:$A,$Q$1)</f>
        <v>0</v>
      </c>
      <c r="O41" s="353">
        <f>SUMIFS(Datos!$S:$S,Datos!$F:$F,$A41,Datos!$V:$V,O$1,Datos!$A:$A,$Q$1)</f>
        <v>0</v>
      </c>
      <c r="P41" s="353">
        <f>SUMIFS(Datos!$S:$S,Datos!$F:$F,$A41,Datos!$V:$V,P$1,Datos!$A:$A,$Q$1)</f>
        <v>0</v>
      </c>
      <c r="Q41" s="353">
        <f>SUMIFS(Datos!$S:$S,Datos!$A:$A,Q$1,Datos!$F:$F,$A41)</f>
        <v>0</v>
      </c>
      <c r="R41" s="353">
        <f>SUMIFS(Datos!$S:$S,Datos!$F:$F,$A41,Datos!$C:$C,R$1,Datos!$A:$A,$Q$1)</f>
        <v>0</v>
      </c>
      <c r="S41" s="353">
        <f>SUMIFS(Datos!$S:$S,Datos!$F:$F,$A41,Datos!$C:$C,S$1,Datos!$A:$A,$Q$1)</f>
        <v>0</v>
      </c>
      <c r="T41" s="353">
        <f>SUMIFS(Datos!$S:$S,Datos!$F:$F,$A41,Datos!$C:$C,T$1,Datos!$A:$A,$Q$1)</f>
        <v>0</v>
      </c>
      <c r="U41" s="353">
        <f>SUMIFS(Datos!$S:$S,Datos!$F:$F,$A41,Datos!$C:$C,U$1,Datos!$A:$A,$Q$1)</f>
        <v>0</v>
      </c>
      <c r="V41" s="352"/>
      <c r="W41" s="353">
        <f>SUMIFS(Datos!M:M,Datos!A:A,Q$1,Datos!F:F,A41)</f>
        <v>0</v>
      </c>
      <c r="X41" s="444">
        <f>SUMIFS(Datos!R:R,Datos!A:A,Q$1,Datos!F:F,A41)</f>
        <v>0</v>
      </c>
      <c r="Y41" s="442"/>
      <c r="Z41" s="353">
        <f>SUMIFS(Datos!$M:$M,Datos!$F:$F,$A41,Datos!$A:$A,$Q$1,Datos!$C:$C,R$1)</f>
        <v>0</v>
      </c>
      <c r="AA41" s="353">
        <f>SUMIFS(Datos!$M:$M,Datos!$F:$F,$A41,Datos!$A:$A,$Q$1,Datos!$C:$C,S$1)</f>
        <v>0</v>
      </c>
      <c r="AB41" s="353">
        <f>SUMIFS(Datos!$M:$M,Datos!$F:$F,$A41,Datos!$A:$A,$Q$1,Datos!$C:$C,T$1)</f>
        <v>0</v>
      </c>
      <c r="AC41" s="353">
        <f>SUMIFS(Datos!$M:$M,Datos!$F:$F,$A41,Datos!$A:$A,$Q$1,Datos!$C:$C,U$1)</f>
        <v>0</v>
      </c>
      <c r="AD41" s="353"/>
      <c r="AE41" s="444">
        <f>SUMIFS(Datos!$R:$R,Datos!$F:$F,$A41,Datos!$A:$A,$Q$1,Datos!$C:$C,R$1)</f>
        <v>0</v>
      </c>
      <c r="AF41" s="444">
        <f>SUMIFS(Datos!$R:$R,Datos!$F:$F,$A41,Datos!$A:$A,$Q$1,Datos!$C:$C,S$1)</f>
        <v>0</v>
      </c>
      <c r="AG41" s="444">
        <f>SUMIFS(Datos!$R:$R,Datos!$F:$F,$A41,Datos!$A:$A,$Q$1,Datos!$C:$C,T$1)</f>
        <v>0</v>
      </c>
      <c r="AH41" s="444">
        <f>SUMIFS(Datos!$R:$R,Datos!$F:$F,$A41,Datos!$A:$A,$Q$1,Datos!$C:$C,U$1)</f>
        <v>0</v>
      </c>
      <c r="AI41" s="351"/>
      <c r="AJ41" s="102">
        <f>SUMIFS(Datos!$S:$S,Datos!$F:$F,$A41,Datos!$V:$V,AJ$1,Datos!$A:$A,$AN$1)</f>
        <v>0</v>
      </c>
      <c r="AK41" s="102">
        <f>SUMIFS(Datos!$S:$S,Datos!$F:$F,$A41,Datos!$V:$V,AK$1,Datos!$A:$A,$AN$1)</f>
        <v>0</v>
      </c>
      <c r="AL41" s="102">
        <f>SUMIFS(Datos!$S:$S,Datos!$F:$F,$A41,Datos!$V:$V,AL$1,Datos!$A:$A,$AN$1)</f>
        <v>0</v>
      </c>
      <c r="AM41" s="102">
        <f>SUMIFS(Datos!$S:$S,Datos!$F:$F,$A41,Datos!$V:$V,AM$1,Datos!$A:$A,$AN$1)</f>
        <v>0</v>
      </c>
      <c r="AN41" s="102">
        <f>SUMIFS(Datos!$S:$S,Datos!$A:$A,AN$1,Datos!$F:$F,$A41)</f>
        <v>0</v>
      </c>
      <c r="AO41" s="102">
        <f>SUMIFS(Datos!$S:$S,Datos!$F:$F,$A41,Datos!$C:$C,AO$1,Datos!$A:$A,$AN$1)</f>
        <v>0</v>
      </c>
      <c r="AP41" s="102">
        <f>SUMIFS(Datos!$S:$S,Datos!$F:$F,$A41,Datos!$C:$C,AP$1,Datos!$A:$A,$AN$1)</f>
        <v>0</v>
      </c>
      <c r="AQ41" s="102">
        <f>SUMIFS(Datos!$S:$S,Datos!$F:$F,$A41,Datos!$C:$C,AQ$1,Datos!$A:$A,$AN$1)</f>
        <v>0</v>
      </c>
      <c r="AR41" s="102">
        <f>SUMIFS(Datos!$S:$S,Datos!$F:$F,$A41,Datos!$C:$C,AR$1,Datos!$A:$A,$AN$1)</f>
        <v>0</v>
      </c>
      <c r="AT41" s="102">
        <f>SUMIFS(Datos!$M:$M,Datos!$A:$A,AN$1,Datos!$F:$F,$A41)</f>
        <v>0</v>
      </c>
      <c r="AU41" s="102">
        <f>SUMIFS(Datos!$R:$R,Datos!$A:$A,AN$1,Datos!$F:$F,$A41)</f>
        <v>0</v>
      </c>
      <c r="AW41" s="102">
        <f>SUMIFS(Datos!$M:$M,Datos!$F:$F,$A41,Datos!$A:$A,$AN$1,Datos!$C:$C,AO$1)</f>
        <v>0</v>
      </c>
      <c r="AX41" s="102">
        <f>SUMIFS(Datos!$M:$M,Datos!$F:$F,$A41,Datos!$A:$A,$AN$1,Datos!$C:$C,AP$1)</f>
        <v>0</v>
      </c>
      <c r="AY41" s="102">
        <f>SUMIFS(Datos!$M:$M,Datos!$F:$F,$A41,Datos!$A:$A,$AN$1,Datos!$C:$C,AQ$1)</f>
        <v>0</v>
      </c>
      <c r="AZ41" s="102">
        <f>SUMIFS(Datos!$M:$M,Datos!$F:$F,$A41,Datos!$A:$A,$AN$1,Datos!$C:$C,AR$1)</f>
        <v>0</v>
      </c>
      <c r="BA41" s="102"/>
      <c r="BB41" s="438">
        <f>SUMIFS(Datos!$R:$R,Datos!$F:$F,$A41,Datos!$A:$A,$AN$1,Datos!$C:$C,AO$1)</f>
        <v>0</v>
      </c>
      <c r="BC41" s="438">
        <f>SUMIFS(Datos!$R:$R,Datos!$F:$F,$A41,Datos!$A:$A,$AN$1,Datos!$C:$C,AP$1)</f>
        <v>0</v>
      </c>
      <c r="BD41" s="438">
        <f>SUMIFS(Datos!$R:$R,Datos!$F:$F,$A41,Datos!$A:$A,$AN$1,Datos!$C:$C,AQ$1)</f>
        <v>0</v>
      </c>
      <c r="BE41" s="438">
        <f>SUMIFS(Datos!$R:$R,Datos!$F:$F,$A41,Datos!$A:$A,$AN$1,Datos!$C:$C,AR$1)</f>
        <v>0</v>
      </c>
    </row>
    <row r="42" spans="1:57" x14ac:dyDescent="0.25">
      <c r="A42" s="36"/>
      <c r="B42" s="36"/>
      <c r="C42" s="36"/>
      <c r="D42" s="284"/>
      <c r="E42" s="36"/>
      <c r="F42" s="36"/>
      <c r="G42" s="408"/>
      <c r="H42" s="36"/>
      <c r="I42" s="36"/>
      <c r="J42" s="36"/>
      <c r="K42" s="36"/>
      <c r="M42" s="353">
        <f>SUMIFS(Datos!$S:$S,Datos!$F:$F,$A42,Datos!$V:$V,M$1,Datos!$A:$A,$Q$1)</f>
        <v>0</v>
      </c>
      <c r="N42" s="353">
        <f>SUMIFS(Datos!$S:$S,Datos!$F:$F,$A42,Datos!$V:$V,N$1,Datos!$A:$A,$Q$1)</f>
        <v>0</v>
      </c>
      <c r="O42" s="353">
        <f>SUMIFS(Datos!$S:$S,Datos!$F:$F,$A42,Datos!$V:$V,O$1,Datos!$A:$A,$Q$1)</f>
        <v>0</v>
      </c>
      <c r="P42" s="353">
        <f>SUMIFS(Datos!$S:$S,Datos!$F:$F,$A42,Datos!$V:$V,P$1,Datos!$A:$A,$Q$1)</f>
        <v>0</v>
      </c>
      <c r="Q42" s="353">
        <f>SUMIFS(Datos!$S:$S,Datos!$A:$A,Q$1,Datos!$F:$F,$A42)</f>
        <v>0</v>
      </c>
      <c r="R42" s="353">
        <f>SUMIFS(Datos!$S:$S,Datos!$F:$F,$A42,Datos!$C:$C,R$1,Datos!$A:$A,$Q$1)</f>
        <v>0</v>
      </c>
      <c r="S42" s="353">
        <f>SUMIFS(Datos!$S:$S,Datos!$F:$F,$A42,Datos!$C:$C,S$1,Datos!$A:$A,$Q$1)</f>
        <v>0</v>
      </c>
      <c r="T42" s="353">
        <f>SUMIFS(Datos!$S:$S,Datos!$F:$F,$A42,Datos!$C:$C,T$1,Datos!$A:$A,$Q$1)</f>
        <v>0</v>
      </c>
      <c r="U42" s="353">
        <f>SUMIFS(Datos!$S:$S,Datos!$F:$F,$A42,Datos!$C:$C,U$1,Datos!$A:$A,$Q$1)</f>
        <v>0</v>
      </c>
      <c r="V42" s="352"/>
      <c r="W42" s="353">
        <f>SUMIFS(Datos!M:M,Datos!A:A,Q$1,Datos!F:F,A42)</f>
        <v>0</v>
      </c>
      <c r="X42" s="444">
        <f>SUMIFS(Datos!R:R,Datos!A:A,Q$1,Datos!F:F,A42)</f>
        <v>0</v>
      </c>
      <c r="Y42" s="442"/>
      <c r="Z42" s="353">
        <f>SUMIFS(Datos!$M:$M,Datos!$F:$F,$A42,Datos!$A:$A,$Q$1,Datos!$C:$C,R$1)</f>
        <v>0</v>
      </c>
      <c r="AA42" s="353">
        <f>SUMIFS(Datos!$M:$M,Datos!$F:$F,$A42,Datos!$A:$A,$Q$1,Datos!$C:$C,S$1)</f>
        <v>0</v>
      </c>
      <c r="AB42" s="353">
        <f>SUMIFS(Datos!$M:$M,Datos!$F:$F,$A42,Datos!$A:$A,$Q$1,Datos!$C:$C,T$1)</f>
        <v>0</v>
      </c>
      <c r="AC42" s="353">
        <f>SUMIFS(Datos!$M:$M,Datos!$F:$F,$A42,Datos!$A:$A,$Q$1,Datos!$C:$C,U$1)</f>
        <v>0</v>
      </c>
      <c r="AD42" s="353"/>
      <c r="AE42" s="444">
        <f>SUMIFS(Datos!$R:$R,Datos!$F:$F,$A42,Datos!$A:$A,$Q$1,Datos!$C:$C,R$1)</f>
        <v>0</v>
      </c>
      <c r="AF42" s="444">
        <f>SUMIFS(Datos!$R:$R,Datos!$F:$F,$A42,Datos!$A:$A,$Q$1,Datos!$C:$C,S$1)</f>
        <v>0</v>
      </c>
      <c r="AG42" s="444">
        <f>SUMIFS(Datos!$R:$R,Datos!$F:$F,$A42,Datos!$A:$A,$Q$1,Datos!$C:$C,T$1)</f>
        <v>0</v>
      </c>
      <c r="AH42" s="444">
        <f>SUMIFS(Datos!$R:$R,Datos!$F:$F,$A42,Datos!$A:$A,$Q$1,Datos!$C:$C,U$1)</f>
        <v>0</v>
      </c>
      <c r="AI42" s="351"/>
      <c r="AJ42" s="102">
        <f>SUMIFS(Datos!$S:$S,Datos!$F:$F,$A42,Datos!$V:$V,AJ$1,Datos!$A:$A,$AN$1)</f>
        <v>0</v>
      </c>
      <c r="AK42" s="102">
        <f>SUMIFS(Datos!$S:$S,Datos!$F:$F,$A42,Datos!$V:$V,AK$1,Datos!$A:$A,$AN$1)</f>
        <v>0</v>
      </c>
      <c r="AL42" s="102">
        <f>SUMIFS(Datos!$S:$S,Datos!$F:$F,$A42,Datos!$V:$V,AL$1,Datos!$A:$A,$AN$1)</f>
        <v>0</v>
      </c>
      <c r="AM42" s="102">
        <f>SUMIFS(Datos!$S:$S,Datos!$F:$F,$A42,Datos!$V:$V,AM$1,Datos!$A:$A,$AN$1)</f>
        <v>0</v>
      </c>
      <c r="AN42" s="102">
        <f>SUMIFS(Datos!$S:$S,Datos!$A:$A,AN$1,Datos!$F:$F,$A42)</f>
        <v>0</v>
      </c>
      <c r="AO42" s="102">
        <f>SUMIFS(Datos!$S:$S,Datos!$F:$F,$A42,Datos!$C:$C,AO$1,Datos!$A:$A,$AN$1)</f>
        <v>0</v>
      </c>
      <c r="AP42" s="102">
        <f>SUMIFS(Datos!$S:$S,Datos!$F:$F,$A42,Datos!$C:$C,AP$1,Datos!$A:$A,$AN$1)</f>
        <v>0</v>
      </c>
      <c r="AQ42" s="102">
        <f>SUMIFS(Datos!$S:$S,Datos!$F:$F,$A42,Datos!$C:$C,AQ$1,Datos!$A:$A,$AN$1)</f>
        <v>0</v>
      </c>
      <c r="AR42" s="102">
        <f>SUMIFS(Datos!$S:$S,Datos!$F:$F,$A42,Datos!$C:$C,AR$1,Datos!$A:$A,$AN$1)</f>
        <v>0</v>
      </c>
      <c r="AT42" s="102">
        <f>SUMIFS(Datos!$M:$M,Datos!$A:$A,AN$1,Datos!$F:$F,$A42)</f>
        <v>0</v>
      </c>
      <c r="AU42" s="102">
        <f>SUMIFS(Datos!$R:$R,Datos!$A:$A,AN$1,Datos!$F:$F,$A42)</f>
        <v>0</v>
      </c>
      <c r="AW42" s="102">
        <f>SUMIFS(Datos!$M:$M,Datos!$F:$F,$A42,Datos!$A:$A,$AN$1,Datos!$C:$C,AO$1)</f>
        <v>0</v>
      </c>
      <c r="AX42" s="102">
        <f>SUMIFS(Datos!$M:$M,Datos!$F:$F,$A42,Datos!$A:$A,$AN$1,Datos!$C:$C,AP$1)</f>
        <v>0</v>
      </c>
      <c r="AY42" s="102">
        <f>SUMIFS(Datos!$M:$M,Datos!$F:$F,$A42,Datos!$A:$A,$AN$1,Datos!$C:$C,AQ$1)</f>
        <v>0</v>
      </c>
      <c r="AZ42" s="102">
        <f>SUMIFS(Datos!$M:$M,Datos!$F:$F,$A42,Datos!$A:$A,$AN$1,Datos!$C:$C,AR$1)</f>
        <v>0</v>
      </c>
      <c r="BA42" s="102"/>
      <c r="BB42" s="438">
        <f>SUMIFS(Datos!$R:$R,Datos!$F:$F,$A42,Datos!$A:$A,$AN$1,Datos!$C:$C,AO$1)</f>
        <v>0</v>
      </c>
      <c r="BC42" s="438">
        <f>SUMIFS(Datos!$R:$R,Datos!$F:$F,$A42,Datos!$A:$A,$AN$1,Datos!$C:$C,AP$1)</f>
        <v>0</v>
      </c>
      <c r="BD42" s="438">
        <f>SUMIFS(Datos!$R:$R,Datos!$F:$F,$A42,Datos!$A:$A,$AN$1,Datos!$C:$C,AQ$1)</f>
        <v>0</v>
      </c>
      <c r="BE42" s="438">
        <f>SUMIFS(Datos!$R:$R,Datos!$F:$F,$A42,Datos!$A:$A,$AN$1,Datos!$C:$C,AR$1)</f>
        <v>0</v>
      </c>
    </row>
    <row r="43" spans="1:57" x14ac:dyDescent="0.25">
      <c r="A43" s="36"/>
      <c r="B43" s="36"/>
      <c r="C43" s="36"/>
      <c r="D43" s="284"/>
      <c r="E43" s="36"/>
      <c r="F43" s="36"/>
      <c r="G43" s="408"/>
      <c r="H43" s="36"/>
      <c r="I43" s="36"/>
      <c r="J43" s="36"/>
      <c r="K43" s="36"/>
      <c r="M43" s="353">
        <f>SUMIFS(Datos!$S:$S,Datos!$F:$F,$A43,Datos!$V:$V,M$1,Datos!$A:$A,$Q$1)</f>
        <v>0</v>
      </c>
      <c r="N43" s="353">
        <f>SUMIFS(Datos!$S:$S,Datos!$F:$F,$A43,Datos!$V:$V,N$1,Datos!$A:$A,$Q$1)</f>
        <v>0</v>
      </c>
      <c r="O43" s="353">
        <f>SUMIFS(Datos!$S:$S,Datos!$F:$F,$A43,Datos!$V:$V,O$1,Datos!$A:$A,$Q$1)</f>
        <v>0</v>
      </c>
      <c r="P43" s="353">
        <f>SUMIFS(Datos!$S:$S,Datos!$F:$F,$A43,Datos!$V:$V,P$1,Datos!$A:$A,$Q$1)</f>
        <v>0</v>
      </c>
      <c r="Q43" s="353">
        <f>SUMIFS(Datos!$S:$S,Datos!$A:$A,Q$1,Datos!$F:$F,$A43)</f>
        <v>0</v>
      </c>
      <c r="R43" s="353">
        <f>SUMIFS(Datos!$S:$S,Datos!$F:$F,$A43,Datos!$C:$C,R$1,Datos!$A:$A,$Q$1)</f>
        <v>0</v>
      </c>
      <c r="S43" s="353">
        <f>SUMIFS(Datos!$S:$S,Datos!$F:$F,$A43,Datos!$C:$C,S$1,Datos!$A:$A,$Q$1)</f>
        <v>0</v>
      </c>
      <c r="T43" s="353">
        <f>SUMIFS(Datos!$S:$S,Datos!$F:$F,$A43,Datos!$C:$C,T$1,Datos!$A:$A,$Q$1)</f>
        <v>0</v>
      </c>
      <c r="U43" s="353">
        <f>SUMIFS(Datos!$S:$S,Datos!$F:$F,$A43,Datos!$C:$C,U$1,Datos!$A:$A,$Q$1)</f>
        <v>0</v>
      </c>
      <c r="V43" s="352"/>
      <c r="W43" s="353">
        <f>SUMIFS(Datos!M:M,Datos!A:A,Q$1,Datos!F:F,A43)</f>
        <v>0</v>
      </c>
      <c r="X43" s="444">
        <f>SUMIFS(Datos!R:R,Datos!A:A,Q$1,Datos!F:F,A43)</f>
        <v>0</v>
      </c>
      <c r="Y43" s="442"/>
      <c r="Z43" s="353">
        <f>SUMIFS(Datos!$M:$M,Datos!$F:$F,$A43,Datos!$A:$A,$Q$1,Datos!$C:$C,R$1)</f>
        <v>0</v>
      </c>
      <c r="AA43" s="353">
        <f>SUMIFS(Datos!$M:$M,Datos!$F:$F,$A43,Datos!$A:$A,$Q$1,Datos!$C:$C,S$1)</f>
        <v>0</v>
      </c>
      <c r="AB43" s="353">
        <f>SUMIFS(Datos!$M:$M,Datos!$F:$F,$A43,Datos!$A:$A,$Q$1,Datos!$C:$C,T$1)</f>
        <v>0</v>
      </c>
      <c r="AC43" s="353">
        <f>SUMIFS(Datos!$M:$M,Datos!$F:$F,$A43,Datos!$A:$A,$Q$1,Datos!$C:$C,U$1)</f>
        <v>0</v>
      </c>
      <c r="AD43" s="353"/>
      <c r="AE43" s="444">
        <f>SUMIFS(Datos!$R:$R,Datos!$F:$F,$A43,Datos!$A:$A,$Q$1,Datos!$C:$C,R$1)</f>
        <v>0</v>
      </c>
      <c r="AF43" s="444">
        <f>SUMIFS(Datos!$R:$R,Datos!$F:$F,$A43,Datos!$A:$A,$Q$1,Datos!$C:$C,S$1)</f>
        <v>0</v>
      </c>
      <c r="AG43" s="444">
        <f>SUMIFS(Datos!$R:$R,Datos!$F:$F,$A43,Datos!$A:$A,$Q$1,Datos!$C:$C,T$1)</f>
        <v>0</v>
      </c>
      <c r="AH43" s="444">
        <f>SUMIFS(Datos!$R:$R,Datos!$F:$F,$A43,Datos!$A:$A,$Q$1,Datos!$C:$C,U$1)</f>
        <v>0</v>
      </c>
      <c r="AI43" s="351"/>
      <c r="AJ43" s="102">
        <f>SUMIFS(Datos!$S:$S,Datos!$F:$F,$A43,Datos!$V:$V,AJ$1,Datos!$A:$A,$AN$1)</f>
        <v>0</v>
      </c>
      <c r="AK43" s="102">
        <f>SUMIFS(Datos!$S:$S,Datos!$F:$F,$A43,Datos!$V:$V,AK$1,Datos!$A:$A,$AN$1)</f>
        <v>0</v>
      </c>
      <c r="AL43" s="102">
        <f>SUMIFS(Datos!$S:$S,Datos!$F:$F,$A43,Datos!$V:$V,AL$1,Datos!$A:$A,$AN$1)</f>
        <v>0</v>
      </c>
      <c r="AM43" s="102">
        <f>SUMIFS(Datos!$S:$S,Datos!$F:$F,$A43,Datos!$V:$V,AM$1,Datos!$A:$A,$AN$1)</f>
        <v>0</v>
      </c>
      <c r="AN43" s="102">
        <f>SUMIFS(Datos!$S:$S,Datos!$A:$A,AN$1,Datos!$F:$F,$A43)</f>
        <v>0</v>
      </c>
      <c r="AO43" s="102">
        <f>SUMIFS(Datos!$S:$S,Datos!$F:$F,$A43,Datos!$C:$C,AO$1,Datos!$A:$A,$AN$1)</f>
        <v>0</v>
      </c>
      <c r="AP43" s="102">
        <f>SUMIFS(Datos!$S:$S,Datos!$F:$F,$A43,Datos!$C:$C,AP$1,Datos!$A:$A,$AN$1)</f>
        <v>0</v>
      </c>
      <c r="AQ43" s="102">
        <f>SUMIFS(Datos!$S:$S,Datos!$F:$F,$A43,Datos!$C:$C,AQ$1,Datos!$A:$A,$AN$1)</f>
        <v>0</v>
      </c>
      <c r="AR43" s="102">
        <f>SUMIFS(Datos!$S:$S,Datos!$F:$F,$A43,Datos!$C:$C,AR$1,Datos!$A:$A,$AN$1)</f>
        <v>0</v>
      </c>
      <c r="AT43" s="102">
        <f>SUMIFS(Datos!$M:$M,Datos!$A:$A,AN$1,Datos!$F:$F,$A43)</f>
        <v>0</v>
      </c>
      <c r="AU43" s="102">
        <f>SUMIFS(Datos!$R:$R,Datos!$A:$A,AN$1,Datos!$F:$F,$A43)</f>
        <v>0</v>
      </c>
      <c r="AW43" s="102">
        <f>SUMIFS(Datos!$M:$M,Datos!$F:$F,$A43,Datos!$A:$A,$AN$1,Datos!$C:$C,AO$1)</f>
        <v>0</v>
      </c>
      <c r="AX43" s="102">
        <f>SUMIFS(Datos!$M:$M,Datos!$F:$F,$A43,Datos!$A:$A,$AN$1,Datos!$C:$C,AP$1)</f>
        <v>0</v>
      </c>
      <c r="AY43" s="102">
        <f>SUMIFS(Datos!$M:$M,Datos!$F:$F,$A43,Datos!$A:$A,$AN$1,Datos!$C:$C,AQ$1)</f>
        <v>0</v>
      </c>
      <c r="AZ43" s="102">
        <f>SUMIFS(Datos!$M:$M,Datos!$F:$F,$A43,Datos!$A:$A,$AN$1,Datos!$C:$C,AR$1)</f>
        <v>0</v>
      </c>
      <c r="BA43" s="102"/>
      <c r="BB43" s="438">
        <f>SUMIFS(Datos!$R:$R,Datos!$F:$F,$A43,Datos!$A:$A,$AN$1,Datos!$C:$C,AO$1)</f>
        <v>0</v>
      </c>
      <c r="BC43" s="438">
        <f>SUMIFS(Datos!$R:$R,Datos!$F:$F,$A43,Datos!$A:$A,$AN$1,Datos!$C:$C,AP$1)</f>
        <v>0</v>
      </c>
      <c r="BD43" s="438">
        <f>SUMIFS(Datos!$R:$R,Datos!$F:$F,$A43,Datos!$A:$A,$AN$1,Datos!$C:$C,AQ$1)</f>
        <v>0</v>
      </c>
      <c r="BE43" s="438">
        <f>SUMIFS(Datos!$R:$R,Datos!$F:$F,$A43,Datos!$A:$A,$AN$1,Datos!$C:$C,AR$1)</f>
        <v>0</v>
      </c>
    </row>
    <row r="44" spans="1:57" x14ac:dyDescent="0.25">
      <c r="A44" s="36"/>
      <c r="B44" s="36"/>
      <c r="C44" s="36"/>
      <c r="D44" s="284"/>
      <c r="E44" s="36"/>
      <c r="F44" s="36"/>
      <c r="G44" s="408"/>
      <c r="H44" s="36"/>
      <c r="I44" s="36"/>
      <c r="J44" s="36"/>
      <c r="K44" s="36"/>
      <c r="M44" s="353">
        <f>SUMIFS(Datos!$S:$S,Datos!$F:$F,$A44,Datos!$V:$V,M$1,Datos!$A:$A,$Q$1)</f>
        <v>0</v>
      </c>
      <c r="N44" s="353">
        <f>SUMIFS(Datos!$S:$S,Datos!$F:$F,$A44,Datos!$V:$V,N$1,Datos!$A:$A,$Q$1)</f>
        <v>0</v>
      </c>
      <c r="O44" s="353">
        <f>SUMIFS(Datos!$S:$S,Datos!$F:$F,$A44,Datos!$V:$V,O$1,Datos!$A:$A,$Q$1)</f>
        <v>0</v>
      </c>
      <c r="P44" s="353">
        <f>SUMIFS(Datos!$S:$S,Datos!$F:$F,$A44,Datos!$V:$V,P$1,Datos!$A:$A,$Q$1)</f>
        <v>0</v>
      </c>
      <c r="Q44" s="353">
        <f>SUMIFS(Datos!$S:$S,Datos!$A:$A,Q$1,Datos!$F:$F,$A44)</f>
        <v>0</v>
      </c>
      <c r="R44" s="353">
        <f>SUMIFS(Datos!$S:$S,Datos!$F:$F,$A44,Datos!$C:$C,R$1,Datos!$A:$A,$Q$1)</f>
        <v>0</v>
      </c>
      <c r="S44" s="353">
        <f>SUMIFS(Datos!$S:$S,Datos!$F:$F,$A44,Datos!$C:$C,S$1,Datos!$A:$A,$Q$1)</f>
        <v>0</v>
      </c>
      <c r="T44" s="353">
        <f>SUMIFS(Datos!$S:$S,Datos!$F:$F,$A44,Datos!$C:$C,T$1,Datos!$A:$A,$Q$1)</f>
        <v>0</v>
      </c>
      <c r="U44" s="353">
        <f>SUMIFS(Datos!$S:$S,Datos!$F:$F,$A44,Datos!$C:$C,U$1,Datos!$A:$A,$Q$1)</f>
        <v>0</v>
      </c>
      <c r="V44" s="352"/>
      <c r="W44" s="353">
        <f>SUMIFS(Datos!M:M,Datos!A:A,Q$1,Datos!F:F,A44)</f>
        <v>0</v>
      </c>
      <c r="X44" s="444">
        <f>SUMIFS(Datos!R:R,Datos!A:A,Q$1,Datos!F:F,A44)</f>
        <v>0</v>
      </c>
      <c r="Y44" s="442"/>
      <c r="Z44" s="353">
        <f>SUMIFS(Datos!$M:$M,Datos!$F:$F,$A44,Datos!$A:$A,$Q$1,Datos!$C:$C,R$1)</f>
        <v>0</v>
      </c>
      <c r="AA44" s="353">
        <f>SUMIFS(Datos!$M:$M,Datos!$F:$F,$A44,Datos!$A:$A,$Q$1,Datos!$C:$C,S$1)</f>
        <v>0</v>
      </c>
      <c r="AB44" s="353">
        <f>SUMIFS(Datos!$M:$M,Datos!$F:$F,$A44,Datos!$A:$A,$Q$1,Datos!$C:$C,T$1)</f>
        <v>0</v>
      </c>
      <c r="AC44" s="353">
        <f>SUMIFS(Datos!$M:$M,Datos!$F:$F,$A44,Datos!$A:$A,$Q$1,Datos!$C:$C,U$1)</f>
        <v>0</v>
      </c>
      <c r="AD44" s="353"/>
      <c r="AE44" s="444">
        <f>SUMIFS(Datos!$R:$R,Datos!$F:$F,$A44,Datos!$A:$A,$Q$1,Datos!$C:$C,R$1)</f>
        <v>0</v>
      </c>
      <c r="AF44" s="444">
        <f>SUMIFS(Datos!$R:$R,Datos!$F:$F,$A44,Datos!$A:$A,$Q$1,Datos!$C:$C,S$1)</f>
        <v>0</v>
      </c>
      <c r="AG44" s="444">
        <f>SUMIFS(Datos!$R:$R,Datos!$F:$F,$A44,Datos!$A:$A,$Q$1,Datos!$C:$C,T$1)</f>
        <v>0</v>
      </c>
      <c r="AH44" s="444">
        <f>SUMIFS(Datos!$R:$R,Datos!$F:$F,$A44,Datos!$A:$A,$Q$1,Datos!$C:$C,U$1)</f>
        <v>0</v>
      </c>
      <c r="AI44" s="351"/>
      <c r="AJ44" s="102">
        <f>SUMIFS(Datos!$S:$S,Datos!$F:$F,$A44,Datos!$V:$V,AJ$1,Datos!$A:$A,$AN$1)</f>
        <v>0</v>
      </c>
      <c r="AK44" s="102">
        <f>SUMIFS(Datos!$S:$S,Datos!$F:$F,$A44,Datos!$V:$V,AK$1,Datos!$A:$A,$AN$1)</f>
        <v>0</v>
      </c>
      <c r="AL44" s="102">
        <f>SUMIFS(Datos!$S:$S,Datos!$F:$F,$A44,Datos!$V:$V,AL$1,Datos!$A:$A,$AN$1)</f>
        <v>0</v>
      </c>
      <c r="AM44" s="102">
        <f>SUMIFS(Datos!$S:$S,Datos!$F:$F,$A44,Datos!$V:$V,AM$1,Datos!$A:$A,$AN$1)</f>
        <v>0</v>
      </c>
      <c r="AN44" s="102">
        <f>SUMIFS(Datos!$S:$S,Datos!$A:$A,AN$1,Datos!$F:$F,$A44)</f>
        <v>0</v>
      </c>
      <c r="AO44" s="102">
        <f>SUMIFS(Datos!$S:$S,Datos!$F:$F,$A44,Datos!$C:$C,AO$1,Datos!$A:$A,$AN$1)</f>
        <v>0</v>
      </c>
      <c r="AP44" s="102">
        <f>SUMIFS(Datos!$S:$S,Datos!$F:$F,$A44,Datos!$C:$C,AP$1,Datos!$A:$A,$AN$1)</f>
        <v>0</v>
      </c>
      <c r="AQ44" s="102">
        <f>SUMIFS(Datos!$S:$S,Datos!$F:$F,$A44,Datos!$C:$C,AQ$1,Datos!$A:$A,$AN$1)</f>
        <v>0</v>
      </c>
      <c r="AR44" s="102">
        <f>SUMIFS(Datos!$S:$S,Datos!$F:$F,$A44,Datos!$C:$C,AR$1,Datos!$A:$A,$AN$1)</f>
        <v>0</v>
      </c>
      <c r="AT44" s="102">
        <f>SUMIFS(Datos!$M:$M,Datos!$A:$A,AN$1,Datos!$F:$F,$A44)</f>
        <v>0</v>
      </c>
      <c r="AU44" s="102">
        <f>SUMIFS(Datos!$R:$R,Datos!$A:$A,AN$1,Datos!$F:$F,$A44)</f>
        <v>0</v>
      </c>
      <c r="AW44" s="102">
        <f>SUMIFS(Datos!$M:$M,Datos!$F:$F,$A44,Datos!$A:$A,$AN$1,Datos!$C:$C,AO$1)</f>
        <v>0</v>
      </c>
      <c r="AX44" s="102">
        <f>SUMIFS(Datos!$M:$M,Datos!$F:$F,$A44,Datos!$A:$A,$AN$1,Datos!$C:$C,AP$1)</f>
        <v>0</v>
      </c>
      <c r="AY44" s="102">
        <f>SUMIFS(Datos!$M:$M,Datos!$F:$F,$A44,Datos!$A:$A,$AN$1,Datos!$C:$C,AQ$1)</f>
        <v>0</v>
      </c>
      <c r="AZ44" s="102">
        <f>SUMIFS(Datos!$M:$M,Datos!$F:$F,$A44,Datos!$A:$A,$AN$1,Datos!$C:$C,AR$1)</f>
        <v>0</v>
      </c>
      <c r="BA44" s="102"/>
      <c r="BB44" s="438">
        <f>SUMIFS(Datos!$R:$R,Datos!$F:$F,$A44,Datos!$A:$A,$AN$1,Datos!$C:$C,AO$1)</f>
        <v>0</v>
      </c>
      <c r="BC44" s="438">
        <f>SUMIFS(Datos!$R:$R,Datos!$F:$F,$A44,Datos!$A:$A,$AN$1,Datos!$C:$C,AP$1)</f>
        <v>0</v>
      </c>
      <c r="BD44" s="438">
        <f>SUMIFS(Datos!$R:$R,Datos!$F:$F,$A44,Datos!$A:$A,$AN$1,Datos!$C:$C,AQ$1)</f>
        <v>0</v>
      </c>
      <c r="BE44" s="438">
        <f>SUMIFS(Datos!$R:$R,Datos!$F:$F,$A44,Datos!$A:$A,$AN$1,Datos!$C:$C,AR$1)</f>
        <v>0</v>
      </c>
    </row>
    <row r="45" spans="1:57" x14ac:dyDescent="0.25">
      <c r="A45" s="36"/>
      <c r="B45" s="36"/>
      <c r="C45" s="36"/>
      <c r="D45" s="284"/>
      <c r="E45" s="36"/>
      <c r="F45" s="36"/>
      <c r="G45" s="408"/>
      <c r="H45" s="36"/>
      <c r="I45" s="36"/>
      <c r="J45" s="36"/>
      <c r="K45" s="36"/>
      <c r="M45" s="353">
        <f>SUMIFS(Datos!$S:$S,Datos!$F:$F,$A45,Datos!$V:$V,M$1,Datos!$A:$A,$Q$1)</f>
        <v>0</v>
      </c>
      <c r="N45" s="353">
        <f>SUMIFS(Datos!$S:$S,Datos!$F:$F,$A45,Datos!$V:$V,N$1,Datos!$A:$A,$Q$1)</f>
        <v>0</v>
      </c>
      <c r="O45" s="353">
        <f>SUMIFS(Datos!$S:$S,Datos!$F:$F,$A45,Datos!$V:$V,O$1,Datos!$A:$A,$Q$1)</f>
        <v>0</v>
      </c>
      <c r="P45" s="353">
        <f>SUMIFS(Datos!$S:$S,Datos!$F:$F,$A45,Datos!$V:$V,P$1,Datos!$A:$A,$Q$1)</f>
        <v>0</v>
      </c>
      <c r="Q45" s="353">
        <f>SUMIFS(Datos!$S:$S,Datos!$A:$A,Q$1,Datos!$F:$F,$A45)</f>
        <v>0</v>
      </c>
      <c r="R45" s="353">
        <f>SUMIFS(Datos!$S:$S,Datos!$F:$F,$A45,Datos!$C:$C,R$1,Datos!$A:$A,$Q$1)</f>
        <v>0</v>
      </c>
      <c r="S45" s="353">
        <f>SUMIFS(Datos!$S:$S,Datos!$F:$F,$A45,Datos!$C:$C,S$1,Datos!$A:$A,$Q$1)</f>
        <v>0</v>
      </c>
      <c r="T45" s="353">
        <f>SUMIFS(Datos!$S:$S,Datos!$F:$F,$A45,Datos!$C:$C,T$1,Datos!$A:$A,$Q$1)</f>
        <v>0</v>
      </c>
      <c r="U45" s="353">
        <f>SUMIFS(Datos!$S:$S,Datos!$F:$F,$A45,Datos!$C:$C,U$1,Datos!$A:$A,$Q$1)</f>
        <v>0</v>
      </c>
      <c r="V45" s="352"/>
      <c r="W45" s="353">
        <f>SUMIFS(Datos!M:M,Datos!A:A,Q$1,Datos!F:F,A45)</f>
        <v>0</v>
      </c>
      <c r="X45" s="444">
        <f>SUMIFS(Datos!R:R,Datos!A:A,Q$1,Datos!F:F,A45)</f>
        <v>0</v>
      </c>
      <c r="Y45" s="442"/>
      <c r="Z45" s="353">
        <f>SUMIFS(Datos!$M:$M,Datos!$F:$F,$A45,Datos!$A:$A,$Q$1,Datos!$C:$C,R$1)</f>
        <v>0</v>
      </c>
      <c r="AA45" s="353">
        <f>SUMIFS(Datos!$M:$M,Datos!$F:$F,$A45,Datos!$A:$A,$Q$1,Datos!$C:$C,S$1)</f>
        <v>0</v>
      </c>
      <c r="AB45" s="353">
        <f>SUMIFS(Datos!$M:$M,Datos!$F:$F,$A45,Datos!$A:$A,$Q$1,Datos!$C:$C,T$1)</f>
        <v>0</v>
      </c>
      <c r="AC45" s="353">
        <f>SUMIFS(Datos!$M:$M,Datos!$F:$F,$A45,Datos!$A:$A,$Q$1,Datos!$C:$C,U$1)</f>
        <v>0</v>
      </c>
      <c r="AD45" s="353"/>
      <c r="AE45" s="444">
        <f>SUMIFS(Datos!$R:$R,Datos!$F:$F,$A45,Datos!$A:$A,$Q$1,Datos!$C:$C,R$1)</f>
        <v>0</v>
      </c>
      <c r="AF45" s="444">
        <f>SUMIFS(Datos!$R:$R,Datos!$F:$F,$A45,Datos!$A:$A,$Q$1,Datos!$C:$C,S$1)</f>
        <v>0</v>
      </c>
      <c r="AG45" s="444">
        <f>SUMIFS(Datos!$R:$R,Datos!$F:$F,$A45,Datos!$A:$A,$Q$1,Datos!$C:$C,T$1)</f>
        <v>0</v>
      </c>
      <c r="AH45" s="444">
        <f>SUMIFS(Datos!$R:$R,Datos!$F:$F,$A45,Datos!$A:$A,$Q$1,Datos!$C:$C,U$1)</f>
        <v>0</v>
      </c>
      <c r="AI45" s="351"/>
      <c r="AJ45" s="102">
        <f>SUMIFS(Datos!$S:$S,Datos!$F:$F,$A45,Datos!$V:$V,AJ$1,Datos!$A:$A,$AN$1)</f>
        <v>0</v>
      </c>
      <c r="AK45" s="102">
        <f>SUMIFS(Datos!$S:$S,Datos!$F:$F,$A45,Datos!$V:$V,AK$1,Datos!$A:$A,$AN$1)</f>
        <v>0</v>
      </c>
      <c r="AL45" s="102">
        <f>SUMIFS(Datos!$S:$S,Datos!$F:$F,$A45,Datos!$V:$V,AL$1,Datos!$A:$A,$AN$1)</f>
        <v>0</v>
      </c>
      <c r="AM45" s="102">
        <f>SUMIFS(Datos!$S:$S,Datos!$F:$F,$A45,Datos!$V:$V,AM$1,Datos!$A:$A,$AN$1)</f>
        <v>0</v>
      </c>
      <c r="AN45" s="102">
        <f>SUMIFS(Datos!$S:$S,Datos!$A:$A,AN$1,Datos!$F:$F,$A45)</f>
        <v>0</v>
      </c>
      <c r="AO45" s="102">
        <f>SUMIFS(Datos!$S:$S,Datos!$F:$F,$A45,Datos!$C:$C,AO$1,Datos!$A:$A,$AN$1)</f>
        <v>0</v>
      </c>
      <c r="AP45" s="102">
        <f>SUMIFS(Datos!$S:$S,Datos!$F:$F,$A45,Datos!$C:$C,AP$1,Datos!$A:$A,$AN$1)</f>
        <v>0</v>
      </c>
      <c r="AQ45" s="102">
        <f>SUMIFS(Datos!$S:$S,Datos!$F:$F,$A45,Datos!$C:$C,AQ$1,Datos!$A:$A,$AN$1)</f>
        <v>0</v>
      </c>
      <c r="AR45" s="102">
        <f>SUMIFS(Datos!$S:$S,Datos!$F:$F,$A45,Datos!$C:$C,AR$1,Datos!$A:$A,$AN$1)</f>
        <v>0</v>
      </c>
      <c r="AT45" s="102">
        <f>SUMIFS(Datos!$M:$M,Datos!$A:$A,AN$1,Datos!$F:$F,$A45)</f>
        <v>0</v>
      </c>
      <c r="AU45" s="102">
        <f>SUMIFS(Datos!$R:$R,Datos!$A:$A,AN$1,Datos!$F:$F,$A45)</f>
        <v>0</v>
      </c>
      <c r="AW45" s="102">
        <f>SUMIFS(Datos!$M:$M,Datos!$F:$F,$A45,Datos!$A:$A,$AN$1,Datos!$C:$C,AO$1)</f>
        <v>0</v>
      </c>
      <c r="AX45" s="102">
        <f>SUMIFS(Datos!$M:$M,Datos!$F:$F,$A45,Datos!$A:$A,$AN$1,Datos!$C:$C,AP$1)</f>
        <v>0</v>
      </c>
      <c r="AY45" s="102">
        <f>SUMIFS(Datos!$M:$M,Datos!$F:$F,$A45,Datos!$A:$A,$AN$1,Datos!$C:$C,AQ$1)</f>
        <v>0</v>
      </c>
      <c r="AZ45" s="102">
        <f>SUMIFS(Datos!$M:$M,Datos!$F:$F,$A45,Datos!$A:$A,$AN$1,Datos!$C:$C,AR$1)</f>
        <v>0</v>
      </c>
      <c r="BA45" s="102"/>
      <c r="BB45" s="438">
        <f>SUMIFS(Datos!$R:$R,Datos!$F:$F,$A45,Datos!$A:$A,$AN$1,Datos!$C:$C,AO$1)</f>
        <v>0</v>
      </c>
      <c r="BC45" s="438">
        <f>SUMIFS(Datos!$R:$R,Datos!$F:$F,$A45,Datos!$A:$A,$AN$1,Datos!$C:$C,AP$1)</f>
        <v>0</v>
      </c>
      <c r="BD45" s="438">
        <f>SUMIFS(Datos!$R:$R,Datos!$F:$F,$A45,Datos!$A:$A,$AN$1,Datos!$C:$C,AQ$1)</f>
        <v>0</v>
      </c>
      <c r="BE45" s="438">
        <f>SUMIFS(Datos!$R:$R,Datos!$F:$F,$A45,Datos!$A:$A,$AN$1,Datos!$C:$C,AR$1)</f>
        <v>0</v>
      </c>
    </row>
    <row r="46" spans="1:57" x14ac:dyDescent="0.25">
      <c r="A46" s="36"/>
      <c r="B46" s="36"/>
      <c r="C46" s="36"/>
      <c r="D46" s="284"/>
      <c r="E46" s="36"/>
      <c r="F46" s="36"/>
      <c r="G46" s="408"/>
      <c r="H46" s="36"/>
      <c r="I46" s="36"/>
      <c r="J46" s="36"/>
      <c r="K46" s="36"/>
      <c r="M46" s="353">
        <f>SUMIFS(Datos!$S:$S,Datos!$F:$F,$A46,Datos!$V:$V,M$1,Datos!$A:$A,$Q$1)</f>
        <v>0</v>
      </c>
      <c r="N46" s="353">
        <f>SUMIFS(Datos!$S:$S,Datos!$F:$F,$A46,Datos!$V:$V,N$1,Datos!$A:$A,$Q$1)</f>
        <v>0</v>
      </c>
      <c r="O46" s="353">
        <f>SUMIFS(Datos!$S:$S,Datos!$F:$F,$A46,Datos!$V:$V,O$1,Datos!$A:$A,$Q$1)</f>
        <v>0</v>
      </c>
      <c r="P46" s="353">
        <f>SUMIFS(Datos!$S:$S,Datos!$F:$F,$A46,Datos!$V:$V,P$1,Datos!$A:$A,$Q$1)</f>
        <v>0</v>
      </c>
      <c r="Q46" s="353">
        <f>SUMIFS(Datos!$S:$S,Datos!$A:$A,Q$1,Datos!$F:$F,$A46)</f>
        <v>0</v>
      </c>
      <c r="R46" s="353">
        <f>SUMIFS(Datos!$S:$S,Datos!$F:$F,$A46,Datos!$C:$C,R$1,Datos!$A:$A,$Q$1)</f>
        <v>0</v>
      </c>
      <c r="S46" s="353">
        <f>SUMIFS(Datos!$S:$S,Datos!$F:$F,$A46,Datos!$C:$C,S$1,Datos!$A:$A,$Q$1)</f>
        <v>0</v>
      </c>
      <c r="T46" s="353">
        <f>SUMIFS(Datos!$S:$S,Datos!$F:$F,$A46,Datos!$C:$C,T$1,Datos!$A:$A,$Q$1)</f>
        <v>0</v>
      </c>
      <c r="U46" s="353">
        <f>SUMIFS(Datos!$S:$S,Datos!$F:$F,$A46,Datos!$C:$C,U$1,Datos!$A:$A,$Q$1)</f>
        <v>0</v>
      </c>
      <c r="V46" s="352"/>
      <c r="W46" s="353">
        <f>SUMIFS(Datos!M:M,Datos!A:A,Q$1,Datos!F:F,A46)</f>
        <v>0</v>
      </c>
      <c r="X46" s="444">
        <f>SUMIFS(Datos!R:R,Datos!A:A,Q$1,Datos!F:F,A46)</f>
        <v>0</v>
      </c>
      <c r="Y46" s="442"/>
      <c r="Z46" s="353">
        <f>SUMIFS(Datos!$M:$M,Datos!$F:$F,$A46,Datos!$A:$A,$Q$1,Datos!$C:$C,R$1)</f>
        <v>0</v>
      </c>
      <c r="AA46" s="353">
        <f>SUMIFS(Datos!$M:$M,Datos!$F:$F,$A46,Datos!$A:$A,$Q$1,Datos!$C:$C,S$1)</f>
        <v>0</v>
      </c>
      <c r="AB46" s="353">
        <f>SUMIFS(Datos!$M:$M,Datos!$F:$F,$A46,Datos!$A:$A,$Q$1,Datos!$C:$C,T$1)</f>
        <v>0</v>
      </c>
      <c r="AC46" s="353">
        <f>SUMIFS(Datos!$M:$M,Datos!$F:$F,$A46,Datos!$A:$A,$Q$1,Datos!$C:$C,U$1)</f>
        <v>0</v>
      </c>
      <c r="AD46" s="353"/>
      <c r="AE46" s="444">
        <f>SUMIFS(Datos!$R:$R,Datos!$F:$F,$A46,Datos!$A:$A,$Q$1,Datos!$C:$C,R$1)</f>
        <v>0</v>
      </c>
      <c r="AF46" s="444">
        <f>SUMIFS(Datos!$R:$R,Datos!$F:$F,$A46,Datos!$A:$A,$Q$1,Datos!$C:$C,S$1)</f>
        <v>0</v>
      </c>
      <c r="AG46" s="444">
        <f>SUMIFS(Datos!$R:$R,Datos!$F:$F,$A46,Datos!$A:$A,$Q$1,Datos!$C:$C,T$1)</f>
        <v>0</v>
      </c>
      <c r="AH46" s="444">
        <f>SUMIFS(Datos!$R:$R,Datos!$F:$F,$A46,Datos!$A:$A,$Q$1,Datos!$C:$C,U$1)</f>
        <v>0</v>
      </c>
      <c r="AI46" s="351"/>
      <c r="AJ46" s="102">
        <f>SUMIFS(Datos!$S:$S,Datos!$F:$F,$A46,Datos!$V:$V,AJ$1,Datos!$A:$A,$AN$1)</f>
        <v>0</v>
      </c>
      <c r="AK46" s="102">
        <f>SUMIFS(Datos!$S:$S,Datos!$F:$F,$A46,Datos!$V:$V,AK$1,Datos!$A:$A,$AN$1)</f>
        <v>0</v>
      </c>
      <c r="AL46" s="102">
        <f>SUMIFS(Datos!$S:$S,Datos!$F:$F,$A46,Datos!$V:$V,AL$1,Datos!$A:$A,$AN$1)</f>
        <v>0</v>
      </c>
      <c r="AM46" s="102">
        <f>SUMIFS(Datos!$S:$S,Datos!$F:$F,$A46,Datos!$V:$V,AM$1,Datos!$A:$A,$AN$1)</f>
        <v>0</v>
      </c>
      <c r="AN46" s="102">
        <f>SUMIFS(Datos!$S:$S,Datos!$A:$A,AN$1,Datos!$F:$F,$A46)</f>
        <v>0</v>
      </c>
      <c r="AO46" s="102">
        <f>SUMIFS(Datos!$S:$S,Datos!$F:$F,$A46,Datos!$C:$C,AO$1,Datos!$A:$A,$AN$1)</f>
        <v>0</v>
      </c>
      <c r="AP46" s="102">
        <f>SUMIFS(Datos!$S:$S,Datos!$F:$F,$A46,Datos!$C:$C,AP$1,Datos!$A:$A,$AN$1)</f>
        <v>0</v>
      </c>
      <c r="AQ46" s="102">
        <f>SUMIFS(Datos!$S:$S,Datos!$F:$F,$A46,Datos!$C:$C,AQ$1,Datos!$A:$A,$AN$1)</f>
        <v>0</v>
      </c>
      <c r="AR46" s="102">
        <f>SUMIFS(Datos!$S:$S,Datos!$F:$F,$A46,Datos!$C:$C,AR$1,Datos!$A:$A,$AN$1)</f>
        <v>0</v>
      </c>
      <c r="AT46" s="102">
        <f>SUMIFS(Datos!$M:$M,Datos!$A:$A,AN$1,Datos!$F:$F,$A46)</f>
        <v>0</v>
      </c>
      <c r="AU46" s="102">
        <f>SUMIFS(Datos!$R:$R,Datos!$A:$A,AN$1,Datos!$F:$F,$A46)</f>
        <v>0</v>
      </c>
      <c r="AW46" s="102">
        <f>SUMIFS(Datos!$M:$M,Datos!$F:$F,$A46,Datos!$A:$A,$AN$1,Datos!$C:$C,AO$1)</f>
        <v>0</v>
      </c>
      <c r="AX46" s="102">
        <f>SUMIFS(Datos!$M:$M,Datos!$F:$F,$A46,Datos!$A:$A,$AN$1,Datos!$C:$C,AP$1)</f>
        <v>0</v>
      </c>
      <c r="AY46" s="102">
        <f>SUMIFS(Datos!$M:$M,Datos!$F:$F,$A46,Datos!$A:$A,$AN$1,Datos!$C:$C,AQ$1)</f>
        <v>0</v>
      </c>
      <c r="AZ46" s="102">
        <f>SUMIFS(Datos!$M:$M,Datos!$F:$F,$A46,Datos!$A:$A,$AN$1,Datos!$C:$C,AR$1)</f>
        <v>0</v>
      </c>
      <c r="BA46" s="102"/>
      <c r="BB46" s="438">
        <f>SUMIFS(Datos!$R:$R,Datos!$F:$F,$A46,Datos!$A:$A,$AN$1,Datos!$C:$C,AO$1)</f>
        <v>0</v>
      </c>
      <c r="BC46" s="438">
        <f>SUMIFS(Datos!$R:$R,Datos!$F:$F,$A46,Datos!$A:$A,$AN$1,Datos!$C:$C,AP$1)</f>
        <v>0</v>
      </c>
      <c r="BD46" s="438">
        <f>SUMIFS(Datos!$R:$R,Datos!$F:$F,$A46,Datos!$A:$A,$AN$1,Datos!$C:$C,AQ$1)</f>
        <v>0</v>
      </c>
      <c r="BE46" s="438">
        <f>SUMIFS(Datos!$R:$R,Datos!$F:$F,$A46,Datos!$A:$A,$AN$1,Datos!$C:$C,AR$1)</f>
        <v>0</v>
      </c>
    </row>
    <row r="47" spans="1:57" x14ac:dyDescent="0.25">
      <c r="A47" s="36"/>
      <c r="B47" s="36"/>
      <c r="C47" s="36"/>
      <c r="D47" s="284"/>
      <c r="E47" s="36"/>
      <c r="F47" s="36"/>
      <c r="G47" s="408"/>
      <c r="H47" s="36"/>
      <c r="I47" s="36"/>
      <c r="J47" s="36"/>
      <c r="K47" s="36"/>
      <c r="M47" s="353">
        <f>SUMIFS(Datos!$S:$S,Datos!$F:$F,$A47,Datos!$V:$V,M$1,Datos!$A:$A,$Q$1)</f>
        <v>0</v>
      </c>
      <c r="N47" s="353">
        <f>SUMIFS(Datos!$S:$S,Datos!$F:$F,$A47,Datos!$V:$V,N$1,Datos!$A:$A,$Q$1)</f>
        <v>0</v>
      </c>
      <c r="O47" s="353">
        <f>SUMIFS(Datos!$S:$S,Datos!$F:$F,$A47,Datos!$V:$V,O$1,Datos!$A:$A,$Q$1)</f>
        <v>0</v>
      </c>
      <c r="P47" s="353">
        <f>SUMIFS(Datos!$S:$S,Datos!$F:$F,$A47,Datos!$V:$V,P$1,Datos!$A:$A,$Q$1)</f>
        <v>0</v>
      </c>
      <c r="Q47" s="353">
        <f>SUMIFS(Datos!$S:$S,Datos!$A:$A,Q$1,Datos!$F:$F,$A47)</f>
        <v>0</v>
      </c>
      <c r="R47" s="353">
        <f>SUMIFS(Datos!$S:$S,Datos!$F:$F,$A47,Datos!$C:$C,R$1,Datos!$A:$A,$Q$1)</f>
        <v>0</v>
      </c>
      <c r="S47" s="353">
        <f>SUMIFS(Datos!$S:$S,Datos!$F:$F,$A47,Datos!$C:$C,S$1,Datos!$A:$A,$Q$1)</f>
        <v>0</v>
      </c>
      <c r="T47" s="353">
        <f>SUMIFS(Datos!$S:$S,Datos!$F:$F,$A47,Datos!$C:$C,T$1,Datos!$A:$A,$Q$1)</f>
        <v>0</v>
      </c>
      <c r="U47" s="353">
        <f>SUMIFS(Datos!$S:$S,Datos!$F:$F,$A47,Datos!$C:$C,U$1,Datos!$A:$A,$Q$1)</f>
        <v>0</v>
      </c>
      <c r="V47" s="352"/>
      <c r="W47" s="353">
        <f>SUMIFS(Datos!M:M,Datos!A:A,Q$1,Datos!F:F,A47)</f>
        <v>0</v>
      </c>
      <c r="X47" s="444">
        <f>SUMIFS(Datos!R:R,Datos!A:A,Q$1,Datos!F:F,A47)</f>
        <v>0</v>
      </c>
      <c r="Y47" s="442"/>
      <c r="Z47" s="353">
        <f>SUMIFS(Datos!$M:$M,Datos!$F:$F,$A47,Datos!$A:$A,$Q$1,Datos!$C:$C,R$1)</f>
        <v>0</v>
      </c>
      <c r="AA47" s="353">
        <f>SUMIFS(Datos!$M:$M,Datos!$F:$F,$A47,Datos!$A:$A,$Q$1,Datos!$C:$C,S$1)</f>
        <v>0</v>
      </c>
      <c r="AB47" s="353">
        <f>SUMIFS(Datos!$M:$M,Datos!$F:$F,$A47,Datos!$A:$A,$Q$1,Datos!$C:$C,T$1)</f>
        <v>0</v>
      </c>
      <c r="AC47" s="353">
        <f>SUMIFS(Datos!$M:$M,Datos!$F:$F,$A47,Datos!$A:$A,$Q$1,Datos!$C:$C,U$1)</f>
        <v>0</v>
      </c>
      <c r="AD47" s="353"/>
      <c r="AE47" s="444">
        <f>SUMIFS(Datos!$R:$R,Datos!$F:$F,$A47,Datos!$A:$A,$Q$1,Datos!$C:$C,R$1)</f>
        <v>0</v>
      </c>
      <c r="AF47" s="444">
        <f>SUMIFS(Datos!$R:$R,Datos!$F:$F,$A47,Datos!$A:$A,$Q$1,Datos!$C:$C,S$1)</f>
        <v>0</v>
      </c>
      <c r="AG47" s="444">
        <f>SUMIFS(Datos!$R:$R,Datos!$F:$F,$A47,Datos!$A:$A,$Q$1,Datos!$C:$C,T$1)</f>
        <v>0</v>
      </c>
      <c r="AH47" s="444">
        <f>SUMIFS(Datos!$R:$R,Datos!$F:$F,$A47,Datos!$A:$A,$Q$1,Datos!$C:$C,U$1)</f>
        <v>0</v>
      </c>
      <c r="AI47" s="351"/>
      <c r="AJ47" s="102">
        <f>SUMIFS(Datos!$S:$S,Datos!$F:$F,$A47,Datos!$V:$V,AJ$1,Datos!$A:$A,$AN$1)</f>
        <v>0</v>
      </c>
      <c r="AK47" s="102">
        <f>SUMIFS(Datos!$S:$S,Datos!$F:$F,$A47,Datos!$V:$V,AK$1,Datos!$A:$A,$AN$1)</f>
        <v>0</v>
      </c>
      <c r="AL47" s="102">
        <f>SUMIFS(Datos!$S:$S,Datos!$F:$F,$A47,Datos!$V:$V,AL$1,Datos!$A:$A,$AN$1)</f>
        <v>0</v>
      </c>
      <c r="AM47" s="102">
        <f>SUMIFS(Datos!$S:$S,Datos!$F:$F,$A47,Datos!$V:$V,AM$1,Datos!$A:$A,$AN$1)</f>
        <v>0</v>
      </c>
      <c r="AN47" s="102">
        <f>SUMIFS(Datos!$S:$S,Datos!$A:$A,AN$1,Datos!$F:$F,$A47)</f>
        <v>0</v>
      </c>
      <c r="AO47" s="102">
        <f>SUMIFS(Datos!$S:$S,Datos!$F:$F,$A47,Datos!$C:$C,AO$1,Datos!$A:$A,$AN$1)</f>
        <v>0</v>
      </c>
      <c r="AP47" s="102">
        <f>SUMIFS(Datos!$S:$S,Datos!$F:$F,$A47,Datos!$C:$C,AP$1,Datos!$A:$A,$AN$1)</f>
        <v>0</v>
      </c>
      <c r="AQ47" s="102">
        <f>SUMIFS(Datos!$S:$S,Datos!$F:$F,$A47,Datos!$C:$C,AQ$1,Datos!$A:$A,$AN$1)</f>
        <v>0</v>
      </c>
      <c r="AR47" s="102">
        <f>SUMIFS(Datos!$S:$S,Datos!$F:$F,$A47,Datos!$C:$C,AR$1,Datos!$A:$A,$AN$1)</f>
        <v>0</v>
      </c>
      <c r="AT47" s="102">
        <f>SUMIFS(Datos!$M:$M,Datos!$A:$A,AN$1,Datos!$F:$F,$A47)</f>
        <v>0</v>
      </c>
      <c r="AU47" s="102">
        <f>SUMIFS(Datos!$R:$R,Datos!$A:$A,AN$1,Datos!$F:$F,$A47)</f>
        <v>0</v>
      </c>
      <c r="AW47" s="102">
        <f>SUMIFS(Datos!$M:$M,Datos!$F:$F,$A47,Datos!$A:$A,$AN$1,Datos!$C:$C,AO$1)</f>
        <v>0</v>
      </c>
      <c r="AX47" s="102">
        <f>SUMIFS(Datos!$M:$M,Datos!$F:$F,$A47,Datos!$A:$A,$AN$1,Datos!$C:$C,AP$1)</f>
        <v>0</v>
      </c>
      <c r="AY47" s="102">
        <f>SUMIFS(Datos!$M:$M,Datos!$F:$F,$A47,Datos!$A:$A,$AN$1,Datos!$C:$C,AQ$1)</f>
        <v>0</v>
      </c>
      <c r="AZ47" s="102">
        <f>SUMIFS(Datos!$M:$M,Datos!$F:$F,$A47,Datos!$A:$A,$AN$1,Datos!$C:$C,AR$1)</f>
        <v>0</v>
      </c>
      <c r="BA47" s="102"/>
      <c r="BB47" s="438">
        <f>SUMIFS(Datos!$R:$R,Datos!$F:$F,$A47,Datos!$A:$A,$AN$1,Datos!$C:$C,AO$1)</f>
        <v>0</v>
      </c>
      <c r="BC47" s="438">
        <f>SUMIFS(Datos!$R:$R,Datos!$F:$F,$A47,Datos!$A:$A,$AN$1,Datos!$C:$C,AP$1)</f>
        <v>0</v>
      </c>
      <c r="BD47" s="438">
        <f>SUMIFS(Datos!$R:$R,Datos!$F:$F,$A47,Datos!$A:$A,$AN$1,Datos!$C:$C,AQ$1)</f>
        <v>0</v>
      </c>
      <c r="BE47" s="438">
        <f>SUMIFS(Datos!$R:$R,Datos!$F:$F,$A47,Datos!$A:$A,$AN$1,Datos!$C:$C,AR$1)</f>
        <v>0</v>
      </c>
    </row>
    <row r="48" spans="1:57" x14ac:dyDescent="0.25">
      <c r="A48" s="36"/>
      <c r="B48" s="36"/>
      <c r="C48" s="36"/>
      <c r="D48" s="284"/>
      <c r="E48" s="36"/>
      <c r="F48" s="36"/>
      <c r="G48" s="408"/>
      <c r="H48" s="36"/>
      <c r="I48" s="36"/>
      <c r="J48" s="36"/>
      <c r="K48" s="36"/>
      <c r="M48" s="353">
        <f>SUMIFS(Datos!$S:$S,Datos!$F:$F,$A48,Datos!$V:$V,M$1,Datos!$A:$A,$Q$1)</f>
        <v>0</v>
      </c>
      <c r="N48" s="353">
        <f>SUMIFS(Datos!$S:$S,Datos!$F:$F,$A48,Datos!$V:$V,N$1,Datos!$A:$A,$Q$1)</f>
        <v>0</v>
      </c>
      <c r="O48" s="353">
        <f>SUMIFS(Datos!$S:$S,Datos!$F:$F,$A48,Datos!$V:$V,O$1,Datos!$A:$A,$Q$1)</f>
        <v>0</v>
      </c>
      <c r="P48" s="353">
        <f>SUMIFS(Datos!$S:$S,Datos!$F:$F,$A48,Datos!$V:$V,P$1,Datos!$A:$A,$Q$1)</f>
        <v>0</v>
      </c>
      <c r="Q48" s="353">
        <f>SUMIFS(Datos!$S:$S,Datos!$A:$A,Q$1,Datos!$F:$F,$A48)</f>
        <v>0</v>
      </c>
      <c r="R48" s="353">
        <f>SUMIFS(Datos!$S:$S,Datos!$F:$F,$A48,Datos!$C:$C,R$1,Datos!$A:$A,$Q$1)</f>
        <v>0</v>
      </c>
      <c r="S48" s="353">
        <f>SUMIFS(Datos!$S:$S,Datos!$F:$F,$A48,Datos!$C:$C,S$1,Datos!$A:$A,$Q$1)</f>
        <v>0</v>
      </c>
      <c r="T48" s="353">
        <f>SUMIFS(Datos!$S:$S,Datos!$F:$F,$A48,Datos!$C:$C,T$1,Datos!$A:$A,$Q$1)</f>
        <v>0</v>
      </c>
      <c r="U48" s="353">
        <f>SUMIFS(Datos!$S:$S,Datos!$F:$F,$A48,Datos!$C:$C,U$1,Datos!$A:$A,$Q$1)</f>
        <v>0</v>
      </c>
      <c r="V48" s="352"/>
      <c r="W48" s="353">
        <f>SUMIFS(Datos!M:M,Datos!A:A,Q$1,Datos!F:F,A48)</f>
        <v>0</v>
      </c>
      <c r="X48" s="444">
        <f>SUMIFS(Datos!R:R,Datos!A:A,Q$1,Datos!F:F,A48)</f>
        <v>0</v>
      </c>
      <c r="Y48" s="442"/>
      <c r="Z48" s="353">
        <f>SUMIFS(Datos!$M:$M,Datos!$F:$F,$A48,Datos!$A:$A,$Q$1,Datos!$C:$C,R$1)</f>
        <v>0</v>
      </c>
      <c r="AA48" s="353">
        <f>SUMIFS(Datos!$M:$M,Datos!$F:$F,$A48,Datos!$A:$A,$Q$1,Datos!$C:$C,S$1)</f>
        <v>0</v>
      </c>
      <c r="AB48" s="353">
        <f>SUMIFS(Datos!$M:$M,Datos!$F:$F,$A48,Datos!$A:$A,$Q$1,Datos!$C:$C,T$1)</f>
        <v>0</v>
      </c>
      <c r="AC48" s="353">
        <f>SUMIFS(Datos!$M:$M,Datos!$F:$F,$A48,Datos!$A:$A,$Q$1,Datos!$C:$C,U$1)</f>
        <v>0</v>
      </c>
      <c r="AD48" s="353"/>
      <c r="AE48" s="444">
        <f>SUMIFS(Datos!$R:$R,Datos!$F:$F,$A48,Datos!$A:$A,$Q$1,Datos!$C:$C,R$1)</f>
        <v>0</v>
      </c>
      <c r="AF48" s="444">
        <f>SUMIFS(Datos!$R:$R,Datos!$F:$F,$A48,Datos!$A:$A,$Q$1,Datos!$C:$C,S$1)</f>
        <v>0</v>
      </c>
      <c r="AG48" s="444">
        <f>SUMIFS(Datos!$R:$R,Datos!$F:$F,$A48,Datos!$A:$A,$Q$1,Datos!$C:$C,T$1)</f>
        <v>0</v>
      </c>
      <c r="AH48" s="444">
        <f>SUMIFS(Datos!$R:$R,Datos!$F:$F,$A48,Datos!$A:$A,$Q$1,Datos!$C:$C,U$1)</f>
        <v>0</v>
      </c>
      <c r="AI48" s="351"/>
      <c r="AJ48" s="102">
        <f>SUMIFS(Datos!$S:$S,Datos!$F:$F,$A48,Datos!$V:$V,AJ$1,Datos!$A:$A,$AN$1)</f>
        <v>0</v>
      </c>
      <c r="AK48" s="102">
        <f>SUMIFS(Datos!$S:$S,Datos!$F:$F,$A48,Datos!$V:$V,AK$1,Datos!$A:$A,$AN$1)</f>
        <v>0</v>
      </c>
      <c r="AL48" s="102">
        <f>SUMIFS(Datos!$S:$S,Datos!$F:$F,$A48,Datos!$V:$V,AL$1,Datos!$A:$A,$AN$1)</f>
        <v>0</v>
      </c>
      <c r="AM48" s="102">
        <f>SUMIFS(Datos!$S:$S,Datos!$F:$F,$A48,Datos!$V:$V,AM$1,Datos!$A:$A,$AN$1)</f>
        <v>0</v>
      </c>
      <c r="AN48" s="102">
        <f>SUMIFS(Datos!$S:$S,Datos!$A:$A,AN$1,Datos!$F:$F,$A48)</f>
        <v>0</v>
      </c>
      <c r="AO48" s="102">
        <f>SUMIFS(Datos!$S:$S,Datos!$F:$F,$A48,Datos!$C:$C,AO$1,Datos!$A:$A,$AN$1)</f>
        <v>0</v>
      </c>
      <c r="AP48" s="102">
        <f>SUMIFS(Datos!$S:$S,Datos!$F:$F,$A48,Datos!$C:$C,AP$1,Datos!$A:$A,$AN$1)</f>
        <v>0</v>
      </c>
      <c r="AQ48" s="102">
        <f>SUMIFS(Datos!$S:$S,Datos!$F:$F,$A48,Datos!$C:$C,AQ$1,Datos!$A:$A,$AN$1)</f>
        <v>0</v>
      </c>
      <c r="AR48" s="102">
        <f>SUMIFS(Datos!$S:$S,Datos!$F:$F,$A48,Datos!$C:$C,AR$1,Datos!$A:$A,$AN$1)</f>
        <v>0</v>
      </c>
      <c r="AT48" s="102">
        <f>SUMIFS(Datos!$M:$M,Datos!$A:$A,AN$1,Datos!$F:$F,$A48)</f>
        <v>0</v>
      </c>
      <c r="AU48" s="102">
        <f>SUMIFS(Datos!$R:$R,Datos!$A:$A,AN$1,Datos!$F:$F,$A48)</f>
        <v>0</v>
      </c>
      <c r="AW48" s="102">
        <f>SUMIFS(Datos!$M:$M,Datos!$F:$F,$A48,Datos!$A:$A,$AN$1,Datos!$C:$C,AO$1)</f>
        <v>0</v>
      </c>
      <c r="AX48" s="102">
        <f>SUMIFS(Datos!$M:$M,Datos!$F:$F,$A48,Datos!$A:$A,$AN$1,Datos!$C:$C,AP$1)</f>
        <v>0</v>
      </c>
      <c r="AY48" s="102">
        <f>SUMIFS(Datos!$M:$M,Datos!$F:$F,$A48,Datos!$A:$A,$AN$1,Datos!$C:$C,AQ$1)</f>
        <v>0</v>
      </c>
      <c r="AZ48" s="102">
        <f>SUMIFS(Datos!$M:$M,Datos!$F:$F,$A48,Datos!$A:$A,$AN$1,Datos!$C:$C,AR$1)</f>
        <v>0</v>
      </c>
      <c r="BA48" s="102"/>
      <c r="BB48" s="438">
        <f>SUMIFS(Datos!$R:$R,Datos!$F:$F,$A48,Datos!$A:$A,$AN$1,Datos!$C:$C,AO$1)</f>
        <v>0</v>
      </c>
      <c r="BC48" s="438">
        <f>SUMIFS(Datos!$R:$R,Datos!$F:$F,$A48,Datos!$A:$A,$AN$1,Datos!$C:$C,AP$1)</f>
        <v>0</v>
      </c>
      <c r="BD48" s="438">
        <f>SUMIFS(Datos!$R:$R,Datos!$F:$F,$A48,Datos!$A:$A,$AN$1,Datos!$C:$C,AQ$1)</f>
        <v>0</v>
      </c>
      <c r="BE48" s="438">
        <f>SUMIFS(Datos!$R:$R,Datos!$F:$F,$A48,Datos!$A:$A,$AN$1,Datos!$C:$C,AR$1)</f>
        <v>0</v>
      </c>
    </row>
    <row r="49" spans="1:57" x14ac:dyDescent="0.25">
      <c r="A49" s="36"/>
      <c r="B49" s="36"/>
      <c r="C49" s="36"/>
      <c r="D49" s="284"/>
      <c r="E49" s="36"/>
      <c r="F49" s="36"/>
      <c r="G49" s="408"/>
      <c r="H49" s="36"/>
      <c r="I49" s="36"/>
      <c r="J49" s="36"/>
      <c r="K49" s="36"/>
      <c r="M49" s="353">
        <f>SUMIFS(Datos!$S:$S,Datos!$F:$F,$A49,Datos!$V:$V,M$1,Datos!$A:$A,$Q$1)</f>
        <v>0</v>
      </c>
      <c r="N49" s="353">
        <f>SUMIFS(Datos!$S:$S,Datos!$F:$F,$A49,Datos!$V:$V,N$1,Datos!$A:$A,$Q$1)</f>
        <v>0</v>
      </c>
      <c r="O49" s="353">
        <f>SUMIFS(Datos!$S:$S,Datos!$F:$F,$A49,Datos!$V:$V,O$1,Datos!$A:$A,$Q$1)</f>
        <v>0</v>
      </c>
      <c r="P49" s="353">
        <f>SUMIFS(Datos!$S:$S,Datos!$F:$F,$A49,Datos!$V:$V,P$1,Datos!$A:$A,$Q$1)</f>
        <v>0</v>
      </c>
      <c r="Q49" s="353">
        <f>SUMIFS(Datos!$S:$S,Datos!$A:$A,Q$1,Datos!$F:$F,$A49)</f>
        <v>0</v>
      </c>
      <c r="R49" s="353">
        <f>SUMIFS(Datos!$S:$S,Datos!$F:$F,$A49,Datos!$C:$C,R$1,Datos!$A:$A,$Q$1)</f>
        <v>0</v>
      </c>
      <c r="S49" s="353">
        <f>SUMIFS(Datos!$S:$S,Datos!$F:$F,$A49,Datos!$C:$C,S$1,Datos!$A:$A,$Q$1)</f>
        <v>0</v>
      </c>
      <c r="T49" s="353">
        <f>SUMIFS(Datos!$S:$S,Datos!$F:$F,$A49,Datos!$C:$C,T$1,Datos!$A:$A,$Q$1)</f>
        <v>0</v>
      </c>
      <c r="U49" s="353">
        <f>SUMIFS(Datos!$S:$S,Datos!$F:$F,$A49,Datos!$C:$C,U$1,Datos!$A:$A,$Q$1)</f>
        <v>0</v>
      </c>
      <c r="V49" s="352"/>
      <c r="W49" s="353">
        <f>SUMIFS(Datos!M:M,Datos!A:A,Q$1,Datos!F:F,A49)</f>
        <v>0</v>
      </c>
      <c r="X49" s="444">
        <f>SUMIFS(Datos!R:R,Datos!A:A,Q$1,Datos!F:F,A49)</f>
        <v>0</v>
      </c>
      <c r="Y49" s="442"/>
      <c r="Z49" s="353">
        <f>SUMIFS(Datos!$M:$M,Datos!$F:$F,$A49,Datos!$A:$A,$Q$1,Datos!$C:$C,R$1)</f>
        <v>0</v>
      </c>
      <c r="AA49" s="353">
        <f>SUMIFS(Datos!$M:$M,Datos!$F:$F,$A49,Datos!$A:$A,$Q$1,Datos!$C:$C,S$1)</f>
        <v>0</v>
      </c>
      <c r="AB49" s="353">
        <f>SUMIFS(Datos!$M:$M,Datos!$F:$F,$A49,Datos!$A:$A,$Q$1,Datos!$C:$C,T$1)</f>
        <v>0</v>
      </c>
      <c r="AC49" s="353">
        <f>SUMIFS(Datos!$M:$M,Datos!$F:$F,$A49,Datos!$A:$A,$Q$1,Datos!$C:$C,U$1)</f>
        <v>0</v>
      </c>
      <c r="AD49" s="353"/>
      <c r="AE49" s="444">
        <f>SUMIFS(Datos!$R:$R,Datos!$F:$F,$A49,Datos!$A:$A,$Q$1,Datos!$C:$C,R$1)</f>
        <v>0</v>
      </c>
      <c r="AF49" s="444">
        <f>SUMIFS(Datos!$R:$R,Datos!$F:$F,$A49,Datos!$A:$A,$Q$1,Datos!$C:$C,S$1)</f>
        <v>0</v>
      </c>
      <c r="AG49" s="444">
        <f>SUMIFS(Datos!$R:$R,Datos!$F:$F,$A49,Datos!$A:$A,$Q$1,Datos!$C:$C,T$1)</f>
        <v>0</v>
      </c>
      <c r="AH49" s="444">
        <f>SUMIFS(Datos!$R:$R,Datos!$F:$F,$A49,Datos!$A:$A,$Q$1,Datos!$C:$C,U$1)</f>
        <v>0</v>
      </c>
      <c r="AI49" s="351"/>
      <c r="AJ49" s="102">
        <f>SUMIFS(Datos!$S:$S,Datos!$F:$F,$A49,Datos!$V:$V,AJ$1,Datos!$A:$A,$AN$1)</f>
        <v>0</v>
      </c>
      <c r="AK49" s="102">
        <f>SUMIFS(Datos!$S:$S,Datos!$F:$F,$A49,Datos!$V:$V,AK$1,Datos!$A:$A,$AN$1)</f>
        <v>0</v>
      </c>
      <c r="AL49" s="102">
        <f>SUMIFS(Datos!$S:$S,Datos!$F:$F,$A49,Datos!$V:$V,AL$1,Datos!$A:$A,$AN$1)</f>
        <v>0</v>
      </c>
      <c r="AM49" s="102">
        <f>SUMIFS(Datos!$S:$S,Datos!$F:$F,$A49,Datos!$V:$V,AM$1,Datos!$A:$A,$AN$1)</f>
        <v>0</v>
      </c>
      <c r="AN49" s="102">
        <f>SUMIFS(Datos!$S:$S,Datos!$A:$A,AN$1,Datos!$F:$F,$A49)</f>
        <v>0</v>
      </c>
      <c r="AO49" s="102">
        <f>SUMIFS(Datos!$S:$S,Datos!$F:$F,$A49,Datos!$C:$C,AO$1,Datos!$A:$A,$AN$1)</f>
        <v>0</v>
      </c>
      <c r="AP49" s="102">
        <f>SUMIFS(Datos!$S:$S,Datos!$F:$F,$A49,Datos!$C:$C,AP$1,Datos!$A:$A,$AN$1)</f>
        <v>0</v>
      </c>
      <c r="AQ49" s="102">
        <f>SUMIFS(Datos!$S:$S,Datos!$F:$F,$A49,Datos!$C:$C,AQ$1,Datos!$A:$A,$AN$1)</f>
        <v>0</v>
      </c>
      <c r="AR49" s="102">
        <f>SUMIFS(Datos!$S:$S,Datos!$F:$F,$A49,Datos!$C:$C,AR$1,Datos!$A:$A,$AN$1)</f>
        <v>0</v>
      </c>
      <c r="AT49" s="102">
        <f>SUMIFS(Datos!$M:$M,Datos!$A:$A,AN$1,Datos!$F:$F,$A49)</f>
        <v>0</v>
      </c>
      <c r="AU49" s="102">
        <f>SUMIFS(Datos!$R:$R,Datos!$A:$A,AN$1,Datos!$F:$F,$A49)</f>
        <v>0</v>
      </c>
      <c r="AW49" s="102">
        <f>SUMIFS(Datos!$M:$M,Datos!$F:$F,$A49,Datos!$A:$A,$AN$1,Datos!$C:$C,AO$1)</f>
        <v>0</v>
      </c>
      <c r="AX49" s="102">
        <f>SUMIFS(Datos!$M:$M,Datos!$F:$F,$A49,Datos!$A:$A,$AN$1,Datos!$C:$C,AP$1)</f>
        <v>0</v>
      </c>
      <c r="AY49" s="102">
        <f>SUMIFS(Datos!$M:$M,Datos!$F:$F,$A49,Datos!$A:$A,$AN$1,Datos!$C:$C,AQ$1)</f>
        <v>0</v>
      </c>
      <c r="AZ49" s="102">
        <f>SUMIFS(Datos!$M:$M,Datos!$F:$F,$A49,Datos!$A:$A,$AN$1,Datos!$C:$C,AR$1)</f>
        <v>0</v>
      </c>
      <c r="BA49" s="102"/>
      <c r="BB49" s="438">
        <f>SUMIFS(Datos!$R:$R,Datos!$F:$F,$A49,Datos!$A:$A,$AN$1,Datos!$C:$C,AO$1)</f>
        <v>0</v>
      </c>
      <c r="BC49" s="438">
        <f>SUMIFS(Datos!$R:$R,Datos!$F:$F,$A49,Datos!$A:$A,$AN$1,Datos!$C:$C,AP$1)</f>
        <v>0</v>
      </c>
      <c r="BD49" s="438">
        <f>SUMIFS(Datos!$R:$R,Datos!$F:$F,$A49,Datos!$A:$A,$AN$1,Datos!$C:$C,AQ$1)</f>
        <v>0</v>
      </c>
      <c r="BE49" s="438">
        <f>SUMIFS(Datos!$R:$R,Datos!$F:$F,$A49,Datos!$A:$A,$AN$1,Datos!$C:$C,AR$1)</f>
        <v>0</v>
      </c>
    </row>
    <row r="50" spans="1:57" x14ac:dyDescent="0.25">
      <c r="A50" s="36"/>
      <c r="B50" s="36"/>
      <c r="C50" s="36"/>
      <c r="D50" s="284"/>
      <c r="E50" s="36"/>
      <c r="F50" s="36"/>
      <c r="G50" s="408"/>
      <c r="H50" s="36"/>
      <c r="I50" s="36"/>
      <c r="J50" s="36"/>
      <c r="K50" s="36"/>
      <c r="M50" s="353">
        <f>SUMIFS(Datos!$S:$S,Datos!$F:$F,$A50,Datos!$V:$V,M$1,Datos!$A:$A,$Q$1)</f>
        <v>0</v>
      </c>
      <c r="N50" s="353">
        <f>SUMIFS(Datos!$S:$S,Datos!$F:$F,$A50,Datos!$V:$V,N$1,Datos!$A:$A,$Q$1)</f>
        <v>0</v>
      </c>
      <c r="O50" s="353">
        <f>SUMIFS(Datos!$S:$S,Datos!$F:$F,$A50,Datos!$V:$V,O$1,Datos!$A:$A,$Q$1)</f>
        <v>0</v>
      </c>
      <c r="P50" s="353">
        <f>SUMIFS(Datos!$S:$S,Datos!$F:$F,$A50,Datos!$V:$V,P$1,Datos!$A:$A,$Q$1)</f>
        <v>0</v>
      </c>
      <c r="Q50" s="353">
        <f>SUMIFS(Datos!$S:$S,Datos!$A:$A,Q$1,Datos!$F:$F,$A50)</f>
        <v>0</v>
      </c>
      <c r="R50" s="353">
        <f>SUMIFS(Datos!$S:$S,Datos!$F:$F,$A50,Datos!$C:$C,R$1,Datos!$A:$A,$Q$1)</f>
        <v>0</v>
      </c>
      <c r="S50" s="353">
        <f>SUMIFS(Datos!$S:$S,Datos!$F:$F,$A50,Datos!$C:$C,S$1,Datos!$A:$A,$Q$1)</f>
        <v>0</v>
      </c>
      <c r="T50" s="353">
        <f>SUMIFS(Datos!$S:$S,Datos!$F:$F,$A50,Datos!$C:$C,T$1,Datos!$A:$A,$Q$1)</f>
        <v>0</v>
      </c>
      <c r="U50" s="353">
        <f>SUMIFS(Datos!$S:$S,Datos!$F:$F,$A50,Datos!$C:$C,U$1,Datos!$A:$A,$Q$1)</f>
        <v>0</v>
      </c>
      <c r="V50" s="352"/>
      <c r="W50" s="353">
        <f>SUMIFS(Datos!M:M,Datos!A:A,Q$1,Datos!F:F,A50)</f>
        <v>0</v>
      </c>
      <c r="X50" s="444">
        <f>SUMIFS(Datos!R:R,Datos!A:A,Q$1,Datos!F:F,A50)</f>
        <v>0</v>
      </c>
      <c r="Y50" s="442"/>
      <c r="Z50" s="353">
        <f>SUMIFS(Datos!$M:$M,Datos!$F:$F,$A50,Datos!$A:$A,$Q$1,Datos!$C:$C,R$1)</f>
        <v>0</v>
      </c>
      <c r="AA50" s="353">
        <f>SUMIFS(Datos!$M:$M,Datos!$F:$F,$A50,Datos!$A:$A,$Q$1,Datos!$C:$C,S$1)</f>
        <v>0</v>
      </c>
      <c r="AB50" s="353">
        <f>SUMIFS(Datos!$M:$M,Datos!$F:$F,$A50,Datos!$A:$A,$Q$1,Datos!$C:$C,T$1)</f>
        <v>0</v>
      </c>
      <c r="AC50" s="353">
        <f>SUMIFS(Datos!$M:$M,Datos!$F:$F,$A50,Datos!$A:$A,$Q$1,Datos!$C:$C,U$1)</f>
        <v>0</v>
      </c>
      <c r="AD50" s="353"/>
      <c r="AE50" s="444">
        <f>SUMIFS(Datos!$R:$R,Datos!$F:$F,$A50,Datos!$A:$A,$Q$1,Datos!$C:$C,R$1)</f>
        <v>0</v>
      </c>
      <c r="AF50" s="444">
        <f>SUMIFS(Datos!$R:$R,Datos!$F:$F,$A50,Datos!$A:$A,$Q$1,Datos!$C:$C,S$1)</f>
        <v>0</v>
      </c>
      <c r="AG50" s="444">
        <f>SUMIFS(Datos!$R:$R,Datos!$F:$F,$A50,Datos!$A:$A,$Q$1,Datos!$C:$C,T$1)</f>
        <v>0</v>
      </c>
      <c r="AH50" s="444">
        <f>SUMIFS(Datos!$R:$R,Datos!$F:$F,$A50,Datos!$A:$A,$Q$1,Datos!$C:$C,U$1)</f>
        <v>0</v>
      </c>
      <c r="AI50" s="351"/>
      <c r="AJ50" s="102">
        <f>SUMIFS(Datos!$S:$S,Datos!$F:$F,$A50,Datos!$V:$V,AJ$1,Datos!$A:$A,$AN$1)</f>
        <v>0</v>
      </c>
      <c r="AK50" s="102">
        <f>SUMIFS(Datos!$S:$S,Datos!$F:$F,$A50,Datos!$V:$V,AK$1,Datos!$A:$A,$AN$1)</f>
        <v>0</v>
      </c>
      <c r="AL50" s="102">
        <f>SUMIFS(Datos!$S:$S,Datos!$F:$F,$A50,Datos!$V:$V,AL$1,Datos!$A:$A,$AN$1)</f>
        <v>0</v>
      </c>
      <c r="AM50" s="102">
        <f>SUMIFS(Datos!$S:$S,Datos!$F:$F,$A50,Datos!$V:$V,AM$1,Datos!$A:$A,$AN$1)</f>
        <v>0</v>
      </c>
      <c r="AN50" s="102">
        <f>SUMIFS(Datos!$S:$S,Datos!$A:$A,AN$1,Datos!$F:$F,$A50)</f>
        <v>0</v>
      </c>
      <c r="AO50" s="102">
        <f>SUMIFS(Datos!$S:$S,Datos!$F:$F,$A50,Datos!$C:$C,AO$1,Datos!$A:$A,$AN$1)</f>
        <v>0</v>
      </c>
      <c r="AP50" s="102">
        <f>SUMIFS(Datos!$S:$S,Datos!$F:$F,$A50,Datos!$C:$C,AP$1,Datos!$A:$A,$AN$1)</f>
        <v>0</v>
      </c>
      <c r="AQ50" s="102">
        <f>SUMIFS(Datos!$S:$S,Datos!$F:$F,$A50,Datos!$C:$C,AQ$1,Datos!$A:$A,$AN$1)</f>
        <v>0</v>
      </c>
      <c r="AR50" s="102">
        <f>SUMIFS(Datos!$S:$S,Datos!$F:$F,$A50,Datos!$C:$C,AR$1,Datos!$A:$A,$AN$1)</f>
        <v>0</v>
      </c>
      <c r="AT50" s="102">
        <f>SUMIFS(Datos!$M:$M,Datos!$A:$A,AN$1,Datos!$F:$F,$A50)</f>
        <v>0</v>
      </c>
      <c r="AU50" s="102">
        <f>SUMIFS(Datos!$R:$R,Datos!$A:$A,AN$1,Datos!$F:$F,$A50)</f>
        <v>0</v>
      </c>
      <c r="AW50" s="102">
        <f>SUMIFS(Datos!$M:$M,Datos!$F:$F,$A50,Datos!$A:$A,$AN$1,Datos!$C:$C,AO$1)</f>
        <v>0</v>
      </c>
      <c r="AX50" s="102">
        <f>SUMIFS(Datos!$M:$M,Datos!$F:$F,$A50,Datos!$A:$A,$AN$1,Datos!$C:$C,AP$1)</f>
        <v>0</v>
      </c>
      <c r="AY50" s="102">
        <f>SUMIFS(Datos!$M:$M,Datos!$F:$F,$A50,Datos!$A:$A,$AN$1,Datos!$C:$C,AQ$1)</f>
        <v>0</v>
      </c>
      <c r="AZ50" s="102">
        <f>SUMIFS(Datos!$M:$M,Datos!$F:$F,$A50,Datos!$A:$A,$AN$1,Datos!$C:$C,AR$1)</f>
        <v>0</v>
      </c>
      <c r="BA50" s="102"/>
      <c r="BB50" s="438">
        <f>SUMIFS(Datos!$R:$R,Datos!$F:$F,$A50,Datos!$A:$A,$AN$1,Datos!$C:$C,AO$1)</f>
        <v>0</v>
      </c>
      <c r="BC50" s="438">
        <f>SUMIFS(Datos!$R:$R,Datos!$F:$F,$A50,Datos!$A:$A,$AN$1,Datos!$C:$C,AP$1)</f>
        <v>0</v>
      </c>
      <c r="BD50" s="438">
        <f>SUMIFS(Datos!$R:$R,Datos!$F:$F,$A50,Datos!$A:$A,$AN$1,Datos!$C:$C,AQ$1)</f>
        <v>0</v>
      </c>
      <c r="BE50" s="438">
        <f>SUMIFS(Datos!$R:$R,Datos!$F:$F,$A50,Datos!$A:$A,$AN$1,Datos!$C:$C,AR$1)</f>
        <v>0</v>
      </c>
    </row>
    <row r="51" spans="1:57" x14ac:dyDescent="0.25">
      <c r="A51" s="36"/>
      <c r="B51" s="36"/>
      <c r="C51" s="36"/>
      <c r="D51" s="284"/>
      <c r="E51" s="36"/>
      <c r="F51" s="36"/>
      <c r="G51" s="408"/>
      <c r="H51" s="36"/>
      <c r="I51" s="36"/>
      <c r="J51" s="36"/>
      <c r="K51" s="36"/>
      <c r="M51" s="353">
        <f>SUMIFS(Datos!$S:$S,Datos!$F:$F,$A51,Datos!$V:$V,M$1,Datos!$A:$A,$Q$1)</f>
        <v>0</v>
      </c>
      <c r="N51" s="353">
        <f>SUMIFS(Datos!$S:$S,Datos!$F:$F,$A51,Datos!$V:$V,N$1,Datos!$A:$A,$Q$1)</f>
        <v>0</v>
      </c>
      <c r="O51" s="353">
        <f>SUMIFS(Datos!$S:$S,Datos!$F:$F,$A51,Datos!$V:$V,O$1,Datos!$A:$A,$Q$1)</f>
        <v>0</v>
      </c>
      <c r="P51" s="353">
        <f>SUMIFS(Datos!$S:$S,Datos!$F:$F,$A51,Datos!$V:$V,P$1,Datos!$A:$A,$Q$1)</f>
        <v>0</v>
      </c>
      <c r="Q51" s="353">
        <f>SUMIFS(Datos!$S:$S,Datos!$A:$A,Q$1,Datos!$F:$F,$A51)</f>
        <v>0</v>
      </c>
      <c r="R51" s="353">
        <f>SUMIFS(Datos!$S:$S,Datos!$F:$F,$A51,Datos!$C:$C,R$1,Datos!$A:$A,$Q$1)</f>
        <v>0</v>
      </c>
      <c r="S51" s="353">
        <f>SUMIFS(Datos!$S:$S,Datos!$F:$F,$A51,Datos!$C:$C,S$1,Datos!$A:$A,$Q$1)</f>
        <v>0</v>
      </c>
      <c r="T51" s="353">
        <f>SUMIFS(Datos!$S:$S,Datos!$F:$F,$A51,Datos!$C:$C,T$1,Datos!$A:$A,$Q$1)</f>
        <v>0</v>
      </c>
      <c r="U51" s="353">
        <f>SUMIFS(Datos!$S:$S,Datos!$F:$F,$A51,Datos!$C:$C,U$1,Datos!$A:$A,$Q$1)</f>
        <v>0</v>
      </c>
      <c r="V51" s="352"/>
      <c r="W51" s="353">
        <f>SUMIFS(Datos!M:M,Datos!A:A,Q$1,Datos!F:F,A51)</f>
        <v>0</v>
      </c>
      <c r="X51" s="444">
        <f>SUMIFS(Datos!R:R,Datos!A:A,Q$1,Datos!F:F,A51)</f>
        <v>0</v>
      </c>
      <c r="Y51" s="442"/>
      <c r="Z51" s="353">
        <f>SUMIFS(Datos!$M:$M,Datos!$F:$F,$A51,Datos!$A:$A,$Q$1,Datos!$C:$C,R$1)</f>
        <v>0</v>
      </c>
      <c r="AA51" s="353">
        <f>SUMIFS(Datos!$M:$M,Datos!$F:$F,$A51,Datos!$A:$A,$Q$1,Datos!$C:$C,S$1)</f>
        <v>0</v>
      </c>
      <c r="AB51" s="353">
        <f>SUMIFS(Datos!$M:$M,Datos!$F:$F,$A51,Datos!$A:$A,$Q$1,Datos!$C:$C,T$1)</f>
        <v>0</v>
      </c>
      <c r="AC51" s="353">
        <f>SUMIFS(Datos!$M:$M,Datos!$F:$F,$A51,Datos!$A:$A,$Q$1,Datos!$C:$C,U$1)</f>
        <v>0</v>
      </c>
      <c r="AD51" s="353"/>
      <c r="AE51" s="444">
        <f>SUMIFS(Datos!$R:$R,Datos!$F:$F,$A51,Datos!$A:$A,$Q$1,Datos!$C:$C,R$1)</f>
        <v>0</v>
      </c>
      <c r="AF51" s="444">
        <f>SUMIFS(Datos!$R:$R,Datos!$F:$F,$A51,Datos!$A:$A,$Q$1,Datos!$C:$C,S$1)</f>
        <v>0</v>
      </c>
      <c r="AG51" s="444">
        <f>SUMIFS(Datos!$R:$R,Datos!$F:$F,$A51,Datos!$A:$A,$Q$1,Datos!$C:$C,T$1)</f>
        <v>0</v>
      </c>
      <c r="AH51" s="444">
        <f>SUMIFS(Datos!$R:$R,Datos!$F:$F,$A51,Datos!$A:$A,$Q$1,Datos!$C:$C,U$1)</f>
        <v>0</v>
      </c>
      <c r="AI51" s="351"/>
      <c r="AJ51" s="102">
        <f>SUMIFS(Datos!$S:$S,Datos!$F:$F,$A51,Datos!$V:$V,AJ$1,Datos!$A:$A,$AN$1)</f>
        <v>0</v>
      </c>
      <c r="AK51" s="102">
        <f>SUMIFS(Datos!$S:$S,Datos!$F:$F,$A51,Datos!$V:$V,AK$1,Datos!$A:$A,$AN$1)</f>
        <v>0</v>
      </c>
      <c r="AL51" s="102">
        <f>SUMIFS(Datos!$S:$S,Datos!$F:$F,$A51,Datos!$V:$V,AL$1,Datos!$A:$A,$AN$1)</f>
        <v>0</v>
      </c>
      <c r="AM51" s="102">
        <f>SUMIFS(Datos!$S:$S,Datos!$F:$F,$A51,Datos!$V:$V,AM$1,Datos!$A:$A,$AN$1)</f>
        <v>0</v>
      </c>
      <c r="AN51" s="102">
        <f>SUMIFS(Datos!$S:$S,Datos!$A:$A,AN$1,Datos!$F:$F,$A51)</f>
        <v>0</v>
      </c>
      <c r="AO51" s="102">
        <f>SUMIFS(Datos!$S:$S,Datos!$F:$F,$A51,Datos!$C:$C,AO$1,Datos!$A:$A,$AN$1)</f>
        <v>0</v>
      </c>
      <c r="AP51" s="102">
        <f>SUMIFS(Datos!$S:$S,Datos!$F:$F,$A51,Datos!$C:$C,AP$1,Datos!$A:$A,$AN$1)</f>
        <v>0</v>
      </c>
      <c r="AQ51" s="102">
        <f>SUMIFS(Datos!$S:$S,Datos!$F:$F,$A51,Datos!$C:$C,AQ$1,Datos!$A:$A,$AN$1)</f>
        <v>0</v>
      </c>
      <c r="AR51" s="102">
        <f>SUMIFS(Datos!$S:$S,Datos!$F:$F,$A51,Datos!$C:$C,AR$1,Datos!$A:$A,$AN$1)</f>
        <v>0</v>
      </c>
      <c r="AT51" s="102">
        <f>SUMIFS(Datos!$M:$M,Datos!$A:$A,AN$1,Datos!$F:$F,$A51)</f>
        <v>0</v>
      </c>
      <c r="AU51" s="102">
        <f>SUMIFS(Datos!$R:$R,Datos!$A:$A,AN$1,Datos!$F:$F,$A51)</f>
        <v>0</v>
      </c>
      <c r="AW51" s="102">
        <f>SUMIFS(Datos!$M:$M,Datos!$F:$F,$A51,Datos!$A:$A,$AN$1,Datos!$C:$C,AO$1)</f>
        <v>0</v>
      </c>
      <c r="AX51" s="102">
        <f>SUMIFS(Datos!$M:$M,Datos!$F:$F,$A51,Datos!$A:$A,$AN$1,Datos!$C:$C,AP$1)</f>
        <v>0</v>
      </c>
      <c r="AY51" s="102">
        <f>SUMIFS(Datos!$M:$M,Datos!$F:$F,$A51,Datos!$A:$A,$AN$1,Datos!$C:$C,AQ$1)</f>
        <v>0</v>
      </c>
      <c r="AZ51" s="102">
        <f>SUMIFS(Datos!$M:$M,Datos!$F:$F,$A51,Datos!$A:$A,$AN$1,Datos!$C:$C,AR$1)</f>
        <v>0</v>
      </c>
      <c r="BA51" s="102"/>
      <c r="BB51" s="438">
        <f>SUMIFS(Datos!$R:$R,Datos!$F:$F,$A51,Datos!$A:$A,$AN$1,Datos!$C:$C,AO$1)</f>
        <v>0</v>
      </c>
      <c r="BC51" s="438">
        <f>SUMIFS(Datos!$R:$R,Datos!$F:$F,$A51,Datos!$A:$A,$AN$1,Datos!$C:$C,AP$1)</f>
        <v>0</v>
      </c>
      <c r="BD51" s="438">
        <f>SUMIFS(Datos!$R:$R,Datos!$F:$F,$A51,Datos!$A:$A,$AN$1,Datos!$C:$C,AQ$1)</f>
        <v>0</v>
      </c>
      <c r="BE51" s="438">
        <f>SUMIFS(Datos!$R:$R,Datos!$F:$F,$A51,Datos!$A:$A,$AN$1,Datos!$C:$C,AR$1)</f>
        <v>0</v>
      </c>
    </row>
    <row r="52" spans="1:57" x14ac:dyDescent="0.25">
      <c r="A52" s="36"/>
      <c r="B52" s="36"/>
      <c r="C52" s="36"/>
      <c r="D52" s="284"/>
      <c r="E52" s="36"/>
      <c r="F52" s="36"/>
      <c r="G52" s="408"/>
      <c r="H52" s="36"/>
      <c r="I52" s="36"/>
      <c r="J52" s="36"/>
      <c r="K52" s="36"/>
      <c r="M52" s="353">
        <f>SUMIFS(Datos!$S:$S,Datos!$F:$F,$A52,Datos!$V:$V,M$1,Datos!$A:$A,$Q$1)</f>
        <v>0</v>
      </c>
      <c r="N52" s="353">
        <f>SUMIFS(Datos!$S:$S,Datos!$F:$F,$A52,Datos!$V:$V,N$1,Datos!$A:$A,$Q$1)</f>
        <v>0</v>
      </c>
      <c r="O52" s="353">
        <f>SUMIFS(Datos!$S:$S,Datos!$F:$F,$A52,Datos!$V:$V,O$1,Datos!$A:$A,$Q$1)</f>
        <v>0</v>
      </c>
      <c r="P52" s="353">
        <f>SUMIFS(Datos!$S:$S,Datos!$F:$F,$A52,Datos!$V:$V,P$1,Datos!$A:$A,$Q$1)</f>
        <v>0</v>
      </c>
      <c r="Q52" s="353">
        <f>SUMIFS(Datos!$S:$S,Datos!$A:$A,Q$1,Datos!$F:$F,$A52)</f>
        <v>0</v>
      </c>
      <c r="R52" s="353">
        <f>SUMIFS(Datos!$S:$S,Datos!$F:$F,$A52,Datos!$C:$C,R$1,Datos!$A:$A,$Q$1)</f>
        <v>0</v>
      </c>
      <c r="S52" s="353">
        <f>SUMIFS(Datos!$S:$S,Datos!$F:$F,$A52,Datos!$C:$C,S$1,Datos!$A:$A,$Q$1)</f>
        <v>0</v>
      </c>
      <c r="T52" s="353">
        <f>SUMIFS(Datos!$S:$S,Datos!$F:$F,$A52,Datos!$C:$C,T$1,Datos!$A:$A,$Q$1)</f>
        <v>0</v>
      </c>
      <c r="U52" s="353">
        <f>SUMIFS(Datos!$S:$S,Datos!$F:$F,$A52,Datos!$C:$C,U$1,Datos!$A:$A,$Q$1)</f>
        <v>0</v>
      </c>
      <c r="V52" s="352"/>
      <c r="W52" s="353">
        <f>SUMIFS(Datos!M:M,Datos!A:A,Q$1,Datos!F:F,A52)</f>
        <v>0</v>
      </c>
      <c r="X52" s="444">
        <f>SUMIFS(Datos!R:R,Datos!A:A,Q$1,Datos!F:F,A52)</f>
        <v>0</v>
      </c>
      <c r="Y52" s="442"/>
      <c r="Z52" s="353">
        <f>SUMIFS(Datos!$M:$M,Datos!$F:$F,$A52,Datos!$A:$A,$Q$1,Datos!$C:$C,R$1)</f>
        <v>0</v>
      </c>
      <c r="AA52" s="353">
        <f>SUMIFS(Datos!$M:$M,Datos!$F:$F,$A52,Datos!$A:$A,$Q$1,Datos!$C:$C,S$1)</f>
        <v>0</v>
      </c>
      <c r="AB52" s="353">
        <f>SUMIFS(Datos!$M:$M,Datos!$F:$F,$A52,Datos!$A:$A,$Q$1,Datos!$C:$C,T$1)</f>
        <v>0</v>
      </c>
      <c r="AC52" s="353">
        <f>SUMIFS(Datos!$M:$M,Datos!$F:$F,$A52,Datos!$A:$A,$Q$1,Datos!$C:$C,U$1)</f>
        <v>0</v>
      </c>
      <c r="AD52" s="353"/>
      <c r="AE52" s="444">
        <f>SUMIFS(Datos!$R:$R,Datos!$F:$F,$A52,Datos!$A:$A,$Q$1,Datos!$C:$C,R$1)</f>
        <v>0</v>
      </c>
      <c r="AF52" s="444">
        <f>SUMIFS(Datos!$R:$R,Datos!$F:$F,$A52,Datos!$A:$A,$Q$1,Datos!$C:$C,S$1)</f>
        <v>0</v>
      </c>
      <c r="AG52" s="444">
        <f>SUMIFS(Datos!$R:$R,Datos!$F:$F,$A52,Datos!$A:$A,$Q$1,Datos!$C:$C,T$1)</f>
        <v>0</v>
      </c>
      <c r="AH52" s="444">
        <f>SUMIFS(Datos!$R:$R,Datos!$F:$F,$A52,Datos!$A:$A,$Q$1,Datos!$C:$C,U$1)</f>
        <v>0</v>
      </c>
      <c r="AI52" s="351"/>
      <c r="AJ52" s="102">
        <f>SUMIFS(Datos!$S:$S,Datos!$F:$F,$A52,Datos!$V:$V,AJ$1,Datos!$A:$A,$AN$1)</f>
        <v>0</v>
      </c>
      <c r="AK52" s="102">
        <f>SUMIFS(Datos!$S:$S,Datos!$F:$F,$A52,Datos!$V:$V,AK$1,Datos!$A:$A,$AN$1)</f>
        <v>0</v>
      </c>
      <c r="AL52" s="102">
        <f>SUMIFS(Datos!$S:$S,Datos!$F:$F,$A52,Datos!$V:$V,AL$1,Datos!$A:$A,$AN$1)</f>
        <v>0</v>
      </c>
      <c r="AM52" s="102">
        <f>SUMIFS(Datos!$S:$S,Datos!$F:$F,$A52,Datos!$V:$V,AM$1,Datos!$A:$A,$AN$1)</f>
        <v>0</v>
      </c>
      <c r="AN52" s="102">
        <f>SUMIFS(Datos!$S:$S,Datos!$A:$A,AN$1,Datos!$F:$F,$A52)</f>
        <v>0</v>
      </c>
      <c r="AO52" s="102">
        <f>SUMIFS(Datos!$S:$S,Datos!$F:$F,$A52,Datos!$C:$C,AO$1,Datos!$A:$A,$AN$1)</f>
        <v>0</v>
      </c>
      <c r="AP52" s="102">
        <f>SUMIFS(Datos!$S:$S,Datos!$F:$F,$A52,Datos!$C:$C,AP$1,Datos!$A:$A,$AN$1)</f>
        <v>0</v>
      </c>
      <c r="AQ52" s="102">
        <f>SUMIFS(Datos!$S:$S,Datos!$F:$F,$A52,Datos!$C:$C,AQ$1,Datos!$A:$A,$AN$1)</f>
        <v>0</v>
      </c>
      <c r="AR52" s="102">
        <f>SUMIFS(Datos!$S:$S,Datos!$F:$F,$A52,Datos!$C:$C,AR$1,Datos!$A:$A,$AN$1)</f>
        <v>0</v>
      </c>
      <c r="AT52" s="102">
        <f>SUMIFS(Datos!$M:$M,Datos!$A:$A,AN$1,Datos!$F:$F,$A52)</f>
        <v>0</v>
      </c>
      <c r="AU52" s="102">
        <f>SUMIFS(Datos!$R:$R,Datos!$A:$A,AN$1,Datos!$F:$F,$A52)</f>
        <v>0</v>
      </c>
      <c r="AW52" s="102">
        <f>SUMIFS(Datos!$M:$M,Datos!$F:$F,$A52,Datos!$A:$A,$AN$1,Datos!$C:$C,AO$1)</f>
        <v>0</v>
      </c>
      <c r="AX52" s="102">
        <f>SUMIFS(Datos!$M:$M,Datos!$F:$F,$A52,Datos!$A:$A,$AN$1,Datos!$C:$C,AP$1)</f>
        <v>0</v>
      </c>
      <c r="AY52" s="102">
        <f>SUMIFS(Datos!$M:$M,Datos!$F:$F,$A52,Datos!$A:$A,$AN$1,Datos!$C:$C,AQ$1)</f>
        <v>0</v>
      </c>
      <c r="AZ52" s="102">
        <f>SUMIFS(Datos!$M:$M,Datos!$F:$F,$A52,Datos!$A:$A,$AN$1,Datos!$C:$C,AR$1)</f>
        <v>0</v>
      </c>
      <c r="BA52" s="102"/>
      <c r="BB52" s="438">
        <f>SUMIFS(Datos!$R:$R,Datos!$F:$F,$A52,Datos!$A:$A,$AN$1,Datos!$C:$C,AO$1)</f>
        <v>0</v>
      </c>
      <c r="BC52" s="438">
        <f>SUMIFS(Datos!$R:$R,Datos!$F:$F,$A52,Datos!$A:$A,$AN$1,Datos!$C:$C,AP$1)</f>
        <v>0</v>
      </c>
      <c r="BD52" s="438">
        <f>SUMIFS(Datos!$R:$R,Datos!$F:$F,$A52,Datos!$A:$A,$AN$1,Datos!$C:$C,AQ$1)</f>
        <v>0</v>
      </c>
      <c r="BE52" s="438">
        <f>SUMIFS(Datos!$R:$R,Datos!$F:$F,$A52,Datos!$A:$A,$AN$1,Datos!$C:$C,AR$1)</f>
        <v>0</v>
      </c>
    </row>
    <row r="53" spans="1:57" x14ac:dyDescent="0.25">
      <c r="A53" s="36"/>
      <c r="B53" s="36"/>
      <c r="C53" s="36"/>
      <c r="D53" s="284"/>
      <c r="E53" s="36"/>
      <c r="F53" s="36"/>
      <c r="G53" s="408"/>
      <c r="H53" s="36"/>
      <c r="I53" s="36"/>
      <c r="J53" s="36"/>
      <c r="K53" s="36"/>
      <c r="M53" s="353">
        <f>SUMIFS(Datos!$S:$S,Datos!$F:$F,$A53,Datos!$V:$V,M$1,Datos!$A:$A,$Q$1)</f>
        <v>0</v>
      </c>
      <c r="N53" s="353">
        <f>SUMIFS(Datos!$S:$S,Datos!$F:$F,$A53,Datos!$V:$V,N$1,Datos!$A:$A,$Q$1)</f>
        <v>0</v>
      </c>
      <c r="O53" s="353">
        <f>SUMIFS(Datos!$S:$S,Datos!$F:$F,$A53,Datos!$V:$V,O$1,Datos!$A:$A,$Q$1)</f>
        <v>0</v>
      </c>
      <c r="P53" s="353">
        <f>SUMIFS(Datos!$S:$S,Datos!$F:$F,$A53,Datos!$V:$V,P$1,Datos!$A:$A,$Q$1)</f>
        <v>0</v>
      </c>
      <c r="Q53" s="353">
        <f>SUMIFS(Datos!$S:$S,Datos!$A:$A,Q$1,Datos!$F:$F,$A53)</f>
        <v>0</v>
      </c>
      <c r="R53" s="353">
        <f>SUMIFS(Datos!$S:$S,Datos!$F:$F,$A53,Datos!$C:$C,R$1,Datos!$A:$A,$Q$1)</f>
        <v>0</v>
      </c>
      <c r="S53" s="353">
        <f>SUMIFS(Datos!$S:$S,Datos!$F:$F,$A53,Datos!$C:$C,S$1,Datos!$A:$A,$Q$1)</f>
        <v>0</v>
      </c>
      <c r="T53" s="353">
        <f>SUMIFS(Datos!$S:$S,Datos!$F:$F,$A53,Datos!$C:$C,T$1,Datos!$A:$A,$Q$1)</f>
        <v>0</v>
      </c>
      <c r="U53" s="353">
        <f>SUMIFS(Datos!$S:$S,Datos!$F:$F,$A53,Datos!$C:$C,U$1,Datos!$A:$A,$Q$1)</f>
        <v>0</v>
      </c>
      <c r="V53" s="352"/>
      <c r="W53" s="353">
        <f>SUMIFS(Datos!M:M,Datos!A:A,Q$1,Datos!F:F,A53)</f>
        <v>0</v>
      </c>
      <c r="X53" s="444">
        <f>SUMIFS(Datos!R:R,Datos!A:A,Q$1,Datos!F:F,A53)</f>
        <v>0</v>
      </c>
      <c r="Y53" s="442"/>
      <c r="Z53" s="353">
        <f>SUMIFS(Datos!$M:$M,Datos!$F:$F,$A53,Datos!$A:$A,$Q$1,Datos!$C:$C,R$1)</f>
        <v>0</v>
      </c>
      <c r="AA53" s="353">
        <f>SUMIFS(Datos!$M:$M,Datos!$F:$F,$A53,Datos!$A:$A,$Q$1,Datos!$C:$C,S$1)</f>
        <v>0</v>
      </c>
      <c r="AB53" s="353">
        <f>SUMIFS(Datos!$M:$M,Datos!$F:$F,$A53,Datos!$A:$A,$Q$1,Datos!$C:$C,T$1)</f>
        <v>0</v>
      </c>
      <c r="AC53" s="353">
        <f>SUMIFS(Datos!$M:$M,Datos!$F:$F,$A53,Datos!$A:$A,$Q$1,Datos!$C:$C,U$1)</f>
        <v>0</v>
      </c>
      <c r="AD53" s="353"/>
      <c r="AE53" s="444">
        <f>SUMIFS(Datos!$R:$R,Datos!$F:$F,$A53,Datos!$A:$A,$Q$1,Datos!$C:$C,R$1)</f>
        <v>0</v>
      </c>
      <c r="AF53" s="444">
        <f>SUMIFS(Datos!$R:$R,Datos!$F:$F,$A53,Datos!$A:$A,$Q$1,Datos!$C:$C,S$1)</f>
        <v>0</v>
      </c>
      <c r="AG53" s="444">
        <f>SUMIFS(Datos!$R:$R,Datos!$F:$F,$A53,Datos!$A:$A,$Q$1,Datos!$C:$C,T$1)</f>
        <v>0</v>
      </c>
      <c r="AH53" s="444">
        <f>SUMIFS(Datos!$R:$R,Datos!$F:$F,$A53,Datos!$A:$A,$Q$1,Datos!$C:$C,U$1)</f>
        <v>0</v>
      </c>
      <c r="AI53" s="351"/>
      <c r="AJ53" s="102">
        <f>SUMIFS(Datos!$S:$S,Datos!$F:$F,$A53,Datos!$V:$V,AJ$1,Datos!$A:$A,$AN$1)</f>
        <v>0</v>
      </c>
      <c r="AK53" s="102">
        <f>SUMIFS(Datos!$S:$S,Datos!$F:$F,$A53,Datos!$V:$V,AK$1,Datos!$A:$A,$AN$1)</f>
        <v>0</v>
      </c>
      <c r="AL53" s="102">
        <f>SUMIFS(Datos!$S:$S,Datos!$F:$F,$A53,Datos!$V:$V,AL$1,Datos!$A:$A,$AN$1)</f>
        <v>0</v>
      </c>
      <c r="AM53" s="102">
        <f>SUMIFS(Datos!$S:$S,Datos!$F:$F,$A53,Datos!$V:$V,AM$1,Datos!$A:$A,$AN$1)</f>
        <v>0</v>
      </c>
      <c r="AN53" s="102">
        <f>SUMIFS(Datos!$S:$S,Datos!$A:$A,AN$1,Datos!$F:$F,$A53)</f>
        <v>0</v>
      </c>
      <c r="AO53" s="102">
        <f>SUMIFS(Datos!$S:$S,Datos!$F:$F,$A53,Datos!$C:$C,AO$1,Datos!$A:$A,$AN$1)</f>
        <v>0</v>
      </c>
      <c r="AP53" s="102">
        <f>SUMIFS(Datos!$S:$S,Datos!$F:$F,$A53,Datos!$C:$C,AP$1,Datos!$A:$A,$AN$1)</f>
        <v>0</v>
      </c>
      <c r="AQ53" s="102">
        <f>SUMIFS(Datos!$S:$S,Datos!$F:$F,$A53,Datos!$C:$C,AQ$1,Datos!$A:$A,$AN$1)</f>
        <v>0</v>
      </c>
      <c r="AR53" s="102">
        <f>SUMIFS(Datos!$S:$S,Datos!$F:$F,$A53,Datos!$C:$C,AR$1,Datos!$A:$A,$AN$1)</f>
        <v>0</v>
      </c>
      <c r="AT53" s="102">
        <f>SUMIFS(Datos!$M:$M,Datos!$A:$A,AN$1,Datos!$F:$F,$A53)</f>
        <v>0</v>
      </c>
      <c r="AU53" s="102">
        <f>SUMIFS(Datos!$R:$R,Datos!$A:$A,AN$1,Datos!$F:$F,$A53)</f>
        <v>0</v>
      </c>
      <c r="AW53" s="102">
        <f>SUMIFS(Datos!$M:$M,Datos!$F:$F,$A53,Datos!$A:$A,$AN$1,Datos!$C:$C,AO$1)</f>
        <v>0</v>
      </c>
      <c r="AX53" s="102">
        <f>SUMIFS(Datos!$M:$M,Datos!$F:$F,$A53,Datos!$A:$A,$AN$1,Datos!$C:$C,AP$1)</f>
        <v>0</v>
      </c>
      <c r="AY53" s="102">
        <f>SUMIFS(Datos!$M:$M,Datos!$F:$F,$A53,Datos!$A:$A,$AN$1,Datos!$C:$C,AQ$1)</f>
        <v>0</v>
      </c>
      <c r="AZ53" s="102">
        <f>SUMIFS(Datos!$M:$M,Datos!$F:$F,$A53,Datos!$A:$A,$AN$1,Datos!$C:$C,AR$1)</f>
        <v>0</v>
      </c>
      <c r="BA53" s="102"/>
      <c r="BB53" s="438">
        <f>SUMIFS(Datos!$R:$R,Datos!$F:$F,$A53,Datos!$A:$A,$AN$1,Datos!$C:$C,AO$1)</f>
        <v>0</v>
      </c>
      <c r="BC53" s="438">
        <f>SUMIFS(Datos!$R:$R,Datos!$F:$F,$A53,Datos!$A:$A,$AN$1,Datos!$C:$C,AP$1)</f>
        <v>0</v>
      </c>
      <c r="BD53" s="438">
        <f>SUMIFS(Datos!$R:$R,Datos!$F:$F,$A53,Datos!$A:$A,$AN$1,Datos!$C:$C,AQ$1)</f>
        <v>0</v>
      </c>
      <c r="BE53" s="438">
        <f>SUMIFS(Datos!$R:$R,Datos!$F:$F,$A53,Datos!$A:$A,$AN$1,Datos!$C:$C,AR$1)</f>
        <v>0</v>
      </c>
    </row>
    <row r="54" spans="1:57" x14ac:dyDescent="0.25">
      <c r="A54" s="36"/>
      <c r="B54" s="36"/>
      <c r="C54" s="36"/>
      <c r="D54" s="284"/>
      <c r="E54" s="36"/>
      <c r="F54" s="36"/>
      <c r="G54" s="408"/>
      <c r="H54" s="36"/>
      <c r="I54" s="36"/>
      <c r="J54" s="36"/>
      <c r="K54" s="36"/>
      <c r="M54" s="353">
        <f>SUMIFS(Datos!$S:$S,Datos!$F:$F,$A54,Datos!$V:$V,M$1,Datos!$A:$A,$Q$1)</f>
        <v>0</v>
      </c>
      <c r="N54" s="353">
        <f>SUMIFS(Datos!$S:$S,Datos!$F:$F,$A54,Datos!$V:$V,N$1,Datos!$A:$A,$Q$1)</f>
        <v>0</v>
      </c>
      <c r="O54" s="353">
        <f>SUMIFS(Datos!$S:$S,Datos!$F:$F,$A54,Datos!$V:$V,O$1,Datos!$A:$A,$Q$1)</f>
        <v>0</v>
      </c>
      <c r="P54" s="353">
        <f>SUMIFS(Datos!$S:$S,Datos!$F:$F,$A54,Datos!$V:$V,P$1,Datos!$A:$A,$Q$1)</f>
        <v>0</v>
      </c>
      <c r="Q54" s="353">
        <f>SUMIFS(Datos!$S:$S,Datos!$A:$A,Q$1,Datos!$F:$F,$A54)</f>
        <v>0</v>
      </c>
      <c r="R54" s="353">
        <f>SUMIFS(Datos!$S:$S,Datos!$F:$F,$A54,Datos!$C:$C,R$1,Datos!$A:$A,$Q$1)</f>
        <v>0</v>
      </c>
      <c r="S54" s="353">
        <f>SUMIFS(Datos!$S:$S,Datos!$F:$F,$A54,Datos!$C:$C,S$1,Datos!$A:$A,$Q$1)</f>
        <v>0</v>
      </c>
      <c r="T54" s="353">
        <f>SUMIFS(Datos!$S:$S,Datos!$F:$F,$A54,Datos!$C:$C,T$1,Datos!$A:$A,$Q$1)</f>
        <v>0</v>
      </c>
      <c r="U54" s="353">
        <f>SUMIFS(Datos!$S:$S,Datos!$F:$F,$A54,Datos!$C:$C,U$1,Datos!$A:$A,$Q$1)</f>
        <v>0</v>
      </c>
      <c r="V54" s="352"/>
      <c r="W54" s="353">
        <f>SUMIFS(Datos!M:M,Datos!A:A,Q$1,Datos!F:F,A54)</f>
        <v>0</v>
      </c>
      <c r="X54" s="444">
        <f>SUMIFS(Datos!R:R,Datos!A:A,Q$1,Datos!F:F,A54)</f>
        <v>0</v>
      </c>
      <c r="Y54" s="442"/>
      <c r="Z54" s="353">
        <f>SUMIFS(Datos!$M:$M,Datos!$F:$F,$A54,Datos!$A:$A,$Q$1,Datos!$C:$C,R$1)</f>
        <v>0</v>
      </c>
      <c r="AA54" s="353">
        <f>SUMIFS(Datos!$M:$M,Datos!$F:$F,$A54,Datos!$A:$A,$Q$1,Datos!$C:$C,S$1)</f>
        <v>0</v>
      </c>
      <c r="AB54" s="353">
        <f>SUMIFS(Datos!$M:$M,Datos!$F:$F,$A54,Datos!$A:$A,$Q$1,Datos!$C:$C,T$1)</f>
        <v>0</v>
      </c>
      <c r="AC54" s="353">
        <f>SUMIFS(Datos!$M:$M,Datos!$F:$F,$A54,Datos!$A:$A,$Q$1,Datos!$C:$C,U$1)</f>
        <v>0</v>
      </c>
      <c r="AD54" s="353"/>
      <c r="AE54" s="444">
        <f>SUMIFS(Datos!$R:$R,Datos!$F:$F,$A54,Datos!$A:$A,$Q$1,Datos!$C:$C,R$1)</f>
        <v>0</v>
      </c>
      <c r="AF54" s="444">
        <f>SUMIFS(Datos!$R:$R,Datos!$F:$F,$A54,Datos!$A:$A,$Q$1,Datos!$C:$C,S$1)</f>
        <v>0</v>
      </c>
      <c r="AG54" s="444">
        <f>SUMIFS(Datos!$R:$R,Datos!$F:$F,$A54,Datos!$A:$A,$Q$1,Datos!$C:$C,T$1)</f>
        <v>0</v>
      </c>
      <c r="AH54" s="444">
        <f>SUMIFS(Datos!$R:$R,Datos!$F:$F,$A54,Datos!$A:$A,$Q$1,Datos!$C:$C,U$1)</f>
        <v>0</v>
      </c>
      <c r="AI54" s="351"/>
      <c r="AJ54" s="102">
        <f>SUMIFS(Datos!$S:$S,Datos!$F:$F,$A54,Datos!$V:$V,AJ$1,Datos!$A:$A,$AN$1)</f>
        <v>0</v>
      </c>
      <c r="AK54" s="102">
        <f>SUMIFS(Datos!$S:$S,Datos!$F:$F,$A54,Datos!$V:$V,AK$1,Datos!$A:$A,$AN$1)</f>
        <v>0</v>
      </c>
      <c r="AL54" s="102">
        <f>SUMIFS(Datos!$S:$S,Datos!$F:$F,$A54,Datos!$V:$V,AL$1,Datos!$A:$A,$AN$1)</f>
        <v>0</v>
      </c>
      <c r="AM54" s="102">
        <f>SUMIFS(Datos!$S:$S,Datos!$F:$F,$A54,Datos!$V:$V,AM$1,Datos!$A:$A,$AN$1)</f>
        <v>0</v>
      </c>
      <c r="AN54" s="102">
        <f>SUMIFS(Datos!$S:$S,Datos!$A:$A,AN$1,Datos!$F:$F,$A54)</f>
        <v>0</v>
      </c>
      <c r="AO54" s="102">
        <f>SUMIFS(Datos!$S:$S,Datos!$F:$F,$A54,Datos!$C:$C,AO$1,Datos!$A:$A,$AN$1)</f>
        <v>0</v>
      </c>
      <c r="AP54" s="102">
        <f>SUMIFS(Datos!$S:$S,Datos!$F:$F,$A54,Datos!$C:$C,AP$1,Datos!$A:$A,$AN$1)</f>
        <v>0</v>
      </c>
      <c r="AQ54" s="102">
        <f>SUMIFS(Datos!$S:$S,Datos!$F:$F,$A54,Datos!$C:$C,AQ$1,Datos!$A:$A,$AN$1)</f>
        <v>0</v>
      </c>
      <c r="AR54" s="102">
        <f>SUMIFS(Datos!$S:$S,Datos!$F:$F,$A54,Datos!$C:$C,AR$1,Datos!$A:$A,$AN$1)</f>
        <v>0</v>
      </c>
      <c r="AT54" s="102">
        <f>SUMIFS(Datos!$M:$M,Datos!$A:$A,AN$1,Datos!$F:$F,$A54)</f>
        <v>0</v>
      </c>
      <c r="AU54" s="102">
        <f>SUMIFS(Datos!$R:$R,Datos!$A:$A,AN$1,Datos!$F:$F,$A54)</f>
        <v>0</v>
      </c>
      <c r="AW54" s="102">
        <f>SUMIFS(Datos!$M:$M,Datos!$F:$F,$A54,Datos!$A:$A,$AN$1,Datos!$C:$C,AO$1)</f>
        <v>0</v>
      </c>
      <c r="AX54" s="102">
        <f>SUMIFS(Datos!$M:$M,Datos!$F:$F,$A54,Datos!$A:$A,$AN$1,Datos!$C:$C,AP$1)</f>
        <v>0</v>
      </c>
      <c r="AY54" s="102">
        <f>SUMIFS(Datos!$M:$M,Datos!$F:$F,$A54,Datos!$A:$A,$AN$1,Datos!$C:$C,AQ$1)</f>
        <v>0</v>
      </c>
      <c r="AZ54" s="102">
        <f>SUMIFS(Datos!$M:$M,Datos!$F:$F,$A54,Datos!$A:$A,$AN$1,Datos!$C:$C,AR$1)</f>
        <v>0</v>
      </c>
      <c r="BA54" s="102"/>
      <c r="BB54" s="438">
        <f>SUMIFS(Datos!$R:$R,Datos!$F:$F,$A54,Datos!$A:$A,$AN$1,Datos!$C:$C,AO$1)</f>
        <v>0</v>
      </c>
      <c r="BC54" s="438">
        <f>SUMIFS(Datos!$R:$R,Datos!$F:$F,$A54,Datos!$A:$A,$AN$1,Datos!$C:$C,AP$1)</f>
        <v>0</v>
      </c>
      <c r="BD54" s="438">
        <f>SUMIFS(Datos!$R:$R,Datos!$F:$F,$A54,Datos!$A:$A,$AN$1,Datos!$C:$C,AQ$1)</f>
        <v>0</v>
      </c>
      <c r="BE54" s="438">
        <f>SUMIFS(Datos!$R:$R,Datos!$F:$F,$A54,Datos!$A:$A,$AN$1,Datos!$C:$C,AR$1)</f>
        <v>0</v>
      </c>
    </row>
    <row r="55" spans="1:57" x14ac:dyDescent="0.25">
      <c r="A55" s="36"/>
      <c r="B55" s="36"/>
      <c r="C55" s="36"/>
      <c r="D55" s="284"/>
      <c r="E55" s="36"/>
      <c r="F55" s="36"/>
      <c r="G55" s="408"/>
      <c r="H55" s="36"/>
      <c r="I55" s="36"/>
      <c r="J55" s="36"/>
      <c r="K55" s="36"/>
      <c r="M55" s="353">
        <f>SUMIFS(Datos!$S:$S,Datos!$F:$F,$A55,Datos!$V:$V,M$1,Datos!$A:$A,$Q$1)</f>
        <v>0</v>
      </c>
      <c r="N55" s="353">
        <f>SUMIFS(Datos!$S:$S,Datos!$F:$F,$A55,Datos!$V:$V,N$1,Datos!$A:$A,$Q$1)</f>
        <v>0</v>
      </c>
      <c r="O55" s="353">
        <f>SUMIFS(Datos!$S:$S,Datos!$F:$F,$A55,Datos!$V:$V,O$1,Datos!$A:$A,$Q$1)</f>
        <v>0</v>
      </c>
      <c r="P55" s="353">
        <f>SUMIFS(Datos!$S:$S,Datos!$F:$F,$A55,Datos!$V:$V,P$1,Datos!$A:$A,$Q$1)</f>
        <v>0</v>
      </c>
      <c r="Q55" s="353">
        <f>SUMIFS(Datos!$S:$S,Datos!$A:$A,Q$1,Datos!$F:$F,$A55)</f>
        <v>0</v>
      </c>
      <c r="R55" s="353">
        <f>SUMIFS(Datos!$S:$S,Datos!$F:$F,$A55,Datos!$C:$C,R$1,Datos!$A:$A,$Q$1)</f>
        <v>0</v>
      </c>
      <c r="S55" s="353">
        <f>SUMIFS(Datos!$S:$S,Datos!$F:$F,$A55,Datos!$C:$C,S$1,Datos!$A:$A,$Q$1)</f>
        <v>0</v>
      </c>
      <c r="T55" s="353">
        <f>SUMIFS(Datos!$S:$S,Datos!$F:$F,$A55,Datos!$C:$C,T$1,Datos!$A:$A,$Q$1)</f>
        <v>0</v>
      </c>
      <c r="U55" s="353">
        <f>SUMIFS(Datos!$S:$S,Datos!$F:$F,$A55,Datos!$C:$C,U$1,Datos!$A:$A,$Q$1)</f>
        <v>0</v>
      </c>
      <c r="V55" s="352"/>
      <c r="W55" s="353">
        <f>SUMIFS(Datos!M:M,Datos!A:A,Q$1,Datos!F:F,A55)</f>
        <v>0</v>
      </c>
      <c r="X55" s="444">
        <f>SUMIFS(Datos!R:R,Datos!A:A,Q$1,Datos!F:F,A55)</f>
        <v>0</v>
      </c>
      <c r="Y55" s="442"/>
      <c r="Z55" s="353">
        <f>SUMIFS(Datos!$M:$M,Datos!$F:$F,$A55,Datos!$A:$A,$Q$1,Datos!$C:$C,R$1)</f>
        <v>0</v>
      </c>
      <c r="AA55" s="353">
        <f>SUMIFS(Datos!$M:$M,Datos!$F:$F,$A55,Datos!$A:$A,$Q$1,Datos!$C:$C,S$1)</f>
        <v>0</v>
      </c>
      <c r="AB55" s="353">
        <f>SUMIFS(Datos!$M:$M,Datos!$F:$F,$A55,Datos!$A:$A,$Q$1,Datos!$C:$C,T$1)</f>
        <v>0</v>
      </c>
      <c r="AC55" s="353">
        <f>SUMIFS(Datos!$M:$M,Datos!$F:$F,$A55,Datos!$A:$A,$Q$1,Datos!$C:$C,U$1)</f>
        <v>0</v>
      </c>
      <c r="AD55" s="353"/>
      <c r="AE55" s="444">
        <f>SUMIFS(Datos!$R:$R,Datos!$F:$F,$A55,Datos!$A:$A,$Q$1,Datos!$C:$C,R$1)</f>
        <v>0</v>
      </c>
      <c r="AF55" s="444">
        <f>SUMIFS(Datos!$R:$R,Datos!$F:$F,$A55,Datos!$A:$A,$Q$1,Datos!$C:$C,S$1)</f>
        <v>0</v>
      </c>
      <c r="AG55" s="444">
        <f>SUMIFS(Datos!$R:$R,Datos!$F:$F,$A55,Datos!$A:$A,$Q$1,Datos!$C:$C,T$1)</f>
        <v>0</v>
      </c>
      <c r="AH55" s="444">
        <f>SUMIFS(Datos!$R:$R,Datos!$F:$F,$A55,Datos!$A:$A,$Q$1,Datos!$C:$C,U$1)</f>
        <v>0</v>
      </c>
      <c r="AI55" s="351"/>
      <c r="AJ55" s="102">
        <f>SUMIFS(Datos!$S:$S,Datos!$F:$F,$A55,Datos!$V:$V,AJ$1,Datos!$A:$A,$AN$1)</f>
        <v>0</v>
      </c>
      <c r="AK55" s="102">
        <f>SUMIFS(Datos!$S:$S,Datos!$F:$F,$A55,Datos!$V:$V,AK$1,Datos!$A:$A,$AN$1)</f>
        <v>0</v>
      </c>
      <c r="AL55" s="102">
        <f>SUMIFS(Datos!$S:$S,Datos!$F:$F,$A55,Datos!$V:$V,AL$1,Datos!$A:$A,$AN$1)</f>
        <v>0</v>
      </c>
      <c r="AM55" s="102">
        <f>SUMIFS(Datos!$S:$S,Datos!$F:$F,$A55,Datos!$V:$V,AM$1,Datos!$A:$A,$AN$1)</f>
        <v>0</v>
      </c>
      <c r="AN55" s="102">
        <f>SUMIFS(Datos!$S:$S,Datos!$A:$A,AN$1,Datos!$F:$F,$A55)</f>
        <v>0</v>
      </c>
      <c r="AO55" s="102">
        <f>SUMIFS(Datos!$S:$S,Datos!$F:$F,$A55,Datos!$C:$C,AO$1,Datos!$A:$A,$AN$1)</f>
        <v>0</v>
      </c>
      <c r="AP55" s="102">
        <f>SUMIFS(Datos!$S:$S,Datos!$F:$F,$A55,Datos!$C:$C,AP$1,Datos!$A:$A,$AN$1)</f>
        <v>0</v>
      </c>
      <c r="AQ55" s="102">
        <f>SUMIFS(Datos!$S:$S,Datos!$F:$F,$A55,Datos!$C:$C,AQ$1,Datos!$A:$A,$AN$1)</f>
        <v>0</v>
      </c>
      <c r="AR55" s="102">
        <f>SUMIFS(Datos!$S:$S,Datos!$F:$F,$A55,Datos!$C:$C,AR$1,Datos!$A:$A,$AN$1)</f>
        <v>0</v>
      </c>
      <c r="AT55" s="102">
        <f>SUMIFS(Datos!$M:$M,Datos!$A:$A,AN$1,Datos!$F:$F,$A55)</f>
        <v>0</v>
      </c>
      <c r="AU55" s="102">
        <f>SUMIFS(Datos!$R:$R,Datos!$A:$A,AN$1,Datos!$F:$F,$A55)</f>
        <v>0</v>
      </c>
      <c r="AW55" s="102">
        <f>SUMIFS(Datos!$M:$M,Datos!$F:$F,$A55,Datos!$A:$A,$AN$1,Datos!$C:$C,AO$1)</f>
        <v>0</v>
      </c>
      <c r="AX55" s="102">
        <f>SUMIFS(Datos!$M:$M,Datos!$F:$F,$A55,Datos!$A:$A,$AN$1,Datos!$C:$C,AP$1)</f>
        <v>0</v>
      </c>
      <c r="AY55" s="102">
        <f>SUMIFS(Datos!$M:$M,Datos!$F:$F,$A55,Datos!$A:$A,$AN$1,Datos!$C:$C,AQ$1)</f>
        <v>0</v>
      </c>
      <c r="AZ55" s="102">
        <f>SUMIFS(Datos!$M:$M,Datos!$F:$F,$A55,Datos!$A:$A,$AN$1,Datos!$C:$C,AR$1)</f>
        <v>0</v>
      </c>
      <c r="BA55" s="102"/>
      <c r="BB55" s="438">
        <f>SUMIFS(Datos!$R:$R,Datos!$F:$F,$A55,Datos!$A:$A,$AN$1,Datos!$C:$C,AO$1)</f>
        <v>0</v>
      </c>
      <c r="BC55" s="438">
        <f>SUMIFS(Datos!$R:$R,Datos!$F:$F,$A55,Datos!$A:$A,$AN$1,Datos!$C:$C,AP$1)</f>
        <v>0</v>
      </c>
      <c r="BD55" s="438">
        <f>SUMIFS(Datos!$R:$R,Datos!$F:$F,$A55,Datos!$A:$A,$AN$1,Datos!$C:$C,AQ$1)</f>
        <v>0</v>
      </c>
      <c r="BE55" s="438">
        <f>SUMIFS(Datos!$R:$R,Datos!$F:$F,$A55,Datos!$A:$A,$AN$1,Datos!$C:$C,AR$1)</f>
        <v>0</v>
      </c>
    </row>
    <row r="56" spans="1:57" x14ac:dyDescent="0.25">
      <c r="A56" s="36"/>
      <c r="B56" s="36"/>
      <c r="C56" s="36"/>
      <c r="D56" s="284"/>
      <c r="E56" s="36"/>
      <c r="F56" s="36"/>
      <c r="G56" s="408"/>
      <c r="H56" s="36"/>
      <c r="I56" s="36"/>
      <c r="J56" s="36"/>
      <c r="K56" s="36"/>
      <c r="M56" s="353">
        <f>SUMIFS(Datos!$S:$S,Datos!$F:$F,$A56,Datos!$V:$V,M$1,Datos!$A:$A,$Q$1)</f>
        <v>0</v>
      </c>
      <c r="N56" s="353">
        <f>SUMIFS(Datos!$S:$S,Datos!$F:$F,$A56,Datos!$V:$V,N$1,Datos!$A:$A,$Q$1)</f>
        <v>0</v>
      </c>
      <c r="O56" s="353">
        <f>SUMIFS(Datos!$S:$S,Datos!$F:$F,$A56,Datos!$V:$V,O$1,Datos!$A:$A,$Q$1)</f>
        <v>0</v>
      </c>
      <c r="P56" s="353">
        <f>SUMIFS(Datos!$S:$S,Datos!$F:$F,$A56,Datos!$V:$V,P$1,Datos!$A:$A,$Q$1)</f>
        <v>0</v>
      </c>
      <c r="Q56" s="353">
        <f>SUMIFS(Datos!$S:$S,Datos!$A:$A,Q$1,Datos!$F:$F,$A56)</f>
        <v>0</v>
      </c>
      <c r="R56" s="353">
        <f>SUMIFS(Datos!$S:$S,Datos!$F:$F,$A56,Datos!$C:$C,R$1,Datos!$A:$A,$Q$1)</f>
        <v>0</v>
      </c>
      <c r="S56" s="353">
        <f>SUMIFS(Datos!$S:$S,Datos!$F:$F,$A56,Datos!$C:$C,S$1,Datos!$A:$A,$Q$1)</f>
        <v>0</v>
      </c>
      <c r="T56" s="353">
        <f>SUMIFS(Datos!$S:$S,Datos!$F:$F,$A56,Datos!$C:$C,T$1,Datos!$A:$A,$Q$1)</f>
        <v>0</v>
      </c>
      <c r="U56" s="353">
        <f>SUMIFS(Datos!$S:$S,Datos!$F:$F,$A56,Datos!$C:$C,U$1,Datos!$A:$A,$Q$1)</f>
        <v>0</v>
      </c>
      <c r="V56" s="352"/>
      <c r="W56" s="353">
        <f>SUMIFS(Datos!M:M,Datos!A:A,Q$1,Datos!F:F,A56)</f>
        <v>0</v>
      </c>
      <c r="X56" s="444">
        <f>SUMIFS(Datos!R:R,Datos!A:A,Q$1,Datos!F:F,A56)</f>
        <v>0</v>
      </c>
      <c r="Y56" s="442"/>
      <c r="Z56" s="353">
        <f>SUMIFS(Datos!$M:$M,Datos!$F:$F,$A56,Datos!$A:$A,$Q$1,Datos!$C:$C,R$1)</f>
        <v>0</v>
      </c>
      <c r="AA56" s="353">
        <f>SUMIFS(Datos!$M:$M,Datos!$F:$F,$A56,Datos!$A:$A,$Q$1,Datos!$C:$C,S$1)</f>
        <v>0</v>
      </c>
      <c r="AB56" s="353">
        <f>SUMIFS(Datos!$M:$M,Datos!$F:$F,$A56,Datos!$A:$A,$Q$1,Datos!$C:$C,T$1)</f>
        <v>0</v>
      </c>
      <c r="AC56" s="353">
        <f>SUMIFS(Datos!$M:$M,Datos!$F:$F,$A56,Datos!$A:$A,$Q$1,Datos!$C:$C,U$1)</f>
        <v>0</v>
      </c>
      <c r="AD56" s="353"/>
      <c r="AE56" s="444">
        <f>SUMIFS(Datos!$R:$R,Datos!$F:$F,$A56,Datos!$A:$A,$Q$1,Datos!$C:$C,R$1)</f>
        <v>0</v>
      </c>
      <c r="AF56" s="444">
        <f>SUMIFS(Datos!$R:$R,Datos!$F:$F,$A56,Datos!$A:$A,$Q$1,Datos!$C:$C,S$1)</f>
        <v>0</v>
      </c>
      <c r="AG56" s="444">
        <f>SUMIFS(Datos!$R:$R,Datos!$F:$F,$A56,Datos!$A:$A,$Q$1,Datos!$C:$C,T$1)</f>
        <v>0</v>
      </c>
      <c r="AH56" s="444">
        <f>SUMIFS(Datos!$R:$R,Datos!$F:$F,$A56,Datos!$A:$A,$Q$1,Datos!$C:$C,U$1)</f>
        <v>0</v>
      </c>
      <c r="AI56" s="351"/>
      <c r="AJ56" s="102">
        <f>SUMIFS(Datos!$S:$S,Datos!$F:$F,$A56,Datos!$V:$V,AJ$1,Datos!$A:$A,$AN$1)</f>
        <v>0</v>
      </c>
      <c r="AK56" s="102">
        <f>SUMIFS(Datos!$S:$S,Datos!$F:$F,$A56,Datos!$V:$V,AK$1,Datos!$A:$A,$AN$1)</f>
        <v>0</v>
      </c>
      <c r="AL56" s="102">
        <f>SUMIFS(Datos!$S:$S,Datos!$F:$F,$A56,Datos!$V:$V,AL$1,Datos!$A:$A,$AN$1)</f>
        <v>0</v>
      </c>
      <c r="AM56" s="102">
        <f>SUMIFS(Datos!$S:$S,Datos!$F:$F,$A56,Datos!$V:$V,AM$1,Datos!$A:$A,$AN$1)</f>
        <v>0</v>
      </c>
      <c r="AN56" s="102">
        <f>SUMIFS(Datos!$S:$S,Datos!$A:$A,AN$1,Datos!$F:$F,$A56)</f>
        <v>0</v>
      </c>
      <c r="AO56" s="102">
        <f>SUMIFS(Datos!$S:$S,Datos!$F:$F,$A56,Datos!$C:$C,AO$1,Datos!$A:$A,$AN$1)</f>
        <v>0</v>
      </c>
      <c r="AP56" s="102">
        <f>SUMIFS(Datos!$S:$S,Datos!$F:$F,$A56,Datos!$C:$C,AP$1,Datos!$A:$A,$AN$1)</f>
        <v>0</v>
      </c>
      <c r="AQ56" s="102">
        <f>SUMIFS(Datos!$S:$S,Datos!$F:$F,$A56,Datos!$C:$C,AQ$1,Datos!$A:$A,$AN$1)</f>
        <v>0</v>
      </c>
      <c r="AR56" s="102">
        <f>SUMIFS(Datos!$S:$S,Datos!$F:$F,$A56,Datos!$C:$C,AR$1,Datos!$A:$A,$AN$1)</f>
        <v>0</v>
      </c>
      <c r="AT56" s="102">
        <f>SUMIFS(Datos!$M:$M,Datos!$A:$A,AN$1,Datos!$F:$F,$A56)</f>
        <v>0</v>
      </c>
      <c r="AU56" s="102">
        <f>SUMIFS(Datos!$R:$R,Datos!$A:$A,AN$1,Datos!$F:$F,$A56)</f>
        <v>0</v>
      </c>
      <c r="AW56" s="102">
        <f>SUMIFS(Datos!$M:$M,Datos!$F:$F,$A56,Datos!$A:$A,$AN$1,Datos!$C:$C,AO$1)</f>
        <v>0</v>
      </c>
      <c r="AX56" s="102">
        <f>SUMIFS(Datos!$M:$M,Datos!$F:$F,$A56,Datos!$A:$A,$AN$1,Datos!$C:$C,AP$1)</f>
        <v>0</v>
      </c>
      <c r="AY56" s="102">
        <f>SUMIFS(Datos!$M:$M,Datos!$F:$F,$A56,Datos!$A:$A,$AN$1,Datos!$C:$C,AQ$1)</f>
        <v>0</v>
      </c>
      <c r="AZ56" s="102">
        <f>SUMIFS(Datos!$M:$M,Datos!$F:$F,$A56,Datos!$A:$A,$AN$1,Datos!$C:$C,AR$1)</f>
        <v>0</v>
      </c>
      <c r="BA56" s="102"/>
      <c r="BB56" s="438">
        <f>SUMIFS(Datos!$R:$R,Datos!$F:$F,$A56,Datos!$A:$A,$AN$1,Datos!$C:$C,AO$1)</f>
        <v>0</v>
      </c>
      <c r="BC56" s="438">
        <f>SUMIFS(Datos!$R:$R,Datos!$F:$F,$A56,Datos!$A:$A,$AN$1,Datos!$C:$C,AP$1)</f>
        <v>0</v>
      </c>
      <c r="BD56" s="438">
        <f>SUMIFS(Datos!$R:$R,Datos!$F:$F,$A56,Datos!$A:$A,$AN$1,Datos!$C:$C,AQ$1)</f>
        <v>0</v>
      </c>
      <c r="BE56" s="438">
        <f>SUMIFS(Datos!$R:$R,Datos!$F:$F,$A56,Datos!$A:$A,$AN$1,Datos!$C:$C,AR$1)</f>
        <v>0</v>
      </c>
    </row>
    <row r="57" spans="1:57" x14ac:dyDescent="0.25">
      <c r="A57" s="36"/>
      <c r="B57" s="36"/>
      <c r="C57" s="36"/>
      <c r="D57" s="284"/>
      <c r="E57" s="36"/>
      <c r="F57" s="36"/>
      <c r="G57" s="408"/>
      <c r="H57" s="36"/>
      <c r="I57" s="36"/>
      <c r="J57" s="36"/>
      <c r="K57" s="36"/>
      <c r="M57" s="353">
        <f>SUMIFS(Datos!$S:$S,Datos!$F:$F,$A57,Datos!$V:$V,M$1,Datos!$A:$A,$Q$1)</f>
        <v>0</v>
      </c>
      <c r="N57" s="353">
        <f>SUMIFS(Datos!$S:$S,Datos!$F:$F,$A57,Datos!$V:$V,N$1,Datos!$A:$A,$Q$1)</f>
        <v>0</v>
      </c>
      <c r="O57" s="353">
        <f>SUMIFS(Datos!$S:$S,Datos!$F:$F,$A57,Datos!$V:$V,O$1,Datos!$A:$A,$Q$1)</f>
        <v>0</v>
      </c>
      <c r="P57" s="353">
        <f>SUMIFS(Datos!$S:$S,Datos!$F:$F,$A57,Datos!$V:$V,P$1,Datos!$A:$A,$Q$1)</f>
        <v>0</v>
      </c>
      <c r="Q57" s="353">
        <f>SUMIFS(Datos!$S:$S,Datos!$A:$A,Q$1,Datos!$F:$F,$A57)</f>
        <v>0</v>
      </c>
      <c r="R57" s="353">
        <f>SUMIFS(Datos!$S:$S,Datos!$F:$F,$A57,Datos!$C:$C,R$1,Datos!$A:$A,$Q$1)</f>
        <v>0</v>
      </c>
      <c r="S57" s="353">
        <f>SUMIFS(Datos!$S:$S,Datos!$F:$F,$A57,Datos!$C:$C,S$1,Datos!$A:$A,$Q$1)</f>
        <v>0</v>
      </c>
      <c r="T57" s="353">
        <f>SUMIFS(Datos!$S:$S,Datos!$F:$F,$A57,Datos!$C:$C,T$1,Datos!$A:$A,$Q$1)</f>
        <v>0</v>
      </c>
      <c r="U57" s="353">
        <f>SUMIFS(Datos!$S:$S,Datos!$F:$F,$A57,Datos!$C:$C,U$1,Datos!$A:$A,$Q$1)</f>
        <v>0</v>
      </c>
      <c r="V57" s="352"/>
      <c r="W57" s="353">
        <f>SUMIFS(Datos!M:M,Datos!A:A,Q$1,Datos!F:F,A57)</f>
        <v>0</v>
      </c>
      <c r="X57" s="444">
        <f>SUMIFS(Datos!R:R,Datos!A:A,Q$1,Datos!F:F,A57)</f>
        <v>0</v>
      </c>
      <c r="Y57" s="442"/>
      <c r="Z57" s="353">
        <f>SUMIFS(Datos!$M:$M,Datos!$F:$F,$A57,Datos!$A:$A,$Q$1,Datos!$C:$C,R$1)</f>
        <v>0</v>
      </c>
      <c r="AA57" s="353">
        <f>SUMIFS(Datos!$M:$M,Datos!$F:$F,$A57,Datos!$A:$A,$Q$1,Datos!$C:$C,S$1)</f>
        <v>0</v>
      </c>
      <c r="AB57" s="353">
        <f>SUMIFS(Datos!$M:$M,Datos!$F:$F,$A57,Datos!$A:$A,$Q$1,Datos!$C:$C,T$1)</f>
        <v>0</v>
      </c>
      <c r="AC57" s="353">
        <f>SUMIFS(Datos!$M:$M,Datos!$F:$F,$A57,Datos!$A:$A,$Q$1,Datos!$C:$C,U$1)</f>
        <v>0</v>
      </c>
      <c r="AD57" s="353"/>
      <c r="AE57" s="444">
        <f>SUMIFS(Datos!$R:$R,Datos!$F:$F,$A57,Datos!$A:$A,$Q$1,Datos!$C:$C,R$1)</f>
        <v>0</v>
      </c>
      <c r="AF57" s="444">
        <f>SUMIFS(Datos!$R:$R,Datos!$F:$F,$A57,Datos!$A:$A,$Q$1,Datos!$C:$C,S$1)</f>
        <v>0</v>
      </c>
      <c r="AG57" s="444">
        <f>SUMIFS(Datos!$R:$R,Datos!$F:$F,$A57,Datos!$A:$A,$Q$1,Datos!$C:$C,T$1)</f>
        <v>0</v>
      </c>
      <c r="AH57" s="444">
        <f>SUMIFS(Datos!$R:$R,Datos!$F:$F,$A57,Datos!$A:$A,$Q$1,Datos!$C:$C,U$1)</f>
        <v>0</v>
      </c>
      <c r="AI57" s="351"/>
      <c r="AJ57" s="102">
        <f>SUMIFS(Datos!$S:$S,Datos!$F:$F,$A57,Datos!$V:$V,AJ$1,Datos!$A:$A,$AN$1)</f>
        <v>0</v>
      </c>
      <c r="AK57" s="102">
        <f>SUMIFS(Datos!$S:$S,Datos!$F:$F,$A57,Datos!$V:$V,AK$1,Datos!$A:$A,$AN$1)</f>
        <v>0</v>
      </c>
      <c r="AL57" s="102">
        <f>SUMIFS(Datos!$S:$S,Datos!$F:$F,$A57,Datos!$V:$V,AL$1,Datos!$A:$A,$AN$1)</f>
        <v>0</v>
      </c>
      <c r="AM57" s="102">
        <f>SUMIFS(Datos!$S:$S,Datos!$F:$F,$A57,Datos!$V:$V,AM$1,Datos!$A:$A,$AN$1)</f>
        <v>0</v>
      </c>
      <c r="AN57" s="102">
        <f>SUMIFS(Datos!$S:$S,Datos!$A:$A,AN$1,Datos!$F:$F,$A57)</f>
        <v>0</v>
      </c>
      <c r="AO57" s="102">
        <f>SUMIFS(Datos!$S:$S,Datos!$F:$F,$A57,Datos!$C:$C,AO$1,Datos!$A:$A,$AN$1)</f>
        <v>0</v>
      </c>
      <c r="AP57" s="102">
        <f>SUMIFS(Datos!$S:$S,Datos!$F:$F,$A57,Datos!$C:$C,AP$1,Datos!$A:$A,$AN$1)</f>
        <v>0</v>
      </c>
      <c r="AQ57" s="102">
        <f>SUMIFS(Datos!$S:$S,Datos!$F:$F,$A57,Datos!$C:$C,AQ$1,Datos!$A:$A,$AN$1)</f>
        <v>0</v>
      </c>
      <c r="AR57" s="102">
        <f>SUMIFS(Datos!$S:$S,Datos!$F:$F,$A57,Datos!$C:$C,AR$1,Datos!$A:$A,$AN$1)</f>
        <v>0</v>
      </c>
      <c r="AT57" s="102">
        <f>SUMIFS(Datos!$M:$M,Datos!$A:$A,AN$1,Datos!$F:$F,$A57)</f>
        <v>0</v>
      </c>
      <c r="AU57" s="102">
        <f>SUMIFS(Datos!$R:$R,Datos!$A:$A,AN$1,Datos!$F:$F,$A57)</f>
        <v>0</v>
      </c>
      <c r="AW57" s="102">
        <f>SUMIFS(Datos!$M:$M,Datos!$F:$F,$A57,Datos!$A:$A,$AN$1,Datos!$C:$C,AO$1)</f>
        <v>0</v>
      </c>
      <c r="AX57" s="102">
        <f>SUMIFS(Datos!$M:$M,Datos!$F:$F,$A57,Datos!$A:$A,$AN$1,Datos!$C:$C,AP$1)</f>
        <v>0</v>
      </c>
      <c r="AY57" s="102">
        <f>SUMIFS(Datos!$M:$M,Datos!$F:$F,$A57,Datos!$A:$A,$AN$1,Datos!$C:$C,AQ$1)</f>
        <v>0</v>
      </c>
      <c r="AZ57" s="102">
        <f>SUMIFS(Datos!$M:$M,Datos!$F:$F,$A57,Datos!$A:$A,$AN$1,Datos!$C:$C,AR$1)</f>
        <v>0</v>
      </c>
      <c r="BA57" s="102"/>
      <c r="BB57" s="438">
        <f>SUMIFS(Datos!$R:$R,Datos!$F:$F,$A57,Datos!$A:$A,$AN$1,Datos!$C:$C,AO$1)</f>
        <v>0</v>
      </c>
      <c r="BC57" s="438">
        <f>SUMIFS(Datos!$R:$R,Datos!$F:$F,$A57,Datos!$A:$A,$AN$1,Datos!$C:$C,AP$1)</f>
        <v>0</v>
      </c>
      <c r="BD57" s="438">
        <f>SUMIFS(Datos!$R:$R,Datos!$F:$F,$A57,Datos!$A:$A,$AN$1,Datos!$C:$C,AQ$1)</f>
        <v>0</v>
      </c>
      <c r="BE57" s="438">
        <f>SUMIFS(Datos!$R:$R,Datos!$F:$F,$A57,Datos!$A:$A,$AN$1,Datos!$C:$C,AR$1)</f>
        <v>0</v>
      </c>
    </row>
    <row r="58" spans="1:57" x14ac:dyDescent="0.25">
      <c r="A58" s="36"/>
      <c r="B58" s="36"/>
      <c r="C58" s="36"/>
      <c r="D58" s="284"/>
      <c r="E58" s="36"/>
      <c r="F58" s="36"/>
      <c r="G58" s="408"/>
      <c r="H58" s="36"/>
      <c r="I58" s="36"/>
      <c r="J58" s="36"/>
      <c r="K58" s="36"/>
      <c r="M58" s="353">
        <f>SUMIFS(Datos!$S:$S,Datos!$F:$F,$A58,Datos!$V:$V,M$1,Datos!$A:$A,$Q$1)</f>
        <v>0</v>
      </c>
      <c r="N58" s="353">
        <f>SUMIFS(Datos!$S:$S,Datos!$F:$F,$A58,Datos!$V:$V,N$1,Datos!$A:$A,$Q$1)</f>
        <v>0</v>
      </c>
      <c r="O58" s="353">
        <f>SUMIFS(Datos!$S:$S,Datos!$F:$F,$A58,Datos!$V:$V,O$1,Datos!$A:$A,$Q$1)</f>
        <v>0</v>
      </c>
      <c r="P58" s="353">
        <f>SUMIFS(Datos!$S:$S,Datos!$F:$F,$A58,Datos!$V:$V,P$1,Datos!$A:$A,$Q$1)</f>
        <v>0</v>
      </c>
      <c r="Q58" s="353">
        <f>SUMIFS(Datos!$S:$S,Datos!$A:$A,Q$1,Datos!$F:$F,$A58)</f>
        <v>0</v>
      </c>
      <c r="R58" s="353">
        <f>SUMIFS(Datos!$S:$S,Datos!$F:$F,$A58,Datos!$C:$C,R$1,Datos!$A:$A,$Q$1)</f>
        <v>0</v>
      </c>
      <c r="S58" s="353">
        <f>SUMIFS(Datos!$S:$S,Datos!$F:$F,$A58,Datos!$C:$C,S$1,Datos!$A:$A,$Q$1)</f>
        <v>0</v>
      </c>
      <c r="T58" s="353">
        <f>SUMIFS(Datos!$S:$S,Datos!$F:$F,$A58,Datos!$C:$C,T$1,Datos!$A:$A,$Q$1)</f>
        <v>0</v>
      </c>
      <c r="U58" s="353">
        <f>SUMIFS(Datos!$S:$S,Datos!$F:$F,$A58,Datos!$C:$C,U$1,Datos!$A:$A,$Q$1)</f>
        <v>0</v>
      </c>
      <c r="V58" s="352"/>
      <c r="W58" s="353">
        <f>SUMIFS(Datos!M:M,Datos!A:A,Q$1,Datos!F:F,A58)</f>
        <v>0</v>
      </c>
      <c r="X58" s="444">
        <f>SUMIFS(Datos!R:R,Datos!A:A,Q$1,Datos!F:F,A58)</f>
        <v>0</v>
      </c>
      <c r="Y58" s="442"/>
      <c r="Z58" s="353">
        <f>SUMIFS(Datos!$M:$M,Datos!$F:$F,$A58,Datos!$A:$A,$Q$1,Datos!$C:$C,R$1)</f>
        <v>0</v>
      </c>
      <c r="AA58" s="353">
        <f>SUMIFS(Datos!$M:$M,Datos!$F:$F,$A58,Datos!$A:$A,$Q$1,Datos!$C:$C,S$1)</f>
        <v>0</v>
      </c>
      <c r="AB58" s="353">
        <f>SUMIFS(Datos!$M:$M,Datos!$F:$F,$A58,Datos!$A:$A,$Q$1,Datos!$C:$C,T$1)</f>
        <v>0</v>
      </c>
      <c r="AC58" s="353">
        <f>SUMIFS(Datos!$M:$M,Datos!$F:$F,$A58,Datos!$A:$A,$Q$1,Datos!$C:$C,U$1)</f>
        <v>0</v>
      </c>
      <c r="AD58" s="353"/>
      <c r="AE58" s="444">
        <f>SUMIFS(Datos!$R:$R,Datos!$F:$F,$A58,Datos!$A:$A,$Q$1,Datos!$C:$C,R$1)</f>
        <v>0</v>
      </c>
      <c r="AF58" s="444">
        <f>SUMIFS(Datos!$R:$R,Datos!$F:$F,$A58,Datos!$A:$A,$Q$1,Datos!$C:$C,S$1)</f>
        <v>0</v>
      </c>
      <c r="AG58" s="444">
        <f>SUMIFS(Datos!$R:$R,Datos!$F:$F,$A58,Datos!$A:$A,$Q$1,Datos!$C:$C,T$1)</f>
        <v>0</v>
      </c>
      <c r="AH58" s="444">
        <f>SUMIFS(Datos!$R:$R,Datos!$F:$F,$A58,Datos!$A:$A,$Q$1,Datos!$C:$C,U$1)</f>
        <v>0</v>
      </c>
      <c r="AI58" s="351"/>
      <c r="AJ58" s="102">
        <f>SUMIFS(Datos!$S:$S,Datos!$F:$F,$A58,Datos!$V:$V,AJ$1,Datos!$A:$A,$AN$1)</f>
        <v>0</v>
      </c>
      <c r="AK58" s="102">
        <f>SUMIFS(Datos!$S:$S,Datos!$F:$F,$A58,Datos!$V:$V,AK$1,Datos!$A:$A,$AN$1)</f>
        <v>0</v>
      </c>
      <c r="AL58" s="102">
        <f>SUMIFS(Datos!$S:$S,Datos!$F:$F,$A58,Datos!$V:$V,AL$1,Datos!$A:$A,$AN$1)</f>
        <v>0</v>
      </c>
      <c r="AM58" s="102">
        <f>SUMIFS(Datos!$S:$S,Datos!$F:$F,$A58,Datos!$V:$V,AM$1,Datos!$A:$A,$AN$1)</f>
        <v>0</v>
      </c>
      <c r="AN58" s="102">
        <f>SUMIFS(Datos!$S:$S,Datos!$A:$A,AN$1,Datos!$F:$F,$A58)</f>
        <v>0</v>
      </c>
      <c r="AO58" s="102">
        <f>SUMIFS(Datos!$S:$S,Datos!$F:$F,$A58,Datos!$C:$C,AO$1,Datos!$A:$A,$AN$1)</f>
        <v>0</v>
      </c>
      <c r="AP58" s="102">
        <f>SUMIFS(Datos!$S:$S,Datos!$F:$F,$A58,Datos!$C:$C,AP$1,Datos!$A:$A,$AN$1)</f>
        <v>0</v>
      </c>
      <c r="AQ58" s="102">
        <f>SUMIFS(Datos!$S:$S,Datos!$F:$F,$A58,Datos!$C:$C,AQ$1,Datos!$A:$A,$AN$1)</f>
        <v>0</v>
      </c>
      <c r="AR58" s="102">
        <f>SUMIFS(Datos!$S:$S,Datos!$F:$F,$A58,Datos!$C:$C,AR$1,Datos!$A:$A,$AN$1)</f>
        <v>0</v>
      </c>
      <c r="AT58" s="102">
        <f>SUMIFS(Datos!$M:$M,Datos!$A:$A,AN$1,Datos!$F:$F,$A58)</f>
        <v>0</v>
      </c>
      <c r="AU58" s="102">
        <f>SUMIFS(Datos!$R:$R,Datos!$A:$A,AN$1,Datos!$F:$F,$A58)</f>
        <v>0</v>
      </c>
      <c r="AW58" s="102">
        <f>SUMIFS(Datos!$M:$M,Datos!$F:$F,$A58,Datos!$A:$A,$AN$1,Datos!$C:$C,AO$1)</f>
        <v>0</v>
      </c>
      <c r="AX58" s="102">
        <f>SUMIFS(Datos!$M:$M,Datos!$F:$F,$A58,Datos!$A:$A,$AN$1,Datos!$C:$C,AP$1)</f>
        <v>0</v>
      </c>
      <c r="AY58" s="102">
        <f>SUMIFS(Datos!$M:$M,Datos!$F:$F,$A58,Datos!$A:$A,$AN$1,Datos!$C:$C,AQ$1)</f>
        <v>0</v>
      </c>
      <c r="AZ58" s="102">
        <f>SUMIFS(Datos!$M:$M,Datos!$F:$F,$A58,Datos!$A:$A,$AN$1,Datos!$C:$C,AR$1)</f>
        <v>0</v>
      </c>
      <c r="BA58" s="102"/>
      <c r="BB58" s="438">
        <f>SUMIFS(Datos!$R:$R,Datos!$F:$F,$A58,Datos!$A:$A,$AN$1,Datos!$C:$C,AO$1)</f>
        <v>0</v>
      </c>
      <c r="BC58" s="438">
        <f>SUMIFS(Datos!$R:$R,Datos!$F:$F,$A58,Datos!$A:$A,$AN$1,Datos!$C:$C,AP$1)</f>
        <v>0</v>
      </c>
      <c r="BD58" s="438">
        <f>SUMIFS(Datos!$R:$R,Datos!$F:$F,$A58,Datos!$A:$A,$AN$1,Datos!$C:$C,AQ$1)</f>
        <v>0</v>
      </c>
      <c r="BE58" s="438">
        <f>SUMIFS(Datos!$R:$R,Datos!$F:$F,$A58,Datos!$A:$A,$AN$1,Datos!$C:$C,AR$1)</f>
        <v>0</v>
      </c>
    </row>
    <row r="59" spans="1:57" x14ac:dyDescent="0.25">
      <c r="A59" s="36"/>
      <c r="B59" s="36"/>
      <c r="C59" s="36"/>
      <c r="D59" s="284"/>
      <c r="E59" s="36"/>
      <c r="F59" s="36"/>
      <c r="G59" s="408"/>
      <c r="H59" s="36"/>
      <c r="I59" s="36"/>
      <c r="J59" s="36"/>
      <c r="K59" s="36"/>
      <c r="M59" s="353">
        <f>SUMIFS(Datos!$S:$S,Datos!$F:$F,$A59,Datos!$V:$V,M$1,Datos!$A:$A,$Q$1)</f>
        <v>0</v>
      </c>
      <c r="N59" s="353">
        <f>SUMIFS(Datos!$S:$S,Datos!$F:$F,$A59,Datos!$V:$V,N$1,Datos!$A:$A,$Q$1)</f>
        <v>0</v>
      </c>
      <c r="O59" s="353">
        <f>SUMIFS(Datos!$S:$S,Datos!$F:$F,$A59,Datos!$V:$V,O$1,Datos!$A:$A,$Q$1)</f>
        <v>0</v>
      </c>
      <c r="P59" s="353">
        <f>SUMIFS(Datos!$S:$S,Datos!$F:$F,$A59,Datos!$V:$V,P$1,Datos!$A:$A,$Q$1)</f>
        <v>0</v>
      </c>
      <c r="Q59" s="353">
        <f>SUMIFS(Datos!$S:$S,Datos!$A:$A,Q$1,Datos!$F:$F,$A59)</f>
        <v>0</v>
      </c>
      <c r="R59" s="353">
        <f>SUMIFS(Datos!$S:$S,Datos!$F:$F,$A59,Datos!$C:$C,R$1,Datos!$A:$A,$Q$1)</f>
        <v>0</v>
      </c>
      <c r="S59" s="353">
        <f>SUMIFS(Datos!$S:$S,Datos!$F:$F,$A59,Datos!$C:$C,S$1,Datos!$A:$A,$Q$1)</f>
        <v>0</v>
      </c>
      <c r="T59" s="353">
        <f>SUMIFS(Datos!$S:$S,Datos!$F:$F,$A59,Datos!$C:$C,T$1,Datos!$A:$A,$Q$1)</f>
        <v>0</v>
      </c>
      <c r="U59" s="353">
        <f>SUMIFS(Datos!$S:$S,Datos!$F:$F,$A59,Datos!$C:$C,U$1,Datos!$A:$A,$Q$1)</f>
        <v>0</v>
      </c>
      <c r="V59" s="352"/>
      <c r="W59" s="353">
        <f>SUMIFS(Datos!M:M,Datos!A:A,Q$1,Datos!F:F,A59)</f>
        <v>0</v>
      </c>
      <c r="X59" s="444">
        <f>SUMIFS(Datos!R:R,Datos!A:A,Q$1,Datos!F:F,A59)</f>
        <v>0</v>
      </c>
      <c r="Y59" s="442"/>
      <c r="Z59" s="353">
        <f>SUMIFS(Datos!$M:$M,Datos!$F:$F,$A59,Datos!$A:$A,$Q$1,Datos!$C:$C,R$1)</f>
        <v>0</v>
      </c>
      <c r="AA59" s="353">
        <f>SUMIFS(Datos!$M:$M,Datos!$F:$F,$A59,Datos!$A:$A,$Q$1,Datos!$C:$C,S$1)</f>
        <v>0</v>
      </c>
      <c r="AB59" s="353">
        <f>SUMIFS(Datos!$M:$M,Datos!$F:$F,$A59,Datos!$A:$A,$Q$1,Datos!$C:$C,T$1)</f>
        <v>0</v>
      </c>
      <c r="AC59" s="353">
        <f>SUMIFS(Datos!$M:$M,Datos!$F:$F,$A59,Datos!$A:$A,$Q$1,Datos!$C:$C,U$1)</f>
        <v>0</v>
      </c>
      <c r="AD59" s="353"/>
      <c r="AE59" s="444">
        <f>SUMIFS(Datos!$R:$R,Datos!$F:$F,$A59,Datos!$A:$A,$Q$1,Datos!$C:$C,R$1)</f>
        <v>0</v>
      </c>
      <c r="AF59" s="444">
        <f>SUMIFS(Datos!$R:$R,Datos!$F:$F,$A59,Datos!$A:$A,$Q$1,Datos!$C:$C,S$1)</f>
        <v>0</v>
      </c>
      <c r="AG59" s="444">
        <f>SUMIFS(Datos!$R:$R,Datos!$F:$F,$A59,Datos!$A:$A,$Q$1,Datos!$C:$C,T$1)</f>
        <v>0</v>
      </c>
      <c r="AH59" s="444">
        <f>SUMIFS(Datos!$R:$R,Datos!$F:$F,$A59,Datos!$A:$A,$Q$1,Datos!$C:$C,U$1)</f>
        <v>0</v>
      </c>
      <c r="AI59" s="351"/>
      <c r="AJ59" s="102">
        <f>SUMIFS(Datos!$S:$S,Datos!$F:$F,$A59,Datos!$V:$V,AJ$1,Datos!$A:$A,$AN$1)</f>
        <v>0</v>
      </c>
      <c r="AK59" s="102">
        <f>SUMIFS(Datos!$S:$S,Datos!$F:$F,$A59,Datos!$V:$V,AK$1,Datos!$A:$A,$AN$1)</f>
        <v>0</v>
      </c>
      <c r="AL59" s="102">
        <f>SUMIFS(Datos!$S:$S,Datos!$F:$F,$A59,Datos!$V:$V,AL$1,Datos!$A:$A,$AN$1)</f>
        <v>0</v>
      </c>
      <c r="AM59" s="102">
        <f>SUMIFS(Datos!$S:$S,Datos!$F:$F,$A59,Datos!$V:$V,AM$1,Datos!$A:$A,$AN$1)</f>
        <v>0</v>
      </c>
      <c r="AN59" s="102">
        <f>SUMIFS(Datos!$S:$S,Datos!$A:$A,AN$1,Datos!$F:$F,$A59)</f>
        <v>0</v>
      </c>
      <c r="AO59" s="102">
        <f>SUMIFS(Datos!$S:$S,Datos!$F:$F,$A59,Datos!$C:$C,AO$1,Datos!$A:$A,$AN$1)</f>
        <v>0</v>
      </c>
      <c r="AP59" s="102">
        <f>SUMIFS(Datos!$S:$S,Datos!$F:$F,$A59,Datos!$C:$C,AP$1,Datos!$A:$A,$AN$1)</f>
        <v>0</v>
      </c>
      <c r="AQ59" s="102">
        <f>SUMIFS(Datos!$S:$S,Datos!$F:$F,$A59,Datos!$C:$C,AQ$1,Datos!$A:$A,$AN$1)</f>
        <v>0</v>
      </c>
      <c r="AR59" s="102">
        <f>SUMIFS(Datos!$S:$S,Datos!$F:$F,$A59,Datos!$C:$C,AR$1,Datos!$A:$A,$AN$1)</f>
        <v>0</v>
      </c>
      <c r="AT59" s="102">
        <f>SUMIFS(Datos!$M:$M,Datos!$A:$A,AN$1,Datos!$F:$F,$A59)</f>
        <v>0</v>
      </c>
      <c r="AU59" s="102">
        <f>SUMIFS(Datos!$R:$R,Datos!$A:$A,AN$1,Datos!$F:$F,$A59)</f>
        <v>0</v>
      </c>
      <c r="AW59" s="102">
        <f>SUMIFS(Datos!$M:$M,Datos!$F:$F,$A59,Datos!$A:$A,$AN$1,Datos!$C:$C,AO$1)</f>
        <v>0</v>
      </c>
      <c r="AX59" s="102">
        <f>SUMIFS(Datos!$M:$M,Datos!$F:$F,$A59,Datos!$A:$A,$AN$1,Datos!$C:$C,AP$1)</f>
        <v>0</v>
      </c>
      <c r="AY59" s="102">
        <f>SUMIFS(Datos!$M:$M,Datos!$F:$F,$A59,Datos!$A:$A,$AN$1,Datos!$C:$C,AQ$1)</f>
        <v>0</v>
      </c>
      <c r="AZ59" s="102">
        <f>SUMIFS(Datos!$M:$M,Datos!$F:$F,$A59,Datos!$A:$A,$AN$1,Datos!$C:$C,AR$1)</f>
        <v>0</v>
      </c>
      <c r="BA59" s="102"/>
      <c r="BB59" s="438">
        <f>SUMIFS(Datos!$R:$R,Datos!$F:$F,$A59,Datos!$A:$A,$AN$1,Datos!$C:$C,AO$1)</f>
        <v>0</v>
      </c>
      <c r="BC59" s="438">
        <f>SUMIFS(Datos!$R:$R,Datos!$F:$F,$A59,Datos!$A:$A,$AN$1,Datos!$C:$C,AP$1)</f>
        <v>0</v>
      </c>
      <c r="BD59" s="438">
        <f>SUMIFS(Datos!$R:$R,Datos!$F:$F,$A59,Datos!$A:$A,$AN$1,Datos!$C:$C,AQ$1)</f>
        <v>0</v>
      </c>
      <c r="BE59" s="438">
        <f>SUMIFS(Datos!$R:$R,Datos!$F:$F,$A59,Datos!$A:$A,$AN$1,Datos!$C:$C,AR$1)</f>
        <v>0</v>
      </c>
    </row>
    <row r="60" spans="1:57" x14ac:dyDescent="0.25">
      <c r="A60" s="36"/>
      <c r="B60" s="36"/>
      <c r="C60" s="36"/>
      <c r="D60" s="284"/>
      <c r="E60" s="36"/>
      <c r="F60" s="36"/>
      <c r="G60" s="408"/>
      <c r="H60" s="36"/>
      <c r="I60" s="36"/>
      <c r="J60" s="36"/>
      <c r="K60" s="36"/>
      <c r="M60" s="353">
        <f>SUMIFS(Datos!$S:$S,Datos!$F:$F,$A60,Datos!$V:$V,M$1,Datos!$A:$A,$Q$1)</f>
        <v>0</v>
      </c>
      <c r="N60" s="353">
        <f>SUMIFS(Datos!$S:$S,Datos!$F:$F,$A60,Datos!$V:$V,N$1,Datos!$A:$A,$Q$1)</f>
        <v>0</v>
      </c>
      <c r="O60" s="353">
        <f>SUMIFS(Datos!$S:$S,Datos!$F:$F,$A60,Datos!$V:$V,O$1,Datos!$A:$A,$Q$1)</f>
        <v>0</v>
      </c>
      <c r="P60" s="353">
        <f>SUMIFS(Datos!$S:$S,Datos!$F:$F,$A60,Datos!$V:$V,P$1,Datos!$A:$A,$Q$1)</f>
        <v>0</v>
      </c>
      <c r="Q60" s="353">
        <f>SUMIFS(Datos!$S:$S,Datos!$A:$A,Q$1,Datos!$F:$F,$A60)</f>
        <v>0</v>
      </c>
      <c r="R60" s="353">
        <f>SUMIFS(Datos!$S:$S,Datos!$F:$F,$A60,Datos!$C:$C,R$1,Datos!$A:$A,$Q$1)</f>
        <v>0</v>
      </c>
      <c r="S60" s="353">
        <f>SUMIFS(Datos!$S:$S,Datos!$F:$F,$A60,Datos!$C:$C,S$1,Datos!$A:$A,$Q$1)</f>
        <v>0</v>
      </c>
      <c r="T60" s="353">
        <f>SUMIFS(Datos!$S:$S,Datos!$F:$F,$A60,Datos!$C:$C,T$1,Datos!$A:$A,$Q$1)</f>
        <v>0</v>
      </c>
      <c r="U60" s="353">
        <f>SUMIFS(Datos!$S:$S,Datos!$F:$F,$A60,Datos!$C:$C,U$1,Datos!$A:$A,$Q$1)</f>
        <v>0</v>
      </c>
      <c r="V60" s="352"/>
      <c r="W60" s="353">
        <f>SUMIFS(Datos!M:M,Datos!A:A,Q$1,Datos!F:F,A60)</f>
        <v>0</v>
      </c>
      <c r="X60" s="444">
        <f>SUMIFS(Datos!R:R,Datos!A:A,Q$1,Datos!F:F,A60)</f>
        <v>0</v>
      </c>
      <c r="Y60" s="442"/>
      <c r="Z60" s="353">
        <f>SUMIFS(Datos!$M:$M,Datos!$F:$F,$A60,Datos!$A:$A,$Q$1,Datos!$C:$C,R$1)</f>
        <v>0</v>
      </c>
      <c r="AA60" s="353">
        <f>SUMIFS(Datos!$M:$M,Datos!$F:$F,$A60,Datos!$A:$A,$Q$1,Datos!$C:$C,S$1)</f>
        <v>0</v>
      </c>
      <c r="AB60" s="353">
        <f>SUMIFS(Datos!$M:$M,Datos!$F:$F,$A60,Datos!$A:$A,$Q$1,Datos!$C:$C,T$1)</f>
        <v>0</v>
      </c>
      <c r="AC60" s="353">
        <f>SUMIFS(Datos!$M:$M,Datos!$F:$F,$A60,Datos!$A:$A,$Q$1,Datos!$C:$C,U$1)</f>
        <v>0</v>
      </c>
      <c r="AD60" s="353"/>
      <c r="AE60" s="444">
        <f>SUMIFS(Datos!$R:$R,Datos!$F:$F,$A60,Datos!$A:$A,$Q$1,Datos!$C:$C,R$1)</f>
        <v>0</v>
      </c>
      <c r="AF60" s="444">
        <f>SUMIFS(Datos!$R:$R,Datos!$F:$F,$A60,Datos!$A:$A,$Q$1,Datos!$C:$C,S$1)</f>
        <v>0</v>
      </c>
      <c r="AG60" s="444">
        <f>SUMIFS(Datos!$R:$R,Datos!$F:$F,$A60,Datos!$A:$A,$Q$1,Datos!$C:$C,T$1)</f>
        <v>0</v>
      </c>
      <c r="AH60" s="444">
        <f>SUMIFS(Datos!$R:$R,Datos!$F:$F,$A60,Datos!$A:$A,$Q$1,Datos!$C:$C,U$1)</f>
        <v>0</v>
      </c>
      <c r="AI60" s="351"/>
      <c r="AJ60" s="102">
        <f>SUMIFS(Datos!$S:$S,Datos!$F:$F,$A60,Datos!$V:$V,AJ$1,Datos!$A:$A,$AN$1)</f>
        <v>0</v>
      </c>
      <c r="AK60" s="102">
        <f>SUMIFS(Datos!$S:$S,Datos!$F:$F,$A60,Datos!$V:$V,AK$1,Datos!$A:$A,$AN$1)</f>
        <v>0</v>
      </c>
      <c r="AL60" s="102">
        <f>SUMIFS(Datos!$S:$S,Datos!$F:$F,$A60,Datos!$V:$V,AL$1,Datos!$A:$A,$AN$1)</f>
        <v>0</v>
      </c>
      <c r="AM60" s="102">
        <f>SUMIFS(Datos!$S:$S,Datos!$F:$F,$A60,Datos!$V:$V,AM$1,Datos!$A:$A,$AN$1)</f>
        <v>0</v>
      </c>
      <c r="AN60" s="102">
        <f>SUMIFS(Datos!$S:$S,Datos!$A:$A,AN$1,Datos!$F:$F,$A60)</f>
        <v>0</v>
      </c>
      <c r="AO60" s="102">
        <f>SUMIFS(Datos!$S:$S,Datos!$F:$F,$A60,Datos!$C:$C,AO$1,Datos!$A:$A,$AN$1)</f>
        <v>0</v>
      </c>
      <c r="AP60" s="102">
        <f>SUMIFS(Datos!$S:$S,Datos!$F:$F,$A60,Datos!$C:$C,AP$1,Datos!$A:$A,$AN$1)</f>
        <v>0</v>
      </c>
      <c r="AQ60" s="102">
        <f>SUMIFS(Datos!$S:$S,Datos!$F:$F,$A60,Datos!$C:$C,AQ$1,Datos!$A:$A,$AN$1)</f>
        <v>0</v>
      </c>
      <c r="AR60" s="102">
        <f>SUMIFS(Datos!$S:$S,Datos!$F:$F,$A60,Datos!$C:$C,AR$1,Datos!$A:$A,$AN$1)</f>
        <v>0</v>
      </c>
      <c r="AT60" s="102">
        <f>SUMIFS(Datos!$M:$M,Datos!$A:$A,AN$1,Datos!$F:$F,$A60)</f>
        <v>0</v>
      </c>
      <c r="AU60" s="102">
        <f>SUMIFS(Datos!$R:$R,Datos!$A:$A,AN$1,Datos!$F:$F,$A60)</f>
        <v>0</v>
      </c>
      <c r="AW60" s="102">
        <f>SUMIFS(Datos!$M:$M,Datos!$F:$F,$A60,Datos!$A:$A,$AN$1,Datos!$C:$C,AO$1)</f>
        <v>0</v>
      </c>
      <c r="AX60" s="102">
        <f>SUMIFS(Datos!$M:$M,Datos!$F:$F,$A60,Datos!$A:$A,$AN$1,Datos!$C:$C,AP$1)</f>
        <v>0</v>
      </c>
      <c r="AY60" s="102">
        <f>SUMIFS(Datos!$M:$M,Datos!$F:$F,$A60,Datos!$A:$A,$AN$1,Datos!$C:$C,AQ$1)</f>
        <v>0</v>
      </c>
      <c r="AZ60" s="102">
        <f>SUMIFS(Datos!$M:$M,Datos!$F:$F,$A60,Datos!$A:$A,$AN$1,Datos!$C:$C,AR$1)</f>
        <v>0</v>
      </c>
      <c r="BA60" s="102"/>
      <c r="BB60" s="438">
        <f>SUMIFS(Datos!$R:$R,Datos!$F:$F,$A60,Datos!$A:$A,$AN$1,Datos!$C:$C,AO$1)</f>
        <v>0</v>
      </c>
      <c r="BC60" s="438">
        <f>SUMIFS(Datos!$R:$R,Datos!$F:$F,$A60,Datos!$A:$A,$AN$1,Datos!$C:$C,AP$1)</f>
        <v>0</v>
      </c>
      <c r="BD60" s="438">
        <f>SUMIFS(Datos!$R:$R,Datos!$F:$F,$A60,Datos!$A:$A,$AN$1,Datos!$C:$C,AQ$1)</f>
        <v>0</v>
      </c>
      <c r="BE60" s="438">
        <f>SUMIFS(Datos!$R:$R,Datos!$F:$F,$A60,Datos!$A:$A,$AN$1,Datos!$C:$C,AR$1)</f>
        <v>0</v>
      </c>
    </row>
    <row r="61" spans="1:57" x14ac:dyDescent="0.25">
      <c r="A61" s="36"/>
      <c r="B61" s="36"/>
      <c r="C61" s="36"/>
      <c r="D61" s="284"/>
      <c r="E61" s="36"/>
      <c r="F61" s="36"/>
      <c r="G61" s="408"/>
      <c r="H61" s="36"/>
      <c r="I61" s="36"/>
      <c r="J61" s="36"/>
      <c r="K61" s="36"/>
      <c r="M61" s="353">
        <f>SUMIFS(Datos!$S:$S,Datos!$F:$F,$A61,Datos!$V:$V,M$1,Datos!$A:$A,$Q$1)</f>
        <v>0</v>
      </c>
      <c r="N61" s="353">
        <f>SUMIFS(Datos!$S:$S,Datos!$F:$F,$A61,Datos!$V:$V,N$1,Datos!$A:$A,$Q$1)</f>
        <v>0</v>
      </c>
      <c r="O61" s="353">
        <f>SUMIFS(Datos!$S:$S,Datos!$F:$F,$A61,Datos!$V:$V,O$1,Datos!$A:$A,$Q$1)</f>
        <v>0</v>
      </c>
      <c r="P61" s="353">
        <f>SUMIFS(Datos!$S:$S,Datos!$F:$F,$A61,Datos!$V:$V,P$1,Datos!$A:$A,$Q$1)</f>
        <v>0</v>
      </c>
      <c r="Q61" s="353">
        <f>SUMIFS(Datos!$S:$S,Datos!$A:$A,Q$1,Datos!$F:$F,$A61)</f>
        <v>0</v>
      </c>
      <c r="R61" s="353">
        <f>SUMIFS(Datos!$S:$S,Datos!$F:$F,$A61,Datos!$C:$C,R$1,Datos!$A:$A,$Q$1)</f>
        <v>0</v>
      </c>
      <c r="S61" s="353">
        <f>SUMIFS(Datos!$S:$S,Datos!$F:$F,$A61,Datos!$C:$C,S$1,Datos!$A:$A,$Q$1)</f>
        <v>0</v>
      </c>
      <c r="T61" s="353">
        <f>SUMIFS(Datos!$S:$S,Datos!$F:$F,$A61,Datos!$C:$C,T$1,Datos!$A:$A,$Q$1)</f>
        <v>0</v>
      </c>
      <c r="U61" s="353">
        <f>SUMIFS(Datos!$S:$S,Datos!$F:$F,$A61,Datos!$C:$C,U$1,Datos!$A:$A,$Q$1)</f>
        <v>0</v>
      </c>
      <c r="V61" s="352"/>
      <c r="W61" s="353">
        <f>SUMIFS(Datos!M:M,Datos!A:A,Q$1,Datos!F:F,A61)</f>
        <v>0</v>
      </c>
      <c r="X61" s="444">
        <f>SUMIFS(Datos!R:R,Datos!A:A,Q$1,Datos!F:F,A61)</f>
        <v>0</v>
      </c>
      <c r="Y61" s="442"/>
      <c r="Z61" s="353">
        <f>SUMIFS(Datos!$M:$M,Datos!$F:$F,$A61,Datos!$A:$A,$Q$1,Datos!$C:$C,R$1)</f>
        <v>0</v>
      </c>
      <c r="AA61" s="353">
        <f>SUMIFS(Datos!$M:$M,Datos!$F:$F,$A61,Datos!$A:$A,$Q$1,Datos!$C:$C,S$1)</f>
        <v>0</v>
      </c>
      <c r="AB61" s="353">
        <f>SUMIFS(Datos!$M:$M,Datos!$F:$F,$A61,Datos!$A:$A,$Q$1,Datos!$C:$C,T$1)</f>
        <v>0</v>
      </c>
      <c r="AC61" s="353">
        <f>SUMIFS(Datos!$M:$M,Datos!$F:$F,$A61,Datos!$A:$A,$Q$1,Datos!$C:$C,U$1)</f>
        <v>0</v>
      </c>
      <c r="AD61" s="353"/>
      <c r="AE61" s="444">
        <f>SUMIFS(Datos!$R:$R,Datos!$F:$F,$A61,Datos!$A:$A,$Q$1,Datos!$C:$C,R$1)</f>
        <v>0</v>
      </c>
      <c r="AF61" s="444">
        <f>SUMIFS(Datos!$R:$R,Datos!$F:$F,$A61,Datos!$A:$A,$Q$1,Datos!$C:$C,S$1)</f>
        <v>0</v>
      </c>
      <c r="AG61" s="444">
        <f>SUMIFS(Datos!$R:$R,Datos!$F:$F,$A61,Datos!$A:$A,$Q$1,Datos!$C:$C,T$1)</f>
        <v>0</v>
      </c>
      <c r="AH61" s="444">
        <f>SUMIFS(Datos!$R:$R,Datos!$F:$F,$A61,Datos!$A:$A,$Q$1,Datos!$C:$C,U$1)</f>
        <v>0</v>
      </c>
      <c r="AI61" s="351"/>
      <c r="AJ61" s="102">
        <f>SUMIFS(Datos!$S:$S,Datos!$F:$F,$A61,Datos!$V:$V,AJ$1,Datos!$A:$A,$AN$1)</f>
        <v>0</v>
      </c>
      <c r="AK61" s="102">
        <f>SUMIFS(Datos!$S:$S,Datos!$F:$F,$A61,Datos!$V:$V,AK$1,Datos!$A:$A,$AN$1)</f>
        <v>0</v>
      </c>
      <c r="AL61" s="102">
        <f>SUMIFS(Datos!$S:$S,Datos!$F:$F,$A61,Datos!$V:$V,AL$1,Datos!$A:$A,$AN$1)</f>
        <v>0</v>
      </c>
      <c r="AM61" s="102">
        <f>SUMIFS(Datos!$S:$S,Datos!$F:$F,$A61,Datos!$V:$V,AM$1,Datos!$A:$A,$AN$1)</f>
        <v>0</v>
      </c>
      <c r="AN61" s="102">
        <f>SUMIFS(Datos!$S:$S,Datos!$A:$A,AN$1,Datos!$F:$F,$A61)</f>
        <v>0</v>
      </c>
      <c r="AO61" s="102">
        <f>SUMIFS(Datos!$S:$S,Datos!$F:$F,$A61,Datos!$C:$C,AO$1,Datos!$A:$A,$AN$1)</f>
        <v>0</v>
      </c>
      <c r="AP61" s="102">
        <f>SUMIFS(Datos!$S:$S,Datos!$F:$F,$A61,Datos!$C:$C,AP$1,Datos!$A:$A,$AN$1)</f>
        <v>0</v>
      </c>
      <c r="AQ61" s="102">
        <f>SUMIFS(Datos!$S:$S,Datos!$F:$F,$A61,Datos!$C:$C,AQ$1,Datos!$A:$A,$AN$1)</f>
        <v>0</v>
      </c>
      <c r="AR61" s="102">
        <f>SUMIFS(Datos!$S:$S,Datos!$F:$F,$A61,Datos!$C:$C,AR$1,Datos!$A:$A,$AN$1)</f>
        <v>0</v>
      </c>
      <c r="AT61" s="102">
        <f>SUMIFS(Datos!$M:$M,Datos!$A:$A,AN$1,Datos!$F:$F,$A61)</f>
        <v>0</v>
      </c>
      <c r="AU61" s="102">
        <f>SUMIFS(Datos!$R:$R,Datos!$A:$A,AN$1,Datos!$F:$F,$A61)</f>
        <v>0</v>
      </c>
      <c r="AW61" s="102">
        <f>SUMIFS(Datos!$M:$M,Datos!$F:$F,$A61,Datos!$A:$A,$AN$1,Datos!$C:$C,AO$1)</f>
        <v>0</v>
      </c>
      <c r="AX61" s="102">
        <f>SUMIFS(Datos!$M:$M,Datos!$F:$F,$A61,Datos!$A:$A,$AN$1,Datos!$C:$C,AP$1)</f>
        <v>0</v>
      </c>
      <c r="AY61" s="102">
        <f>SUMIFS(Datos!$M:$M,Datos!$F:$F,$A61,Datos!$A:$A,$AN$1,Datos!$C:$C,AQ$1)</f>
        <v>0</v>
      </c>
      <c r="AZ61" s="102">
        <f>SUMIFS(Datos!$M:$M,Datos!$F:$F,$A61,Datos!$A:$A,$AN$1,Datos!$C:$C,AR$1)</f>
        <v>0</v>
      </c>
      <c r="BA61" s="102"/>
      <c r="BB61" s="438">
        <f>SUMIFS(Datos!$R:$R,Datos!$F:$F,$A61,Datos!$A:$A,$AN$1,Datos!$C:$C,AO$1)</f>
        <v>0</v>
      </c>
      <c r="BC61" s="438">
        <f>SUMIFS(Datos!$R:$R,Datos!$F:$F,$A61,Datos!$A:$A,$AN$1,Datos!$C:$C,AP$1)</f>
        <v>0</v>
      </c>
      <c r="BD61" s="438">
        <f>SUMIFS(Datos!$R:$R,Datos!$F:$F,$A61,Datos!$A:$A,$AN$1,Datos!$C:$C,AQ$1)</f>
        <v>0</v>
      </c>
      <c r="BE61" s="438">
        <f>SUMIFS(Datos!$R:$R,Datos!$F:$F,$A61,Datos!$A:$A,$AN$1,Datos!$C:$C,AR$1)</f>
        <v>0</v>
      </c>
    </row>
    <row r="62" spans="1:57" x14ac:dyDescent="0.25">
      <c r="A62" s="36"/>
      <c r="B62" s="36"/>
      <c r="C62" s="36"/>
      <c r="D62" s="284"/>
      <c r="E62" s="36"/>
      <c r="F62" s="36"/>
      <c r="G62" s="408"/>
      <c r="H62" s="36"/>
      <c r="I62" s="36"/>
      <c r="J62" s="36"/>
      <c r="K62" s="36"/>
      <c r="M62" s="353">
        <f>SUMIFS(Datos!$S:$S,Datos!$F:$F,$A62,Datos!$V:$V,M$1,Datos!$A:$A,$Q$1)</f>
        <v>0</v>
      </c>
      <c r="N62" s="353">
        <f>SUMIFS(Datos!$S:$S,Datos!$F:$F,$A62,Datos!$V:$V,N$1,Datos!$A:$A,$Q$1)</f>
        <v>0</v>
      </c>
      <c r="O62" s="353">
        <f>SUMIFS(Datos!$S:$S,Datos!$F:$F,$A62,Datos!$V:$V,O$1,Datos!$A:$A,$Q$1)</f>
        <v>0</v>
      </c>
      <c r="P62" s="353">
        <f>SUMIFS(Datos!$S:$S,Datos!$F:$F,$A62,Datos!$V:$V,P$1,Datos!$A:$A,$Q$1)</f>
        <v>0</v>
      </c>
      <c r="Q62" s="353">
        <f>SUMIFS(Datos!$S:$S,Datos!$A:$A,Q$1,Datos!$F:$F,$A62)</f>
        <v>0</v>
      </c>
      <c r="R62" s="353">
        <f>SUMIFS(Datos!$S:$S,Datos!$F:$F,$A62,Datos!$C:$C,R$1,Datos!$A:$A,$Q$1)</f>
        <v>0</v>
      </c>
      <c r="S62" s="353">
        <f>SUMIFS(Datos!$S:$S,Datos!$F:$F,$A62,Datos!$C:$C,S$1,Datos!$A:$A,$Q$1)</f>
        <v>0</v>
      </c>
      <c r="T62" s="353">
        <f>SUMIFS(Datos!$S:$S,Datos!$F:$F,$A62,Datos!$C:$C,T$1,Datos!$A:$A,$Q$1)</f>
        <v>0</v>
      </c>
      <c r="U62" s="353">
        <f>SUMIFS(Datos!$S:$S,Datos!$F:$F,$A62,Datos!$C:$C,U$1,Datos!$A:$A,$Q$1)</f>
        <v>0</v>
      </c>
      <c r="V62" s="352"/>
      <c r="W62" s="353">
        <f>SUMIFS(Datos!M:M,Datos!A:A,Q$1,Datos!F:F,A62)</f>
        <v>0</v>
      </c>
      <c r="X62" s="444">
        <f>SUMIFS(Datos!R:R,Datos!A:A,Q$1,Datos!F:F,A62)</f>
        <v>0</v>
      </c>
      <c r="Y62" s="442"/>
      <c r="Z62" s="353">
        <f>SUMIFS(Datos!$M:$M,Datos!$F:$F,$A62,Datos!$A:$A,$Q$1,Datos!$C:$C,R$1)</f>
        <v>0</v>
      </c>
      <c r="AA62" s="353">
        <f>SUMIFS(Datos!$M:$M,Datos!$F:$F,$A62,Datos!$A:$A,$Q$1,Datos!$C:$C,S$1)</f>
        <v>0</v>
      </c>
      <c r="AB62" s="353">
        <f>SUMIFS(Datos!$M:$M,Datos!$F:$F,$A62,Datos!$A:$A,$Q$1,Datos!$C:$C,T$1)</f>
        <v>0</v>
      </c>
      <c r="AC62" s="353">
        <f>SUMIFS(Datos!$M:$M,Datos!$F:$F,$A62,Datos!$A:$A,$Q$1,Datos!$C:$C,U$1)</f>
        <v>0</v>
      </c>
      <c r="AD62" s="353"/>
      <c r="AE62" s="444">
        <f>SUMIFS(Datos!$R:$R,Datos!$F:$F,$A62,Datos!$A:$A,$Q$1,Datos!$C:$C,R$1)</f>
        <v>0</v>
      </c>
      <c r="AF62" s="444">
        <f>SUMIFS(Datos!$R:$R,Datos!$F:$F,$A62,Datos!$A:$A,$Q$1,Datos!$C:$C,S$1)</f>
        <v>0</v>
      </c>
      <c r="AG62" s="444">
        <f>SUMIFS(Datos!$R:$R,Datos!$F:$F,$A62,Datos!$A:$A,$Q$1,Datos!$C:$C,T$1)</f>
        <v>0</v>
      </c>
      <c r="AH62" s="444">
        <f>SUMIFS(Datos!$R:$R,Datos!$F:$F,$A62,Datos!$A:$A,$Q$1,Datos!$C:$C,U$1)</f>
        <v>0</v>
      </c>
      <c r="AI62" s="351"/>
      <c r="AJ62" s="102">
        <f>SUMIFS(Datos!$S:$S,Datos!$F:$F,$A62,Datos!$V:$V,AJ$1,Datos!$A:$A,$AN$1)</f>
        <v>0</v>
      </c>
      <c r="AK62" s="102">
        <f>SUMIFS(Datos!$S:$S,Datos!$F:$F,$A62,Datos!$V:$V,AK$1,Datos!$A:$A,$AN$1)</f>
        <v>0</v>
      </c>
      <c r="AL62" s="102">
        <f>SUMIFS(Datos!$S:$S,Datos!$F:$F,$A62,Datos!$V:$V,AL$1,Datos!$A:$A,$AN$1)</f>
        <v>0</v>
      </c>
      <c r="AM62" s="102">
        <f>SUMIFS(Datos!$S:$S,Datos!$F:$F,$A62,Datos!$V:$V,AM$1,Datos!$A:$A,$AN$1)</f>
        <v>0</v>
      </c>
      <c r="AN62" s="102">
        <f>SUMIFS(Datos!$S:$S,Datos!$A:$A,AN$1,Datos!$F:$F,$A62)</f>
        <v>0</v>
      </c>
      <c r="AO62" s="102">
        <f>SUMIFS(Datos!$S:$S,Datos!$F:$F,$A62,Datos!$C:$C,AO$1,Datos!$A:$A,$AN$1)</f>
        <v>0</v>
      </c>
      <c r="AP62" s="102">
        <f>SUMIFS(Datos!$S:$S,Datos!$F:$F,$A62,Datos!$C:$C,AP$1,Datos!$A:$A,$AN$1)</f>
        <v>0</v>
      </c>
      <c r="AQ62" s="102">
        <f>SUMIFS(Datos!$S:$S,Datos!$F:$F,$A62,Datos!$C:$C,AQ$1,Datos!$A:$A,$AN$1)</f>
        <v>0</v>
      </c>
      <c r="AR62" s="102">
        <f>SUMIFS(Datos!$S:$S,Datos!$F:$F,$A62,Datos!$C:$C,AR$1,Datos!$A:$A,$AN$1)</f>
        <v>0</v>
      </c>
      <c r="AT62" s="102">
        <f>SUMIFS(Datos!$M:$M,Datos!$A:$A,AN$1,Datos!$F:$F,$A62)</f>
        <v>0</v>
      </c>
      <c r="AU62" s="102">
        <f>SUMIFS(Datos!$R:$R,Datos!$A:$A,AN$1,Datos!$F:$F,$A62)</f>
        <v>0</v>
      </c>
      <c r="AW62" s="102">
        <f>SUMIFS(Datos!$M:$M,Datos!$F:$F,$A62,Datos!$A:$A,$AN$1,Datos!$C:$C,AO$1)</f>
        <v>0</v>
      </c>
      <c r="AX62" s="102">
        <f>SUMIFS(Datos!$M:$M,Datos!$F:$F,$A62,Datos!$A:$A,$AN$1,Datos!$C:$C,AP$1)</f>
        <v>0</v>
      </c>
      <c r="AY62" s="102">
        <f>SUMIFS(Datos!$M:$M,Datos!$F:$F,$A62,Datos!$A:$A,$AN$1,Datos!$C:$C,AQ$1)</f>
        <v>0</v>
      </c>
      <c r="AZ62" s="102">
        <f>SUMIFS(Datos!$M:$M,Datos!$F:$F,$A62,Datos!$A:$A,$AN$1,Datos!$C:$C,AR$1)</f>
        <v>0</v>
      </c>
      <c r="BA62" s="102"/>
      <c r="BB62" s="438">
        <f>SUMIFS(Datos!$R:$R,Datos!$F:$F,$A62,Datos!$A:$A,$AN$1,Datos!$C:$C,AO$1)</f>
        <v>0</v>
      </c>
      <c r="BC62" s="438">
        <f>SUMIFS(Datos!$R:$R,Datos!$F:$F,$A62,Datos!$A:$A,$AN$1,Datos!$C:$C,AP$1)</f>
        <v>0</v>
      </c>
      <c r="BD62" s="438">
        <f>SUMIFS(Datos!$R:$R,Datos!$F:$F,$A62,Datos!$A:$A,$AN$1,Datos!$C:$C,AQ$1)</f>
        <v>0</v>
      </c>
      <c r="BE62" s="438">
        <f>SUMIFS(Datos!$R:$R,Datos!$F:$F,$A62,Datos!$A:$A,$AN$1,Datos!$C:$C,AR$1)</f>
        <v>0</v>
      </c>
    </row>
    <row r="63" spans="1:57" x14ac:dyDescent="0.25">
      <c r="A63" s="36"/>
      <c r="B63" s="36"/>
      <c r="C63" s="36"/>
      <c r="D63" s="284"/>
      <c r="E63" s="36"/>
      <c r="F63" s="36"/>
      <c r="G63" s="408"/>
      <c r="H63" s="36"/>
      <c r="I63" s="36"/>
      <c r="J63" s="36"/>
      <c r="K63" s="36"/>
      <c r="M63" s="353">
        <f>SUMIFS(Datos!$S:$S,Datos!$F:$F,$A63,Datos!$V:$V,M$1,Datos!$A:$A,$Q$1)</f>
        <v>0</v>
      </c>
      <c r="N63" s="353">
        <f>SUMIFS(Datos!$S:$S,Datos!$F:$F,$A63,Datos!$V:$V,N$1,Datos!$A:$A,$Q$1)</f>
        <v>0</v>
      </c>
      <c r="O63" s="353">
        <f>SUMIFS(Datos!$S:$S,Datos!$F:$F,$A63,Datos!$V:$V,O$1,Datos!$A:$A,$Q$1)</f>
        <v>0</v>
      </c>
      <c r="P63" s="353">
        <f>SUMIFS(Datos!$S:$S,Datos!$F:$F,$A63,Datos!$V:$V,P$1,Datos!$A:$A,$Q$1)</f>
        <v>0</v>
      </c>
      <c r="Q63" s="353">
        <f>SUMIFS(Datos!$S:$S,Datos!$A:$A,Q$1,Datos!$F:$F,$A63)</f>
        <v>0</v>
      </c>
      <c r="R63" s="353">
        <f>SUMIFS(Datos!$S:$S,Datos!$F:$F,$A63,Datos!$C:$C,R$1,Datos!$A:$A,$Q$1)</f>
        <v>0</v>
      </c>
      <c r="S63" s="353">
        <f>SUMIFS(Datos!$S:$S,Datos!$F:$F,$A63,Datos!$C:$C,S$1,Datos!$A:$A,$Q$1)</f>
        <v>0</v>
      </c>
      <c r="T63" s="353">
        <f>SUMIFS(Datos!$S:$S,Datos!$F:$F,$A63,Datos!$C:$C,T$1,Datos!$A:$A,$Q$1)</f>
        <v>0</v>
      </c>
      <c r="U63" s="353">
        <f>SUMIFS(Datos!$S:$S,Datos!$F:$F,$A63,Datos!$C:$C,U$1,Datos!$A:$A,$Q$1)</f>
        <v>0</v>
      </c>
      <c r="V63" s="352"/>
      <c r="W63" s="353">
        <f>SUMIFS(Datos!M:M,Datos!A:A,Q$1,Datos!F:F,A63)</f>
        <v>0</v>
      </c>
      <c r="X63" s="444">
        <f>SUMIFS(Datos!R:R,Datos!A:A,Q$1,Datos!F:F,A63)</f>
        <v>0</v>
      </c>
      <c r="Y63" s="442"/>
      <c r="Z63" s="353">
        <f>SUMIFS(Datos!$M:$M,Datos!$F:$F,$A63,Datos!$A:$A,$Q$1,Datos!$C:$C,R$1)</f>
        <v>0</v>
      </c>
      <c r="AA63" s="353">
        <f>SUMIFS(Datos!$M:$M,Datos!$F:$F,$A63,Datos!$A:$A,$Q$1,Datos!$C:$C,S$1)</f>
        <v>0</v>
      </c>
      <c r="AB63" s="353">
        <f>SUMIFS(Datos!$M:$M,Datos!$F:$F,$A63,Datos!$A:$A,$Q$1,Datos!$C:$C,T$1)</f>
        <v>0</v>
      </c>
      <c r="AC63" s="353">
        <f>SUMIFS(Datos!$M:$M,Datos!$F:$F,$A63,Datos!$A:$A,$Q$1,Datos!$C:$C,U$1)</f>
        <v>0</v>
      </c>
      <c r="AD63" s="353"/>
      <c r="AE63" s="444">
        <f>SUMIFS(Datos!$R:$R,Datos!$F:$F,$A63,Datos!$A:$A,$Q$1,Datos!$C:$C,R$1)</f>
        <v>0</v>
      </c>
      <c r="AF63" s="444">
        <f>SUMIFS(Datos!$R:$R,Datos!$F:$F,$A63,Datos!$A:$A,$Q$1,Datos!$C:$C,S$1)</f>
        <v>0</v>
      </c>
      <c r="AG63" s="444">
        <f>SUMIFS(Datos!$R:$R,Datos!$F:$F,$A63,Datos!$A:$A,$Q$1,Datos!$C:$C,T$1)</f>
        <v>0</v>
      </c>
      <c r="AH63" s="444">
        <f>SUMIFS(Datos!$R:$R,Datos!$F:$F,$A63,Datos!$A:$A,$Q$1,Datos!$C:$C,U$1)</f>
        <v>0</v>
      </c>
      <c r="AI63" s="351"/>
      <c r="AJ63" s="102">
        <f>SUMIFS(Datos!$S:$S,Datos!$F:$F,$A63,Datos!$V:$V,AJ$1,Datos!$A:$A,$AN$1)</f>
        <v>0</v>
      </c>
      <c r="AK63" s="102">
        <f>SUMIFS(Datos!$S:$S,Datos!$F:$F,$A63,Datos!$V:$V,AK$1,Datos!$A:$A,$AN$1)</f>
        <v>0</v>
      </c>
      <c r="AL63" s="102">
        <f>SUMIFS(Datos!$S:$S,Datos!$F:$F,$A63,Datos!$V:$V,AL$1,Datos!$A:$A,$AN$1)</f>
        <v>0</v>
      </c>
      <c r="AM63" s="102">
        <f>SUMIFS(Datos!$S:$S,Datos!$F:$F,$A63,Datos!$V:$V,AM$1,Datos!$A:$A,$AN$1)</f>
        <v>0</v>
      </c>
      <c r="AN63" s="102">
        <f>SUMIFS(Datos!$S:$S,Datos!$A:$A,AN$1,Datos!$F:$F,$A63)</f>
        <v>0</v>
      </c>
      <c r="AO63" s="102">
        <f>SUMIFS(Datos!$S:$S,Datos!$F:$F,$A63,Datos!$C:$C,AO$1,Datos!$A:$A,$AN$1)</f>
        <v>0</v>
      </c>
      <c r="AP63" s="102">
        <f>SUMIFS(Datos!$S:$S,Datos!$F:$F,$A63,Datos!$C:$C,AP$1,Datos!$A:$A,$AN$1)</f>
        <v>0</v>
      </c>
      <c r="AQ63" s="102">
        <f>SUMIFS(Datos!$S:$S,Datos!$F:$F,$A63,Datos!$C:$C,AQ$1,Datos!$A:$A,$AN$1)</f>
        <v>0</v>
      </c>
      <c r="AR63" s="102">
        <f>SUMIFS(Datos!$S:$S,Datos!$F:$F,$A63,Datos!$C:$C,AR$1,Datos!$A:$A,$AN$1)</f>
        <v>0</v>
      </c>
      <c r="AT63" s="102">
        <f>SUMIFS(Datos!$M:$M,Datos!$A:$A,AN$1,Datos!$F:$F,$A63)</f>
        <v>0</v>
      </c>
      <c r="AU63" s="102">
        <f>SUMIFS(Datos!$R:$R,Datos!$A:$A,AN$1,Datos!$F:$F,$A63)</f>
        <v>0</v>
      </c>
      <c r="AW63" s="102">
        <f>SUMIFS(Datos!$M:$M,Datos!$F:$F,$A63,Datos!$A:$A,$AN$1,Datos!$C:$C,AO$1)</f>
        <v>0</v>
      </c>
      <c r="AX63" s="102">
        <f>SUMIFS(Datos!$M:$M,Datos!$F:$F,$A63,Datos!$A:$A,$AN$1,Datos!$C:$C,AP$1)</f>
        <v>0</v>
      </c>
      <c r="AY63" s="102">
        <f>SUMIFS(Datos!$M:$M,Datos!$F:$F,$A63,Datos!$A:$A,$AN$1,Datos!$C:$C,AQ$1)</f>
        <v>0</v>
      </c>
      <c r="AZ63" s="102">
        <f>SUMIFS(Datos!$M:$M,Datos!$F:$F,$A63,Datos!$A:$A,$AN$1,Datos!$C:$C,AR$1)</f>
        <v>0</v>
      </c>
      <c r="BA63" s="102"/>
      <c r="BB63" s="438">
        <f>SUMIFS(Datos!$R:$R,Datos!$F:$F,$A63,Datos!$A:$A,$AN$1,Datos!$C:$C,AO$1)</f>
        <v>0</v>
      </c>
      <c r="BC63" s="438">
        <f>SUMIFS(Datos!$R:$R,Datos!$F:$F,$A63,Datos!$A:$A,$AN$1,Datos!$C:$C,AP$1)</f>
        <v>0</v>
      </c>
      <c r="BD63" s="438">
        <f>SUMIFS(Datos!$R:$R,Datos!$F:$F,$A63,Datos!$A:$A,$AN$1,Datos!$C:$C,AQ$1)</f>
        <v>0</v>
      </c>
      <c r="BE63" s="438">
        <f>SUMIFS(Datos!$R:$R,Datos!$F:$F,$A63,Datos!$A:$A,$AN$1,Datos!$C:$C,AR$1)</f>
        <v>0</v>
      </c>
    </row>
    <row r="64" spans="1:57" x14ac:dyDescent="0.25">
      <c r="A64" s="36"/>
      <c r="B64" s="36"/>
      <c r="C64" s="36"/>
      <c r="D64" s="284"/>
      <c r="E64" s="36"/>
      <c r="F64" s="36"/>
      <c r="G64" s="408"/>
      <c r="H64" s="36"/>
      <c r="I64" s="36"/>
      <c r="J64" s="36"/>
      <c r="K64" s="36"/>
      <c r="M64" s="353">
        <f>SUMIFS(Datos!$S:$S,Datos!$F:$F,$A64,Datos!$V:$V,M$1,Datos!$A:$A,$Q$1)</f>
        <v>0</v>
      </c>
      <c r="N64" s="353">
        <f>SUMIFS(Datos!$S:$S,Datos!$F:$F,$A64,Datos!$V:$V,N$1,Datos!$A:$A,$Q$1)</f>
        <v>0</v>
      </c>
      <c r="O64" s="353">
        <f>SUMIFS(Datos!$S:$S,Datos!$F:$F,$A64,Datos!$V:$V,O$1,Datos!$A:$A,$Q$1)</f>
        <v>0</v>
      </c>
      <c r="P64" s="353">
        <f>SUMIFS(Datos!$S:$S,Datos!$F:$F,$A64,Datos!$V:$V,P$1,Datos!$A:$A,$Q$1)</f>
        <v>0</v>
      </c>
      <c r="Q64" s="353">
        <f>SUMIFS(Datos!$S:$S,Datos!$A:$A,Q$1,Datos!$F:$F,$A64)</f>
        <v>0</v>
      </c>
      <c r="R64" s="353">
        <f>SUMIFS(Datos!$S:$S,Datos!$F:$F,$A64,Datos!$C:$C,R$1,Datos!$A:$A,$Q$1)</f>
        <v>0</v>
      </c>
      <c r="S64" s="353">
        <f>SUMIFS(Datos!$S:$S,Datos!$F:$F,$A64,Datos!$C:$C,S$1,Datos!$A:$A,$Q$1)</f>
        <v>0</v>
      </c>
      <c r="T64" s="353">
        <f>SUMIFS(Datos!$S:$S,Datos!$F:$F,$A64,Datos!$C:$C,T$1,Datos!$A:$A,$Q$1)</f>
        <v>0</v>
      </c>
      <c r="U64" s="353">
        <f>SUMIFS(Datos!$S:$S,Datos!$F:$F,$A64,Datos!$C:$C,U$1,Datos!$A:$A,$Q$1)</f>
        <v>0</v>
      </c>
      <c r="V64" s="352"/>
      <c r="W64" s="353">
        <f>SUMIFS(Datos!M:M,Datos!A:A,Q$1,Datos!F:F,A64)</f>
        <v>0</v>
      </c>
      <c r="X64" s="444">
        <f>SUMIFS(Datos!R:R,Datos!A:A,Q$1,Datos!F:F,A64)</f>
        <v>0</v>
      </c>
      <c r="Y64" s="442"/>
      <c r="Z64" s="353">
        <f>SUMIFS(Datos!$M:$M,Datos!$F:$F,$A64,Datos!$A:$A,$Q$1,Datos!$C:$C,R$1)</f>
        <v>0</v>
      </c>
      <c r="AA64" s="353">
        <f>SUMIFS(Datos!$M:$M,Datos!$F:$F,$A64,Datos!$A:$A,$Q$1,Datos!$C:$C,S$1)</f>
        <v>0</v>
      </c>
      <c r="AB64" s="353">
        <f>SUMIFS(Datos!$M:$M,Datos!$F:$F,$A64,Datos!$A:$A,$Q$1,Datos!$C:$C,T$1)</f>
        <v>0</v>
      </c>
      <c r="AC64" s="353">
        <f>SUMIFS(Datos!$M:$M,Datos!$F:$F,$A64,Datos!$A:$A,$Q$1,Datos!$C:$C,U$1)</f>
        <v>0</v>
      </c>
      <c r="AD64" s="353"/>
      <c r="AE64" s="444">
        <f>SUMIFS(Datos!$R:$R,Datos!$F:$F,$A64,Datos!$A:$A,$Q$1,Datos!$C:$C,R$1)</f>
        <v>0</v>
      </c>
      <c r="AF64" s="444">
        <f>SUMIFS(Datos!$R:$R,Datos!$F:$F,$A64,Datos!$A:$A,$Q$1,Datos!$C:$C,S$1)</f>
        <v>0</v>
      </c>
      <c r="AG64" s="444">
        <f>SUMIFS(Datos!$R:$R,Datos!$F:$F,$A64,Datos!$A:$A,$Q$1,Datos!$C:$C,T$1)</f>
        <v>0</v>
      </c>
      <c r="AH64" s="444">
        <f>SUMIFS(Datos!$R:$R,Datos!$F:$F,$A64,Datos!$A:$A,$Q$1,Datos!$C:$C,U$1)</f>
        <v>0</v>
      </c>
      <c r="AI64" s="351"/>
      <c r="AJ64" s="102">
        <f>SUMIFS(Datos!$S:$S,Datos!$F:$F,$A64,Datos!$V:$V,AJ$1,Datos!$A:$A,$AN$1)</f>
        <v>0</v>
      </c>
      <c r="AK64" s="102">
        <f>SUMIFS(Datos!$S:$S,Datos!$F:$F,$A64,Datos!$V:$V,AK$1,Datos!$A:$A,$AN$1)</f>
        <v>0</v>
      </c>
      <c r="AL64" s="102">
        <f>SUMIFS(Datos!$S:$S,Datos!$F:$F,$A64,Datos!$V:$V,AL$1,Datos!$A:$A,$AN$1)</f>
        <v>0</v>
      </c>
      <c r="AM64" s="102">
        <f>SUMIFS(Datos!$S:$S,Datos!$F:$F,$A64,Datos!$V:$V,AM$1,Datos!$A:$A,$AN$1)</f>
        <v>0</v>
      </c>
      <c r="AN64" s="102">
        <f>SUMIFS(Datos!$S:$S,Datos!$A:$A,AN$1,Datos!$F:$F,$A64)</f>
        <v>0</v>
      </c>
      <c r="AO64" s="102">
        <f>SUMIFS(Datos!$S:$S,Datos!$F:$F,$A64,Datos!$C:$C,AO$1,Datos!$A:$A,$AN$1)</f>
        <v>0</v>
      </c>
      <c r="AP64" s="102">
        <f>SUMIFS(Datos!$S:$S,Datos!$F:$F,$A64,Datos!$C:$C,AP$1,Datos!$A:$A,$AN$1)</f>
        <v>0</v>
      </c>
      <c r="AQ64" s="102">
        <f>SUMIFS(Datos!$S:$S,Datos!$F:$F,$A64,Datos!$C:$C,AQ$1,Datos!$A:$A,$AN$1)</f>
        <v>0</v>
      </c>
      <c r="AR64" s="102">
        <f>SUMIFS(Datos!$S:$S,Datos!$F:$F,$A64,Datos!$C:$C,AR$1,Datos!$A:$A,$AN$1)</f>
        <v>0</v>
      </c>
      <c r="AT64" s="102">
        <f>SUMIFS(Datos!$M:$M,Datos!$A:$A,AN$1,Datos!$F:$F,$A64)</f>
        <v>0</v>
      </c>
      <c r="AU64" s="102">
        <f>SUMIFS(Datos!$R:$R,Datos!$A:$A,AN$1,Datos!$F:$F,$A64)</f>
        <v>0</v>
      </c>
      <c r="AW64" s="102">
        <f>SUMIFS(Datos!$M:$M,Datos!$F:$F,$A64,Datos!$A:$A,$AN$1,Datos!$C:$C,AO$1)</f>
        <v>0</v>
      </c>
      <c r="AX64" s="102">
        <f>SUMIFS(Datos!$M:$M,Datos!$F:$F,$A64,Datos!$A:$A,$AN$1,Datos!$C:$C,AP$1)</f>
        <v>0</v>
      </c>
      <c r="AY64" s="102">
        <f>SUMIFS(Datos!$M:$M,Datos!$F:$F,$A64,Datos!$A:$A,$AN$1,Datos!$C:$C,AQ$1)</f>
        <v>0</v>
      </c>
      <c r="AZ64" s="102">
        <f>SUMIFS(Datos!$M:$M,Datos!$F:$F,$A64,Datos!$A:$A,$AN$1,Datos!$C:$C,AR$1)</f>
        <v>0</v>
      </c>
      <c r="BA64" s="102"/>
      <c r="BB64" s="438">
        <f>SUMIFS(Datos!$R:$R,Datos!$F:$F,$A64,Datos!$A:$A,$AN$1,Datos!$C:$C,AO$1)</f>
        <v>0</v>
      </c>
      <c r="BC64" s="438">
        <f>SUMIFS(Datos!$R:$R,Datos!$F:$F,$A64,Datos!$A:$A,$AN$1,Datos!$C:$C,AP$1)</f>
        <v>0</v>
      </c>
      <c r="BD64" s="438">
        <f>SUMIFS(Datos!$R:$R,Datos!$F:$F,$A64,Datos!$A:$A,$AN$1,Datos!$C:$C,AQ$1)</f>
        <v>0</v>
      </c>
      <c r="BE64" s="438">
        <f>SUMIFS(Datos!$R:$R,Datos!$F:$F,$A64,Datos!$A:$A,$AN$1,Datos!$C:$C,AR$1)</f>
        <v>0</v>
      </c>
    </row>
    <row r="65" spans="1:57" x14ac:dyDescent="0.25">
      <c r="A65" s="36"/>
      <c r="B65" s="36"/>
      <c r="C65" s="36"/>
      <c r="D65" s="284"/>
      <c r="E65" s="36"/>
      <c r="F65" s="36"/>
      <c r="G65" s="408"/>
      <c r="H65" s="36"/>
      <c r="I65" s="36"/>
      <c r="J65" s="36"/>
      <c r="K65" s="36"/>
      <c r="M65" s="353">
        <f>SUMIFS(Datos!$S:$S,Datos!$F:$F,$A65,Datos!$V:$V,M$1,Datos!$A:$A,$Q$1)</f>
        <v>0</v>
      </c>
      <c r="N65" s="353">
        <f>SUMIFS(Datos!$S:$S,Datos!$F:$F,$A65,Datos!$V:$V,N$1,Datos!$A:$A,$Q$1)</f>
        <v>0</v>
      </c>
      <c r="O65" s="353">
        <f>SUMIFS(Datos!$S:$S,Datos!$F:$F,$A65,Datos!$V:$V,O$1,Datos!$A:$A,$Q$1)</f>
        <v>0</v>
      </c>
      <c r="P65" s="353">
        <f>SUMIFS(Datos!$S:$S,Datos!$F:$F,$A65,Datos!$V:$V,P$1,Datos!$A:$A,$Q$1)</f>
        <v>0</v>
      </c>
      <c r="Q65" s="353">
        <f>SUMIFS(Datos!$S:$S,Datos!$A:$A,Q$1,Datos!$F:$F,$A65)</f>
        <v>0</v>
      </c>
      <c r="R65" s="353">
        <f>SUMIFS(Datos!$S:$S,Datos!$F:$F,$A65,Datos!$C:$C,R$1,Datos!$A:$A,$Q$1)</f>
        <v>0</v>
      </c>
      <c r="S65" s="353">
        <f>SUMIFS(Datos!$S:$S,Datos!$F:$F,$A65,Datos!$C:$C,S$1,Datos!$A:$A,$Q$1)</f>
        <v>0</v>
      </c>
      <c r="T65" s="353">
        <f>SUMIFS(Datos!$S:$S,Datos!$F:$F,$A65,Datos!$C:$C,T$1,Datos!$A:$A,$Q$1)</f>
        <v>0</v>
      </c>
      <c r="U65" s="353">
        <f>SUMIFS(Datos!$S:$S,Datos!$F:$F,$A65,Datos!$C:$C,U$1,Datos!$A:$A,$Q$1)</f>
        <v>0</v>
      </c>
      <c r="V65" s="352"/>
      <c r="W65" s="353">
        <f>SUMIFS(Datos!M:M,Datos!A:A,Q$1,Datos!F:F,A65)</f>
        <v>0</v>
      </c>
      <c r="X65" s="444">
        <f>SUMIFS(Datos!R:R,Datos!A:A,Q$1,Datos!F:F,A65)</f>
        <v>0</v>
      </c>
      <c r="Y65" s="442"/>
      <c r="Z65" s="353">
        <f>SUMIFS(Datos!$M:$M,Datos!$F:$F,$A65,Datos!$A:$A,$Q$1,Datos!$C:$C,R$1)</f>
        <v>0</v>
      </c>
      <c r="AA65" s="353">
        <f>SUMIFS(Datos!$M:$M,Datos!$F:$F,$A65,Datos!$A:$A,$Q$1,Datos!$C:$C,S$1)</f>
        <v>0</v>
      </c>
      <c r="AB65" s="353">
        <f>SUMIFS(Datos!$M:$M,Datos!$F:$F,$A65,Datos!$A:$A,$Q$1,Datos!$C:$C,T$1)</f>
        <v>0</v>
      </c>
      <c r="AC65" s="353">
        <f>SUMIFS(Datos!$M:$M,Datos!$F:$F,$A65,Datos!$A:$A,$Q$1,Datos!$C:$C,U$1)</f>
        <v>0</v>
      </c>
      <c r="AD65" s="353"/>
      <c r="AE65" s="444">
        <f>SUMIFS(Datos!$R:$R,Datos!$F:$F,$A65,Datos!$A:$A,$Q$1,Datos!$C:$C,R$1)</f>
        <v>0</v>
      </c>
      <c r="AF65" s="444">
        <f>SUMIFS(Datos!$R:$R,Datos!$F:$F,$A65,Datos!$A:$A,$Q$1,Datos!$C:$C,S$1)</f>
        <v>0</v>
      </c>
      <c r="AG65" s="444">
        <f>SUMIFS(Datos!$R:$R,Datos!$F:$F,$A65,Datos!$A:$A,$Q$1,Datos!$C:$C,T$1)</f>
        <v>0</v>
      </c>
      <c r="AH65" s="444">
        <f>SUMIFS(Datos!$R:$R,Datos!$F:$F,$A65,Datos!$A:$A,$Q$1,Datos!$C:$C,U$1)</f>
        <v>0</v>
      </c>
      <c r="AI65" s="351"/>
      <c r="AJ65" s="102">
        <f>SUMIFS(Datos!$S:$S,Datos!$F:$F,$A65,Datos!$V:$V,AJ$1,Datos!$A:$A,$AN$1)</f>
        <v>0</v>
      </c>
      <c r="AK65" s="102">
        <f>SUMIFS(Datos!$S:$S,Datos!$F:$F,$A65,Datos!$V:$V,AK$1,Datos!$A:$A,$AN$1)</f>
        <v>0</v>
      </c>
      <c r="AL65" s="102">
        <f>SUMIFS(Datos!$S:$S,Datos!$F:$F,$A65,Datos!$V:$V,AL$1,Datos!$A:$A,$AN$1)</f>
        <v>0</v>
      </c>
      <c r="AM65" s="102">
        <f>SUMIFS(Datos!$S:$S,Datos!$F:$F,$A65,Datos!$V:$V,AM$1,Datos!$A:$A,$AN$1)</f>
        <v>0</v>
      </c>
      <c r="AN65" s="102">
        <f>SUMIFS(Datos!$S:$S,Datos!$A:$A,AN$1,Datos!$F:$F,$A65)</f>
        <v>0</v>
      </c>
      <c r="AO65" s="102">
        <f>SUMIFS(Datos!$S:$S,Datos!$F:$F,$A65,Datos!$C:$C,AO$1,Datos!$A:$A,$AN$1)</f>
        <v>0</v>
      </c>
      <c r="AP65" s="102">
        <f>SUMIFS(Datos!$S:$S,Datos!$F:$F,$A65,Datos!$C:$C,AP$1,Datos!$A:$A,$AN$1)</f>
        <v>0</v>
      </c>
      <c r="AQ65" s="102">
        <f>SUMIFS(Datos!$S:$S,Datos!$F:$F,$A65,Datos!$C:$C,AQ$1,Datos!$A:$A,$AN$1)</f>
        <v>0</v>
      </c>
      <c r="AR65" s="102">
        <f>SUMIFS(Datos!$S:$S,Datos!$F:$F,$A65,Datos!$C:$C,AR$1,Datos!$A:$A,$AN$1)</f>
        <v>0</v>
      </c>
      <c r="AT65" s="102">
        <f>SUMIFS(Datos!$M:$M,Datos!$A:$A,AN$1,Datos!$F:$F,$A65)</f>
        <v>0</v>
      </c>
      <c r="AU65" s="102">
        <f>SUMIFS(Datos!$R:$R,Datos!$A:$A,AN$1,Datos!$F:$F,$A65)</f>
        <v>0</v>
      </c>
      <c r="AW65" s="102">
        <f>SUMIFS(Datos!$M:$M,Datos!$F:$F,$A65,Datos!$A:$A,$AN$1,Datos!$C:$C,AO$1)</f>
        <v>0</v>
      </c>
      <c r="AX65" s="102">
        <f>SUMIFS(Datos!$M:$M,Datos!$F:$F,$A65,Datos!$A:$A,$AN$1,Datos!$C:$C,AP$1)</f>
        <v>0</v>
      </c>
      <c r="AY65" s="102">
        <f>SUMIFS(Datos!$M:$M,Datos!$F:$F,$A65,Datos!$A:$A,$AN$1,Datos!$C:$C,AQ$1)</f>
        <v>0</v>
      </c>
      <c r="AZ65" s="102">
        <f>SUMIFS(Datos!$M:$M,Datos!$F:$F,$A65,Datos!$A:$A,$AN$1,Datos!$C:$C,AR$1)</f>
        <v>0</v>
      </c>
      <c r="BA65" s="102"/>
      <c r="BB65" s="438">
        <f>SUMIFS(Datos!$R:$R,Datos!$F:$F,$A65,Datos!$A:$A,$AN$1,Datos!$C:$C,AO$1)</f>
        <v>0</v>
      </c>
      <c r="BC65" s="438">
        <f>SUMIFS(Datos!$R:$R,Datos!$F:$F,$A65,Datos!$A:$A,$AN$1,Datos!$C:$C,AP$1)</f>
        <v>0</v>
      </c>
      <c r="BD65" s="438">
        <f>SUMIFS(Datos!$R:$R,Datos!$F:$F,$A65,Datos!$A:$A,$AN$1,Datos!$C:$C,AQ$1)</f>
        <v>0</v>
      </c>
      <c r="BE65" s="438">
        <f>SUMIFS(Datos!$R:$R,Datos!$F:$F,$A65,Datos!$A:$A,$AN$1,Datos!$C:$C,AR$1)</f>
        <v>0</v>
      </c>
    </row>
    <row r="66" spans="1:57" x14ac:dyDescent="0.25">
      <c r="A66" s="36"/>
      <c r="B66" s="36"/>
      <c r="C66" s="36"/>
      <c r="D66" s="284"/>
      <c r="E66" s="36"/>
      <c r="F66" s="36"/>
      <c r="G66" s="408"/>
      <c r="H66" s="36"/>
      <c r="I66" s="36"/>
      <c r="J66" s="36"/>
      <c r="K66" s="36"/>
      <c r="M66" s="353">
        <f>SUMIFS(Datos!$S:$S,Datos!$F:$F,$A66,Datos!$V:$V,M$1,Datos!$A:$A,$Q$1)</f>
        <v>0</v>
      </c>
      <c r="N66" s="353">
        <f>SUMIFS(Datos!$S:$S,Datos!$F:$F,$A66,Datos!$V:$V,N$1,Datos!$A:$A,$Q$1)</f>
        <v>0</v>
      </c>
      <c r="O66" s="353">
        <f>SUMIFS(Datos!$S:$S,Datos!$F:$F,$A66,Datos!$V:$V,O$1,Datos!$A:$A,$Q$1)</f>
        <v>0</v>
      </c>
      <c r="P66" s="353">
        <f>SUMIFS(Datos!$S:$S,Datos!$F:$F,$A66,Datos!$V:$V,P$1,Datos!$A:$A,$Q$1)</f>
        <v>0</v>
      </c>
      <c r="Q66" s="353">
        <f>SUMIFS(Datos!$S:$S,Datos!$A:$A,Q$1,Datos!$F:$F,$A66)</f>
        <v>0</v>
      </c>
      <c r="R66" s="353">
        <f>SUMIFS(Datos!$S:$S,Datos!$F:$F,$A66,Datos!$C:$C,R$1,Datos!$A:$A,$Q$1)</f>
        <v>0</v>
      </c>
      <c r="S66" s="353">
        <f>SUMIFS(Datos!$S:$S,Datos!$F:$F,$A66,Datos!$C:$C,S$1,Datos!$A:$A,$Q$1)</f>
        <v>0</v>
      </c>
      <c r="T66" s="353">
        <f>SUMIFS(Datos!$S:$S,Datos!$F:$F,$A66,Datos!$C:$C,T$1,Datos!$A:$A,$Q$1)</f>
        <v>0</v>
      </c>
      <c r="U66" s="353">
        <f>SUMIFS(Datos!$S:$S,Datos!$F:$F,$A66,Datos!$C:$C,U$1,Datos!$A:$A,$Q$1)</f>
        <v>0</v>
      </c>
      <c r="V66" s="352"/>
      <c r="W66" s="353">
        <f>SUMIFS(Datos!M:M,Datos!A:A,Q$1,Datos!F:F,A66)</f>
        <v>0</v>
      </c>
      <c r="X66" s="444">
        <f>SUMIFS(Datos!R:R,Datos!A:A,Q$1,Datos!F:F,A66)</f>
        <v>0</v>
      </c>
      <c r="Y66" s="442"/>
      <c r="Z66" s="353">
        <f>SUMIFS(Datos!$M:$M,Datos!$F:$F,$A66,Datos!$A:$A,$Q$1,Datos!$C:$C,R$1)</f>
        <v>0</v>
      </c>
      <c r="AA66" s="353">
        <f>SUMIFS(Datos!$M:$M,Datos!$F:$F,$A66,Datos!$A:$A,$Q$1,Datos!$C:$C,S$1)</f>
        <v>0</v>
      </c>
      <c r="AB66" s="353">
        <f>SUMIFS(Datos!$M:$M,Datos!$F:$F,$A66,Datos!$A:$A,$Q$1,Datos!$C:$C,T$1)</f>
        <v>0</v>
      </c>
      <c r="AC66" s="353">
        <f>SUMIFS(Datos!$M:$M,Datos!$F:$F,$A66,Datos!$A:$A,$Q$1,Datos!$C:$C,U$1)</f>
        <v>0</v>
      </c>
      <c r="AD66" s="353"/>
      <c r="AE66" s="444">
        <f>SUMIFS(Datos!$R:$R,Datos!$F:$F,$A66,Datos!$A:$A,$Q$1,Datos!$C:$C,R$1)</f>
        <v>0</v>
      </c>
      <c r="AF66" s="444">
        <f>SUMIFS(Datos!$R:$R,Datos!$F:$F,$A66,Datos!$A:$A,$Q$1,Datos!$C:$C,S$1)</f>
        <v>0</v>
      </c>
      <c r="AG66" s="444">
        <f>SUMIFS(Datos!$R:$R,Datos!$F:$F,$A66,Datos!$A:$A,$Q$1,Datos!$C:$C,T$1)</f>
        <v>0</v>
      </c>
      <c r="AH66" s="444">
        <f>SUMIFS(Datos!$R:$R,Datos!$F:$F,$A66,Datos!$A:$A,$Q$1,Datos!$C:$C,U$1)</f>
        <v>0</v>
      </c>
      <c r="AI66" s="351"/>
      <c r="AJ66" s="102">
        <f>SUMIFS(Datos!$S:$S,Datos!$F:$F,$A66,Datos!$V:$V,AJ$1,Datos!$A:$A,$AN$1)</f>
        <v>0</v>
      </c>
      <c r="AK66" s="102">
        <f>SUMIFS(Datos!$S:$S,Datos!$F:$F,$A66,Datos!$V:$V,AK$1,Datos!$A:$A,$AN$1)</f>
        <v>0</v>
      </c>
      <c r="AL66" s="102">
        <f>SUMIFS(Datos!$S:$S,Datos!$F:$F,$A66,Datos!$V:$V,AL$1,Datos!$A:$A,$AN$1)</f>
        <v>0</v>
      </c>
      <c r="AM66" s="102">
        <f>SUMIFS(Datos!$S:$S,Datos!$F:$F,$A66,Datos!$V:$V,AM$1,Datos!$A:$A,$AN$1)</f>
        <v>0</v>
      </c>
      <c r="AN66" s="102">
        <f>SUMIFS(Datos!$S:$S,Datos!$A:$A,AN$1,Datos!$F:$F,$A66)</f>
        <v>0</v>
      </c>
      <c r="AO66" s="102">
        <f>SUMIFS(Datos!$S:$S,Datos!$F:$F,$A66,Datos!$C:$C,AO$1,Datos!$A:$A,$AN$1)</f>
        <v>0</v>
      </c>
      <c r="AP66" s="102">
        <f>SUMIFS(Datos!$S:$S,Datos!$F:$F,$A66,Datos!$C:$C,AP$1,Datos!$A:$A,$AN$1)</f>
        <v>0</v>
      </c>
      <c r="AQ66" s="102">
        <f>SUMIFS(Datos!$S:$S,Datos!$F:$F,$A66,Datos!$C:$C,AQ$1,Datos!$A:$A,$AN$1)</f>
        <v>0</v>
      </c>
      <c r="AR66" s="102">
        <f>SUMIFS(Datos!$S:$S,Datos!$F:$F,$A66,Datos!$C:$C,AR$1,Datos!$A:$A,$AN$1)</f>
        <v>0</v>
      </c>
      <c r="AT66" s="102">
        <f>SUMIFS(Datos!$M:$M,Datos!$A:$A,AN$1,Datos!$F:$F,$A66)</f>
        <v>0</v>
      </c>
      <c r="AU66" s="102">
        <f>SUMIFS(Datos!$R:$R,Datos!$A:$A,AN$1,Datos!$F:$F,$A66)</f>
        <v>0</v>
      </c>
      <c r="AW66" s="102">
        <f>SUMIFS(Datos!$M:$M,Datos!$F:$F,$A66,Datos!$A:$A,$AN$1,Datos!$C:$C,AO$1)</f>
        <v>0</v>
      </c>
      <c r="AX66" s="102">
        <f>SUMIFS(Datos!$M:$M,Datos!$F:$F,$A66,Datos!$A:$A,$AN$1,Datos!$C:$C,AP$1)</f>
        <v>0</v>
      </c>
      <c r="AY66" s="102">
        <f>SUMIFS(Datos!$M:$M,Datos!$F:$F,$A66,Datos!$A:$A,$AN$1,Datos!$C:$C,AQ$1)</f>
        <v>0</v>
      </c>
      <c r="AZ66" s="102">
        <f>SUMIFS(Datos!$M:$M,Datos!$F:$F,$A66,Datos!$A:$A,$AN$1,Datos!$C:$C,AR$1)</f>
        <v>0</v>
      </c>
      <c r="BA66" s="102"/>
      <c r="BB66" s="438">
        <f>SUMIFS(Datos!$R:$R,Datos!$F:$F,$A66,Datos!$A:$A,$AN$1,Datos!$C:$C,AO$1)</f>
        <v>0</v>
      </c>
      <c r="BC66" s="438">
        <f>SUMIFS(Datos!$R:$R,Datos!$F:$F,$A66,Datos!$A:$A,$AN$1,Datos!$C:$C,AP$1)</f>
        <v>0</v>
      </c>
      <c r="BD66" s="438">
        <f>SUMIFS(Datos!$R:$R,Datos!$F:$F,$A66,Datos!$A:$A,$AN$1,Datos!$C:$C,AQ$1)</f>
        <v>0</v>
      </c>
      <c r="BE66" s="438">
        <f>SUMIFS(Datos!$R:$R,Datos!$F:$F,$A66,Datos!$A:$A,$AN$1,Datos!$C:$C,AR$1)</f>
        <v>0</v>
      </c>
    </row>
    <row r="67" spans="1:57" x14ac:dyDescent="0.25">
      <c r="A67" s="36"/>
      <c r="B67" s="36"/>
      <c r="C67" s="36"/>
      <c r="D67" s="284"/>
      <c r="E67" s="36"/>
      <c r="F67" s="36"/>
      <c r="G67" s="408"/>
      <c r="H67" s="36"/>
      <c r="I67" s="36"/>
      <c r="J67" s="36"/>
      <c r="K67" s="36"/>
      <c r="M67" s="353">
        <f>SUMIFS(Datos!$S:$S,Datos!$F:$F,$A67,Datos!$V:$V,M$1,Datos!$A:$A,$Q$1)</f>
        <v>0</v>
      </c>
      <c r="N67" s="353">
        <f>SUMIFS(Datos!$S:$S,Datos!$F:$F,$A67,Datos!$V:$V,N$1,Datos!$A:$A,$Q$1)</f>
        <v>0</v>
      </c>
      <c r="O67" s="353">
        <f>SUMIFS(Datos!$S:$S,Datos!$F:$F,$A67,Datos!$V:$V,O$1,Datos!$A:$A,$Q$1)</f>
        <v>0</v>
      </c>
      <c r="P67" s="353">
        <f>SUMIFS(Datos!$S:$S,Datos!$F:$F,$A67,Datos!$V:$V,P$1,Datos!$A:$A,$Q$1)</f>
        <v>0</v>
      </c>
      <c r="Q67" s="353">
        <f>SUMIFS(Datos!$S:$S,Datos!$A:$A,Q$1,Datos!$F:$F,$A67)</f>
        <v>0</v>
      </c>
      <c r="R67" s="353">
        <f>SUMIFS(Datos!$S:$S,Datos!$F:$F,$A67,Datos!$C:$C,R$1,Datos!$A:$A,$Q$1)</f>
        <v>0</v>
      </c>
      <c r="S67" s="353">
        <f>SUMIFS(Datos!$S:$S,Datos!$F:$F,$A67,Datos!$C:$C,S$1,Datos!$A:$A,$Q$1)</f>
        <v>0</v>
      </c>
      <c r="T67" s="353">
        <f>SUMIFS(Datos!$S:$S,Datos!$F:$F,$A67,Datos!$C:$C,T$1,Datos!$A:$A,$Q$1)</f>
        <v>0</v>
      </c>
      <c r="U67" s="353">
        <f>SUMIFS(Datos!$S:$S,Datos!$F:$F,$A67,Datos!$C:$C,U$1,Datos!$A:$A,$Q$1)</f>
        <v>0</v>
      </c>
      <c r="V67" s="352"/>
      <c r="W67" s="353">
        <f>SUMIFS(Datos!M:M,Datos!A:A,Q$1,Datos!F:F,A67)</f>
        <v>0</v>
      </c>
      <c r="X67" s="444">
        <f>SUMIFS(Datos!R:R,Datos!A:A,Q$1,Datos!F:F,A67)</f>
        <v>0</v>
      </c>
      <c r="Y67" s="442"/>
      <c r="Z67" s="353">
        <f>SUMIFS(Datos!$M:$M,Datos!$F:$F,$A67,Datos!$A:$A,$Q$1,Datos!$C:$C,R$1)</f>
        <v>0</v>
      </c>
      <c r="AA67" s="353">
        <f>SUMIFS(Datos!$M:$M,Datos!$F:$F,$A67,Datos!$A:$A,$Q$1,Datos!$C:$C,S$1)</f>
        <v>0</v>
      </c>
      <c r="AB67" s="353">
        <f>SUMIFS(Datos!$M:$M,Datos!$F:$F,$A67,Datos!$A:$A,$Q$1,Datos!$C:$C,T$1)</f>
        <v>0</v>
      </c>
      <c r="AC67" s="353">
        <f>SUMIFS(Datos!$M:$M,Datos!$F:$F,$A67,Datos!$A:$A,$Q$1,Datos!$C:$C,U$1)</f>
        <v>0</v>
      </c>
      <c r="AD67" s="353"/>
      <c r="AE67" s="444">
        <f>SUMIFS(Datos!$R:$R,Datos!$F:$F,$A67,Datos!$A:$A,$Q$1,Datos!$C:$C,R$1)</f>
        <v>0</v>
      </c>
      <c r="AF67" s="444">
        <f>SUMIFS(Datos!$R:$R,Datos!$F:$F,$A67,Datos!$A:$A,$Q$1,Datos!$C:$C,S$1)</f>
        <v>0</v>
      </c>
      <c r="AG67" s="444">
        <f>SUMIFS(Datos!$R:$R,Datos!$F:$F,$A67,Datos!$A:$A,$Q$1,Datos!$C:$C,T$1)</f>
        <v>0</v>
      </c>
      <c r="AH67" s="444">
        <f>SUMIFS(Datos!$R:$R,Datos!$F:$F,$A67,Datos!$A:$A,$Q$1,Datos!$C:$C,U$1)</f>
        <v>0</v>
      </c>
      <c r="AI67" s="351"/>
      <c r="AJ67" s="102">
        <f>SUMIFS(Datos!$S:$S,Datos!$F:$F,$A67,Datos!$V:$V,AJ$1,Datos!$A:$A,$AN$1)</f>
        <v>0</v>
      </c>
      <c r="AK67" s="102">
        <f>SUMIFS(Datos!$S:$S,Datos!$F:$F,$A67,Datos!$V:$V,AK$1,Datos!$A:$A,$AN$1)</f>
        <v>0</v>
      </c>
      <c r="AL67" s="102">
        <f>SUMIFS(Datos!$S:$S,Datos!$F:$F,$A67,Datos!$V:$V,AL$1,Datos!$A:$A,$AN$1)</f>
        <v>0</v>
      </c>
      <c r="AM67" s="102">
        <f>SUMIFS(Datos!$S:$S,Datos!$F:$F,$A67,Datos!$V:$V,AM$1,Datos!$A:$A,$AN$1)</f>
        <v>0</v>
      </c>
      <c r="AN67" s="102">
        <f>SUMIFS(Datos!$S:$S,Datos!$A:$A,AN$1,Datos!$F:$F,$A67)</f>
        <v>0</v>
      </c>
      <c r="AO67" s="102">
        <f>SUMIFS(Datos!$S:$S,Datos!$F:$F,$A67,Datos!$C:$C,AO$1,Datos!$A:$A,$AN$1)</f>
        <v>0</v>
      </c>
      <c r="AP67" s="102">
        <f>SUMIFS(Datos!$S:$S,Datos!$F:$F,$A67,Datos!$C:$C,AP$1,Datos!$A:$A,$AN$1)</f>
        <v>0</v>
      </c>
      <c r="AQ67" s="102">
        <f>SUMIFS(Datos!$S:$S,Datos!$F:$F,$A67,Datos!$C:$C,AQ$1,Datos!$A:$A,$AN$1)</f>
        <v>0</v>
      </c>
      <c r="AR67" s="102">
        <f>SUMIFS(Datos!$S:$S,Datos!$F:$F,$A67,Datos!$C:$C,AR$1,Datos!$A:$A,$AN$1)</f>
        <v>0</v>
      </c>
      <c r="AT67" s="102">
        <f>SUMIFS(Datos!$M:$M,Datos!$A:$A,AN$1,Datos!$F:$F,$A67)</f>
        <v>0</v>
      </c>
      <c r="AU67" s="102">
        <f>SUMIFS(Datos!$R:$R,Datos!$A:$A,AN$1,Datos!$F:$F,$A67)</f>
        <v>0</v>
      </c>
      <c r="AW67" s="102">
        <f>SUMIFS(Datos!$M:$M,Datos!$F:$F,$A67,Datos!$A:$A,$AN$1,Datos!$C:$C,AO$1)</f>
        <v>0</v>
      </c>
      <c r="AX67" s="102">
        <f>SUMIFS(Datos!$M:$M,Datos!$F:$F,$A67,Datos!$A:$A,$AN$1,Datos!$C:$C,AP$1)</f>
        <v>0</v>
      </c>
      <c r="AY67" s="102">
        <f>SUMIFS(Datos!$M:$M,Datos!$F:$F,$A67,Datos!$A:$A,$AN$1,Datos!$C:$C,AQ$1)</f>
        <v>0</v>
      </c>
      <c r="AZ67" s="102">
        <f>SUMIFS(Datos!$M:$M,Datos!$F:$F,$A67,Datos!$A:$A,$AN$1,Datos!$C:$C,AR$1)</f>
        <v>0</v>
      </c>
      <c r="BA67" s="102"/>
      <c r="BB67" s="438">
        <f>SUMIFS(Datos!$R:$R,Datos!$F:$F,$A67,Datos!$A:$A,$AN$1,Datos!$C:$C,AO$1)</f>
        <v>0</v>
      </c>
      <c r="BC67" s="438">
        <f>SUMIFS(Datos!$R:$R,Datos!$F:$F,$A67,Datos!$A:$A,$AN$1,Datos!$C:$C,AP$1)</f>
        <v>0</v>
      </c>
      <c r="BD67" s="438">
        <f>SUMIFS(Datos!$R:$R,Datos!$F:$F,$A67,Datos!$A:$A,$AN$1,Datos!$C:$C,AQ$1)</f>
        <v>0</v>
      </c>
      <c r="BE67" s="438">
        <f>SUMIFS(Datos!$R:$R,Datos!$F:$F,$A67,Datos!$A:$A,$AN$1,Datos!$C:$C,AR$1)</f>
        <v>0</v>
      </c>
    </row>
    <row r="68" spans="1:57" x14ac:dyDescent="0.25">
      <c r="A68" s="36"/>
      <c r="B68" s="36"/>
      <c r="C68" s="36"/>
      <c r="D68" s="284"/>
      <c r="E68" s="36"/>
      <c r="F68" s="36"/>
      <c r="G68" s="408"/>
      <c r="H68" s="36"/>
      <c r="I68" s="36"/>
      <c r="J68" s="36"/>
      <c r="K68" s="36"/>
      <c r="M68" s="353">
        <f>SUMIFS(Datos!$S:$S,Datos!$F:$F,$A68,Datos!$V:$V,M$1,Datos!$A:$A,$Q$1)</f>
        <v>0</v>
      </c>
      <c r="N68" s="353">
        <f>SUMIFS(Datos!$S:$S,Datos!$F:$F,$A68,Datos!$V:$V,N$1,Datos!$A:$A,$Q$1)</f>
        <v>0</v>
      </c>
      <c r="O68" s="353">
        <f>SUMIFS(Datos!$S:$S,Datos!$F:$F,$A68,Datos!$V:$V,O$1,Datos!$A:$A,$Q$1)</f>
        <v>0</v>
      </c>
      <c r="P68" s="353">
        <f>SUMIFS(Datos!$S:$S,Datos!$F:$F,$A68,Datos!$V:$V,P$1,Datos!$A:$A,$Q$1)</f>
        <v>0</v>
      </c>
      <c r="Q68" s="353">
        <f>SUMIFS(Datos!$S:$S,Datos!$A:$A,Q$1,Datos!$F:$F,$A68)</f>
        <v>0</v>
      </c>
      <c r="R68" s="353">
        <f>SUMIFS(Datos!$S:$S,Datos!$F:$F,$A68,Datos!$C:$C,R$1,Datos!$A:$A,$Q$1)</f>
        <v>0</v>
      </c>
      <c r="S68" s="353">
        <f>SUMIFS(Datos!$S:$S,Datos!$F:$F,$A68,Datos!$C:$C,S$1,Datos!$A:$A,$Q$1)</f>
        <v>0</v>
      </c>
      <c r="T68" s="353">
        <f>SUMIFS(Datos!$S:$S,Datos!$F:$F,$A68,Datos!$C:$C,T$1,Datos!$A:$A,$Q$1)</f>
        <v>0</v>
      </c>
      <c r="U68" s="353">
        <f>SUMIFS(Datos!$S:$S,Datos!$F:$F,$A68,Datos!$C:$C,U$1,Datos!$A:$A,$Q$1)</f>
        <v>0</v>
      </c>
      <c r="V68" s="352"/>
      <c r="W68" s="353">
        <f>SUMIFS(Datos!M:M,Datos!A:A,Q$1,Datos!F:F,A68)</f>
        <v>0</v>
      </c>
      <c r="X68" s="444">
        <f>SUMIFS(Datos!R:R,Datos!A:A,Q$1,Datos!F:F,A68)</f>
        <v>0</v>
      </c>
      <c r="Y68" s="442"/>
      <c r="Z68" s="353">
        <f>SUMIFS(Datos!$M:$M,Datos!$F:$F,$A68,Datos!$A:$A,$Q$1,Datos!$C:$C,R$1)</f>
        <v>0</v>
      </c>
      <c r="AA68" s="353">
        <f>SUMIFS(Datos!$M:$M,Datos!$F:$F,$A68,Datos!$A:$A,$Q$1,Datos!$C:$C,S$1)</f>
        <v>0</v>
      </c>
      <c r="AB68" s="353">
        <f>SUMIFS(Datos!$M:$M,Datos!$F:$F,$A68,Datos!$A:$A,$Q$1,Datos!$C:$C,T$1)</f>
        <v>0</v>
      </c>
      <c r="AC68" s="353">
        <f>SUMIFS(Datos!$M:$M,Datos!$F:$F,$A68,Datos!$A:$A,$Q$1,Datos!$C:$C,U$1)</f>
        <v>0</v>
      </c>
      <c r="AD68" s="353"/>
      <c r="AE68" s="444">
        <f>SUMIFS(Datos!$R:$R,Datos!$F:$F,$A68,Datos!$A:$A,$Q$1,Datos!$C:$C,R$1)</f>
        <v>0</v>
      </c>
      <c r="AF68" s="444">
        <f>SUMIFS(Datos!$R:$R,Datos!$F:$F,$A68,Datos!$A:$A,$Q$1,Datos!$C:$C,S$1)</f>
        <v>0</v>
      </c>
      <c r="AG68" s="444">
        <f>SUMIFS(Datos!$R:$R,Datos!$F:$F,$A68,Datos!$A:$A,$Q$1,Datos!$C:$C,T$1)</f>
        <v>0</v>
      </c>
      <c r="AH68" s="444">
        <f>SUMIFS(Datos!$R:$R,Datos!$F:$F,$A68,Datos!$A:$A,$Q$1,Datos!$C:$C,U$1)</f>
        <v>0</v>
      </c>
      <c r="AI68" s="351"/>
      <c r="AJ68" s="102">
        <f>SUMIFS(Datos!$S:$S,Datos!$F:$F,$A68,Datos!$V:$V,AJ$1,Datos!$A:$A,$AN$1)</f>
        <v>0</v>
      </c>
      <c r="AK68" s="102">
        <f>SUMIFS(Datos!$S:$S,Datos!$F:$F,$A68,Datos!$V:$V,AK$1,Datos!$A:$A,$AN$1)</f>
        <v>0</v>
      </c>
      <c r="AL68" s="102">
        <f>SUMIFS(Datos!$S:$S,Datos!$F:$F,$A68,Datos!$V:$V,AL$1,Datos!$A:$A,$AN$1)</f>
        <v>0</v>
      </c>
      <c r="AM68" s="102">
        <f>SUMIFS(Datos!$S:$S,Datos!$F:$F,$A68,Datos!$V:$V,AM$1,Datos!$A:$A,$AN$1)</f>
        <v>0</v>
      </c>
      <c r="AN68" s="102">
        <f>SUMIFS(Datos!$S:$S,Datos!$A:$A,AN$1,Datos!$F:$F,$A68)</f>
        <v>0</v>
      </c>
      <c r="AO68" s="102">
        <f>SUMIFS(Datos!$S:$S,Datos!$F:$F,$A68,Datos!$C:$C,AO$1,Datos!$A:$A,$AN$1)</f>
        <v>0</v>
      </c>
      <c r="AP68" s="102">
        <f>SUMIFS(Datos!$S:$S,Datos!$F:$F,$A68,Datos!$C:$C,AP$1,Datos!$A:$A,$AN$1)</f>
        <v>0</v>
      </c>
      <c r="AQ68" s="102">
        <f>SUMIFS(Datos!$S:$S,Datos!$F:$F,$A68,Datos!$C:$C,AQ$1,Datos!$A:$A,$AN$1)</f>
        <v>0</v>
      </c>
      <c r="AR68" s="102">
        <f>SUMIFS(Datos!$S:$S,Datos!$F:$F,$A68,Datos!$C:$C,AR$1,Datos!$A:$A,$AN$1)</f>
        <v>0</v>
      </c>
      <c r="AT68" s="102">
        <f>SUMIFS(Datos!$M:$M,Datos!$A:$A,AN$1,Datos!$F:$F,$A68)</f>
        <v>0</v>
      </c>
      <c r="AU68" s="102">
        <f>SUMIFS(Datos!$R:$R,Datos!$A:$A,AN$1,Datos!$F:$F,$A68)</f>
        <v>0</v>
      </c>
      <c r="AW68" s="102">
        <f>SUMIFS(Datos!$M:$M,Datos!$F:$F,$A68,Datos!$A:$A,$AN$1,Datos!$C:$C,AO$1)</f>
        <v>0</v>
      </c>
      <c r="AX68" s="102">
        <f>SUMIFS(Datos!$M:$M,Datos!$F:$F,$A68,Datos!$A:$A,$AN$1,Datos!$C:$C,AP$1)</f>
        <v>0</v>
      </c>
      <c r="AY68" s="102">
        <f>SUMIFS(Datos!$M:$M,Datos!$F:$F,$A68,Datos!$A:$A,$AN$1,Datos!$C:$C,AQ$1)</f>
        <v>0</v>
      </c>
      <c r="AZ68" s="102">
        <f>SUMIFS(Datos!$M:$M,Datos!$F:$F,$A68,Datos!$A:$A,$AN$1,Datos!$C:$C,AR$1)</f>
        <v>0</v>
      </c>
      <c r="BA68" s="102"/>
      <c r="BB68" s="438">
        <f>SUMIFS(Datos!$R:$R,Datos!$F:$F,$A68,Datos!$A:$A,$AN$1,Datos!$C:$C,AO$1)</f>
        <v>0</v>
      </c>
      <c r="BC68" s="438">
        <f>SUMIFS(Datos!$R:$R,Datos!$F:$F,$A68,Datos!$A:$A,$AN$1,Datos!$C:$C,AP$1)</f>
        <v>0</v>
      </c>
      <c r="BD68" s="438">
        <f>SUMIFS(Datos!$R:$R,Datos!$F:$F,$A68,Datos!$A:$A,$AN$1,Datos!$C:$C,AQ$1)</f>
        <v>0</v>
      </c>
      <c r="BE68" s="438">
        <f>SUMIFS(Datos!$R:$R,Datos!$F:$F,$A68,Datos!$A:$A,$AN$1,Datos!$C:$C,AR$1)</f>
        <v>0</v>
      </c>
    </row>
    <row r="69" spans="1:57" x14ac:dyDescent="0.25">
      <c r="A69" s="36"/>
      <c r="B69" s="36"/>
      <c r="C69" s="36"/>
      <c r="D69" s="284"/>
      <c r="E69" s="36"/>
      <c r="F69" s="36"/>
      <c r="G69" s="408"/>
      <c r="H69" s="36"/>
      <c r="I69" s="36"/>
      <c r="J69" s="36"/>
      <c r="K69" s="36"/>
      <c r="M69" s="353">
        <f>SUMIFS(Datos!$S:$S,Datos!$F:$F,$A69,Datos!$V:$V,M$1,Datos!$A:$A,$Q$1)</f>
        <v>0</v>
      </c>
      <c r="N69" s="353">
        <f>SUMIFS(Datos!$S:$S,Datos!$F:$F,$A69,Datos!$V:$V,N$1,Datos!$A:$A,$Q$1)</f>
        <v>0</v>
      </c>
      <c r="O69" s="353">
        <f>SUMIFS(Datos!$S:$S,Datos!$F:$F,$A69,Datos!$V:$V,O$1,Datos!$A:$A,$Q$1)</f>
        <v>0</v>
      </c>
      <c r="P69" s="353">
        <f>SUMIFS(Datos!$S:$S,Datos!$F:$F,$A69,Datos!$V:$V,P$1,Datos!$A:$A,$Q$1)</f>
        <v>0</v>
      </c>
      <c r="Q69" s="353">
        <f>SUMIFS(Datos!$S:$S,Datos!$A:$A,Q$1,Datos!$F:$F,$A69)</f>
        <v>0</v>
      </c>
      <c r="R69" s="353">
        <f>SUMIFS(Datos!$S:$S,Datos!$F:$F,$A69,Datos!$C:$C,R$1,Datos!$A:$A,$Q$1)</f>
        <v>0</v>
      </c>
      <c r="S69" s="353">
        <f>SUMIFS(Datos!$S:$S,Datos!$F:$F,$A69,Datos!$C:$C,S$1,Datos!$A:$A,$Q$1)</f>
        <v>0</v>
      </c>
      <c r="T69" s="353">
        <f>SUMIFS(Datos!$S:$S,Datos!$F:$F,$A69,Datos!$C:$C,T$1,Datos!$A:$A,$Q$1)</f>
        <v>0</v>
      </c>
      <c r="U69" s="353">
        <f>SUMIFS(Datos!$S:$S,Datos!$F:$F,$A69,Datos!$C:$C,U$1,Datos!$A:$A,$Q$1)</f>
        <v>0</v>
      </c>
      <c r="V69" s="352"/>
      <c r="W69" s="353">
        <f>SUMIFS(Datos!M:M,Datos!A:A,Q$1,Datos!F:F,A69)</f>
        <v>0</v>
      </c>
      <c r="X69" s="444">
        <f>SUMIFS(Datos!R:R,Datos!A:A,Q$1,Datos!F:F,A69)</f>
        <v>0</v>
      </c>
      <c r="Y69" s="442"/>
      <c r="Z69" s="353">
        <f>SUMIFS(Datos!$M:$M,Datos!$F:$F,$A69,Datos!$A:$A,$Q$1,Datos!$C:$C,R$1)</f>
        <v>0</v>
      </c>
      <c r="AA69" s="353">
        <f>SUMIFS(Datos!$M:$M,Datos!$F:$F,$A69,Datos!$A:$A,$Q$1,Datos!$C:$C,S$1)</f>
        <v>0</v>
      </c>
      <c r="AB69" s="353">
        <f>SUMIFS(Datos!$M:$M,Datos!$F:$F,$A69,Datos!$A:$A,$Q$1,Datos!$C:$C,T$1)</f>
        <v>0</v>
      </c>
      <c r="AC69" s="353">
        <f>SUMIFS(Datos!$M:$M,Datos!$F:$F,$A69,Datos!$A:$A,$Q$1,Datos!$C:$C,U$1)</f>
        <v>0</v>
      </c>
      <c r="AD69" s="353"/>
      <c r="AE69" s="444">
        <f>SUMIFS(Datos!$R:$R,Datos!$F:$F,$A69,Datos!$A:$A,$Q$1,Datos!$C:$C,R$1)</f>
        <v>0</v>
      </c>
      <c r="AF69" s="444">
        <f>SUMIFS(Datos!$R:$R,Datos!$F:$F,$A69,Datos!$A:$A,$Q$1,Datos!$C:$C,S$1)</f>
        <v>0</v>
      </c>
      <c r="AG69" s="444">
        <f>SUMIFS(Datos!$R:$R,Datos!$F:$F,$A69,Datos!$A:$A,$Q$1,Datos!$C:$C,T$1)</f>
        <v>0</v>
      </c>
      <c r="AH69" s="444">
        <f>SUMIFS(Datos!$R:$R,Datos!$F:$F,$A69,Datos!$A:$A,$Q$1,Datos!$C:$C,U$1)</f>
        <v>0</v>
      </c>
      <c r="AI69" s="351"/>
      <c r="AJ69" s="102">
        <f>SUMIFS(Datos!$S:$S,Datos!$F:$F,$A69,Datos!$V:$V,AJ$1,Datos!$A:$A,$AN$1)</f>
        <v>0</v>
      </c>
      <c r="AK69" s="102">
        <f>SUMIFS(Datos!$S:$S,Datos!$F:$F,$A69,Datos!$V:$V,AK$1,Datos!$A:$A,$AN$1)</f>
        <v>0</v>
      </c>
      <c r="AL69" s="102">
        <f>SUMIFS(Datos!$S:$S,Datos!$F:$F,$A69,Datos!$V:$V,AL$1,Datos!$A:$A,$AN$1)</f>
        <v>0</v>
      </c>
      <c r="AM69" s="102">
        <f>SUMIFS(Datos!$S:$S,Datos!$F:$F,$A69,Datos!$V:$V,AM$1,Datos!$A:$A,$AN$1)</f>
        <v>0</v>
      </c>
      <c r="AN69" s="102">
        <f>SUMIFS(Datos!$S:$S,Datos!$A:$A,AN$1,Datos!$F:$F,$A69)</f>
        <v>0</v>
      </c>
      <c r="AO69" s="102">
        <f>SUMIFS(Datos!$S:$S,Datos!$F:$F,$A69,Datos!$C:$C,AO$1,Datos!$A:$A,$AN$1)</f>
        <v>0</v>
      </c>
      <c r="AP69" s="102">
        <f>SUMIFS(Datos!$S:$S,Datos!$F:$F,$A69,Datos!$C:$C,AP$1,Datos!$A:$A,$AN$1)</f>
        <v>0</v>
      </c>
      <c r="AQ69" s="102">
        <f>SUMIFS(Datos!$S:$S,Datos!$F:$F,$A69,Datos!$C:$C,AQ$1,Datos!$A:$A,$AN$1)</f>
        <v>0</v>
      </c>
      <c r="AR69" s="102">
        <f>SUMIFS(Datos!$S:$S,Datos!$F:$F,$A69,Datos!$C:$C,AR$1,Datos!$A:$A,$AN$1)</f>
        <v>0</v>
      </c>
      <c r="AT69" s="102">
        <f>SUMIFS(Datos!$M:$M,Datos!$A:$A,AN$1,Datos!$F:$F,$A69)</f>
        <v>0</v>
      </c>
      <c r="AU69" s="102">
        <f>SUMIFS(Datos!$R:$R,Datos!$A:$A,AN$1,Datos!$F:$F,$A69)</f>
        <v>0</v>
      </c>
      <c r="AW69" s="102">
        <f>SUMIFS(Datos!$M:$M,Datos!$F:$F,$A69,Datos!$A:$A,$AN$1,Datos!$C:$C,AO$1)</f>
        <v>0</v>
      </c>
      <c r="AX69" s="102">
        <f>SUMIFS(Datos!$M:$M,Datos!$F:$F,$A69,Datos!$A:$A,$AN$1,Datos!$C:$C,AP$1)</f>
        <v>0</v>
      </c>
      <c r="AY69" s="102">
        <f>SUMIFS(Datos!$M:$M,Datos!$F:$F,$A69,Datos!$A:$A,$AN$1,Datos!$C:$C,AQ$1)</f>
        <v>0</v>
      </c>
      <c r="AZ69" s="102">
        <f>SUMIFS(Datos!$M:$M,Datos!$F:$F,$A69,Datos!$A:$A,$AN$1,Datos!$C:$C,AR$1)</f>
        <v>0</v>
      </c>
      <c r="BA69" s="102"/>
      <c r="BB69" s="438">
        <f>SUMIFS(Datos!$R:$R,Datos!$F:$F,$A69,Datos!$A:$A,$AN$1,Datos!$C:$C,AO$1)</f>
        <v>0</v>
      </c>
      <c r="BC69" s="438">
        <f>SUMIFS(Datos!$R:$R,Datos!$F:$F,$A69,Datos!$A:$A,$AN$1,Datos!$C:$C,AP$1)</f>
        <v>0</v>
      </c>
      <c r="BD69" s="438">
        <f>SUMIFS(Datos!$R:$R,Datos!$F:$F,$A69,Datos!$A:$A,$AN$1,Datos!$C:$C,AQ$1)</f>
        <v>0</v>
      </c>
      <c r="BE69" s="438">
        <f>SUMIFS(Datos!$R:$R,Datos!$F:$F,$A69,Datos!$A:$A,$AN$1,Datos!$C:$C,AR$1)</f>
        <v>0</v>
      </c>
    </row>
    <row r="70" spans="1:57" x14ac:dyDescent="0.25">
      <c r="A70" s="36"/>
      <c r="B70" s="36"/>
      <c r="C70" s="36"/>
      <c r="D70" s="284"/>
      <c r="E70" s="36"/>
      <c r="F70" s="36"/>
      <c r="G70" s="408"/>
      <c r="H70" s="36"/>
      <c r="I70" s="36"/>
      <c r="J70" s="36"/>
      <c r="K70" s="36"/>
      <c r="M70" s="353">
        <f>SUMIFS(Datos!$S:$S,Datos!$F:$F,$A70,Datos!$V:$V,M$1,Datos!$A:$A,$Q$1)</f>
        <v>0</v>
      </c>
      <c r="N70" s="353">
        <f>SUMIFS(Datos!$S:$S,Datos!$F:$F,$A70,Datos!$V:$V,N$1,Datos!$A:$A,$Q$1)</f>
        <v>0</v>
      </c>
      <c r="O70" s="353">
        <f>SUMIFS(Datos!$S:$S,Datos!$F:$F,$A70,Datos!$V:$V,O$1,Datos!$A:$A,$Q$1)</f>
        <v>0</v>
      </c>
      <c r="P70" s="353">
        <f>SUMIFS(Datos!$S:$S,Datos!$F:$F,$A70,Datos!$V:$V,P$1,Datos!$A:$A,$Q$1)</f>
        <v>0</v>
      </c>
      <c r="Q70" s="353">
        <f>SUMIFS(Datos!$S:$S,Datos!$A:$A,Q$1,Datos!$F:$F,$A70)</f>
        <v>0</v>
      </c>
      <c r="R70" s="353">
        <f>SUMIFS(Datos!$S:$S,Datos!$F:$F,$A70,Datos!$C:$C,R$1,Datos!$A:$A,$Q$1)</f>
        <v>0</v>
      </c>
      <c r="S70" s="353">
        <f>SUMIFS(Datos!$S:$S,Datos!$F:$F,$A70,Datos!$C:$C,S$1,Datos!$A:$A,$Q$1)</f>
        <v>0</v>
      </c>
      <c r="T70" s="353">
        <f>SUMIFS(Datos!$S:$S,Datos!$F:$F,$A70,Datos!$C:$C,T$1,Datos!$A:$A,$Q$1)</f>
        <v>0</v>
      </c>
      <c r="U70" s="353">
        <f>SUMIFS(Datos!$S:$S,Datos!$F:$F,$A70,Datos!$C:$C,U$1,Datos!$A:$A,$Q$1)</f>
        <v>0</v>
      </c>
      <c r="V70" s="352"/>
      <c r="W70" s="353">
        <f>SUMIFS(Datos!M:M,Datos!A:A,Q$1,Datos!F:F,A70)</f>
        <v>0</v>
      </c>
      <c r="X70" s="444">
        <f>SUMIFS(Datos!R:R,Datos!A:A,Q$1,Datos!F:F,A70)</f>
        <v>0</v>
      </c>
      <c r="Y70" s="442"/>
      <c r="Z70" s="353">
        <f>SUMIFS(Datos!$M:$M,Datos!$F:$F,$A70,Datos!$A:$A,$Q$1,Datos!$C:$C,R$1)</f>
        <v>0</v>
      </c>
      <c r="AA70" s="353">
        <f>SUMIFS(Datos!$M:$M,Datos!$F:$F,$A70,Datos!$A:$A,$Q$1,Datos!$C:$C,S$1)</f>
        <v>0</v>
      </c>
      <c r="AB70" s="353">
        <f>SUMIFS(Datos!$M:$M,Datos!$F:$F,$A70,Datos!$A:$A,$Q$1,Datos!$C:$C,T$1)</f>
        <v>0</v>
      </c>
      <c r="AC70" s="353">
        <f>SUMIFS(Datos!$M:$M,Datos!$F:$F,$A70,Datos!$A:$A,$Q$1,Datos!$C:$C,U$1)</f>
        <v>0</v>
      </c>
      <c r="AD70" s="353"/>
      <c r="AE70" s="444">
        <f>SUMIFS(Datos!$R:$R,Datos!$F:$F,$A70,Datos!$A:$A,$Q$1,Datos!$C:$C,R$1)</f>
        <v>0</v>
      </c>
      <c r="AF70" s="444">
        <f>SUMIFS(Datos!$R:$R,Datos!$F:$F,$A70,Datos!$A:$A,$Q$1,Datos!$C:$C,S$1)</f>
        <v>0</v>
      </c>
      <c r="AG70" s="444">
        <f>SUMIFS(Datos!$R:$R,Datos!$F:$F,$A70,Datos!$A:$A,$Q$1,Datos!$C:$C,T$1)</f>
        <v>0</v>
      </c>
      <c r="AH70" s="444">
        <f>SUMIFS(Datos!$R:$R,Datos!$F:$F,$A70,Datos!$A:$A,$Q$1,Datos!$C:$C,U$1)</f>
        <v>0</v>
      </c>
      <c r="AI70" s="351"/>
      <c r="AJ70" s="102">
        <f>SUMIFS(Datos!$S:$S,Datos!$F:$F,$A70,Datos!$V:$V,AJ$1,Datos!$A:$A,$AN$1)</f>
        <v>0</v>
      </c>
      <c r="AK70" s="102">
        <f>SUMIFS(Datos!$S:$S,Datos!$F:$F,$A70,Datos!$V:$V,AK$1,Datos!$A:$A,$AN$1)</f>
        <v>0</v>
      </c>
      <c r="AL70" s="102">
        <f>SUMIFS(Datos!$S:$S,Datos!$F:$F,$A70,Datos!$V:$V,AL$1,Datos!$A:$A,$AN$1)</f>
        <v>0</v>
      </c>
      <c r="AM70" s="102">
        <f>SUMIFS(Datos!$S:$S,Datos!$F:$F,$A70,Datos!$V:$V,AM$1,Datos!$A:$A,$AN$1)</f>
        <v>0</v>
      </c>
      <c r="AN70" s="102">
        <f>SUMIFS(Datos!$S:$S,Datos!$A:$A,AN$1,Datos!$F:$F,$A70)</f>
        <v>0</v>
      </c>
      <c r="AO70" s="102">
        <f>SUMIFS(Datos!$S:$S,Datos!$F:$F,$A70,Datos!$C:$C,AO$1,Datos!$A:$A,$AN$1)</f>
        <v>0</v>
      </c>
      <c r="AP70" s="102">
        <f>SUMIFS(Datos!$S:$S,Datos!$F:$F,$A70,Datos!$C:$C,AP$1,Datos!$A:$A,$AN$1)</f>
        <v>0</v>
      </c>
      <c r="AQ70" s="102">
        <f>SUMIFS(Datos!$S:$S,Datos!$F:$F,$A70,Datos!$C:$C,AQ$1,Datos!$A:$A,$AN$1)</f>
        <v>0</v>
      </c>
      <c r="AR70" s="102">
        <f>SUMIFS(Datos!$S:$S,Datos!$F:$F,$A70,Datos!$C:$C,AR$1,Datos!$A:$A,$AN$1)</f>
        <v>0</v>
      </c>
      <c r="AT70" s="102">
        <f>SUMIFS(Datos!$M:$M,Datos!$A:$A,AN$1,Datos!$F:$F,$A70)</f>
        <v>0</v>
      </c>
      <c r="AU70" s="102">
        <f>SUMIFS(Datos!$R:$R,Datos!$A:$A,AN$1,Datos!$F:$F,$A70)</f>
        <v>0</v>
      </c>
      <c r="AW70" s="102">
        <f>SUMIFS(Datos!$M:$M,Datos!$F:$F,$A70,Datos!$A:$A,$AN$1,Datos!$C:$C,AO$1)</f>
        <v>0</v>
      </c>
      <c r="AX70" s="102">
        <f>SUMIFS(Datos!$M:$M,Datos!$F:$F,$A70,Datos!$A:$A,$AN$1,Datos!$C:$C,AP$1)</f>
        <v>0</v>
      </c>
      <c r="AY70" s="102">
        <f>SUMIFS(Datos!$M:$M,Datos!$F:$F,$A70,Datos!$A:$A,$AN$1,Datos!$C:$C,AQ$1)</f>
        <v>0</v>
      </c>
      <c r="AZ70" s="102">
        <f>SUMIFS(Datos!$M:$M,Datos!$F:$F,$A70,Datos!$A:$A,$AN$1,Datos!$C:$C,AR$1)</f>
        <v>0</v>
      </c>
      <c r="BA70" s="102"/>
      <c r="BB70" s="438">
        <f>SUMIFS(Datos!$R:$R,Datos!$F:$F,$A70,Datos!$A:$A,$AN$1,Datos!$C:$C,AO$1)</f>
        <v>0</v>
      </c>
      <c r="BC70" s="438">
        <f>SUMIFS(Datos!$R:$R,Datos!$F:$F,$A70,Datos!$A:$A,$AN$1,Datos!$C:$C,AP$1)</f>
        <v>0</v>
      </c>
      <c r="BD70" s="438">
        <f>SUMIFS(Datos!$R:$R,Datos!$F:$F,$A70,Datos!$A:$A,$AN$1,Datos!$C:$C,AQ$1)</f>
        <v>0</v>
      </c>
      <c r="BE70" s="438">
        <f>SUMIFS(Datos!$R:$R,Datos!$F:$F,$A70,Datos!$A:$A,$AN$1,Datos!$C:$C,AR$1)</f>
        <v>0</v>
      </c>
    </row>
    <row r="71" spans="1:57" x14ac:dyDescent="0.25">
      <c r="A71" s="36"/>
      <c r="B71" s="36"/>
      <c r="C71" s="36"/>
      <c r="D71" s="284"/>
      <c r="E71" s="36"/>
      <c r="F71" s="36"/>
      <c r="G71" s="408"/>
      <c r="H71" s="36"/>
      <c r="I71" s="36"/>
      <c r="J71" s="36"/>
      <c r="K71" s="36"/>
      <c r="M71" s="353">
        <f>SUMIFS(Datos!$S:$S,Datos!$F:$F,$A71,Datos!$V:$V,M$1,Datos!$A:$A,$Q$1)</f>
        <v>0</v>
      </c>
      <c r="N71" s="353">
        <f>SUMIFS(Datos!$S:$S,Datos!$F:$F,$A71,Datos!$V:$V,N$1,Datos!$A:$A,$Q$1)</f>
        <v>0</v>
      </c>
      <c r="O71" s="353">
        <f>SUMIFS(Datos!$S:$S,Datos!$F:$F,$A71,Datos!$V:$V,O$1,Datos!$A:$A,$Q$1)</f>
        <v>0</v>
      </c>
      <c r="P71" s="353">
        <f>SUMIFS(Datos!$S:$S,Datos!$F:$F,$A71,Datos!$V:$V,P$1,Datos!$A:$A,$Q$1)</f>
        <v>0</v>
      </c>
      <c r="Q71" s="353">
        <f>SUMIFS(Datos!$S:$S,Datos!$A:$A,Q$1,Datos!$F:$F,$A71)</f>
        <v>0</v>
      </c>
      <c r="R71" s="353">
        <f>SUMIFS(Datos!$S:$S,Datos!$F:$F,$A71,Datos!$C:$C,R$1,Datos!$A:$A,$Q$1)</f>
        <v>0</v>
      </c>
      <c r="S71" s="353">
        <f>SUMIFS(Datos!$S:$S,Datos!$F:$F,$A71,Datos!$C:$C,S$1,Datos!$A:$A,$Q$1)</f>
        <v>0</v>
      </c>
      <c r="T71" s="353">
        <f>SUMIFS(Datos!$S:$S,Datos!$F:$F,$A71,Datos!$C:$C,T$1,Datos!$A:$A,$Q$1)</f>
        <v>0</v>
      </c>
      <c r="U71" s="353">
        <f>SUMIFS(Datos!$S:$S,Datos!$F:$F,$A71,Datos!$C:$C,U$1,Datos!$A:$A,$Q$1)</f>
        <v>0</v>
      </c>
      <c r="V71" s="352"/>
      <c r="W71" s="353">
        <f>SUMIFS(Datos!M:M,Datos!A:A,Q$1,Datos!F:F,A71)</f>
        <v>0</v>
      </c>
      <c r="X71" s="444">
        <f>SUMIFS(Datos!R:R,Datos!A:A,Q$1,Datos!F:F,A71)</f>
        <v>0</v>
      </c>
      <c r="Y71" s="442"/>
      <c r="Z71" s="353">
        <f>SUMIFS(Datos!$M:$M,Datos!$F:$F,$A71,Datos!$A:$A,$Q$1,Datos!$C:$C,R$1)</f>
        <v>0</v>
      </c>
      <c r="AA71" s="353">
        <f>SUMIFS(Datos!$M:$M,Datos!$F:$F,$A71,Datos!$A:$A,$Q$1,Datos!$C:$C,S$1)</f>
        <v>0</v>
      </c>
      <c r="AB71" s="353">
        <f>SUMIFS(Datos!$M:$M,Datos!$F:$F,$A71,Datos!$A:$A,$Q$1,Datos!$C:$C,T$1)</f>
        <v>0</v>
      </c>
      <c r="AC71" s="353">
        <f>SUMIFS(Datos!$M:$M,Datos!$F:$F,$A71,Datos!$A:$A,$Q$1,Datos!$C:$C,U$1)</f>
        <v>0</v>
      </c>
      <c r="AD71" s="353"/>
      <c r="AE71" s="444">
        <f>SUMIFS(Datos!$R:$R,Datos!$F:$F,$A71,Datos!$A:$A,$Q$1,Datos!$C:$C,R$1)</f>
        <v>0</v>
      </c>
      <c r="AF71" s="444">
        <f>SUMIFS(Datos!$R:$R,Datos!$F:$F,$A71,Datos!$A:$A,$Q$1,Datos!$C:$C,S$1)</f>
        <v>0</v>
      </c>
      <c r="AG71" s="444">
        <f>SUMIFS(Datos!$R:$R,Datos!$F:$F,$A71,Datos!$A:$A,$Q$1,Datos!$C:$C,T$1)</f>
        <v>0</v>
      </c>
      <c r="AH71" s="444">
        <f>SUMIFS(Datos!$R:$R,Datos!$F:$F,$A71,Datos!$A:$A,$Q$1,Datos!$C:$C,U$1)</f>
        <v>0</v>
      </c>
      <c r="AI71" s="351"/>
      <c r="AJ71" s="102">
        <f>SUMIFS(Datos!$S:$S,Datos!$F:$F,$A71,Datos!$V:$V,AJ$1,Datos!$A:$A,$AN$1)</f>
        <v>0</v>
      </c>
      <c r="AK71" s="102">
        <f>SUMIFS(Datos!$S:$S,Datos!$F:$F,$A71,Datos!$V:$V,AK$1,Datos!$A:$A,$AN$1)</f>
        <v>0</v>
      </c>
      <c r="AL71" s="102">
        <f>SUMIFS(Datos!$S:$S,Datos!$F:$F,$A71,Datos!$V:$V,AL$1,Datos!$A:$A,$AN$1)</f>
        <v>0</v>
      </c>
      <c r="AM71" s="102">
        <f>SUMIFS(Datos!$S:$S,Datos!$F:$F,$A71,Datos!$V:$V,AM$1,Datos!$A:$A,$AN$1)</f>
        <v>0</v>
      </c>
      <c r="AN71" s="102">
        <f>SUMIFS(Datos!$S:$S,Datos!$A:$A,AN$1,Datos!$F:$F,$A71)</f>
        <v>0</v>
      </c>
      <c r="AO71" s="102">
        <f>SUMIFS(Datos!$S:$S,Datos!$F:$F,$A71,Datos!$C:$C,AO$1,Datos!$A:$A,$AN$1)</f>
        <v>0</v>
      </c>
      <c r="AP71" s="102">
        <f>SUMIFS(Datos!$S:$S,Datos!$F:$F,$A71,Datos!$C:$C,AP$1,Datos!$A:$A,$AN$1)</f>
        <v>0</v>
      </c>
      <c r="AQ71" s="102">
        <f>SUMIFS(Datos!$S:$S,Datos!$F:$F,$A71,Datos!$C:$C,AQ$1,Datos!$A:$A,$AN$1)</f>
        <v>0</v>
      </c>
      <c r="AR71" s="102">
        <f>SUMIFS(Datos!$S:$S,Datos!$F:$F,$A71,Datos!$C:$C,AR$1,Datos!$A:$A,$AN$1)</f>
        <v>0</v>
      </c>
      <c r="AT71" s="102">
        <f>SUMIFS(Datos!$M:$M,Datos!$A:$A,AN$1,Datos!$F:$F,$A71)</f>
        <v>0</v>
      </c>
      <c r="AU71" s="102">
        <f>SUMIFS(Datos!$R:$R,Datos!$A:$A,AN$1,Datos!$F:$F,$A71)</f>
        <v>0</v>
      </c>
      <c r="AW71" s="102">
        <f>SUMIFS(Datos!$M:$M,Datos!$F:$F,$A71,Datos!$A:$A,$AN$1,Datos!$C:$C,AO$1)</f>
        <v>0</v>
      </c>
      <c r="AX71" s="102">
        <f>SUMIFS(Datos!$M:$M,Datos!$F:$F,$A71,Datos!$A:$A,$AN$1,Datos!$C:$C,AP$1)</f>
        <v>0</v>
      </c>
      <c r="AY71" s="102">
        <f>SUMIFS(Datos!$M:$M,Datos!$F:$F,$A71,Datos!$A:$A,$AN$1,Datos!$C:$C,AQ$1)</f>
        <v>0</v>
      </c>
      <c r="AZ71" s="102">
        <f>SUMIFS(Datos!$M:$M,Datos!$F:$F,$A71,Datos!$A:$A,$AN$1,Datos!$C:$C,AR$1)</f>
        <v>0</v>
      </c>
      <c r="BA71" s="102"/>
      <c r="BB71" s="438">
        <f>SUMIFS(Datos!$R:$R,Datos!$F:$F,$A71,Datos!$A:$A,$AN$1,Datos!$C:$C,AO$1)</f>
        <v>0</v>
      </c>
      <c r="BC71" s="438">
        <f>SUMIFS(Datos!$R:$R,Datos!$F:$F,$A71,Datos!$A:$A,$AN$1,Datos!$C:$C,AP$1)</f>
        <v>0</v>
      </c>
      <c r="BD71" s="438">
        <f>SUMIFS(Datos!$R:$R,Datos!$F:$F,$A71,Datos!$A:$A,$AN$1,Datos!$C:$C,AQ$1)</f>
        <v>0</v>
      </c>
      <c r="BE71" s="438">
        <f>SUMIFS(Datos!$R:$R,Datos!$F:$F,$A71,Datos!$A:$A,$AN$1,Datos!$C:$C,AR$1)</f>
        <v>0</v>
      </c>
    </row>
    <row r="72" spans="1:57" x14ac:dyDescent="0.25">
      <c r="A72" s="36"/>
      <c r="B72" s="36"/>
      <c r="C72" s="36"/>
      <c r="D72" s="284"/>
      <c r="E72" s="36"/>
      <c r="F72" s="36"/>
      <c r="G72" s="408"/>
      <c r="H72" s="36"/>
      <c r="I72" s="36"/>
      <c r="J72" s="36"/>
      <c r="K72" s="36"/>
      <c r="M72" s="353">
        <f>SUMIFS(Datos!$S:$S,Datos!$F:$F,$A72,Datos!$V:$V,M$1,Datos!$A:$A,$Q$1)</f>
        <v>0</v>
      </c>
      <c r="N72" s="353">
        <f>SUMIFS(Datos!$S:$S,Datos!$F:$F,$A72,Datos!$V:$V,N$1,Datos!$A:$A,$Q$1)</f>
        <v>0</v>
      </c>
      <c r="O72" s="353">
        <f>SUMIFS(Datos!$S:$S,Datos!$F:$F,$A72,Datos!$V:$V,O$1,Datos!$A:$A,$Q$1)</f>
        <v>0</v>
      </c>
      <c r="P72" s="353">
        <f>SUMIFS(Datos!$S:$S,Datos!$F:$F,$A72,Datos!$V:$V,P$1,Datos!$A:$A,$Q$1)</f>
        <v>0</v>
      </c>
      <c r="Q72" s="353">
        <f>SUMIFS(Datos!$S:$S,Datos!$A:$A,Q$1,Datos!$F:$F,$A72)</f>
        <v>0</v>
      </c>
      <c r="R72" s="353">
        <f>SUMIFS(Datos!$S:$S,Datos!$F:$F,$A72,Datos!$C:$C,R$1,Datos!$A:$A,$Q$1)</f>
        <v>0</v>
      </c>
      <c r="S72" s="353">
        <f>SUMIFS(Datos!$S:$S,Datos!$F:$F,$A72,Datos!$C:$C,S$1,Datos!$A:$A,$Q$1)</f>
        <v>0</v>
      </c>
      <c r="T72" s="353">
        <f>SUMIFS(Datos!$S:$S,Datos!$F:$F,$A72,Datos!$C:$C,T$1,Datos!$A:$A,$Q$1)</f>
        <v>0</v>
      </c>
      <c r="U72" s="353">
        <f>SUMIFS(Datos!$S:$S,Datos!$F:$F,$A72,Datos!$C:$C,U$1,Datos!$A:$A,$Q$1)</f>
        <v>0</v>
      </c>
      <c r="V72" s="352"/>
      <c r="W72" s="353">
        <f>SUMIFS(Datos!M:M,Datos!A:A,Q$1,Datos!F:F,A72)</f>
        <v>0</v>
      </c>
      <c r="X72" s="444">
        <f>SUMIFS(Datos!R:R,Datos!A:A,Q$1,Datos!F:F,A72)</f>
        <v>0</v>
      </c>
      <c r="Y72" s="442"/>
      <c r="Z72" s="353">
        <f>SUMIFS(Datos!$M:$M,Datos!$F:$F,$A72,Datos!$A:$A,$Q$1,Datos!$C:$C,R$1)</f>
        <v>0</v>
      </c>
      <c r="AA72" s="353">
        <f>SUMIFS(Datos!$M:$M,Datos!$F:$F,$A72,Datos!$A:$A,$Q$1,Datos!$C:$C,S$1)</f>
        <v>0</v>
      </c>
      <c r="AB72" s="353">
        <f>SUMIFS(Datos!$M:$M,Datos!$F:$F,$A72,Datos!$A:$A,$Q$1,Datos!$C:$C,T$1)</f>
        <v>0</v>
      </c>
      <c r="AC72" s="353">
        <f>SUMIFS(Datos!$M:$M,Datos!$F:$F,$A72,Datos!$A:$A,$Q$1,Datos!$C:$C,U$1)</f>
        <v>0</v>
      </c>
      <c r="AD72" s="353"/>
      <c r="AE72" s="444">
        <f>SUMIFS(Datos!$R:$R,Datos!$F:$F,$A72,Datos!$A:$A,$Q$1,Datos!$C:$C,R$1)</f>
        <v>0</v>
      </c>
      <c r="AF72" s="444">
        <f>SUMIFS(Datos!$R:$R,Datos!$F:$F,$A72,Datos!$A:$A,$Q$1,Datos!$C:$C,S$1)</f>
        <v>0</v>
      </c>
      <c r="AG72" s="444">
        <f>SUMIFS(Datos!$R:$R,Datos!$F:$F,$A72,Datos!$A:$A,$Q$1,Datos!$C:$C,T$1)</f>
        <v>0</v>
      </c>
      <c r="AH72" s="444">
        <f>SUMIFS(Datos!$R:$R,Datos!$F:$F,$A72,Datos!$A:$A,$Q$1,Datos!$C:$C,U$1)</f>
        <v>0</v>
      </c>
      <c r="AI72" s="351"/>
      <c r="AJ72" s="102">
        <f>SUMIFS(Datos!$S:$S,Datos!$F:$F,$A72,Datos!$V:$V,AJ$1,Datos!$A:$A,$AN$1)</f>
        <v>0</v>
      </c>
      <c r="AK72" s="102">
        <f>SUMIFS(Datos!$S:$S,Datos!$F:$F,$A72,Datos!$V:$V,AK$1,Datos!$A:$A,$AN$1)</f>
        <v>0</v>
      </c>
      <c r="AL72" s="102">
        <f>SUMIFS(Datos!$S:$S,Datos!$F:$F,$A72,Datos!$V:$V,AL$1,Datos!$A:$A,$AN$1)</f>
        <v>0</v>
      </c>
      <c r="AM72" s="102">
        <f>SUMIFS(Datos!$S:$S,Datos!$F:$F,$A72,Datos!$V:$V,AM$1,Datos!$A:$A,$AN$1)</f>
        <v>0</v>
      </c>
      <c r="AN72" s="102">
        <f>SUMIFS(Datos!$S:$S,Datos!$A:$A,AN$1,Datos!$F:$F,$A72)</f>
        <v>0</v>
      </c>
      <c r="AO72" s="102">
        <f>SUMIFS(Datos!$S:$S,Datos!$F:$F,$A72,Datos!$C:$C,AO$1,Datos!$A:$A,$AN$1)</f>
        <v>0</v>
      </c>
      <c r="AP72" s="102">
        <f>SUMIFS(Datos!$S:$S,Datos!$F:$F,$A72,Datos!$C:$C,AP$1,Datos!$A:$A,$AN$1)</f>
        <v>0</v>
      </c>
      <c r="AQ72" s="102">
        <f>SUMIFS(Datos!$S:$S,Datos!$F:$F,$A72,Datos!$C:$C,AQ$1,Datos!$A:$A,$AN$1)</f>
        <v>0</v>
      </c>
      <c r="AR72" s="102">
        <f>SUMIFS(Datos!$S:$S,Datos!$F:$F,$A72,Datos!$C:$C,AR$1,Datos!$A:$A,$AN$1)</f>
        <v>0</v>
      </c>
      <c r="AT72" s="102">
        <f>SUMIFS(Datos!$M:$M,Datos!$A:$A,AN$1,Datos!$F:$F,$A72)</f>
        <v>0</v>
      </c>
      <c r="AU72" s="102">
        <f>SUMIFS(Datos!$R:$R,Datos!$A:$A,AN$1,Datos!$F:$F,$A72)</f>
        <v>0</v>
      </c>
      <c r="AW72" s="102">
        <f>SUMIFS(Datos!$M:$M,Datos!$F:$F,$A72,Datos!$A:$A,$AN$1,Datos!$C:$C,AO$1)</f>
        <v>0</v>
      </c>
      <c r="AX72" s="102">
        <f>SUMIFS(Datos!$M:$M,Datos!$F:$F,$A72,Datos!$A:$A,$AN$1,Datos!$C:$C,AP$1)</f>
        <v>0</v>
      </c>
      <c r="AY72" s="102">
        <f>SUMIFS(Datos!$M:$M,Datos!$F:$F,$A72,Datos!$A:$A,$AN$1,Datos!$C:$C,AQ$1)</f>
        <v>0</v>
      </c>
      <c r="AZ72" s="102">
        <f>SUMIFS(Datos!$M:$M,Datos!$F:$F,$A72,Datos!$A:$A,$AN$1,Datos!$C:$C,AR$1)</f>
        <v>0</v>
      </c>
      <c r="BA72" s="102"/>
      <c r="BB72" s="438">
        <f>SUMIFS(Datos!$R:$R,Datos!$F:$F,$A72,Datos!$A:$A,$AN$1,Datos!$C:$C,AO$1)</f>
        <v>0</v>
      </c>
      <c r="BC72" s="438">
        <f>SUMIFS(Datos!$R:$R,Datos!$F:$F,$A72,Datos!$A:$A,$AN$1,Datos!$C:$C,AP$1)</f>
        <v>0</v>
      </c>
      <c r="BD72" s="438">
        <f>SUMIFS(Datos!$R:$R,Datos!$F:$F,$A72,Datos!$A:$A,$AN$1,Datos!$C:$C,AQ$1)</f>
        <v>0</v>
      </c>
      <c r="BE72" s="438">
        <f>SUMIFS(Datos!$R:$R,Datos!$F:$F,$A72,Datos!$A:$A,$AN$1,Datos!$C:$C,AR$1)</f>
        <v>0</v>
      </c>
    </row>
    <row r="73" spans="1:57" x14ac:dyDescent="0.25">
      <c r="A73" s="36"/>
      <c r="B73" s="36"/>
      <c r="C73" s="36"/>
      <c r="D73" s="284"/>
      <c r="E73" s="36"/>
      <c r="F73" s="36"/>
      <c r="G73" s="408"/>
      <c r="H73" s="36"/>
      <c r="I73" s="36"/>
      <c r="J73" s="36"/>
      <c r="K73" s="36"/>
      <c r="M73" s="353">
        <f>SUMIFS(Datos!$S:$S,Datos!$F:$F,$A73,Datos!$V:$V,M$1,Datos!$A:$A,$Q$1)</f>
        <v>0</v>
      </c>
      <c r="N73" s="353">
        <f>SUMIFS(Datos!$S:$S,Datos!$F:$F,$A73,Datos!$V:$V,N$1,Datos!$A:$A,$Q$1)</f>
        <v>0</v>
      </c>
      <c r="O73" s="353">
        <f>SUMIFS(Datos!$S:$S,Datos!$F:$F,$A73,Datos!$V:$V,O$1,Datos!$A:$A,$Q$1)</f>
        <v>0</v>
      </c>
      <c r="P73" s="353">
        <f>SUMIFS(Datos!$S:$S,Datos!$F:$F,$A73,Datos!$V:$V,P$1,Datos!$A:$A,$Q$1)</f>
        <v>0</v>
      </c>
      <c r="Q73" s="353">
        <f>SUMIFS(Datos!$S:$S,Datos!$A:$A,Q$1,Datos!$F:$F,$A73)</f>
        <v>0</v>
      </c>
      <c r="R73" s="353">
        <f>SUMIFS(Datos!$S:$S,Datos!$F:$F,$A73,Datos!$C:$C,R$1,Datos!$A:$A,$Q$1)</f>
        <v>0</v>
      </c>
      <c r="S73" s="353">
        <f>SUMIFS(Datos!$S:$S,Datos!$F:$F,$A73,Datos!$C:$C,S$1,Datos!$A:$A,$Q$1)</f>
        <v>0</v>
      </c>
      <c r="T73" s="353">
        <f>SUMIFS(Datos!$S:$S,Datos!$F:$F,$A73,Datos!$C:$C,T$1,Datos!$A:$A,$Q$1)</f>
        <v>0</v>
      </c>
      <c r="U73" s="353">
        <f>SUMIFS(Datos!$S:$S,Datos!$F:$F,$A73,Datos!$C:$C,U$1,Datos!$A:$A,$Q$1)</f>
        <v>0</v>
      </c>
      <c r="V73" s="352"/>
      <c r="W73" s="353">
        <f>SUMIFS(Datos!M:M,Datos!A:A,Q$1,Datos!F:F,A73)</f>
        <v>0</v>
      </c>
      <c r="X73" s="444">
        <f>SUMIFS(Datos!R:R,Datos!A:A,Q$1,Datos!F:F,A73)</f>
        <v>0</v>
      </c>
      <c r="Y73" s="442"/>
      <c r="Z73" s="353">
        <f>SUMIFS(Datos!$M:$M,Datos!$F:$F,$A73,Datos!$A:$A,$Q$1,Datos!$C:$C,R$1)</f>
        <v>0</v>
      </c>
      <c r="AA73" s="353">
        <f>SUMIFS(Datos!$M:$M,Datos!$F:$F,$A73,Datos!$A:$A,$Q$1,Datos!$C:$C,S$1)</f>
        <v>0</v>
      </c>
      <c r="AB73" s="353">
        <f>SUMIFS(Datos!$M:$M,Datos!$F:$F,$A73,Datos!$A:$A,$Q$1,Datos!$C:$C,T$1)</f>
        <v>0</v>
      </c>
      <c r="AC73" s="353">
        <f>SUMIFS(Datos!$M:$M,Datos!$F:$F,$A73,Datos!$A:$A,$Q$1,Datos!$C:$C,U$1)</f>
        <v>0</v>
      </c>
      <c r="AD73" s="353"/>
      <c r="AE73" s="444">
        <f>SUMIFS(Datos!$R:$R,Datos!$F:$F,$A73,Datos!$A:$A,$Q$1,Datos!$C:$C,R$1)</f>
        <v>0</v>
      </c>
      <c r="AF73" s="444">
        <f>SUMIFS(Datos!$R:$R,Datos!$F:$F,$A73,Datos!$A:$A,$Q$1,Datos!$C:$C,S$1)</f>
        <v>0</v>
      </c>
      <c r="AG73" s="444">
        <f>SUMIFS(Datos!$R:$R,Datos!$F:$F,$A73,Datos!$A:$A,$Q$1,Datos!$C:$C,T$1)</f>
        <v>0</v>
      </c>
      <c r="AH73" s="444">
        <f>SUMIFS(Datos!$R:$R,Datos!$F:$F,$A73,Datos!$A:$A,$Q$1,Datos!$C:$C,U$1)</f>
        <v>0</v>
      </c>
      <c r="AI73" s="351"/>
      <c r="AJ73" s="102">
        <f>SUMIFS(Datos!$S:$S,Datos!$F:$F,$A73,Datos!$V:$V,AJ$1,Datos!$A:$A,$AN$1)</f>
        <v>0</v>
      </c>
      <c r="AK73" s="102">
        <f>SUMIFS(Datos!$S:$S,Datos!$F:$F,$A73,Datos!$V:$V,AK$1,Datos!$A:$A,$AN$1)</f>
        <v>0</v>
      </c>
      <c r="AL73" s="102">
        <f>SUMIFS(Datos!$S:$S,Datos!$F:$F,$A73,Datos!$V:$V,AL$1,Datos!$A:$A,$AN$1)</f>
        <v>0</v>
      </c>
      <c r="AM73" s="102">
        <f>SUMIFS(Datos!$S:$S,Datos!$F:$F,$A73,Datos!$V:$V,AM$1,Datos!$A:$A,$AN$1)</f>
        <v>0</v>
      </c>
      <c r="AN73" s="102">
        <f>SUMIFS(Datos!$S:$S,Datos!$A:$A,AN$1,Datos!$F:$F,$A73)</f>
        <v>0</v>
      </c>
      <c r="AO73" s="102">
        <f>SUMIFS(Datos!$S:$S,Datos!$F:$F,$A73,Datos!$C:$C,AO$1,Datos!$A:$A,$AN$1)</f>
        <v>0</v>
      </c>
      <c r="AP73" s="102">
        <f>SUMIFS(Datos!$S:$S,Datos!$F:$F,$A73,Datos!$C:$C,AP$1,Datos!$A:$A,$AN$1)</f>
        <v>0</v>
      </c>
      <c r="AQ73" s="102">
        <f>SUMIFS(Datos!$S:$S,Datos!$F:$F,$A73,Datos!$C:$C,AQ$1,Datos!$A:$A,$AN$1)</f>
        <v>0</v>
      </c>
      <c r="AR73" s="102">
        <f>SUMIFS(Datos!$S:$S,Datos!$F:$F,$A73,Datos!$C:$C,AR$1,Datos!$A:$A,$AN$1)</f>
        <v>0</v>
      </c>
      <c r="AT73" s="102">
        <f>SUMIFS(Datos!$M:$M,Datos!$A:$A,AN$1,Datos!$F:$F,$A73)</f>
        <v>0</v>
      </c>
      <c r="AU73" s="102">
        <f>SUMIFS(Datos!$R:$R,Datos!$A:$A,AN$1,Datos!$F:$F,$A73)</f>
        <v>0</v>
      </c>
      <c r="AW73" s="102">
        <f>SUMIFS(Datos!$M:$M,Datos!$F:$F,$A73,Datos!$A:$A,$AN$1,Datos!$C:$C,AO$1)</f>
        <v>0</v>
      </c>
      <c r="AX73" s="102">
        <f>SUMIFS(Datos!$M:$M,Datos!$F:$F,$A73,Datos!$A:$A,$AN$1,Datos!$C:$C,AP$1)</f>
        <v>0</v>
      </c>
      <c r="AY73" s="102">
        <f>SUMIFS(Datos!$M:$M,Datos!$F:$F,$A73,Datos!$A:$A,$AN$1,Datos!$C:$C,AQ$1)</f>
        <v>0</v>
      </c>
      <c r="AZ73" s="102">
        <f>SUMIFS(Datos!$M:$M,Datos!$F:$F,$A73,Datos!$A:$A,$AN$1,Datos!$C:$C,AR$1)</f>
        <v>0</v>
      </c>
      <c r="BA73" s="102"/>
      <c r="BB73" s="438">
        <f>SUMIFS(Datos!$R:$R,Datos!$F:$F,$A73,Datos!$A:$A,$AN$1,Datos!$C:$C,AO$1)</f>
        <v>0</v>
      </c>
      <c r="BC73" s="438">
        <f>SUMIFS(Datos!$R:$R,Datos!$F:$F,$A73,Datos!$A:$A,$AN$1,Datos!$C:$C,AP$1)</f>
        <v>0</v>
      </c>
      <c r="BD73" s="438">
        <f>SUMIFS(Datos!$R:$R,Datos!$F:$F,$A73,Datos!$A:$A,$AN$1,Datos!$C:$C,AQ$1)</f>
        <v>0</v>
      </c>
      <c r="BE73" s="438">
        <f>SUMIFS(Datos!$R:$R,Datos!$F:$F,$A73,Datos!$A:$A,$AN$1,Datos!$C:$C,AR$1)</f>
        <v>0</v>
      </c>
    </row>
    <row r="74" spans="1:57" x14ac:dyDescent="0.25">
      <c r="A74" s="36"/>
      <c r="B74" s="36"/>
      <c r="C74" s="36"/>
      <c r="D74" s="284"/>
      <c r="E74" s="36"/>
      <c r="F74" s="36"/>
      <c r="G74" s="408"/>
      <c r="H74" s="36"/>
      <c r="I74" s="36"/>
      <c r="J74" s="36"/>
      <c r="K74" s="36"/>
      <c r="M74" s="353">
        <f>SUMIFS(Datos!$S:$S,Datos!$F:$F,$A74,Datos!$V:$V,M$1,Datos!$A:$A,$Q$1)</f>
        <v>0</v>
      </c>
      <c r="N74" s="353">
        <f>SUMIFS(Datos!$S:$S,Datos!$F:$F,$A74,Datos!$V:$V,N$1,Datos!$A:$A,$Q$1)</f>
        <v>0</v>
      </c>
      <c r="O74" s="353">
        <f>SUMIFS(Datos!$S:$S,Datos!$F:$F,$A74,Datos!$V:$V,O$1,Datos!$A:$A,$Q$1)</f>
        <v>0</v>
      </c>
      <c r="P74" s="353">
        <f>SUMIFS(Datos!$S:$S,Datos!$F:$F,$A74,Datos!$V:$V,P$1,Datos!$A:$A,$Q$1)</f>
        <v>0</v>
      </c>
      <c r="Q74" s="353">
        <f>SUMIFS(Datos!$S:$S,Datos!$A:$A,Q$1,Datos!$F:$F,$A74)</f>
        <v>0</v>
      </c>
      <c r="R74" s="353">
        <f>SUMIFS(Datos!$S:$S,Datos!$F:$F,$A74,Datos!$C:$C,R$1,Datos!$A:$A,$Q$1)</f>
        <v>0</v>
      </c>
      <c r="S74" s="353">
        <f>SUMIFS(Datos!$S:$S,Datos!$F:$F,$A74,Datos!$C:$C,S$1,Datos!$A:$A,$Q$1)</f>
        <v>0</v>
      </c>
      <c r="T74" s="353">
        <f>SUMIFS(Datos!$S:$S,Datos!$F:$F,$A74,Datos!$C:$C,T$1,Datos!$A:$A,$Q$1)</f>
        <v>0</v>
      </c>
      <c r="U74" s="353">
        <f>SUMIFS(Datos!$S:$S,Datos!$F:$F,$A74,Datos!$C:$C,U$1,Datos!$A:$A,$Q$1)</f>
        <v>0</v>
      </c>
      <c r="V74" s="352"/>
      <c r="W74" s="353">
        <f>SUMIFS(Datos!M:M,Datos!A:A,Q$1,Datos!F:F,A74)</f>
        <v>0</v>
      </c>
      <c r="X74" s="444">
        <f>SUMIFS(Datos!R:R,Datos!A:A,Q$1,Datos!F:F,A74)</f>
        <v>0</v>
      </c>
      <c r="Y74" s="442"/>
      <c r="Z74" s="353">
        <f>SUMIFS(Datos!$M:$M,Datos!$F:$F,$A74,Datos!$A:$A,$Q$1,Datos!$C:$C,R$1)</f>
        <v>0</v>
      </c>
      <c r="AA74" s="353">
        <f>SUMIFS(Datos!$M:$M,Datos!$F:$F,$A74,Datos!$A:$A,$Q$1,Datos!$C:$C,S$1)</f>
        <v>0</v>
      </c>
      <c r="AB74" s="353">
        <f>SUMIFS(Datos!$M:$M,Datos!$F:$F,$A74,Datos!$A:$A,$Q$1,Datos!$C:$C,T$1)</f>
        <v>0</v>
      </c>
      <c r="AC74" s="353">
        <f>SUMIFS(Datos!$M:$M,Datos!$F:$F,$A74,Datos!$A:$A,$Q$1,Datos!$C:$C,U$1)</f>
        <v>0</v>
      </c>
      <c r="AD74" s="353"/>
      <c r="AE74" s="444">
        <f>SUMIFS(Datos!$R:$R,Datos!$F:$F,$A74,Datos!$A:$A,$Q$1,Datos!$C:$C,R$1)</f>
        <v>0</v>
      </c>
      <c r="AF74" s="444">
        <f>SUMIFS(Datos!$R:$R,Datos!$F:$F,$A74,Datos!$A:$A,$Q$1,Datos!$C:$C,S$1)</f>
        <v>0</v>
      </c>
      <c r="AG74" s="444">
        <f>SUMIFS(Datos!$R:$R,Datos!$F:$F,$A74,Datos!$A:$A,$Q$1,Datos!$C:$C,T$1)</f>
        <v>0</v>
      </c>
      <c r="AH74" s="444">
        <f>SUMIFS(Datos!$R:$R,Datos!$F:$F,$A74,Datos!$A:$A,$Q$1,Datos!$C:$C,U$1)</f>
        <v>0</v>
      </c>
      <c r="AI74" s="351"/>
      <c r="AJ74" s="102">
        <f>SUMIFS(Datos!$S:$S,Datos!$F:$F,$A74,Datos!$V:$V,AJ$1,Datos!$A:$A,$AN$1)</f>
        <v>0</v>
      </c>
      <c r="AK74" s="102">
        <f>SUMIFS(Datos!$S:$S,Datos!$F:$F,$A74,Datos!$V:$V,AK$1,Datos!$A:$A,$AN$1)</f>
        <v>0</v>
      </c>
      <c r="AL74" s="102">
        <f>SUMIFS(Datos!$S:$S,Datos!$F:$F,$A74,Datos!$V:$V,AL$1,Datos!$A:$A,$AN$1)</f>
        <v>0</v>
      </c>
      <c r="AM74" s="102">
        <f>SUMIFS(Datos!$S:$S,Datos!$F:$F,$A74,Datos!$V:$V,AM$1,Datos!$A:$A,$AN$1)</f>
        <v>0</v>
      </c>
      <c r="AN74" s="102">
        <f>SUMIFS(Datos!$S:$S,Datos!$A:$A,AN$1,Datos!$F:$F,$A74)</f>
        <v>0</v>
      </c>
      <c r="AO74" s="102">
        <f>SUMIFS(Datos!$S:$S,Datos!$F:$F,$A74,Datos!$C:$C,AO$1,Datos!$A:$A,$AN$1)</f>
        <v>0</v>
      </c>
      <c r="AP74" s="102">
        <f>SUMIFS(Datos!$S:$S,Datos!$F:$F,$A74,Datos!$C:$C,AP$1,Datos!$A:$A,$AN$1)</f>
        <v>0</v>
      </c>
      <c r="AQ74" s="102">
        <f>SUMIFS(Datos!$S:$S,Datos!$F:$F,$A74,Datos!$C:$C,AQ$1,Datos!$A:$A,$AN$1)</f>
        <v>0</v>
      </c>
      <c r="AR74" s="102">
        <f>SUMIFS(Datos!$S:$S,Datos!$F:$F,$A74,Datos!$C:$C,AR$1,Datos!$A:$A,$AN$1)</f>
        <v>0</v>
      </c>
      <c r="AT74" s="102">
        <f>SUMIFS(Datos!$M:$M,Datos!$A:$A,AN$1,Datos!$F:$F,$A74)</f>
        <v>0</v>
      </c>
      <c r="AU74" s="102">
        <f>SUMIFS(Datos!$R:$R,Datos!$A:$A,AN$1,Datos!$F:$F,$A74)</f>
        <v>0</v>
      </c>
      <c r="AW74" s="102">
        <f>SUMIFS(Datos!$M:$M,Datos!$F:$F,$A74,Datos!$A:$A,$AN$1,Datos!$C:$C,AO$1)</f>
        <v>0</v>
      </c>
      <c r="AX74" s="102">
        <f>SUMIFS(Datos!$M:$M,Datos!$F:$F,$A74,Datos!$A:$A,$AN$1,Datos!$C:$C,AP$1)</f>
        <v>0</v>
      </c>
      <c r="AY74" s="102">
        <f>SUMIFS(Datos!$M:$M,Datos!$F:$F,$A74,Datos!$A:$A,$AN$1,Datos!$C:$C,AQ$1)</f>
        <v>0</v>
      </c>
      <c r="AZ74" s="102">
        <f>SUMIFS(Datos!$M:$M,Datos!$F:$F,$A74,Datos!$A:$A,$AN$1,Datos!$C:$C,AR$1)</f>
        <v>0</v>
      </c>
      <c r="BA74" s="102"/>
      <c r="BB74" s="438">
        <f>SUMIFS(Datos!$R:$R,Datos!$F:$F,$A74,Datos!$A:$A,$AN$1,Datos!$C:$C,AO$1)</f>
        <v>0</v>
      </c>
      <c r="BC74" s="438">
        <f>SUMIFS(Datos!$R:$R,Datos!$F:$F,$A74,Datos!$A:$A,$AN$1,Datos!$C:$C,AP$1)</f>
        <v>0</v>
      </c>
      <c r="BD74" s="438">
        <f>SUMIFS(Datos!$R:$R,Datos!$F:$F,$A74,Datos!$A:$A,$AN$1,Datos!$C:$C,AQ$1)</f>
        <v>0</v>
      </c>
      <c r="BE74" s="438">
        <f>SUMIFS(Datos!$R:$R,Datos!$F:$F,$A74,Datos!$A:$A,$AN$1,Datos!$C:$C,AR$1)</f>
        <v>0</v>
      </c>
    </row>
    <row r="75" spans="1:57" x14ac:dyDescent="0.25">
      <c r="A75" s="36"/>
      <c r="B75" s="36"/>
      <c r="C75" s="36"/>
      <c r="D75" s="284"/>
      <c r="E75" s="36"/>
      <c r="F75" s="36"/>
      <c r="G75" s="408"/>
      <c r="H75" s="36"/>
      <c r="I75" s="36"/>
      <c r="J75" s="36"/>
      <c r="K75" s="36"/>
      <c r="M75" s="353">
        <f>SUMIFS(Datos!$S:$S,Datos!$F:$F,$A75,Datos!$V:$V,M$1,Datos!$A:$A,$Q$1)</f>
        <v>0</v>
      </c>
      <c r="N75" s="353">
        <f>SUMIFS(Datos!$S:$S,Datos!$F:$F,$A75,Datos!$V:$V,N$1,Datos!$A:$A,$Q$1)</f>
        <v>0</v>
      </c>
      <c r="O75" s="353">
        <f>SUMIFS(Datos!$S:$S,Datos!$F:$F,$A75,Datos!$V:$V,O$1,Datos!$A:$A,$Q$1)</f>
        <v>0</v>
      </c>
      <c r="P75" s="353">
        <f>SUMIFS(Datos!$S:$S,Datos!$F:$F,$A75,Datos!$V:$V,P$1,Datos!$A:$A,$Q$1)</f>
        <v>0</v>
      </c>
      <c r="Q75" s="353">
        <f>SUMIFS(Datos!$S:$S,Datos!$A:$A,Q$1,Datos!$F:$F,$A75)</f>
        <v>0</v>
      </c>
      <c r="R75" s="353">
        <f>SUMIFS(Datos!$S:$S,Datos!$F:$F,$A75,Datos!$C:$C,R$1,Datos!$A:$A,$Q$1)</f>
        <v>0</v>
      </c>
      <c r="S75" s="353">
        <f>SUMIFS(Datos!$S:$S,Datos!$F:$F,$A75,Datos!$C:$C,S$1,Datos!$A:$A,$Q$1)</f>
        <v>0</v>
      </c>
      <c r="T75" s="353">
        <f>SUMIFS(Datos!$S:$S,Datos!$F:$F,$A75,Datos!$C:$C,T$1,Datos!$A:$A,$Q$1)</f>
        <v>0</v>
      </c>
      <c r="U75" s="353">
        <f>SUMIFS(Datos!$S:$S,Datos!$F:$F,$A75,Datos!$C:$C,U$1,Datos!$A:$A,$Q$1)</f>
        <v>0</v>
      </c>
      <c r="V75" s="352"/>
      <c r="W75" s="353">
        <f>SUMIFS(Datos!M:M,Datos!A:A,Q$1,Datos!F:F,A75)</f>
        <v>0</v>
      </c>
      <c r="X75" s="444">
        <f>SUMIFS(Datos!R:R,Datos!A:A,Q$1,Datos!F:F,A75)</f>
        <v>0</v>
      </c>
      <c r="Y75" s="442"/>
      <c r="Z75" s="353">
        <f>SUMIFS(Datos!$M:$M,Datos!$F:$F,$A75,Datos!$A:$A,$Q$1,Datos!$C:$C,R$1)</f>
        <v>0</v>
      </c>
      <c r="AA75" s="353">
        <f>SUMIFS(Datos!$M:$M,Datos!$F:$F,$A75,Datos!$A:$A,$Q$1,Datos!$C:$C,S$1)</f>
        <v>0</v>
      </c>
      <c r="AB75" s="353">
        <f>SUMIFS(Datos!$M:$M,Datos!$F:$F,$A75,Datos!$A:$A,$Q$1,Datos!$C:$C,T$1)</f>
        <v>0</v>
      </c>
      <c r="AC75" s="353">
        <f>SUMIFS(Datos!$M:$M,Datos!$F:$F,$A75,Datos!$A:$A,$Q$1,Datos!$C:$C,U$1)</f>
        <v>0</v>
      </c>
      <c r="AD75" s="353"/>
      <c r="AE75" s="444">
        <f>SUMIFS(Datos!$R:$R,Datos!$F:$F,$A75,Datos!$A:$A,$Q$1,Datos!$C:$C,R$1)</f>
        <v>0</v>
      </c>
      <c r="AF75" s="444">
        <f>SUMIFS(Datos!$R:$R,Datos!$F:$F,$A75,Datos!$A:$A,$Q$1,Datos!$C:$C,S$1)</f>
        <v>0</v>
      </c>
      <c r="AG75" s="444">
        <f>SUMIFS(Datos!$R:$R,Datos!$F:$F,$A75,Datos!$A:$A,$Q$1,Datos!$C:$C,T$1)</f>
        <v>0</v>
      </c>
      <c r="AH75" s="444">
        <f>SUMIFS(Datos!$R:$R,Datos!$F:$F,$A75,Datos!$A:$A,$Q$1,Datos!$C:$C,U$1)</f>
        <v>0</v>
      </c>
      <c r="AI75" s="351"/>
      <c r="AJ75" s="102">
        <f>SUMIFS(Datos!$S:$S,Datos!$F:$F,$A75,Datos!$V:$V,AJ$1,Datos!$A:$A,$AN$1)</f>
        <v>0</v>
      </c>
      <c r="AK75" s="102">
        <f>SUMIFS(Datos!$S:$S,Datos!$F:$F,$A75,Datos!$V:$V,AK$1,Datos!$A:$A,$AN$1)</f>
        <v>0</v>
      </c>
      <c r="AL75" s="102">
        <f>SUMIFS(Datos!$S:$S,Datos!$F:$F,$A75,Datos!$V:$V,AL$1,Datos!$A:$A,$AN$1)</f>
        <v>0</v>
      </c>
      <c r="AM75" s="102">
        <f>SUMIFS(Datos!$S:$S,Datos!$F:$F,$A75,Datos!$V:$V,AM$1,Datos!$A:$A,$AN$1)</f>
        <v>0</v>
      </c>
      <c r="AN75" s="102">
        <f>SUMIFS(Datos!$S:$S,Datos!$A:$A,AN$1,Datos!$F:$F,$A75)</f>
        <v>0</v>
      </c>
      <c r="AO75" s="102">
        <f>SUMIFS(Datos!$S:$S,Datos!$F:$F,$A75,Datos!$C:$C,AO$1,Datos!$A:$A,$AN$1)</f>
        <v>0</v>
      </c>
      <c r="AP75" s="102">
        <f>SUMIFS(Datos!$S:$S,Datos!$F:$F,$A75,Datos!$C:$C,AP$1,Datos!$A:$A,$AN$1)</f>
        <v>0</v>
      </c>
      <c r="AQ75" s="102">
        <f>SUMIFS(Datos!$S:$S,Datos!$F:$F,$A75,Datos!$C:$C,AQ$1,Datos!$A:$A,$AN$1)</f>
        <v>0</v>
      </c>
      <c r="AR75" s="102">
        <f>SUMIFS(Datos!$S:$S,Datos!$F:$F,$A75,Datos!$C:$C,AR$1,Datos!$A:$A,$AN$1)</f>
        <v>0</v>
      </c>
      <c r="AT75" s="102">
        <f>SUMIFS(Datos!$M:$M,Datos!$A:$A,AN$1,Datos!$F:$F,$A75)</f>
        <v>0</v>
      </c>
      <c r="AU75" s="102">
        <f>SUMIFS(Datos!$R:$R,Datos!$A:$A,AN$1,Datos!$F:$F,$A75)</f>
        <v>0</v>
      </c>
      <c r="AW75" s="102">
        <f>SUMIFS(Datos!$M:$M,Datos!$F:$F,$A75,Datos!$A:$A,$AN$1,Datos!$C:$C,AO$1)</f>
        <v>0</v>
      </c>
      <c r="AX75" s="102">
        <f>SUMIFS(Datos!$M:$M,Datos!$F:$F,$A75,Datos!$A:$A,$AN$1,Datos!$C:$C,AP$1)</f>
        <v>0</v>
      </c>
      <c r="AY75" s="102">
        <f>SUMIFS(Datos!$M:$M,Datos!$F:$F,$A75,Datos!$A:$A,$AN$1,Datos!$C:$C,AQ$1)</f>
        <v>0</v>
      </c>
      <c r="AZ75" s="102">
        <f>SUMIFS(Datos!$M:$M,Datos!$F:$F,$A75,Datos!$A:$A,$AN$1,Datos!$C:$C,AR$1)</f>
        <v>0</v>
      </c>
      <c r="BA75" s="102"/>
      <c r="BB75" s="438">
        <f>SUMIFS(Datos!$R:$R,Datos!$F:$F,$A75,Datos!$A:$A,$AN$1,Datos!$C:$C,AO$1)</f>
        <v>0</v>
      </c>
      <c r="BC75" s="438">
        <f>SUMIFS(Datos!$R:$R,Datos!$F:$F,$A75,Datos!$A:$A,$AN$1,Datos!$C:$C,AP$1)</f>
        <v>0</v>
      </c>
      <c r="BD75" s="438">
        <f>SUMIFS(Datos!$R:$R,Datos!$F:$F,$A75,Datos!$A:$A,$AN$1,Datos!$C:$C,AQ$1)</f>
        <v>0</v>
      </c>
      <c r="BE75" s="438">
        <f>SUMIFS(Datos!$R:$R,Datos!$F:$F,$A75,Datos!$A:$A,$AN$1,Datos!$C:$C,AR$1)</f>
        <v>0</v>
      </c>
    </row>
    <row r="76" spans="1:57" x14ac:dyDescent="0.25">
      <c r="A76" s="36"/>
      <c r="B76" s="36"/>
      <c r="C76" s="36"/>
      <c r="D76" s="284"/>
      <c r="E76" s="36"/>
      <c r="F76" s="36"/>
      <c r="G76" s="408"/>
      <c r="H76" s="36"/>
      <c r="I76" s="36"/>
      <c r="J76" s="36"/>
      <c r="K76" s="36"/>
      <c r="M76" s="353">
        <f>SUMIFS(Datos!$S:$S,Datos!$F:$F,$A76,Datos!$V:$V,M$1,Datos!$A:$A,$Q$1)</f>
        <v>0</v>
      </c>
      <c r="N76" s="353">
        <f>SUMIFS(Datos!$S:$S,Datos!$F:$F,$A76,Datos!$V:$V,N$1,Datos!$A:$A,$Q$1)</f>
        <v>0</v>
      </c>
      <c r="O76" s="353">
        <f>SUMIFS(Datos!$S:$S,Datos!$F:$F,$A76,Datos!$V:$V,O$1,Datos!$A:$A,$Q$1)</f>
        <v>0</v>
      </c>
      <c r="P76" s="353">
        <f>SUMIFS(Datos!$S:$S,Datos!$F:$F,$A76,Datos!$V:$V,P$1,Datos!$A:$A,$Q$1)</f>
        <v>0</v>
      </c>
      <c r="Q76" s="353">
        <f>SUMIFS(Datos!$S:$S,Datos!$A:$A,Q$1,Datos!$F:$F,$A76)</f>
        <v>0</v>
      </c>
      <c r="R76" s="353">
        <f>SUMIFS(Datos!$S:$S,Datos!$F:$F,$A76,Datos!$C:$C,R$1,Datos!$A:$A,$Q$1)</f>
        <v>0</v>
      </c>
      <c r="S76" s="353">
        <f>SUMIFS(Datos!$S:$S,Datos!$F:$F,$A76,Datos!$C:$C,S$1,Datos!$A:$A,$Q$1)</f>
        <v>0</v>
      </c>
      <c r="T76" s="353">
        <f>SUMIFS(Datos!$S:$S,Datos!$F:$F,$A76,Datos!$C:$C,T$1,Datos!$A:$A,$Q$1)</f>
        <v>0</v>
      </c>
      <c r="U76" s="353">
        <f>SUMIFS(Datos!$S:$S,Datos!$F:$F,$A76,Datos!$C:$C,U$1,Datos!$A:$A,$Q$1)</f>
        <v>0</v>
      </c>
      <c r="V76" s="352"/>
      <c r="W76" s="353">
        <f>SUMIFS(Datos!M:M,Datos!A:A,Q$1,Datos!F:F,A76)</f>
        <v>0</v>
      </c>
      <c r="X76" s="444">
        <f>SUMIFS(Datos!R:R,Datos!A:A,Q$1,Datos!F:F,A76)</f>
        <v>0</v>
      </c>
      <c r="Y76" s="442"/>
      <c r="Z76" s="353">
        <f>SUMIFS(Datos!$M:$M,Datos!$F:$F,$A76,Datos!$A:$A,$Q$1,Datos!$C:$C,R$1)</f>
        <v>0</v>
      </c>
      <c r="AA76" s="353">
        <f>SUMIFS(Datos!$M:$M,Datos!$F:$F,$A76,Datos!$A:$A,$Q$1,Datos!$C:$C,S$1)</f>
        <v>0</v>
      </c>
      <c r="AB76" s="353">
        <f>SUMIFS(Datos!$M:$M,Datos!$F:$F,$A76,Datos!$A:$A,$Q$1,Datos!$C:$C,T$1)</f>
        <v>0</v>
      </c>
      <c r="AC76" s="353">
        <f>SUMIFS(Datos!$M:$M,Datos!$F:$F,$A76,Datos!$A:$A,$Q$1,Datos!$C:$C,U$1)</f>
        <v>0</v>
      </c>
      <c r="AD76" s="353"/>
      <c r="AE76" s="444">
        <f>SUMIFS(Datos!$R:$R,Datos!$F:$F,$A76,Datos!$A:$A,$Q$1,Datos!$C:$C,R$1)</f>
        <v>0</v>
      </c>
      <c r="AF76" s="444">
        <f>SUMIFS(Datos!$R:$R,Datos!$F:$F,$A76,Datos!$A:$A,$Q$1,Datos!$C:$C,S$1)</f>
        <v>0</v>
      </c>
      <c r="AG76" s="444">
        <f>SUMIFS(Datos!$R:$R,Datos!$F:$F,$A76,Datos!$A:$A,$Q$1,Datos!$C:$C,T$1)</f>
        <v>0</v>
      </c>
      <c r="AH76" s="444">
        <f>SUMIFS(Datos!$R:$R,Datos!$F:$F,$A76,Datos!$A:$A,$Q$1,Datos!$C:$C,U$1)</f>
        <v>0</v>
      </c>
      <c r="AI76" s="351"/>
      <c r="AJ76" s="102">
        <f>SUMIFS(Datos!$S:$S,Datos!$F:$F,$A76,Datos!$V:$V,AJ$1,Datos!$A:$A,$AN$1)</f>
        <v>0</v>
      </c>
      <c r="AK76" s="102">
        <f>SUMIFS(Datos!$S:$S,Datos!$F:$F,$A76,Datos!$V:$V,AK$1,Datos!$A:$A,$AN$1)</f>
        <v>0</v>
      </c>
      <c r="AL76" s="102">
        <f>SUMIFS(Datos!$S:$S,Datos!$F:$F,$A76,Datos!$V:$V,AL$1,Datos!$A:$A,$AN$1)</f>
        <v>0</v>
      </c>
      <c r="AM76" s="102">
        <f>SUMIFS(Datos!$S:$S,Datos!$F:$F,$A76,Datos!$V:$V,AM$1,Datos!$A:$A,$AN$1)</f>
        <v>0</v>
      </c>
      <c r="AN76" s="102">
        <f>SUMIFS(Datos!$S:$S,Datos!$A:$A,AN$1,Datos!$F:$F,$A76)</f>
        <v>0</v>
      </c>
      <c r="AO76" s="102">
        <f>SUMIFS(Datos!$S:$S,Datos!$F:$F,$A76,Datos!$C:$C,AO$1,Datos!$A:$A,$AN$1)</f>
        <v>0</v>
      </c>
      <c r="AP76" s="102">
        <f>SUMIFS(Datos!$S:$S,Datos!$F:$F,$A76,Datos!$C:$C,AP$1,Datos!$A:$A,$AN$1)</f>
        <v>0</v>
      </c>
      <c r="AQ76" s="102">
        <f>SUMIFS(Datos!$S:$S,Datos!$F:$F,$A76,Datos!$C:$C,AQ$1,Datos!$A:$A,$AN$1)</f>
        <v>0</v>
      </c>
      <c r="AR76" s="102">
        <f>SUMIFS(Datos!$S:$S,Datos!$F:$F,$A76,Datos!$C:$C,AR$1,Datos!$A:$A,$AN$1)</f>
        <v>0</v>
      </c>
      <c r="AT76" s="102">
        <f>SUMIFS(Datos!$M:$M,Datos!$A:$A,AN$1,Datos!$F:$F,$A76)</f>
        <v>0</v>
      </c>
      <c r="AU76" s="102">
        <f>SUMIFS(Datos!$R:$R,Datos!$A:$A,AN$1,Datos!$F:$F,$A76)</f>
        <v>0</v>
      </c>
      <c r="AW76" s="102">
        <f>SUMIFS(Datos!$M:$M,Datos!$F:$F,$A76,Datos!$A:$A,$AN$1,Datos!$C:$C,AO$1)</f>
        <v>0</v>
      </c>
      <c r="AX76" s="102">
        <f>SUMIFS(Datos!$M:$M,Datos!$F:$F,$A76,Datos!$A:$A,$AN$1,Datos!$C:$C,AP$1)</f>
        <v>0</v>
      </c>
      <c r="AY76" s="102">
        <f>SUMIFS(Datos!$M:$M,Datos!$F:$F,$A76,Datos!$A:$A,$AN$1,Datos!$C:$C,AQ$1)</f>
        <v>0</v>
      </c>
      <c r="AZ76" s="102">
        <f>SUMIFS(Datos!$M:$M,Datos!$F:$F,$A76,Datos!$A:$A,$AN$1,Datos!$C:$C,AR$1)</f>
        <v>0</v>
      </c>
      <c r="BA76" s="102"/>
      <c r="BB76" s="438">
        <f>SUMIFS(Datos!$R:$R,Datos!$F:$F,$A76,Datos!$A:$A,$AN$1,Datos!$C:$C,AO$1)</f>
        <v>0</v>
      </c>
      <c r="BC76" s="438">
        <f>SUMIFS(Datos!$R:$R,Datos!$F:$F,$A76,Datos!$A:$A,$AN$1,Datos!$C:$C,AP$1)</f>
        <v>0</v>
      </c>
      <c r="BD76" s="438">
        <f>SUMIFS(Datos!$R:$R,Datos!$F:$F,$A76,Datos!$A:$A,$AN$1,Datos!$C:$C,AQ$1)</f>
        <v>0</v>
      </c>
      <c r="BE76" s="438">
        <f>SUMIFS(Datos!$R:$R,Datos!$F:$F,$A76,Datos!$A:$A,$AN$1,Datos!$C:$C,AR$1)</f>
        <v>0</v>
      </c>
    </row>
    <row r="77" spans="1:57" x14ac:dyDescent="0.25">
      <c r="A77" s="36"/>
      <c r="B77" s="36"/>
      <c r="C77" s="36"/>
      <c r="D77" s="284"/>
      <c r="E77" s="36"/>
      <c r="F77" s="36"/>
      <c r="G77" s="408"/>
      <c r="H77" s="36"/>
      <c r="I77" s="36"/>
      <c r="J77" s="36"/>
      <c r="K77" s="36"/>
      <c r="M77" s="353">
        <f>SUMIFS(Datos!$S:$S,Datos!$F:$F,$A77,Datos!$V:$V,M$1,Datos!$A:$A,$Q$1)</f>
        <v>0</v>
      </c>
      <c r="N77" s="353">
        <f>SUMIFS(Datos!$S:$S,Datos!$F:$F,$A77,Datos!$V:$V,N$1,Datos!$A:$A,$Q$1)</f>
        <v>0</v>
      </c>
      <c r="O77" s="353">
        <f>SUMIFS(Datos!$S:$S,Datos!$F:$F,$A77,Datos!$V:$V,O$1,Datos!$A:$A,$Q$1)</f>
        <v>0</v>
      </c>
      <c r="P77" s="353">
        <f>SUMIFS(Datos!$S:$S,Datos!$F:$F,$A77,Datos!$V:$V,P$1,Datos!$A:$A,$Q$1)</f>
        <v>0</v>
      </c>
      <c r="Q77" s="353">
        <f>SUMIFS(Datos!$S:$S,Datos!$A:$A,Q$1,Datos!$F:$F,$A77)</f>
        <v>0</v>
      </c>
      <c r="R77" s="353">
        <f>SUMIFS(Datos!$S:$S,Datos!$F:$F,$A77,Datos!$C:$C,R$1,Datos!$A:$A,$Q$1)</f>
        <v>0</v>
      </c>
      <c r="S77" s="353">
        <f>SUMIFS(Datos!$S:$S,Datos!$F:$F,$A77,Datos!$C:$C,S$1,Datos!$A:$A,$Q$1)</f>
        <v>0</v>
      </c>
      <c r="T77" s="353">
        <f>SUMIFS(Datos!$S:$S,Datos!$F:$F,$A77,Datos!$C:$C,T$1,Datos!$A:$A,$Q$1)</f>
        <v>0</v>
      </c>
      <c r="U77" s="353">
        <f>SUMIFS(Datos!$S:$S,Datos!$F:$F,$A77,Datos!$C:$C,U$1,Datos!$A:$A,$Q$1)</f>
        <v>0</v>
      </c>
      <c r="V77" s="352"/>
      <c r="W77" s="353">
        <f>SUMIFS(Datos!M:M,Datos!A:A,Q$1,Datos!F:F,A77)</f>
        <v>0</v>
      </c>
      <c r="X77" s="444">
        <f>SUMIFS(Datos!R:R,Datos!A:A,Q$1,Datos!F:F,A77)</f>
        <v>0</v>
      </c>
      <c r="Y77" s="442"/>
      <c r="Z77" s="353">
        <f>SUMIFS(Datos!$M:$M,Datos!$F:$F,$A77,Datos!$A:$A,$Q$1,Datos!$C:$C,R$1)</f>
        <v>0</v>
      </c>
      <c r="AA77" s="353">
        <f>SUMIFS(Datos!$M:$M,Datos!$F:$F,$A77,Datos!$A:$A,$Q$1,Datos!$C:$C,S$1)</f>
        <v>0</v>
      </c>
      <c r="AB77" s="353">
        <f>SUMIFS(Datos!$M:$M,Datos!$F:$F,$A77,Datos!$A:$A,$Q$1,Datos!$C:$C,T$1)</f>
        <v>0</v>
      </c>
      <c r="AC77" s="353">
        <f>SUMIFS(Datos!$M:$M,Datos!$F:$F,$A77,Datos!$A:$A,$Q$1,Datos!$C:$C,U$1)</f>
        <v>0</v>
      </c>
      <c r="AD77" s="353"/>
      <c r="AE77" s="444">
        <f>SUMIFS(Datos!$R:$R,Datos!$F:$F,$A77,Datos!$A:$A,$Q$1,Datos!$C:$C,R$1)</f>
        <v>0</v>
      </c>
      <c r="AF77" s="444">
        <f>SUMIFS(Datos!$R:$R,Datos!$F:$F,$A77,Datos!$A:$A,$Q$1,Datos!$C:$C,S$1)</f>
        <v>0</v>
      </c>
      <c r="AG77" s="444">
        <f>SUMIFS(Datos!$R:$R,Datos!$F:$F,$A77,Datos!$A:$A,$Q$1,Datos!$C:$C,T$1)</f>
        <v>0</v>
      </c>
      <c r="AH77" s="444">
        <f>SUMIFS(Datos!$R:$R,Datos!$F:$F,$A77,Datos!$A:$A,$Q$1,Datos!$C:$C,U$1)</f>
        <v>0</v>
      </c>
      <c r="AI77" s="351"/>
      <c r="AJ77" s="102">
        <f>SUMIFS(Datos!$S:$S,Datos!$F:$F,$A77,Datos!$V:$V,AJ$1,Datos!$A:$A,$AN$1)</f>
        <v>0</v>
      </c>
      <c r="AK77" s="102">
        <f>SUMIFS(Datos!$S:$S,Datos!$F:$F,$A77,Datos!$V:$V,AK$1,Datos!$A:$A,$AN$1)</f>
        <v>0</v>
      </c>
      <c r="AL77" s="102">
        <f>SUMIFS(Datos!$S:$S,Datos!$F:$F,$A77,Datos!$V:$V,AL$1,Datos!$A:$A,$AN$1)</f>
        <v>0</v>
      </c>
      <c r="AM77" s="102">
        <f>SUMIFS(Datos!$S:$S,Datos!$F:$F,$A77,Datos!$V:$V,AM$1,Datos!$A:$A,$AN$1)</f>
        <v>0</v>
      </c>
      <c r="AN77" s="102">
        <f>SUMIFS(Datos!$S:$S,Datos!$A:$A,AN$1,Datos!$F:$F,$A77)</f>
        <v>0</v>
      </c>
      <c r="AO77" s="102">
        <f>SUMIFS(Datos!$S:$S,Datos!$F:$F,$A77,Datos!$C:$C,AO$1,Datos!$A:$A,$AN$1)</f>
        <v>0</v>
      </c>
      <c r="AP77" s="102">
        <f>SUMIFS(Datos!$S:$S,Datos!$F:$F,$A77,Datos!$C:$C,AP$1,Datos!$A:$A,$AN$1)</f>
        <v>0</v>
      </c>
      <c r="AQ77" s="102">
        <f>SUMIFS(Datos!$S:$S,Datos!$F:$F,$A77,Datos!$C:$C,AQ$1,Datos!$A:$A,$AN$1)</f>
        <v>0</v>
      </c>
      <c r="AR77" s="102">
        <f>SUMIFS(Datos!$S:$S,Datos!$F:$F,$A77,Datos!$C:$C,AR$1,Datos!$A:$A,$AN$1)</f>
        <v>0</v>
      </c>
      <c r="AT77" s="102">
        <f>SUMIFS(Datos!$M:$M,Datos!$A:$A,AN$1,Datos!$F:$F,$A77)</f>
        <v>0</v>
      </c>
      <c r="AU77" s="102">
        <f>SUMIFS(Datos!$R:$R,Datos!$A:$A,AN$1,Datos!$F:$F,$A77)</f>
        <v>0</v>
      </c>
      <c r="AW77" s="102">
        <f>SUMIFS(Datos!$M:$M,Datos!$F:$F,$A77,Datos!$A:$A,$AN$1,Datos!$C:$C,AO$1)</f>
        <v>0</v>
      </c>
      <c r="AX77" s="102">
        <f>SUMIFS(Datos!$M:$M,Datos!$F:$F,$A77,Datos!$A:$A,$AN$1,Datos!$C:$C,AP$1)</f>
        <v>0</v>
      </c>
      <c r="AY77" s="102">
        <f>SUMIFS(Datos!$M:$M,Datos!$F:$F,$A77,Datos!$A:$A,$AN$1,Datos!$C:$C,AQ$1)</f>
        <v>0</v>
      </c>
      <c r="AZ77" s="102">
        <f>SUMIFS(Datos!$M:$M,Datos!$F:$F,$A77,Datos!$A:$A,$AN$1,Datos!$C:$C,AR$1)</f>
        <v>0</v>
      </c>
      <c r="BA77" s="102"/>
      <c r="BB77" s="438">
        <f>SUMIFS(Datos!$R:$R,Datos!$F:$F,$A77,Datos!$A:$A,$AN$1,Datos!$C:$C,AO$1)</f>
        <v>0</v>
      </c>
      <c r="BC77" s="438">
        <f>SUMIFS(Datos!$R:$R,Datos!$F:$F,$A77,Datos!$A:$A,$AN$1,Datos!$C:$C,AP$1)</f>
        <v>0</v>
      </c>
      <c r="BD77" s="438">
        <f>SUMIFS(Datos!$R:$R,Datos!$F:$F,$A77,Datos!$A:$A,$AN$1,Datos!$C:$C,AQ$1)</f>
        <v>0</v>
      </c>
      <c r="BE77" s="438">
        <f>SUMIFS(Datos!$R:$R,Datos!$F:$F,$A77,Datos!$A:$A,$AN$1,Datos!$C:$C,AR$1)</f>
        <v>0</v>
      </c>
    </row>
    <row r="78" spans="1:57" x14ac:dyDescent="0.25">
      <c r="A78" s="36"/>
      <c r="B78" s="36"/>
      <c r="C78" s="36"/>
      <c r="D78" s="284"/>
      <c r="E78" s="36"/>
      <c r="F78" s="36"/>
      <c r="G78" s="408"/>
      <c r="H78" s="36"/>
      <c r="I78" s="36"/>
      <c r="J78" s="36"/>
      <c r="K78" s="36"/>
      <c r="M78" s="353">
        <f>SUMIFS(Datos!$S:$S,Datos!$F:$F,$A78,Datos!$V:$V,M$1,Datos!$A:$A,$Q$1)</f>
        <v>0</v>
      </c>
      <c r="N78" s="353">
        <f>SUMIFS(Datos!$S:$S,Datos!$F:$F,$A78,Datos!$V:$V,N$1,Datos!$A:$A,$Q$1)</f>
        <v>0</v>
      </c>
      <c r="O78" s="353">
        <f>SUMIFS(Datos!$S:$S,Datos!$F:$F,$A78,Datos!$V:$V,O$1,Datos!$A:$A,$Q$1)</f>
        <v>0</v>
      </c>
      <c r="P78" s="353">
        <f>SUMIFS(Datos!$S:$S,Datos!$F:$F,$A78,Datos!$V:$V,P$1,Datos!$A:$A,$Q$1)</f>
        <v>0</v>
      </c>
      <c r="Q78" s="353">
        <f>SUMIFS(Datos!$S:$S,Datos!$A:$A,Q$1,Datos!$F:$F,$A78)</f>
        <v>0</v>
      </c>
      <c r="R78" s="353">
        <f>SUMIFS(Datos!$S:$S,Datos!$F:$F,$A78,Datos!$C:$C,R$1,Datos!$A:$A,$Q$1)</f>
        <v>0</v>
      </c>
      <c r="S78" s="353">
        <f>SUMIFS(Datos!$S:$S,Datos!$F:$F,$A78,Datos!$C:$C,S$1,Datos!$A:$A,$Q$1)</f>
        <v>0</v>
      </c>
      <c r="T78" s="353">
        <f>SUMIFS(Datos!$S:$S,Datos!$F:$F,$A78,Datos!$C:$C,T$1,Datos!$A:$A,$Q$1)</f>
        <v>0</v>
      </c>
      <c r="U78" s="353">
        <f>SUMIFS(Datos!$S:$S,Datos!$F:$F,$A78,Datos!$C:$C,U$1,Datos!$A:$A,$Q$1)</f>
        <v>0</v>
      </c>
      <c r="V78" s="352"/>
      <c r="W78" s="353">
        <f>SUMIFS(Datos!M:M,Datos!A:A,Q$1,Datos!F:F,A78)</f>
        <v>0</v>
      </c>
      <c r="X78" s="444">
        <f>SUMIFS(Datos!R:R,Datos!A:A,Q$1,Datos!F:F,A78)</f>
        <v>0</v>
      </c>
      <c r="Y78" s="442"/>
      <c r="Z78" s="353">
        <f>SUMIFS(Datos!$M:$M,Datos!$F:$F,$A78,Datos!$A:$A,$Q$1,Datos!$C:$C,R$1)</f>
        <v>0</v>
      </c>
      <c r="AA78" s="353">
        <f>SUMIFS(Datos!$M:$M,Datos!$F:$F,$A78,Datos!$A:$A,$Q$1,Datos!$C:$C,S$1)</f>
        <v>0</v>
      </c>
      <c r="AB78" s="353">
        <f>SUMIFS(Datos!$M:$M,Datos!$F:$F,$A78,Datos!$A:$A,$Q$1,Datos!$C:$C,T$1)</f>
        <v>0</v>
      </c>
      <c r="AC78" s="353">
        <f>SUMIFS(Datos!$M:$M,Datos!$F:$F,$A78,Datos!$A:$A,$Q$1,Datos!$C:$C,U$1)</f>
        <v>0</v>
      </c>
      <c r="AD78" s="353"/>
      <c r="AE78" s="444">
        <f>SUMIFS(Datos!$R:$R,Datos!$F:$F,$A78,Datos!$A:$A,$Q$1,Datos!$C:$C,R$1)</f>
        <v>0</v>
      </c>
      <c r="AF78" s="444">
        <f>SUMIFS(Datos!$R:$R,Datos!$F:$F,$A78,Datos!$A:$A,$Q$1,Datos!$C:$C,S$1)</f>
        <v>0</v>
      </c>
      <c r="AG78" s="444">
        <f>SUMIFS(Datos!$R:$R,Datos!$F:$F,$A78,Datos!$A:$A,$Q$1,Datos!$C:$C,T$1)</f>
        <v>0</v>
      </c>
      <c r="AH78" s="444">
        <f>SUMIFS(Datos!$R:$R,Datos!$F:$F,$A78,Datos!$A:$A,$Q$1,Datos!$C:$C,U$1)</f>
        <v>0</v>
      </c>
      <c r="AI78" s="351"/>
      <c r="AJ78" s="102">
        <f>SUMIFS(Datos!$S:$S,Datos!$F:$F,$A78,Datos!$V:$V,AJ$1,Datos!$A:$A,$AN$1)</f>
        <v>0</v>
      </c>
      <c r="AK78" s="102">
        <f>SUMIFS(Datos!$S:$S,Datos!$F:$F,$A78,Datos!$V:$V,AK$1,Datos!$A:$A,$AN$1)</f>
        <v>0</v>
      </c>
      <c r="AL78" s="102">
        <f>SUMIFS(Datos!$S:$S,Datos!$F:$F,$A78,Datos!$V:$V,AL$1,Datos!$A:$A,$AN$1)</f>
        <v>0</v>
      </c>
      <c r="AM78" s="102">
        <f>SUMIFS(Datos!$S:$S,Datos!$F:$F,$A78,Datos!$V:$V,AM$1,Datos!$A:$A,$AN$1)</f>
        <v>0</v>
      </c>
      <c r="AN78" s="102">
        <f>SUMIFS(Datos!$S:$S,Datos!$A:$A,AN$1,Datos!$F:$F,$A78)</f>
        <v>0</v>
      </c>
      <c r="AO78" s="102">
        <f>SUMIFS(Datos!$S:$S,Datos!$F:$F,$A78,Datos!$C:$C,AO$1,Datos!$A:$A,$AN$1)</f>
        <v>0</v>
      </c>
      <c r="AP78" s="102">
        <f>SUMIFS(Datos!$S:$S,Datos!$F:$F,$A78,Datos!$C:$C,AP$1,Datos!$A:$A,$AN$1)</f>
        <v>0</v>
      </c>
      <c r="AQ78" s="102">
        <f>SUMIFS(Datos!$S:$S,Datos!$F:$F,$A78,Datos!$C:$C,AQ$1,Datos!$A:$A,$AN$1)</f>
        <v>0</v>
      </c>
      <c r="AR78" s="102">
        <f>SUMIFS(Datos!$S:$S,Datos!$F:$F,$A78,Datos!$C:$C,AR$1,Datos!$A:$A,$AN$1)</f>
        <v>0</v>
      </c>
      <c r="AT78" s="102">
        <f>SUMIFS(Datos!$M:$M,Datos!$A:$A,AN$1,Datos!$F:$F,$A78)</f>
        <v>0</v>
      </c>
      <c r="AU78" s="102">
        <f>SUMIFS(Datos!$R:$R,Datos!$A:$A,AN$1,Datos!$F:$F,$A78)</f>
        <v>0</v>
      </c>
      <c r="AW78" s="102">
        <f>SUMIFS(Datos!$M:$M,Datos!$F:$F,$A78,Datos!$A:$A,$AN$1,Datos!$C:$C,AO$1)</f>
        <v>0</v>
      </c>
      <c r="AX78" s="102">
        <f>SUMIFS(Datos!$M:$M,Datos!$F:$F,$A78,Datos!$A:$A,$AN$1,Datos!$C:$C,AP$1)</f>
        <v>0</v>
      </c>
      <c r="AY78" s="102">
        <f>SUMIFS(Datos!$M:$M,Datos!$F:$F,$A78,Datos!$A:$A,$AN$1,Datos!$C:$C,AQ$1)</f>
        <v>0</v>
      </c>
      <c r="AZ78" s="102">
        <f>SUMIFS(Datos!$M:$M,Datos!$F:$F,$A78,Datos!$A:$A,$AN$1,Datos!$C:$C,AR$1)</f>
        <v>0</v>
      </c>
      <c r="BA78" s="102"/>
      <c r="BB78" s="438">
        <f>SUMIFS(Datos!$R:$R,Datos!$F:$F,$A78,Datos!$A:$A,$AN$1,Datos!$C:$C,AO$1)</f>
        <v>0</v>
      </c>
      <c r="BC78" s="438">
        <f>SUMIFS(Datos!$R:$R,Datos!$F:$F,$A78,Datos!$A:$A,$AN$1,Datos!$C:$C,AP$1)</f>
        <v>0</v>
      </c>
      <c r="BD78" s="438">
        <f>SUMIFS(Datos!$R:$R,Datos!$F:$F,$A78,Datos!$A:$A,$AN$1,Datos!$C:$C,AQ$1)</f>
        <v>0</v>
      </c>
      <c r="BE78" s="438">
        <f>SUMIFS(Datos!$R:$R,Datos!$F:$F,$A78,Datos!$A:$A,$AN$1,Datos!$C:$C,AR$1)</f>
        <v>0</v>
      </c>
    </row>
    <row r="79" spans="1:57" x14ac:dyDescent="0.25">
      <c r="A79" s="36"/>
      <c r="B79" s="36"/>
      <c r="C79" s="36"/>
      <c r="D79" s="284"/>
      <c r="E79" s="36"/>
      <c r="F79" s="36"/>
      <c r="G79" s="408"/>
      <c r="H79" s="36"/>
      <c r="I79" s="36"/>
      <c r="J79" s="36"/>
      <c r="K79" s="36"/>
      <c r="M79" s="353">
        <f>SUMIFS(Datos!$S:$S,Datos!$F:$F,$A79,Datos!$V:$V,M$1,Datos!$A:$A,$Q$1)</f>
        <v>0</v>
      </c>
      <c r="N79" s="353">
        <f>SUMIFS(Datos!$S:$S,Datos!$F:$F,$A79,Datos!$V:$V,N$1,Datos!$A:$A,$Q$1)</f>
        <v>0</v>
      </c>
      <c r="O79" s="353">
        <f>SUMIFS(Datos!$S:$S,Datos!$F:$F,$A79,Datos!$V:$V,O$1,Datos!$A:$A,$Q$1)</f>
        <v>0</v>
      </c>
      <c r="P79" s="353">
        <f>SUMIFS(Datos!$S:$S,Datos!$F:$F,$A79,Datos!$V:$V,P$1,Datos!$A:$A,$Q$1)</f>
        <v>0</v>
      </c>
      <c r="Q79" s="353">
        <f>SUMIFS(Datos!$S:$S,Datos!$A:$A,Q$1,Datos!$F:$F,$A79)</f>
        <v>0</v>
      </c>
      <c r="R79" s="353">
        <f>SUMIFS(Datos!$S:$S,Datos!$F:$F,$A79,Datos!$C:$C,R$1,Datos!$A:$A,$Q$1)</f>
        <v>0</v>
      </c>
      <c r="S79" s="353">
        <f>SUMIFS(Datos!$S:$S,Datos!$F:$F,$A79,Datos!$C:$C,S$1,Datos!$A:$A,$Q$1)</f>
        <v>0</v>
      </c>
      <c r="T79" s="353">
        <f>SUMIFS(Datos!$S:$S,Datos!$F:$F,$A79,Datos!$C:$C,T$1,Datos!$A:$A,$Q$1)</f>
        <v>0</v>
      </c>
      <c r="U79" s="353">
        <f>SUMIFS(Datos!$S:$S,Datos!$F:$F,$A79,Datos!$C:$C,U$1,Datos!$A:$A,$Q$1)</f>
        <v>0</v>
      </c>
      <c r="V79" s="352"/>
      <c r="W79" s="353">
        <f>SUMIFS(Datos!M:M,Datos!A:A,Q$1,Datos!F:F,A79)</f>
        <v>0</v>
      </c>
      <c r="X79" s="444">
        <f>SUMIFS(Datos!R:R,Datos!A:A,Q$1,Datos!F:F,A79)</f>
        <v>0</v>
      </c>
      <c r="Y79" s="442"/>
      <c r="Z79" s="353">
        <f>SUMIFS(Datos!$M:$M,Datos!$F:$F,$A79,Datos!$A:$A,$Q$1,Datos!$C:$C,R$1)</f>
        <v>0</v>
      </c>
      <c r="AA79" s="353">
        <f>SUMIFS(Datos!$M:$M,Datos!$F:$F,$A79,Datos!$A:$A,$Q$1,Datos!$C:$C,S$1)</f>
        <v>0</v>
      </c>
      <c r="AB79" s="353">
        <f>SUMIFS(Datos!$M:$M,Datos!$F:$F,$A79,Datos!$A:$A,$Q$1,Datos!$C:$C,T$1)</f>
        <v>0</v>
      </c>
      <c r="AC79" s="353">
        <f>SUMIFS(Datos!$M:$M,Datos!$F:$F,$A79,Datos!$A:$A,$Q$1,Datos!$C:$C,U$1)</f>
        <v>0</v>
      </c>
      <c r="AD79" s="353"/>
      <c r="AE79" s="444">
        <f>SUMIFS(Datos!$R:$R,Datos!$F:$F,$A79,Datos!$A:$A,$Q$1,Datos!$C:$C,R$1)</f>
        <v>0</v>
      </c>
      <c r="AF79" s="444">
        <f>SUMIFS(Datos!$R:$R,Datos!$F:$F,$A79,Datos!$A:$A,$Q$1,Datos!$C:$C,S$1)</f>
        <v>0</v>
      </c>
      <c r="AG79" s="444">
        <f>SUMIFS(Datos!$R:$R,Datos!$F:$F,$A79,Datos!$A:$A,$Q$1,Datos!$C:$C,T$1)</f>
        <v>0</v>
      </c>
      <c r="AH79" s="444">
        <f>SUMIFS(Datos!$R:$R,Datos!$F:$F,$A79,Datos!$A:$A,$Q$1,Datos!$C:$C,U$1)</f>
        <v>0</v>
      </c>
      <c r="AI79" s="351"/>
      <c r="AJ79" s="102">
        <f>SUMIFS(Datos!$S:$S,Datos!$F:$F,$A79,Datos!$V:$V,AJ$1,Datos!$A:$A,$AN$1)</f>
        <v>0</v>
      </c>
      <c r="AK79" s="102">
        <f>SUMIFS(Datos!$S:$S,Datos!$F:$F,$A79,Datos!$V:$V,AK$1,Datos!$A:$A,$AN$1)</f>
        <v>0</v>
      </c>
      <c r="AL79" s="102">
        <f>SUMIFS(Datos!$S:$S,Datos!$F:$F,$A79,Datos!$V:$V,AL$1,Datos!$A:$A,$AN$1)</f>
        <v>0</v>
      </c>
      <c r="AM79" s="102">
        <f>SUMIFS(Datos!$S:$S,Datos!$F:$F,$A79,Datos!$V:$V,AM$1,Datos!$A:$A,$AN$1)</f>
        <v>0</v>
      </c>
      <c r="AN79" s="102">
        <f>SUMIFS(Datos!$S:$S,Datos!$A:$A,AN$1,Datos!$F:$F,$A79)</f>
        <v>0</v>
      </c>
      <c r="AO79" s="102">
        <f>SUMIFS(Datos!$S:$S,Datos!$F:$F,$A79,Datos!$C:$C,AO$1,Datos!$A:$A,$AN$1)</f>
        <v>0</v>
      </c>
      <c r="AP79" s="102">
        <f>SUMIFS(Datos!$S:$S,Datos!$F:$F,$A79,Datos!$C:$C,AP$1,Datos!$A:$A,$AN$1)</f>
        <v>0</v>
      </c>
      <c r="AQ79" s="102">
        <f>SUMIFS(Datos!$S:$S,Datos!$F:$F,$A79,Datos!$C:$C,AQ$1,Datos!$A:$A,$AN$1)</f>
        <v>0</v>
      </c>
      <c r="AR79" s="102">
        <f>SUMIFS(Datos!$S:$S,Datos!$F:$F,$A79,Datos!$C:$C,AR$1,Datos!$A:$A,$AN$1)</f>
        <v>0</v>
      </c>
      <c r="AT79" s="102">
        <f>SUMIFS(Datos!$M:$M,Datos!$A:$A,AN$1,Datos!$F:$F,$A79)</f>
        <v>0</v>
      </c>
      <c r="AU79" s="102">
        <f>SUMIFS(Datos!$R:$R,Datos!$A:$A,AN$1,Datos!$F:$F,$A79)</f>
        <v>0</v>
      </c>
      <c r="AW79" s="102">
        <f>SUMIFS(Datos!$M:$M,Datos!$F:$F,$A79,Datos!$A:$A,$AN$1,Datos!$C:$C,AO$1)</f>
        <v>0</v>
      </c>
      <c r="AX79" s="102">
        <f>SUMIFS(Datos!$M:$M,Datos!$F:$F,$A79,Datos!$A:$A,$AN$1,Datos!$C:$C,AP$1)</f>
        <v>0</v>
      </c>
      <c r="AY79" s="102">
        <f>SUMIFS(Datos!$M:$M,Datos!$F:$F,$A79,Datos!$A:$A,$AN$1,Datos!$C:$C,AQ$1)</f>
        <v>0</v>
      </c>
      <c r="AZ79" s="102">
        <f>SUMIFS(Datos!$M:$M,Datos!$F:$F,$A79,Datos!$A:$A,$AN$1,Datos!$C:$C,AR$1)</f>
        <v>0</v>
      </c>
      <c r="BA79" s="102"/>
      <c r="BB79" s="438">
        <f>SUMIFS(Datos!$R:$R,Datos!$F:$F,$A79,Datos!$A:$A,$AN$1,Datos!$C:$C,AO$1)</f>
        <v>0</v>
      </c>
      <c r="BC79" s="438">
        <f>SUMIFS(Datos!$R:$R,Datos!$F:$F,$A79,Datos!$A:$A,$AN$1,Datos!$C:$C,AP$1)</f>
        <v>0</v>
      </c>
      <c r="BD79" s="438">
        <f>SUMIFS(Datos!$R:$R,Datos!$F:$F,$A79,Datos!$A:$A,$AN$1,Datos!$C:$C,AQ$1)</f>
        <v>0</v>
      </c>
      <c r="BE79" s="438">
        <f>SUMIFS(Datos!$R:$R,Datos!$F:$F,$A79,Datos!$A:$A,$AN$1,Datos!$C:$C,AR$1)</f>
        <v>0</v>
      </c>
    </row>
    <row r="80" spans="1:57" x14ac:dyDescent="0.25">
      <c r="A80" s="36"/>
      <c r="B80" s="36"/>
      <c r="C80" s="36"/>
      <c r="D80" s="284"/>
      <c r="E80" s="36"/>
      <c r="F80" s="36"/>
      <c r="G80" s="408"/>
      <c r="H80" s="36"/>
      <c r="I80" s="36"/>
      <c r="J80" s="36"/>
      <c r="K80" s="36"/>
      <c r="M80" s="353">
        <f>SUMIFS(Datos!$S:$S,Datos!$F:$F,$A80,Datos!$V:$V,M$1,Datos!$A:$A,$Q$1)</f>
        <v>0</v>
      </c>
      <c r="N80" s="353">
        <f>SUMIFS(Datos!$S:$S,Datos!$F:$F,$A80,Datos!$V:$V,N$1,Datos!$A:$A,$Q$1)</f>
        <v>0</v>
      </c>
      <c r="O80" s="353">
        <f>SUMIFS(Datos!$S:$S,Datos!$F:$F,$A80,Datos!$V:$V,O$1,Datos!$A:$A,$Q$1)</f>
        <v>0</v>
      </c>
      <c r="P80" s="353">
        <f>SUMIFS(Datos!$S:$S,Datos!$F:$F,$A80,Datos!$V:$V,P$1,Datos!$A:$A,$Q$1)</f>
        <v>0</v>
      </c>
      <c r="Q80" s="353">
        <f>SUMIFS(Datos!$S:$S,Datos!$A:$A,Q$1,Datos!$F:$F,$A80)</f>
        <v>0</v>
      </c>
      <c r="R80" s="353">
        <f>SUMIFS(Datos!$S:$S,Datos!$F:$F,$A80,Datos!$C:$C,R$1,Datos!$A:$A,$Q$1)</f>
        <v>0</v>
      </c>
      <c r="S80" s="353">
        <f>SUMIFS(Datos!$S:$S,Datos!$F:$F,$A80,Datos!$C:$C,S$1,Datos!$A:$A,$Q$1)</f>
        <v>0</v>
      </c>
      <c r="T80" s="353">
        <f>SUMIFS(Datos!$S:$S,Datos!$F:$F,$A80,Datos!$C:$C,T$1,Datos!$A:$A,$Q$1)</f>
        <v>0</v>
      </c>
      <c r="U80" s="353">
        <f>SUMIFS(Datos!$S:$S,Datos!$F:$F,$A80,Datos!$C:$C,U$1,Datos!$A:$A,$Q$1)</f>
        <v>0</v>
      </c>
      <c r="V80" s="352"/>
      <c r="W80" s="353">
        <f>SUMIFS(Datos!M:M,Datos!A:A,Q$1,Datos!F:F,A80)</f>
        <v>0</v>
      </c>
      <c r="X80" s="444">
        <f>SUMIFS(Datos!R:R,Datos!A:A,Q$1,Datos!F:F,A80)</f>
        <v>0</v>
      </c>
      <c r="Y80" s="442"/>
      <c r="Z80" s="353">
        <f>SUMIFS(Datos!$M:$M,Datos!$F:$F,$A80,Datos!$A:$A,$Q$1,Datos!$C:$C,R$1)</f>
        <v>0</v>
      </c>
      <c r="AA80" s="353">
        <f>SUMIFS(Datos!$M:$M,Datos!$F:$F,$A80,Datos!$A:$A,$Q$1,Datos!$C:$C,S$1)</f>
        <v>0</v>
      </c>
      <c r="AB80" s="353">
        <f>SUMIFS(Datos!$M:$M,Datos!$F:$F,$A80,Datos!$A:$A,$Q$1,Datos!$C:$C,T$1)</f>
        <v>0</v>
      </c>
      <c r="AC80" s="353">
        <f>SUMIFS(Datos!$M:$M,Datos!$F:$F,$A80,Datos!$A:$A,$Q$1,Datos!$C:$C,U$1)</f>
        <v>0</v>
      </c>
      <c r="AD80" s="353"/>
      <c r="AE80" s="444">
        <f>SUMIFS(Datos!$R:$R,Datos!$F:$F,$A80,Datos!$A:$A,$Q$1,Datos!$C:$C,R$1)</f>
        <v>0</v>
      </c>
      <c r="AF80" s="444">
        <f>SUMIFS(Datos!$R:$R,Datos!$F:$F,$A80,Datos!$A:$A,$Q$1,Datos!$C:$C,S$1)</f>
        <v>0</v>
      </c>
      <c r="AG80" s="444">
        <f>SUMIFS(Datos!$R:$R,Datos!$F:$F,$A80,Datos!$A:$A,$Q$1,Datos!$C:$C,T$1)</f>
        <v>0</v>
      </c>
      <c r="AH80" s="444">
        <f>SUMIFS(Datos!$R:$R,Datos!$F:$F,$A80,Datos!$A:$A,$Q$1,Datos!$C:$C,U$1)</f>
        <v>0</v>
      </c>
      <c r="AI80" s="351"/>
      <c r="AJ80" s="102">
        <f>SUMIFS(Datos!$S:$S,Datos!$F:$F,$A80,Datos!$V:$V,AJ$1,Datos!$A:$A,$AN$1)</f>
        <v>0</v>
      </c>
      <c r="AK80" s="102">
        <f>SUMIFS(Datos!$S:$S,Datos!$F:$F,$A80,Datos!$V:$V,AK$1,Datos!$A:$A,$AN$1)</f>
        <v>0</v>
      </c>
      <c r="AL80" s="102">
        <f>SUMIFS(Datos!$S:$S,Datos!$F:$F,$A80,Datos!$V:$V,AL$1,Datos!$A:$A,$AN$1)</f>
        <v>0</v>
      </c>
      <c r="AM80" s="102">
        <f>SUMIFS(Datos!$S:$S,Datos!$F:$F,$A80,Datos!$V:$V,AM$1,Datos!$A:$A,$AN$1)</f>
        <v>0</v>
      </c>
      <c r="AN80" s="102">
        <f>SUMIFS(Datos!$S:$S,Datos!$A:$A,AN$1,Datos!$F:$F,$A80)</f>
        <v>0</v>
      </c>
      <c r="AO80" s="102">
        <f>SUMIFS(Datos!$S:$S,Datos!$F:$F,$A80,Datos!$C:$C,AO$1,Datos!$A:$A,$AN$1)</f>
        <v>0</v>
      </c>
      <c r="AP80" s="102">
        <f>SUMIFS(Datos!$S:$S,Datos!$F:$F,$A80,Datos!$C:$C,AP$1,Datos!$A:$A,$AN$1)</f>
        <v>0</v>
      </c>
      <c r="AQ80" s="102">
        <f>SUMIFS(Datos!$S:$S,Datos!$F:$F,$A80,Datos!$C:$C,AQ$1,Datos!$A:$A,$AN$1)</f>
        <v>0</v>
      </c>
      <c r="AR80" s="102">
        <f>SUMIFS(Datos!$S:$S,Datos!$F:$F,$A80,Datos!$C:$C,AR$1,Datos!$A:$A,$AN$1)</f>
        <v>0</v>
      </c>
      <c r="AT80" s="102">
        <f>SUMIFS(Datos!$M:$M,Datos!$A:$A,AN$1,Datos!$F:$F,$A80)</f>
        <v>0</v>
      </c>
      <c r="AU80" s="102">
        <f>SUMIFS(Datos!$R:$R,Datos!$A:$A,AN$1,Datos!$F:$F,$A80)</f>
        <v>0</v>
      </c>
      <c r="AW80" s="102">
        <f>SUMIFS(Datos!$M:$M,Datos!$F:$F,$A80,Datos!$A:$A,$AN$1,Datos!$C:$C,AO$1)</f>
        <v>0</v>
      </c>
      <c r="AX80" s="102">
        <f>SUMIFS(Datos!$M:$M,Datos!$F:$F,$A80,Datos!$A:$A,$AN$1,Datos!$C:$C,AP$1)</f>
        <v>0</v>
      </c>
      <c r="AY80" s="102">
        <f>SUMIFS(Datos!$M:$M,Datos!$F:$F,$A80,Datos!$A:$A,$AN$1,Datos!$C:$C,AQ$1)</f>
        <v>0</v>
      </c>
      <c r="AZ80" s="102">
        <f>SUMIFS(Datos!$M:$M,Datos!$F:$F,$A80,Datos!$A:$A,$AN$1,Datos!$C:$C,AR$1)</f>
        <v>0</v>
      </c>
      <c r="BA80" s="102"/>
      <c r="BB80" s="438">
        <f>SUMIFS(Datos!$R:$R,Datos!$F:$F,$A80,Datos!$A:$A,$AN$1,Datos!$C:$C,AO$1)</f>
        <v>0</v>
      </c>
      <c r="BC80" s="438">
        <f>SUMIFS(Datos!$R:$R,Datos!$F:$F,$A80,Datos!$A:$A,$AN$1,Datos!$C:$C,AP$1)</f>
        <v>0</v>
      </c>
      <c r="BD80" s="438">
        <f>SUMIFS(Datos!$R:$R,Datos!$F:$F,$A80,Datos!$A:$A,$AN$1,Datos!$C:$C,AQ$1)</f>
        <v>0</v>
      </c>
      <c r="BE80" s="438">
        <f>SUMIFS(Datos!$R:$R,Datos!$F:$F,$A80,Datos!$A:$A,$AN$1,Datos!$C:$C,AR$1)</f>
        <v>0</v>
      </c>
    </row>
    <row r="81" spans="1:57" x14ac:dyDescent="0.25">
      <c r="A81" s="36"/>
      <c r="B81" s="36"/>
      <c r="C81" s="36"/>
      <c r="D81" s="284"/>
      <c r="E81" s="36"/>
      <c r="F81" s="36"/>
      <c r="G81" s="408"/>
      <c r="H81" s="36"/>
      <c r="I81" s="36"/>
      <c r="J81" s="36"/>
      <c r="K81" s="36"/>
      <c r="M81" s="353">
        <f>SUMIFS(Datos!$S:$S,Datos!$F:$F,$A81,Datos!$V:$V,M$1,Datos!$A:$A,$Q$1)</f>
        <v>0</v>
      </c>
      <c r="N81" s="353">
        <f>SUMIFS(Datos!$S:$S,Datos!$F:$F,$A81,Datos!$V:$V,N$1,Datos!$A:$A,$Q$1)</f>
        <v>0</v>
      </c>
      <c r="O81" s="353">
        <f>SUMIFS(Datos!$S:$S,Datos!$F:$F,$A81,Datos!$V:$V,O$1,Datos!$A:$A,$Q$1)</f>
        <v>0</v>
      </c>
      <c r="P81" s="353">
        <f>SUMIFS(Datos!$S:$S,Datos!$F:$F,$A81,Datos!$V:$V,P$1,Datos!$A:$A,$Q$1)</f>
        <v>0</v>
      </c>
      <c r="Q81" s="353">
        <f>SUMIFS(Datos!$S:$S,Datos!$A:$A,Q$1,Datos!$F:$F,$A81)</f>
        <v>0</v>
      </c>
      <c r="R81" s="353">
        <f>SUMIFS(Datos!$S:$S,Datos!$F:$F,$A81,Datos!$C:$C,R$1,Datos!$A:$A,$Q$1)</f>
        <v>0</v>
      </c>
      <c r="S81" s="353">
        <f>SUMIFS(Datos!$S:$S,Datos!$F:$F,$A81,Datos!$C:$C,S$1,Datos!$A:$A,$Q$1)</f>
        <v>0</v>
      </c>
      <c r="T81" s="353">
        <f>SUMIFS(Datos!$S:$S,Datos!$F:$F,$A81,Datos!$C:$C,T$1,Datos!$A:$A,$Q$1)</f>
        <v>0</v>
      </c>
      <c r="U81" s="353">
        <f>SUMIFS(Datos!$S:$S,Datos!$F:$F,$A81,Datos!$C:$C,U$1,Datos!$A:$A,$Q$1)</f>
        <v>0</v>
      </c>
      <c r="V81" s="352"/>
      <c r="W81" s="353">
        <f>SUMIFS(Datos!M:M,Datos!A:A,Q$1,Datos!F:F,A81)</f>
        <v>0</v>
      </c>
      <c r="X81" s="444">
        <f>SUMIFS(Datos!R:R,Datos!A:A,Q$1,Datos!F:F,A81)</f>
        <v>0</v>
      </c>
      <c r="Y81" s="442"/>
      <c r="Z81" s="353">
        <f>SUMIFS(Datos!$M:$M,Datos!$F:$F,$A81,Datos!$A:$A,$Q$1,Datos!$C:$C,R$1)</f>
        <v>0</v>
      </c>
      <c r="AA81" s="353">
        <f>SUMIFS(Datos!$M:$M,Datos!$F:$F,$A81,Datos!$A:$A,$Q$1,Datos!$C:$C,S$1)</f>
        <v>0</v>
      </c>
      <c r="AB81" s="353">
        <f>SUMIFS(Datos!$M:$M,Datos!$F:$F,$A81,Datos!$A:$A,$Q$1,Datos!$C:$C,T$1)</f>
        <v>0</v>
      </c>
      <c r="AC81" s="353">
        <f>SUMIFS(Datos!$M:$M,Datos!$F:$F,$A81,Datos!$A:$A,$Q$1,Datos!$C:$C,U$1)</f>
        <v>0</v>
      </c>
      <c r="AD81" s="353"/>
      <c r="AE81" s="444">
        <f>SUMIFS(Datos!$R:$R,Datos!$F:$F,$A81,Datos!$A:$A,$Q$1,Datos!$C:$C,R$1)</f>
        <v>0</v>
      </c>
      <c r="AF81" s="444">
        <f>SUMIFS(Datos!$R:$R,Datos!$F:$F,$A81,Datos!$A:$A,$Q$1,Datos!$C:$C,S$1)</f>
        <v>0</v>
      </c>
      <c r="AG81" s="444">
        <f>SUMIFS(Datos!$R:$R,Datos!$F:$F,$A81,Datos!$A:$A,$Q$1,Datos!$C:$C,T$1)</f>
        <v>0</v>
      </c>
      <c r="AH81" s="444">
        <f>SUMIFS(Datos!$R:$R,Datos!$F:$F,$A81,Datos!$A:$A,$Q$1,Datos!$C:$C,U$1)</f>
        <v>0</v>
      </c>
      <c r="AI81" s="351"/>
      <c r="AJ81" s="102">
        <f>SUMIFS(Datos!$S:$S,Datos!$F:$F,$A81,Datos!$V:$V,AJ$1,Datos!$A:$A,$AN$1)</f>
        <v>0</v>
      </c>
      <c r="AK81" s="102">
        <f>SUMIFS(Datos!$S:$S,Datos!$F:$F,$A81,Datos!$V:$V,AK$1,Datos!$A:$A,$AN$1)</f>
        <v>0</v>
      </c>
      <c r="AL81" s="102">
        <f>SUMIFS(Datos!$S:$S,Datos!$F:$F,$A81,Datos!$V:$V,AL$1,Datos!$A:$A,$AN$1)</f>
        <v>0</v>
      </c>
      <c r="AM81" s="102">
        <f>SUMIFS(Datos!$S:$S,Datos!$F:$F,$A81,Datos!$V:$V,AM$1,Datos!$A:$A,$AN$1)</f>
        <v>0</v>
      </c>
      <c r="AN81" s="102">
        <f>SUMIFS(Datos!$S:$S,Datos!$A:$A,AN$1,Datos!$F:$F,$A81)</f>
        <v>0</v>
      </c>
      <c r="AO81" s="102">
        <f>SUMIFS(Datos!$S:$S,Datos!$F:$F,$A81,Datos!$C:$C,AO$1,Datos!$A:$A,$AN$1)</f>
        <v>0</v>
      </c>
      <c r="AP81" s="102">
        <f>SUMIFS(Datos!$S:$S,Datos!$F:$F,$A81,Datos!$C:$C,AP$1,Datos!$A:$A,$AN$1)</f>
        <v>0</v>
      </c>
      <c r="AQ81" s="102">
        <f>SUMIFS(Datos!$S:$S,Datos!$F:$F,$A81,Datos!$C:$C,AQ$1,Datos!$A:$A,$AN$1)</f>
        <v>0</v>
      </c>
      <c r="AR81" s="102">
        <f>SUMIFS(Datos!$S:$S,Datos!$F:$F,$A81,Datos!$C:$C,AR$1,Datos!$A:$A,$AN$1)</f>
        <v>0</v>
      </c>
      <c r="AT81" s="102">
        <f>SUMIFS(Datos!$M:$M,Datos!$A:$A,AN$1,Datos!$F:$F,$A81)</f>
        <v>0</v>
      </c>
      <c r="AU81" s="102">
        <f>SUMIFS(Datos!$R:$R,Datos!$A:$A,AN$1,Datos!$F:$F,$A81)</f>
        <v>0</v>
      </c>
      <c r="AW81" s="102">
        <f>SUMIFS(Datos!$M:$M,Datos!$F:$F,$A81,Datos!$A:$A,$AN$1,Datos!$C:$C,AO$1)</f>
        <v>0</v>
      </c>
      <c r="AX81" s="102">
        <f>SUMIFS(Datos!$M:$M,Datos!$F:$F,$A81,Datos!$A:$A,$AN$1,Datos!$C:$C,AP$1)</f>
        <v>0</v>
      </c>
      <c r="AY81" s="102">
        <f>SUMIFS(Datos!$M:$M,Datos!$F:$F,$A81,Datos!$A:$A,$AN$1,Datos!$C:$C,AQ$1)</f>
        <v>0</v>
      </c>
      <c r="AZ81" s="102">
        <f>SUMIFS(Datos!$M:$M,Datos!$F:$F,$A81,Datos!$A:$A,$AN$1,Datos!$C:$C,AR$1)</f>
        <v>0</v>
      </c>
      <c r="BA81" s="102"/>
      <c r="BB81" s="438">
        <f>SUMIFS(Datos!$R:$R,Datos!$F:$F,$A81,Datos!$A:$A,$AN$1,Datos!$C:$C,AO$1)</f>
        <v>0</v>
      </c>
      <c r="BC81" s="438">
        <f>SUMIFS(Datos!$R:$R,Datos!$F:$F,$A81,Datos!$A:$A,$AN$1,Datos!$C:$C,AP$1)</f>
        <v>0</v>
      </c>
      <c r="BD81" s="438">
        <f>SUMIFS(Datos!$R:$R,Datos!$F:$F,$A81,Datos!$A:$A,$AN$1,Datos!$C:$C,AQ$1)</f>
        <v>0</v>
      </c>
      <c r="BE81" s="438">
        <f>SUMIFS(Datos!$R:$R,Datos!$F:$F,$A81,Datos!$A:$A,$AN$1,Datos!$C:$C,AR$1)</f>
        <v>0</v>
      </c>
    </row>
    <row r="82" spans="1:57" x14ac:dyDescent="0.25">
      <c r="A82" s="36"/>
      <c r="B82" s="36"/>
      <c r="C82" s="36"/>
      <c r="D82" s="284"/>
      <c r="E82" s="36"/>
      <c r="F82" s="36"/>
      <c r="G82" s="408"/>
      <c r="H82" s="36"/>
      <c r="I82" s="36"/>
      <c r="J82" s="36"/>
      <c r="K82" s="36"/>
      <c r="M82" s="353">
        <f>SUMIFS(Datos!$S:$S,Datos!$F:$F,$A82,Datos!$V:$V,M$1,Datos!$A:$A,$Q$1)</f>
        <v>0</v>
      </c>
      <c r="N82" s="353">
        <f>SUMIFS(Datos!$S:$S,Datos!$F:$F,$A82,Datos!$V:$V,N$1,Datos!$A:$A,$Q$1)</f>
        <v>0</v>
      </c>
      <c r="O82" s="353">
        <f>SUMIFS(Datos!$S:$S,Datos!$F:$F,$A82,Datos!$V:$V,O$1,Datos!$A:$A,$Q$1)</f>
        <v>0</v>
      </c>
      <c r="P82" s="353">
        <f>SUMIFS(Datos!$S:$S,Datos!$F:$F,$A82,Datos!$V:$V,P$1,Datos!$A:$A,$Q$1)</f>
        <v>0</v>
      </c>
      <c r="Q82" s="353">
        <f>SUMIFS(Datos!$S:$S,Datos!$A:$A,Q$1,Datos!$F:$F,$A82)</f>
        <v>0</v>
      </c>
      <c r="R82" s="353">
        <f>SUMIFS(Datos!$S:$S,Datos!$F:$F,$A82,Datos!$C:$C,R$1,Datos!$A:$A,$Q$1)</f>
        <v>0</v>
      </c>
      <c r="S82" s="353">
        <f>SUMIFS(Datos!$S:$S,Datos!$F:$F,$A82,Datos!$C:$C,S$1,Datos!$A:$A,$Q$1)</f>
        <v>0</v>
      </c>
      <c r="T82" s="353">
        <f>SUMIFS(Datos!$S:$S,Datos!$F:$F,$A82,Datos!$C:$C,T$1,Datos!$A:$A,$Q$1)</f>
        <v>0</v>
      </c>
      <c r="U82" s="353">
        <f>SUMIFS(Datos!$S:$S,Datos!$F:$F,$A82,Datos!$C:$C,U$1,Datos!$A:$A,$Q$1)</f>
        <v>0</v>
      </c>
      <c r="V82" s="352"/>
      <c r="W82" s="353">
        <f>SUMIFS(Datos!M:M,Datos!A:A,Q$1,Datos!F:F,A82)</f>
        <v>0</v>
      </c>
      <c r="X82" s="444">
        <f>SUMIFS(Datos!R:R,Datos!A:A,Q$1,Datos!F:F,A82)</f>
        <v>0</v>
      </c>
      <c r="Y82" s="442"/>
      <c r="Z82" s="353">
        <f>SUMIFS(Datos!$M:$M,Datos!$F:$F,$A82,Datos!$A:$A,$Q$1,Datos!$C:$C,R$1)</f>
        <v>0</v>
      </c>
      <c r="AA82" s="353">
        <f>SUMIFS(Datos!$M:$M,Datos!$F:$F,$A82,Datos!$A:$A,$Q$1,Datos!$C:$C,S$1)</f>
        <v>0</v>
      </c>
      <c r="AB82" s="353">
        <f>SUMIFS(Datos!$M:$M,Datos!$F:$F,$A82,Datos!$A:$A,$Q$1,Datos!$C:$C,T$1)</f>
        <v>0</v>
      </c>
      <c r="AC82" s="353">
        <f>SUMIFS(Datos!$M:$M,Datos!$F:$F,$A82,Datos!$A:$A,$Q$1,Datos!$C:$C,U$1)</f>
        <v>0</v>
      </c>
      <c r="AD82" s="353"/>
      <c r="AE82" s="444">
        <f>SUMIFS(Datos!$R:$R,Datos!$F:$F,$A82,Datos!$A:$A,$Q$1,Datos!$C:$C,R$1)</f>
        <v>0</v>
      </c>
      <c r="AF82" s="444">
        <f>SUMIFS(Datos!$R:$R,Datos!$F:$F,$A82,Datos!$A:$A,$Q$1,Datos!$C:$C,S$1)</f>
        <v>0</v>
      </c>
      <c r="AG82" s="444">
        <f>SUMIFS(Datos!$R:$R,Datos!$F:$F,$A82,Datos!$A:$A,$Q$1,Datos!$C:$C,T$1)</f>
        <v>0</v>
      </c>
      <c r="AH82" s="444">
        <f>SUMIFS(Datos!$R:$R,Datos!$F:$F,$A82,Datos!$A:$A,$Q$1,Datos!$C:$C,U$1)</f>
        <v>0</v>
      </c>
      <c r="AI82" s="351"/>
      <c r="AJ82" s="102">
        <f>SUMIFS(Datos!$S:$S,Datos!$F:$F,$A82,Datos!$V:$V,AJ$1,Datos!$A:$A,$AN$1)</f>
        <v>0</v>
      </c>
      <c r="AK82" s="102">
        <f>SUMIFS(Datos!$S:$S,Datos!$F:$F,$A82,Datos!$V:$V,AK$1,Datos!$A:$A,$AN$1)</f>
        <v>0</v>
      </c>
      <c r="AL82" s="102">
        <f>SUMIFS(Datos!$S:$S,Datos!$F:$F,$A82,Datos!$V:$V,AL$1,Datos!$A:$A,$AN$1)</f>
        <v>0</v>
      </c>
      <c r="AM82" s="102">
        <f>SUMIFS(Datos!$S:$S,Datos!$F:$F,$A82,Datos!$V:$V,AM$1,Datos!$A:$A,$AN$1)</f>
        <v>0</v>
      </c>
      <c r="AN82" s="102">
        <f>SUMIFS(Datos!$S:$S,Datos!$A:$A,AN$1,Datos!$F:$F,$A82)</f>
        <v>0</v>
      </c>
      <c r="AO82" s="102">
        <f>SUMIFS(Datos!$S:$S,Datos!$F:$F,$A82,Datos!$C:$C,AO$1,Datos!$A:$A,$AN$1)</f>
        <v>0</v>
      </c>
      <c r="AP82" s="102">
        <f>SUMIFS(Datos!$S:$S,Datos!$F:$F,$A82,Datos!$C:$C,AP$1,Datos!$A:$A,$AN$1)</f>
        <v>0</v>
      </c>
      <c r="AQ82" s="102">
        <f>SUMIFS(Datos!$S:$S,Datos!$F:$F,$A82,Datos!$C:$C,AQ$1,Datos!$A:$A,$AN$1)</f>
        <v>0</v>
      </c>
      <c r="AR82" s="102">
        <f>SUMIFS(Datos!$S:$S,Datos!$F:$F,$A82,Datos!$C:$C,AR$1,Datos!$A:$A,$AN$1)</f>
        <v>0</v>
      </c>
      <c r="AT82" s="102">
        <f>SUMIFS(Datos!$M:$M,Datos!$A:$A,AN$1,Datos!$F:$F,$A82)</f>
        <v>0</v>
      </c>
      <c r="AU82" s="102">
        <f>SUMIFS(Datos!$R:$R,Datos!$A:$A,AN$1,Datos!$F:$F,$A82)</f>
        <v>0</v>
      </c>
      <c r="AW82" s="102">
        <f>SUMIFS(Datos!$M:$M,Datos!$F:$F,$A82,Datos!$A:$A,$AN$1,Datos!$C:$C,AO$1)</f>
        <v>0</v>
      </c>
      <c r="AX82" s="102">
        <f>SUMIFS(Datos!$M:$M,Datos!$F:$F,$A82,Datos!$A:$A,$AN$1,Datos!$C:$C,AP$1)</f>
        <v>0</v>
      </c>
      <c r="AY82" s="102">
        <f>SUMIFS(Datos!$M:$M,Datos!$F:$F,$A82,Datos!$A:$A,$AN$1,Datos!$C:$C,AQ$1)</f>
        <v>0</v>
      </c>
      <c r="AZ82" s="102">
        <f>SUMIFS(Datos!$M:$M,Datos!$F:$F,$A82,Datos!$A:$A,$AN$1,Datos!$C:$C,AR$1)</f>
        <v>0</v>
      </c>
      <c r="BA82" s="102"/>
      <c r="BB82" s="438">
        <f>SUMIFS(Datos!$R:$R,Datos!$F:$F,$A82,Datos!$A:$A,$AN$1,Datos!$C:$C,AO$1)</f>
        <v>0</v>
      </c>
      <c r="BC82" s="438">
        <f>SUMIFS(Datos!$R:$R,Datos!$F:$F,$A82,Datos!$A:$A,$AN$1,Datos!$C:$C,AP$1)</f>
        <v>0</v>
      </c>
      <c r="BD82" s="438">
        <f>SUMIFS(Datos!$R:$R,Datos!$F:$F,$A82,Datos!$A:$A,$AN$1,Datos!$C:$C,AQ$1)</f>
        <v>0</v>
      </c>
      <c r="BE82" s="438">
        <f>SUMIFS(Datos!$R:$R,Datos!$F:$F,$A82,Datos!$A:$A,$AN$1,Datos!$C:$C,AR$1)</f>
        <v>0</v>
      </c>
    </row>
    <row r="83" spans="1:57" x14ac:dyDescent="0.25">
      <c r="A83" s="36"/>
      <c r="B83" s="36"/>
      <c r="C83" s="36"/>
      <c r="D83" s="284"/>
      <c r="E83" s="36"/>
      <c r="F83" s="36"/>
      <c r="G83" s="408"/>
      <c r="H83" s="36"/>
      <c r="I83" s="36"/>
      <c r="J83" s="36"/>
      <c r="K83" s="36"/>
      <c r="M83" s="353">
        <f>SUMIFS(Datos!$S:$S,Datos!$F:$F,$A83,Datos!$V:$V,M$1,Datos!$A:$A,$Q$1)</f>
        <v>0</v>
      </c>
      <c r="N83" s="353">
        <f>SUMIFS(Datos!$S:$S,Datos!$F:$F,$A83,Datos!$V:$V,N$1,Datos!$A:$A,$Q$1)</f>
        <v>0</v>
      </c>
      <c r="O83" s="353">
        <f>SUMIFS(Datos!$S:$S,Datos!$F:$F,$A83,Datos!$V:$V,O$1,Datos!$A:$A,$Q$1)</f>
        <v>0</v>
      </c>
      <c r="P83" s="353">
        <f>SUMIFS(Datos!$S:$S,Datos!$F:$F,$A83,Datos!$V:$V,P$1,Datos!$A:$A,$Q$1)</f>
        <v>0</v>
      </c>
      <c r="Q83" s="353">
        <f>SUMIFS(Datos!$S:$S,Datos!$A:$A,Q$1,Datos!$F:$F,$A83)</f>
        <v>0</v>
      </c>
      <c r="R83" s="353">
        <f>SUMIFS(Datos!$S:$S,Datos!$F:$F,$A83,Datos!$C:$C,R$1,Datos!$A:$A,$Q$1)</f>
        <v>0</v>
      </c>
      <c r="S83" s="353">
        <f>SUMIFS(Datos!$S:$S,Datos!$F:$F,$A83,Datos!$C:$C,S$1,Datos!$A:$A,$Q$1)</f>
        <v>0</v>
      </c>
      <c r="T83" s="353">
        <f>SUMIFS(Datos!$S:$S,Datos!$F:$F,$A83,Datos!$C:$C,T$1,Datos!$A:$A,$Q$1)</f>
        <v>0</v>
      </c>
      <c r="U83" s="353">
        <f>SUMIFS(Datos!$S:$S,Datos!$F:$F,$A83,Datos!$C:$C,U$1,Datos!$A:$A,$Q$1)</f>
        <v>0</v>
      </c>
      <c r="V83" s="352"/>
      <c r="W83" s="353">
        <f>SUMIFS(Datos!M:M,Datos!A:A,Q$1,Datos!F:F,A83)</f>
        <v>0</v>
      </c>
      <c r="X83" s="444">
        <f>SUMIFS(Datos!R:R,Datos!A:A,Q$1,Datos!F:F,A83)</f>
        <v>0</v>
      </c>
      <c r="Y83" s="442"/>
      <c r="Z83" s="353">
        <f>SUMIFS(Datos!$M:$M,Datos!$F:$F,$A83,Datos!$A:$A,$Q$1,Datos!$C:$C,R$1)</f>
        <v>0</v>
      </c>
      <c r="AA83" s="353">
        <f>SUMIFS(Datos!$M:$M,Datos!$F:$F,$A83,Datos!$A:$A,$Q$1,Datos!$C:$C,S$1)</f>
        <v>0</v>
      </c>
      <c r="AB83" s="353">
        <f>SUMIFS(Datos!$M:$M,Datos!$F:$F,$A83,Datos!$A:$A,$Q$1,Datos!$C:$C,T$1)</f>
        <v>0</v>
      </c>
      <c r="AC83" s="353">
        <f>SUMIFS(Datos!$M:$M,Datos!$F:$F,$A83,Datos!$A:$A,$Q$1,Datos!$C:$C,U$1)</f>
        <v>0</v>
      </c>
      <c r="AD83" s="353"/>
      <c r="AE83" s="444">
        <f>SUMIFS(Datos!$R:$R,Datos!$F:$F,$A83,Datos!$A:$A,$Q$1,Datos!$C:$C,R$1)</f>
        <v>0</v>
      </c>
      <c r="AF83" s="444">
        <f>SUMIFS(Datos!$R:$R,Datos!$F:$F,$A83,Datos!$A:$A,$Q$1,Datos!$C:$C,S$1)</f>
        <v>0</v>
      </c>
      <c r="AG83" s="444">
        <f>SUMIFS(Datos!$R:$R,Datos!$F:$F,$A83,Datos!$A:$A,$Q$1,Datos!$C:$C,T$1)</f>
        <v>0</v>
      </c>
      <c r="AH83" s="444">
        <f>SUMIFS(Datos!$R:$R,Datos!$F:$F,$A83,Datos!$A:$A,$Q$1,Datos!$C:$C,U$1)</f>
        <v>0</v>
      </c>
      <c r="AI83" s="351"/>
      <c r="AJ83" s="102">
        <f>SUMIFS(Datos!$S:$S,Datos!$F:$F,$A83,Datos!$V:$V,AJ$1,Datos!$A:$A,$AN$1)</f>
        <v>0</v>
      </c>
      <c r="AK83" s="102">
        <f>SUMIFS(Datos!$S:$S,Datos!$F:$F,$A83,Datos!$V:$V,AK$1,Datos!$A:$A,$AN$1)</f>
        <v>0</v>
      </c>
      <c r="AL83" s="102">
        <f>SUMIFS(Datos!$S:$S,Datos!$F:$F,$A83,Datos!$V:$V,AL$1,Datos!$A:$A,$AN$1)</f>
        <v>0</v>
      </c>
      <c r="AM83" s="102">
        <f>SUMIFS(Datos!$S:$S,Datos!$F:$F,$A83,Datos!$V:$V,AM$1,Datos!$A:$A,$AN$1)</f>
        <v>0</v>
      </c>
      <c r="AN83" s="102">
        <f>SUMIFS(Datos!$S:$S,Datos!$A:$A,AN$1,Datos!$F:$F,$A83)</f>
        <v>0</v>
      </c>
      <c r="AO83" s="102">
        <f>SUMIFS(Datos!$S:$S,Datos!$F:$F,$A83,Datos!$C:$C,AO$1,Datos!$A:$A,$AN$1)</f>
        <v>0</v>
      </c>
      <c r="AP83" s="102">
        <f>SUMIFS(Datos!$S:$S,Datos!$F:$F,$A83,Datos!$C:$C,AP$1,Datos!$A:$A,$AN$1)</f>
        <v>0</v>
      </c>
      <c r="AQ83" s="102">
        <f>SUMIFS(Datos!$S:$S,Datos!$F:$F,$A83,Datos!$C:$C,AQ$1,Datos!$A:$A,$AN$1)</f>
        <v>0</v>
      </c>
      <c r="AR83" s="102">
        <f>SUMIFS(Datos!$S:$S,Datos!$F:$F,$A83,Datos!$C:$C,AR$1,Datos!$A:$A,$AN$1)</f>
        <v>0</v>
      </c>
      <c r="AT83" s="102">
        <f>SUMIFS(Datos!$M:$M,Datos!$A:$A,AN$1,Datos!$F:$F,$A83)</f>
        <v>0</v>
      </c>
      <c r="AU83" s="102">
        <f>SUMIFS(Datos!$R:$R,Datos!$A:$A,AN$1,Datos!$F:$F,$A83)</f>
        <v>0</v>
      </c>
      <c r="AW83" s="102">
        <f>SUMIFS(Datos!$M:$M,Datos!$F:$F,$A83,Datos!$A:$A,$AN$1,Datos!$C:$C,AO$1)</f>
        <v>0</v>
      </c>
      <c r="AX83" s="102">
        <f>SUMIFS(Datos!$M:$M,Datos!$F:$F,$A83,Datos!$A:$A,$AN$1,Datos!$C:$C,AP$1)</f>
        <v>0</v>
      </c>
      <c r="AY83" s="102">
        <f>SUMIFS(Datos!$M:$M,Datos!$F:$F,$A83,Datos!$A:$A,$AN$1,Datos!$C:$C,AQ$1)</f>
        <v>0</v>
      </c>
      <c r="AZ83" s="102">
        <f>SUMIFS(Datos!$M:$M,Datos!$F:$F,$A83,Datos!$A:$A,$AN$1,Datos!$C:$C,AR$1)</f>
        <v>0</v>
      </c>
      <c r="BA83" s="102"/>
      <c r="BB83" s="438">
        <f>SUMIFS(Datos!$R:$R,Datos!$F:$F,$A83,Datos!$A:$A,$AN$1,Datos!$C:$C,AO$1)</f>
        <v>0</v>
      </c>
      <c r="BC83" s="438">
        <f>SUMIFS(Datos!$R:$R,Datos!$F:$F,$A83,Datos!$A:$A,$AN$1,Datos!$C:$C,AP$1)</f>
        <v>0</v>
      </c>
      <c r="BD83" s="438">
        <f>SUMIFS(Datos!$R:$R,Datos!$F:$F,$A83,Datos!$A:$A,$AN$1,Datos!$C:$C,AQ$1)</f>
        <v>0</v>
      </c>
      <c r="BE83" s="438">
        <f>SUMIFS(Datos!$R:$R,Datos!$F:$F,$A83,Datos!$A:$A,$AN$1,Datos!$C:$C,AR$1)</f>
        <v>0</v>
      </c>
    </row>
    <row r="84" spans="1:57" x14ac:dyDescent="0.25">
      <c r="A84" s="36"/>
      <c r="B84" s="36"/>
      <c r="C84" s="36"/>
      <c r="D84" s="284"/>
      <c r="E84" s="36"/>
      <c r="F84" s="36"/>
      <c r="G84" s="408"/>
      <c r="H84" s="36"/>
      <c r="I84" s="36"/>
      <c r="J84" s="36"/>
      <c r="K84" s="36"/>
      <c r="M84" s="353">
        <f>SUMIFS(Datos!$S:$S,Datos!$F:$F,$A84,Datos!$V:$V,M$1,Datos!$A:$A,$Q$1)</f>
        <v>0</v>
      </c>
      <c r="N84" s="353">
        <f>SUMIFS(Datos!$S:$S,Datos!$F:$F,$A84,Datos!$V:$V,N$1,Datos!$A:$A,$Q$1)</f>
        <v>0</v>
      </c>
      <c r="O84" s="353">
        <f>SUMIFS(Datos!$S:$S,Datos!$F:$F,$A84,Datos!$V:$V,O$1,Datos!$A:$A,$Q$1)</f>
        <v>0</v>
      </c>
      <c r="P84" s="353">
        <f>SUMIFS(Datos!$S:$S,Datos!$F:$F,$A84,Datos!$V:$V,P$1,Datos!$A:$A,$Q$1)</f>
        <v>0</v>
      </c>
      <c r="Q84" s="353">
        <f>SUMIFS(Datos!$S:$S,Datos!$A:$A,Q$1,Datos!$F:$F,$A84)</f>
        <v>0</v>
      </c>
      <c r="R84" s="353">
        <f>SUMIFS(Datos!$S:$S,Datos!$F:$F,$A84,Datos!$C:$C,R$1,Datos!$A:$A,$Q$1)</f>
        <v>0</v>
      </c>
      <c r="S84" s="353">
        <f>SUMIFS(Datos!$S:$S,Datos!$F:$F,$A84,Datos!$C:$C,S$1,Datos!$A:$A,$Q$1)</f>
        <v>0</v>
      </c>
      <c r="T84" s="353">
        <f>SUMIFS(Datos!$S:$S,Datos!$F:$F,$A84,Datos!$C:$C,T$1,Datos!$A:$A,$Q$1)</f>
        <v>0</v>
      </c>
      <c r="U84" s="353">
        <f>SUMIFS(Datos!$S:$S,Datos!$F:$F,$A84,Datos!$C:$C,U$1,Datos!$A:$A,$Q$1)</f>
        <v>0</v>
      </c>
      <c r="V84" s="352"/>
      <c r="W84" s="353">
        <f>SUMIFS(Datos!M:M,Datos!A:A,Q$1,Datos!F:F,A84)</f>
        <v>0</v>
      </c>
      <c r="X84" s="444">
        <f>SUMIFS(Datos!R:R,Datos!A:A,Q$1,Datos!F:F,A84)</f>
        <v>0</v>
      </c>
      <c r="Y84" s="442"/>
      <c r="Z84" s="353">
        <f>SUMIFS(Datos!$M:$M,Datos!$F:$F,$A84,Datos!$A:$A,$Q$1,Datos!$C:$C,R$1)</f>
        <v>0</v>
      </c>
      <c r="AA84" s="353">
        <f>SUMIFS(Datos!$M:$M,Datos!$F:$F,$A84,Datos!$A:$A,$Q$1,Datos!$C:$C,S$1)</f>
        <v>0</v>
      </c>
      <c r="AB84" s="353">
        <f>SUMIFS(Datos!$M:$M,Datos!$F:$F,$A84,Datos!$A:$A,$Q$1,Datos!$C:$C,T$1)</f>
        <v>0</v>
      </c>
      <c r="AC84" s="353">
        <f>SUMIFS(Datos!$M:$M,Datos!$F:$F,$A84,Datos!$A:$A,$Q$1,Datos!$C:$C,U$1)</f>
        <v>0</v>
      </c>
      <c r="AD84" s="353"/>
      <c r="AE84" s="444">
        <f>SUMIFS(Datos!$R:$R,Datos!$F:$F,$A84,Datos!$A:$A,$Q$1,Datos!$C:$C,R$1)</f>
        <v>0</v>
      </c>
      <c r="AF84" s="444">
        <f>SUMIFS(Datos!$R:$R,Datos!$F:$F,$A84,Datos!$A:$A,$Q$1,Datos!$C:$C,S$1)</f>
        <v>0</v>
      </c>
      <c r="AG84" s="444">
        <f>SUMIFS(Datos!$R:$R,Datos!$F:$F,$A84,Datos!$A:$A,$Q$1,Datos!$C:$C,T$1)</f>
        <v>0</v>
      </c>
      <c r="AH84" s="444">
        <f>SUMIFS(Datos!$R:$R,Datos!$F:$F,$A84,Datos!$A:$A,$Q$1,Datos!$C:$C,U$1)</f>
        <v>0</v>
      </c>
      <c r="AI84" s="351"/>
      <c r="AJ84" s="102">
        <f>SUMIFS(Datos!$S:$S,Datos!$F:$F,$A84,Datos!$V:$V,AJ$1,Datos!$A:$A,$AN$1)</f>
        <v>0</v>
      </c>
      <c r="AK84" s="102">
        <f>SUMIFS(Datos!$S:$S,Datos!$F:$F,$A84,Datos!$V:$V,AK$1,Datos!$A:$A,$AN$1)</f>
        <v>0</v>
      </c>
      <c r="AL84" s="102">
        <f>SUMIFS(Datos!$S:$S,Datos!$F:$F,$A84,Datos!$V:$V,AL$1,Datos!$A:$A,$AN$1)</f>
        <v>0</v>
      </c>
      <c r="AM84" s="102">
        <f>SUMIFS(Datos!$S:$S,Datos!$F:$F,$A84,Datos!$V:$V,AM$1,Datos!$A:$A,$AN$1)</f>
        <v>0</v>
      </c>
      <c r="AN84" s="102">
        <f>SUMIFS(Datos!$S:$S,Datos!$A:$A,AN$1,Datos!$F:$F,$A84)</f>
        <v>0</v>
      </c>
      <c r="AO84" s="102">
        <f>SUMIFS(Datos!$S:$S,Datos!$F:$F,$A84,Datos!$C:$C,AO$1,Datos!$A:$A,$AN$1)</f>
        <v>0</v>
      </c>
      <c r="AP84" s="102">
        <f>SUMIFS(Datos!$S:$S,Datos!$F:$F,$A84,Datos!$C:$C,AP$1,Datos!$A:$A,$AN$1)</f>
        <v>0</v>
      </c>
      <c r="AQ84" s="102">
        <f>SUMIFS(Datos!$S:$S,Datos!$F:$F,$A84,Datos!$C:$C,AQ$1,Datos!$A:$A,$AN$1)</f>
        <v>0</v>
      </c>
      <c r="AR84" s="102">
        <f>SUMIFS(Datos!$S:$S,Datos!$F:$F,$A84,Datos!$C:$C,AR$1,Datos!$A:$A,$AN$1)</f>
        <v>0</v>
      </c>
      <c r="AT84" s="102">
        <f>SUMIFS(Datos!$M:$M,Datos!$A:$A,AN$1,Datos!$F:$F,$A84)</f>
        <v>0</v>
      </c>
      <c r="AU84" s="102">
        <f>SUMIFS(Datos!$R:$R,Datos!$A:$A,AN$1,Datos!$F:$F,$A84)</f>
        <v>0</v>
      </c>
      <c r="AW84" s="102">
        <f>SUMIFS(Datos!$M:$M,Datos!$F:$F,$A84,Datos!$A:$A,$AN$1,Datos!$C:$C,AO$1)</f>
        <v>0</v>
      </c>
      <c r="AX84" s="102">
        <f>SUMIFS(Datos!$M:$M,Datos!$F:$F,$A84,Datos!$A:$A,$AN$1,Datos!$C:$C,AP$1)</f>
        <v>0</v>
      </c>
      <c r="AY84" s="102">
        <f>SUMIFS(Datos!$M:$M,Datos!$F:$F,$A84,Datos!$A:$A,$AN$1,Datos!$C:$C,AQ$1)</f>
        <v>0</v>
      </c>
      <c r="AZ84" s="102">
        <f>SUMIFS(Datos!$M:$M,Datos!$F:$F,$A84,Datos!$A:$A,$AN$1,Datos!$C:$C,AR$1)</f>
        <v>0</v>
      </c>
      <c r="BA84" s="102"/>
      <c r="BB84" s="438">
        <f>SUMIFS(Datos!$R:$R,Datos!$F:$F,$A84,Datos!$A:$A,$AN$1,Datos!$C:$C,AO$1)</f>
        <v>0</v>
      </c>
      <c r="BC84" s="438">
        <f>SUMIFS(Datos!$R:$R,Datos!$F:$F,$A84,Datos!$A:$A,$AN$1,Datos!$C:$C,AP$1)</f>
        <v>0</v>
      </c>
      <c r="BD84" s="438">
        <f>SUMIFS(Datos!$R:$R,Datos!$F:$F,$A84,Datos!$A:$A,$AN$1,Datos!$C:$C,AQ$1)</f>
        <v>0</v>
      </c>
      <c r="BE84" s="438">
        <f>SUMIFS(Datos!$R:$R,Datos!$F:$F,$A84,Datos!$A:$A,$AN$1,Datos!$C:$C,AR$1)</f>
        <v>0</v>
      </c>
    </row>
    <row r="85" spans="1:57" x14ac:dyDescent="0.25">
      <c r="A85" s="36"/>
      <c r="B85" s="36"/>
      <c r="C85" s="36"/>
      <c r="D85" s="284"/>
      <c r="E85" s="36"/>
      <c r="F85" s="36"/>
      <c r="G85" s="408"/>
      <c r="H85" s="36"/>
      <c r="I85" s="36"/>
      <c r="J85" s="36"/>
      <c r="K85" s="36"/>
      <c r="M85" s="353">
        <f>SUMIFS(Datos!$S:$S,Datos!$F:$F,$A85,Datos!$V:$V,M$1,Datos!$A:$A,$Q$1)</f>
        <v>0</v>
      </c>
      <c r="N85" s="353">
        <f>SUMIFS(Datos!$S:$S,Datos!$F:$F,$A85,Datos!$V:$V,N$1,Datos!$A:$A,$Q$1)</f>
        <v>0</v>
      </c>
      <c r="O85" s="353">
        <f>SUMIFS(Datos!$S:$S,Datos!$F:$F,$A85,Datos!$V:$V,O$1,Datos!$A:$A,$Q$1)</f>
        <v>0</v>
      </c>
      <c r="P85" s="353">
        <f>SUMIFS(Datos!$S:$S,Datos!$F:$F,$A85,Datos!$V:$V,P$1,Datos!$A:$A,$Q$1)</f>
        <v>0</v>
      </c>
      <c r="Q85" s="353">
        <f>SUMIFS(Datos!$S:$S,Datos!$A:$A,Q$1,Datos!$F:$F,$A85)</f>
        <v>0</v>
      </c>
      <c r="R85" s="353">
        <f>SUMIFS(Datos!$S:$S,Datos!$F:$F,$A85,Datos!$C:$C,R$1,Datos!$A:$A,$Q$1)</f>
        <v>0</v>
      </c>
      <c r="S85" s="353">
        <f>SUMIFS(Datos!$S:$S,Datos!$F:$F,$A85,Datos!$C:$C,S$1,Datos!$A:$A,$Q$1)</f>
        <v>0</v>
      </c>
      <c r="T85" s="353">
        <f>SUMIFS(Datos!$S:$S,Datos!$F:$F,$A85,Datos!$C:$C,T$1,Datos!$A:$A,$Q$1)</f>
        <v>0</v>
      </c>
      <c r="U85" s="353">
        <f>SUMIFS(Datos!$S:$S,Datos!$F:$F,$A85,Datos!$C:$C,U$1,Datos!$A:$A,$Q$1)</f>
        <v>0</v>
      </c>
      <c r="V85" s="352"/>
      <c r="W85" s="353">
        <f>SUMIFS(Datos!M:M,Datos!A:A,Q$1,Datos!F:F,A85)</f>
        <v>0</v>
      </c>
      <c r="X85" s="444">
        <f>SUMIFS(Datos!R:R,Datos!A:A,Q$1,Datos!F:F,A85)</f>
        <v>0</v>
      </c>
      <c r="Y85" s="442"/>
      <c r="Z85" s="353">
        <f>SUMIFS(Datos!$M:$M,Datos!$F:$F,$A85,Datos!$A:$A,$Q$1,Datos!$C:$C,R$1)</f>
        <v>0</v>
      </c>
      <c r="AA85" s="353">
        <f>SUMIFS(Datos!$M:$M,Datos!$F:$F,$A85,Datos!$A:$A,$Q$1,Datos!$C:$C,S$1)</f>
        <v>0</v>
      </c>
      <c r="AB85" s="353">
        <f>SUMIFS(Datos!$M:$M,Datos!$F:$F,$A85,Datos!$A:$A,$Q$1,Datos!$C:$C,T$1)</f>
        <v>0</v>
      </c>
      <c r="AC85" s="353">
        <f>SUMIFS(Datos!$M:$M,Datos!$F:$F,$A85,Datos!$A:$A,$Q$1,Datos!$C:$C,U$1)</f>
        <v>0</v>
      </c>
      <c r="AD85" s="353"/>
      <c r="AE85" s="444">
        <f>SUMIFS(Datos!$R:$R,Datos!$F:$F,$A85,Datos!$A:$A,$Q$1,Datos!$C:$C,R$1)</f>
        <v>0</v>
      </c>
      <c r="AF85" s="444">
        <f>SUMIFS(Datos!$R:$R,Datos!$F:$F,$A85,Datos!$A:$A,$Q$1,Datos!$C:$C,S$1)</f>
        <v>0</v>
      </c>
      <c r="AG85" s="444">
        <f>SUMIFS(Datos!$R:$R,Datos!$F:$F,$A85,Datos!$A:$A,$Q$1,Datos!$C:$C,T$1)</f>
        <v>0</v>
      </c>
      <c r="AH85" s="444">
        <f>SUMIFS(Datos!$R:$R,Datos!$F:$F,$A85,Datos!$A:$A,$Q$1,Datos!$C:$C,U$1)</f>
        <v>0</v>
      </c>
      <c r="AI85" s="351"/>
      <c r="AJ85" s="102">
        <f>SUMIFS(Datos!$S:$S,Datos!$F:$F,$A85,Datos!$V:$V,AJ$1,Datos!$A:$A,$AN$1)</f>
        <v>0</v>
      </c>
      <c r="AK85" s="102">
        <f>SUMIFS(Datos!$S:$S,Datos!$F:$F,$A85,Datos!$V:$V,AK$1,Datos!$A:$A,$AN$1)</f>
        <v>0</v>
      </c>
      <c r="AL85" s="102">
        <f>SUMIFS(Datos!$S:$S,Datos!$F:$F,$A85,Datos!$V:$V,AL$1,Datos!$A:$A,$AN$1)</f>
        <v>0</v>
      </c>
      <c r="AM85" s="102">
        <f>SUMIFS(Datos!$S:$S,Datos!$F:$F,$A85,Datos!$V:$V,AM$1,Datos!$A:$A,$AN$1)</f>
        <v>0</v>
      </c>
      <c r="AN85" s="102">
        <f>SUMIFS(Datos!$S:$S,Datos!$A:$A,AN$1,Datos!$F:$F,$A85)</f>
        <v>0</v>
      </c>
      <c r="AO85" s="102">
        <f>SUMIFS(Datos!$S:$S,Datos!$F:$F,$A85,Datos!$C:$C,AO$1,Datos!$A:$A,$AN$1)</f>
        <v>0</v>
      </c>
      <c r="AP85" s="102">
        <f>SUMIFS(Datos!$S:$S,Datos!$F:$F,$A85,Datos!$C:$C,AP$1,Datos!$A:$A,$AN$1)</f>
        <v>0</v>
      </c>
      <c r="AQ85" s="102">
        <f>SUMIFS(Datos!$S:$S,Datos!$F:$F,$A85,Datos!$C:$C,AQ$1,Datos!$A:$A,$AN$1)</f>
        <v>0</v>
      </c>
      <c r="AR85" s="102">
        <f>SUMIFS(Datos!$S:$S,Datos!$F:$F,$A85,Datos!$C:$C,AR$1,Datos!$A:$A,$AN$1)</f>
        <v>0</v>
      </c>
      <c r="AT85" s="102">
        <f>SUMIFS(Datos!$M:$M,Datos!$A:$A,AN$1,Datos!$F:$F,$A85)</f>
        <v>0</v>
      </c>
      <c r="AU85" s="102">
        <f>SUMIFS(Datos!$R:$R,Datos!$A:$A,AN$1,Datos!$F:$F,$A85)</f>
        <v>0</v>
      </c>
      <c r="AW85" s="102">
        <f>SUMIFS(Datos!$M:$M,Datos!$F:$F,$A85,Datos!$A:$A,$AN$1,Datos!$C:$C,AO$1)</f>
        <v>0</v>
      </c>
      <c r="AX85" s="102">
        <f>SUMIFS(Datos!$M:$M,Datos!$F:$F,$A85,Datos!$A:$A,$AN$1,Datos!$C:$C,AP$1)</f>
        <v>0</v>
      </c>
      <c r="AY85" s="102">
        <f>SUMIFS(Datos!$M:$M,Datos!$F:$F,$A85,Datos!$A:$A,$AN$1,Datos!$C:$C,AQ$1)</f>
        <v>0</v>
      </c>
      <c r="AZ85" s="102">
        <f>SUMIFS(Datos!$M:$M,Datos!$F:$F,$A85,Datos!$A:$A,$AN$1,Datos!$C:$C,AR$1)</f>
        <v>0</v>
      </c>
      <c r="BA85" s="102"/>
      <c r="BB85" s="438">
        <f>SUMIFS(Datos!$R:$R,Datos!$F:$F,$A85,Datos!$A:$A,$AN$1,Datos!$C:$C,AO$1)</f>
        <v>0</v>
      </c>
      <c r="BC85" s="438">
        <f>SUMIFS(Datos!$R:$R,Datos!$F:$F,$A85,Datos!$A:$A,$AN$1,Datos!$C:$C,AP$1)</f>
        <v>0</v>
      </c>
      <c r="BD85" s="438">
        <f>SUMIFS(Datos!$R:$R,Datos!$F:$F,$A85,Datos!$A:$A,$AN$1,Datos!$C:$C,AQ$1)</f>
        <v>0</v>
      </c>
      <c r="BE85" s="438">
        <f>SUMIFS(Datos!$R:$R,Datos!$F:$F,$A85,Datos!$A:$A,$AN$1,Datos!$C:$C,AR$1)</f>
        <v>0</v>
      </c>
    </row>
    <row r="86" spans="1:57" x14ac:dyDescent="0.25">
      <c r="A86" s="36"/>
      <c r="B86" s="36"/>
      <c r="C86" s="36"/>
      <c r="D86" s="284"/>
      <c r="E86" s="36"/>
      <c r="F86" s="36"/>
      <c r="G86" s="408"/>
      <c r="H86" s="36"/>
      <c r="I86" s="36"/>
      <c r="J86" s="36"/>
      <c r="K86" s="36"/>
      <c r="M86" s="353">
        <f>SUMIFS(Datos!$S:$S,Datos!$F:$F,$A86,Datos!$V:$V,M$1,Datos!$A:$A,$Q$1)</f>
        <v>0</v>
      </c>
      <c r="N86" s="353">
        <f>SUMIFS(Datos!$S:$S,Datos!$F:$F,$A86,Datos!$V:$V,N$1,Datos!$A:$A,$Q$1)</f>
        <v>0</v>
      </c>
      <c r="O86" s="353">
        <f>SUMIFS(Datos!$S:$S,Datos!$F:$F,$A86,Datos!$V:$V,O$1,Datos!$A:$A,$Q$1)</f>
        <v>0</v>
      </c>
      <c r="P86" s="353">
        <f>SUMIFS(Datos!$S:$S,Datos!$F:$F,$A86,Datos!$V:$V,P$1,Datos!$A:$A,$Q$1)</f>
        <v>0</v>
      </c>
      <c r="Q86" s="353">
        <f>SUMIFS(Datos!$S:$S,Datos!$A:$A,Q$1,Datos!$F:$F,$A86)</f>
        <v>0</v>
      </c>
      <c r="R86" s="353">
        <f>SUMIFS(Datos!$S:$S,Datos!$F:$F,$A86,Datos!$C:$C,R$1,Datos!$A:$A,$Q$1)</f>
        <v>0</v>
      </c>
      <c r="S86" s="353">
        <f>SUMIFS(Datos!$S:$S,Datos!$F:$F,$A86,Datos!$C:$C,S$1,Datos!$A:$A,$Q$1)</f>
        <v>0</v>
      </c>
      <c r="T86" s="353">
        <f>SUMIFS(Datos!$S:$S,Datos!$F:$F,$A86,Datos!$C:$C,T$1,Datos!$A:$A,$Q$1)</f>
        <v>0</v>
      </c>
      <c r="U86" s="353">
        <f>SUMIFS(Datos!$S:$S,Datos!$F:$F,$A86,Datos!$C:$C,U$1,Datos!$A:$A,$Q$1)</f>
        <v>0</v>
      </c>
      <c r="V86" s="352"/>
      <c r="W86" s="353">
        <f>SUMIFS(Datos!M:M,Datos!A:A,Q$1,Datos!F:F,A86)</f>
        <v>0</v>
      </c>
      <c r="X86" s="444">
        <f>SUMIFS(Datos!R:R,Datos!A:A,Q$1,Datos!F:F,A86)</f>
        <v>0</v>
      </c>
      <c r="Y86" s="442"/>
      <c r="Z86" s="353">
        <f>SUMIFS(Datos!$M:$M,Datos!$F:$F,$A86,Datos!$A:$A,$Q$1,Datos!$C:$C,R$1)</f>
        <v>0</v>
      </c>
      <c r="AA86" s="353">
        <f>SUMIFS(Datos!$M:$M,Datos!$F:$F,$A86,Datos!$A:$A,$Q$1,Datos!$C:$C,S$1)</f>
        <v>0</v>
      </c>
      <c r="AB86" s="353">
        <f>SUMIFS(Datos!$M:$M,Datos!$F:$F,$A86,Datos!$A:$A,$Q$1,Datos!$C:$C,T$1)</f>
        <v>0</v>
      </c>
      <c r="AC86" s="353">
        <f>SUMIFS(Datos!$M:$M,Datos!$F:$F,$A86,Datos!$A:$A,$Q$1,Datos!$C:$C,U$1)</f>
        <v>0</v>
      </c>
      <c r="AD86" s="353"/>
      <c r="AE86" s="444">
        <f>SUMIFS(Datos!$R:$R,Datos!$F:$F,$A86,Datos!$A:$A,$Q$1,Datos!$C:$C,R$1)</f>
        <v>0</v>
      </c>
      <c r="AF86" s="444">
        <f>SUMIFS(Datos!$R:$R,Datos!$F:$F,$A86,Datos!$A:$A,$Q$1,Datos!$C:$C,S$1)</f>
        <v>0</v>
      </c>
      <c r="AG86" s="444">
        <f>SUMIFS(Datos!$R:$R,Datos!$F:$F,$A86,Datos!$A:$A,$Q$1,Datos!$C:$C,T$1)</f>
        <v>0</v>
      </c>
      <c r="AH86" s="444">
        <f>SUMIFS(Datos!$R:$R,Datos!$F:$F,$A86,Datos!$A:$A,$Q$1,Datos!$C:$C,U$1)</f>
        <v>0</v>
      </c>
      <c r="AI86" s="351"/>
      <c r="AJ86" s="102">
        <f>SUMIFS(Datos!$S:$S,Datos!$F:$F,$A86,Datos!$V:$V,AJ$1,Datos!$A:$A,$AN$1)</f>
        <v>0</v>
      </c>
      <c r="AK86" s="102">
        <f>SUMIFS(Datos!$S:$S,Datos!$F:$F,$A86,Datos!$V:$V,AK$1,Datos!$A:$A,$AN$1)</f>
        <v>0</v>
      </c>
      <c r="AL86" s="102">
        <f>SUMIFS(Datos!$S:$S,Datos!$F:$F,$A86,Datos!$V:$V,AL$1,Datos!$A:$A,$AN$1)</f>
        <v>0</v>
      </c>
      <c r="AM86" s="102">
        <f>SUMIFS(Datos!$S:$S,Datos!$F:$F,$A86,Datos!$V:$V,AM$1,Datos!$A:$A,$AN$1)</f>
        <v>0</v>
      </c>
      <c r="AN86" s="102">
        <f>SUMIFS(Datos!$S:$S,Datos!$A:$A,AN$1,Datos!$F:$F,$A86)</f>
        <v>0</v>
      </c>
      <c r="AO86" s="102">
        <f>SUMIFS(Datos!$S:$S,Datos!$F:$F,$A86,Datos!$C:$C,AO$1,Datos!$A:$A,$AN$1)</f>
        <v>0</v>
      </c>
      <c r="AP86" s="102">
        <f>SUMIFS(Datos!$S:$S,Datos!$F:$F,$A86,Datos!$C:$C,AP$1,Datos!$A:$A,$AN$1)</f>
        <v>0</v>
      </c>
      <c r="AQ86" s="102">
        <f>SUMIFS(Datos!$S:$S,Datos!$F:$F,$A86,Datos!$C:$C,AQ$1,Datos!$A:$A,$AN$1)</f>
        <v>0</v>
      </c>
      <c r="AR86" s="102">
        <f>SUMIFS(Datos!$S:$S,Datos!$F:$F,$A86,Datos!$C:$C,AR$1,Datos!$A:$A,$AN$1)</f>
        <v>0</v>
      </c>
      <c r="AT86" s="102">
        <f>SUMIFS(Datos!$M:$M,Datos!$A:$A,AN$1,Datos!$F:$F,$A86)</f>
        <v>0</v>
      </c>
      <c r="AU86" s="102">
        <f>SUMIFS(Datos!$R:$R,Datos!$A:$A,AN$1,Datos!$F:$F,$A86)</f>
        <v>0</v>
      </c>
      <c r="AW86" s="102">
        <f>SUMIFS(Datos!$M:$M,Datos!$F:$F,$A86,Datos!$A:$A,$AN$1,Datos!$C:$C,AO$1)</f>
        <v>0</v>
      </c>
      <c r="AX86" s="102">
        <f>SUMIFS(Datos!$M:$M,Datos!$F:$F,$A86,Datos!$A:$A,$AN$1,Datos!$C:$C,AP$1)</f>
        <v>0</v>
      </c>
      <c r="AY86" s="102">
        <f>SUMIFS(Datos!$M:$M,Datos!$F:$F,$A86,Datos!$A:$A,$AN$1,Datos!$C:$C,AQ$1)</f>
        <v>0</v>
      </c>
      <c r="AZ86" s="102">
        <f>SUMIFS(Datos!$M:$M,Datos!$F:$F,$A86,Datos!$A:$A,$AN$1,Datos!$C:$C,AR$1)</f>
        <v>0</v>
      </c>
      <c r="BA86" s="102"/>
      <c r="BB86" s="438">
        <f>SUMIFS(Datos!$R:$R,Datos!$F:$F,$A86,Datos!$A:$A,$AN$1,Datos!$C:$C,AO$1)</f>
        <v>0</v>
      </c>
      <c r="BC86" s="438">
        <f>SUMIFS(Datos!$R:$R,Datos!$F:$F,$A86,Datos!$A:$A,$AN$1,Datos!$C:$C,AP$1)</f>
        <v>0</v>
      </c>
      <c r="BD86" s="438">
        <f>SUMIFS(Datos!$R:$R,Datos!$F:$F,$A86,Datos!$A:$A,$AN$1,Datos!$C:$C,AQ$1)</f>
        <v>0</v>
      </c>
      <c r="BE86" s="438">
        <f>SUMIFS(Datos!$R:$R,Datos!$F:$F,$A86,Datos!$A:$A,$AN$1,Datos!$C:$C,AR$1)</f>
        <v>0</v>
      </c>
    </row>
    <row r="87" spans="1:57" x14ac:dyDescent="0.25">
      <c r="A87" s="36"/>
      <c r="B87" s="36"/>
      <c r="C87" s="36"/>
      <c r="D87" s="284"/>
      <c r="E87" s="36"/>
      <c r="F87" s="36"/>
      <c r="G87" s="408"/>
      <c r="H87" s="36"/>
      <c r="I87" s="36"/>
      <c r="J87" s="36"/>
      <c r="K87" s="36"/>
      <c r="M87" s="353">
        <f>SUMIFS(Datos!$S:$S,Datos!$F:$F,$A87,Datos!$V:$V,M$1,Datos!$A:$A,$Q$1)</f>
        <v>0</v>
      </c>
      <c r="N87" s="353">
        <f>SUMIFS(Datos!$S:$S,Datos!$F:$F,$A87,Datos!$V:$V,N$1,Datos!$A:$A,$Q$1)</f>
        <v>0</v>
      </c>
      <c r="O87" s="353">
        <f>SUMIFS(Datos!$S:$S,Datos!$F:$F,$A87,Datos!$V:$V,O$1,Datos!$A:$A,$Q$1)</f>
        <v>0</v>
      </c>
      <c r="P87" s="353">
        <f>SUMIFS(Datos!$S:$S,Datos!$F:$F,$A87,Datos!$V:$V,P$1,Datos!$A:$A,$Q$1)</f>
        <v>0</v>
      </c>
      <c r="Q87" s="353">
        <f>SUMIFS(Datos!$S:$S,Datos!$A:$A,Q$1,Datos!$F:$F,$A87)</f>
        <v>0</v>
      </c>
      <c r="R87" s="353">
        <f>SUMIFS(Datos!$S:$S,Datos!$F:$F,$A87,Datos!$C:$C,R$1,Datos!$A:$A,$Q$1)</f>
        <v>0</v>
      </c>
      <c r="S87" s="353">
        <f>SUMIFS(Datos!$S:$S,Datos!$F:$F,$A87,Datos!$C:$C,S$1,Datos!$A:$A,$Q$1)</f>
        <v>0</v>
      </c>
      <c r="T87" s="353">
        <f>SUMIFS(Datos!$S:$S,Datos!$F:$F,$A87,Datos!$C:$C,T$1,Datos!$A:$A,$Q$1)</f>
        <v>0</v>
      </c>
      <c r="U87" s="353">
        <f>SUMIFS(Datos!$S:$S,Datos!$F:$F,$A87,Datos!$C:$C,U$1,Datos!$A:$A,$Q$1)</f>
        <v>0</v>
      </c>
      <c r="V87" s="352"/>
      <c r="W87" s="353">
        <f>SUMIFS(Datos!M:M,Datos!A:A,Q$1,Datos!F:F,A87)</f>
        <v>0</v>
      </c>
      <c r="X87" s="444">
        <f>SUMIFS(Datos!R:R,Datos!A:A,Q$1,Datos!F:F,A87)</f>
        <v>0</v>
      </c>
      <c r="Y87" s="442"/>
      <c r="Z87" s="353">
        <f>SUMIFS(Datos!$M:$M,Datos!$F:$F,$A87,Datos!$A:$A,$Q$1,Datos!$C:$C,R$1)</f>
        <v>0</v>
      </c>
      <c r="AA87" s="353">
        <f>SUMIFS(Datos!$M:$M,Datos!$F:$F,$A87,Datos!$A:$A,$Q$1,Datos!$C:$C,S$1)</f>
        <v>0</v>
      </c>
      <c r="AB87" s="353">
        <f>SUMIFS(Datos!$M:$M,Datos!$F:$F,$A87,Datos!$A:$A,$Q$1,Datos!$C:$C,T$1)</f>
        <v>0</v>
      </c>
      <c r="AC87" s="353">
        <f>SUMIFS(Datos!$M:$M,Datos!$F:$F,$A87,Datos!$A:$A,$Q$1,Datos!$C:$C,U$1)</f>
        <v>0</v>
      </c>
      <c r="AD87" s="353"/>
      <c r="AE87" s="444">
        <f>SUMIFS(Datos!$R:$R,Datos!$F:$F,$A87,Datos!$A:$A,$Q$1,Datos!$C:$C,R$1)</f>
        <v>0</v>
      </c>
      <c r="AF87" s="444">
        <f>SUMIFS(Datos!$R:$R,Datos!$F:$F,$A87,Datos!$A:$A,$Q$1,Datos!$C:$C,S$1)</f>
        <v>0</v>
      </c>
      <c r="AG87" s="444">
        <f>SUMIFS(Datos!$R:$R,Datos!$F:$F,$A87,Datos!$A:$A,$Q$1,Datos!$C:$C,T$1)</f>
        <v>0</v>
      </c>
      <c r="AH87" s="444">
        <f>SUMIFS(Datos!$R:$R,Datos!$F:$F,$A87,Datos!$A:$A,$Q$1,Datos!$C:$C,U$1)</f>
        <v>0</v>
      </c>
      <c r="AI87" s="351"/>
      <c r="AJ87" s="102">
        <f>SUMIFS(Datos!$S:$S,Datos!$F:$F,$A87,Datos!$V:$V,AJ$1,Datos!$A:$A,$AN$1)</f>
        <v>0</v>
      </c>
      <c r="AK87" s="102">
        <f>SUMIFS(Datos!$S:$S,Datos!$F:$F,$A87,Datos!$V:$V,AK$1,Datos!$A:$A,$AN$1)</f>
        <v>0</v>
      </c>
      <c r="AL87" s="102">
        <f>SUMIFS(Datos!$S:$S,Datos!$F:$F,$A87,Datos!$V:$V,AL$1,Datos!$A:$A,$AN$1)</f>
        <v>0</v>
      </c>
      <c r="AM87" s="102">
        <f>SUMIFS(Datos!$S:$S,Datos!$F:$F,$A87,Datos!$V:$V,AM$1,Datos!$A:$A,$AN$1)</f>
        <v>0</v>
      </c>
      <c r="AN87" s="102">
        <f>SUMIFS(Datos!$S:$S,Datos!$A:$A,AN$1,Datos!$F:$F,$A87)</f>
        <v>0</v>
      </c>
      <c r="AO87" s="102">
        <f>SUMIFS(Datos!$S:$S,Datos!$F:$F,$A87,Datos!$C:$C,AO$1,Datos!$A:$A,$AN$1)</f>
        <v>0</v>
      </c>
      <c r="AP87" s="102">
        <f>SUMIFS(Datos!$S:$S,Datos!$F:$F,$A87,Datos!$C:$C,AP$1,Datos!$A:$A,$AN$1)</f>
        <v>0</v>
      </c>
      <c r="AQ87" s="102">
        <f>SUMIFS(Datos!$S:$S,Datos!$F:$F,$A87,Datos!$C:$C,AQ$1,Datos!$A:$A,$AN$1)</f>
        <v>0</v>
      </c>
      <c r="AR87" s="102">
        <f>SUMIFS(Datos!$S:$S,Datos!$F:$F,$A87,Datos!$C:$C,AR$1,Datos!$A:$A,$AN$1)</f>
        <v>0</v>
      </c>
      <c r="AT87" s="102">
        <f>SUMIFS(Datos!$M:$M,Datos!$A:$A,AN$1,Datos!$F:$F,$A87)</f>
        <v>0</v>
      </c>
      <c r="AU87" s="102">
        <f>SUMIFS(Datos!$R:$R,Datos!$A:$A,AN$1,Datos!$F:$F,$A87)</f>
        <v>0</v>
      </c>
      <c r="AW87" s="102">
        <f>SUMIFS(Datos!$M:$M,Datos!$F:$F,$A87,Datos!$A:$A,$AN$1,Datos!$C:$C,AO$1)</f>
        <v>0</v>
      </c>
      <c r="AX87" s="102">
        <f>SUMIFS(Datos!$M:$M,Datos!$F:$F,$A87,Datos!$A:$A,$AN$1,Datos!$C:$C,AP$1)</f>
        <v>0</v>
      </c>
      <c r="AY87" s="102">
        <f>SUMIFS(Datos!$M:$M,Datos!$F:$F,$A87,Datos!$A:$A,$AN$1,Datos!$C:$C,AQ$1)</f>
        <v>0</v>
      </c>
      <c r="AZ87" s="102">
        <f>SUMIFS(Datos!$M:$M,Datos!$F:$F,$A87,Datos!$A:$A,$AN$1,Datos!$C:$C,AR$1)</f>
        <v>0</v>
      </c>
      <c r="BA87" s="102"/>
      <c r="BB87" s="438">
        <f>SUMIFS(Datos!$R:$R,Datos!$F:$F,$A87,Datos!$A:$A,$AN$1,Datos!$C:$C,AO$1)</f>
        <v>0</v>
      </c>
      <c r="BC87" s="438">
        <f>SUMIFS(Datos!$R:$R,Datos!$F:$F,$A87,Datos!$A:$A,$AN$1,Datos!$C:$C,AP$1)</f>
        <v>0</v>
      </c>
      <c r="BD87" s="438">
        <f>SUMIFS(Datos!$R:$R,Datos!$F:$F,$A87,Datos!$A:$A,$AN$1,Datos!$C:$C,AQ$1)</f>
        <v>0</v>
      </c>
      <c r="BE87" s="438">
        <f>SUMIFS(Datos!$R:$R,Datos!$F:$F,$A87,Datos!$A:$A,$AN$1,Datos!$C:$C,AR$1)</f>
        <v>0</v>
      </c>
    </row>
    <row r="88" spans="1:57" x14ac:dyDescent="0.25">
      <c r="A88" s="36"/>
      <c r="B88" s="36"/>
      <c r="C88" s="36"/>
      <c r="D88" s="284"/>
      <c r="E88" s="36"/>
      <c r="F88" s="36"/>
      <c r="G88" s="408"/>
      <c r="H88" s="36"/>
      <c r="I88" s="36"/>
      <c r="J88" s="36"/>
      <c r="K88" s="36"/>
      <c r="M88" s="353">
        <f>SUMIFS(Datos!$S:$S,Datos!$F:$F,$A88,Datos!$V:$V,M$1,Datos!$A:$A,$Q$1)</f>
        <v>0</v>
      </c>
      <c r="N88" s="353">
        <f>SUMIFS(Datos!$S:$S,Datos!$F:$F,$A88,Datos!$V:$V,N$1,Datos!$A:$A,$Q$1)</f>
        <v>0</v>
      </c>
      <c r="O88" s="353">
        <f>SUMIFS(Datos!$S:$S,Datos!$F:$F,$A88,Datos!$V:$V,O$1,Datos!$A:$A,$Q$1)</f>
        <v>0</v>
      </c>
      <c r="P88" s="353">
        <f>SUMIFS(Datos!$S:$S,Datos!$F:$F,$A88,Datos!$V:$V,P$1,Datos!$A:$A,$Q$1)</f>
        <v>0</v>
      </c>
      <c r="Q88" s="353">
        <f>SUMIFS(Datos!$S:$S,Datos!$A:$A,Q$1,Datos!$F:$F,$A88)</f>
        <v>0</v>
      </c>
      <c r="R88" s="353">
        <f>SUMIFS(Datos!$S:$S,Datos!$F:$F,$A88,Datos!$C:$C,R$1,Datos!$A:$A,$Q$1)</f>
        <v>0</v>
      </c>
      <c r="S88" s="353">
        <f>SUMIFS(Datos!$S:$S,Datos!$F:$F,$A88,Datos!$C:$C,S$1,Datos!$A:$A,$Q$1)</f>
        <v>0</v>
      </c>
      <c r="T88" s="353">
        <f>SUMIFS(Datos!$S:$S,Datos!$F:$F,$A88,Datos!$C:$C,T$1,Datos!$A:$A,$Q$1)</f>
        <v>0</v>
      </c>
      <c r="U88" s="353">
        <f>SUMIFS(Datos!$S:$S,Datos!$F:$F,$A88,Datos!$C:$C,U$1,Datos!$A:$A,$Q$1)</f>
        <v>0</v>
      </c>
      <c r="V88" s="352"/>
      <c r="W88" s="353">
        <f>SUMIFS(Datos!M:M,Datos!A:A,Q$1,Datos!F:F,A88)</f>
        <v>0</v>
      </c>
      <c r="X88" s="444">
        <f>SUMIFS(Datos!R:R,Datos!A:A,Q$1,Datos!F:F,A88)</f>
        <v>0</v>
      </c>
      <c r="Y88" s="442"/>
      <c r="Z88" s="353">
        <f>SUMIFS(Datos!$M:$M,Datos!$F:$F,$A88,Datos!$A:$A,$Q$1,Datos!$C:$C,R$1)</f>
        <v>0</v>
      </c>
      <c r="AA88" s="353">
        <f>SUMIFS(Datos!$M:$M,Datos!$F:$F,$A88,Datos!$A:$A,$Q$1,Datos!$C:$C,S$1)</f>
        <v>0</v>
      </c>
      <c r="AB88" s="353">
        <f>SUMIFS(Datos!$M:$M,Datos!$F:$F,$A88,Datos!$A:$A,$Q$1,Datos!$C:$C,T$1)</f>
        <v>0</v>
      </c>
      <c r="AC88" s="353">
        <f>SUMIFS(Datos!$M:$M,Datos!$F:$F,$A88,Datos!$A:$A,$Q$1,Datos!$C:$C,U$1)</f>
        <v>0</v>
      </c>
      <c r="AD88" s="353"/>
      <c r="AE88" s="444">
        <f>SUMIFS(Datos!$R:$R,Datos!$F:$F,$A88,Datos!$A:$A,$Q$1,Datos!$C:$C,R$1)</f>
        <v>0</v>
      </c>
      <c r="AF88" s="444">
        <f>SUMIFS(Datos!$R:$R,Datos!$F:$F,$A88,Datos!$A:$A,$Q$1,Datos!$C:$C,S$1)</f>
        <v>0</v>
      </c>
      <c r="AG88" s="444">
        <f>SUMIFS(Datos!$R:$R,Datos!$F:$F,$A88,Datos!$A:$A,$Q$1,Datos!$C:$C,T$1)</f>
        <v>0</v>
      </c>
      <c r="AH88" s="444">
        <f>SUMIFS(Datos!$R:$R,Datos!$F:$F,$A88,Datos!$A:$A,$Q$1,Datos!$C:$C,U$1)</f>
        <v>0</v>
      </c>
      <c r="AI88" s="351"/>
      <c r="AJ88" s="102">
        <f>SUMIFS(Datos!$S:$S,Datos!$F:$F,$A88,Datos!$V:$V,AJ$1,Datos!$A:$A,$AN$1)</f>
        <v>0</v>
      </c>
      <c r="AK88" s="102">
        <f>SUMIFS(Datos!$S:$S,Datos!$F:$F,$A88,Datos!$V:$V,AK$1,Datos!$A:$A,$AN$1)</f>
        <v>0</v>
      </c>
      <c r="AL88" s="102">
        <f>SUMIFS(Datos!$S:$S,Datos!$F:$F,$A88,Datos!$V:$V,AL$1,Datos!$A:$A,$AN$1)</f>
        <v>0</v>
      </c>
      <c r="AM88" s="102">
        <f>SUMIFS(Datos!$S:$S,Datos!$F:$F,$A88,Datos!$V:$V,AM$1,Datos!$A:$A,$AN$1)</f>
        <v>0</v>
      </c>
      <c r="AN88" s="102">
        <f>SUMIFS(Datos!$S:$S,Datos!$A:$A,AN$1,Datos!$F:$F,$A88)</f>
        <v>0</v>
      </c>
      <c r="AO88" s="102">
        <f>SUMIFS(Datos!$S:$S,Datos!$F:$F,$A88,Datos!$C:$C,AO$1,Datos!$A:$A,$AN$1)</f>
        <v>0</v>
      </c>
      <c r="AP88" s="102">
        <f>SUMIFS(Datos!$S:$S,Datos!$F:$F,$A88,Datos!$C:$C,AP$1,Datos!$A:$A,$AN$1)</f>
        <v>0</v>
      </c>
      <c r="AQ88" s="102">
        <f>SUMIFS(Datos!$S:$S,Datos!$F:$F,$A88,Datos!$C:$C,AQ$1,Datos!$A:$A,$AN$1)</f>
        <v>0</v>
      </c>
      <c r="AR88" s="102">
        <f>SUMIFS(Datos!$S:$S,Datos!$F:$F,$A88,Datos!$C:$C,AR$1,Datos!$A:$A,$AN$1)</f>
        <v>0</v>
      </c>
      <c r="AT88" s="102">
        <f>SUMIFS(Datos!$M:$M,Datos!$A:$A,AN$1,Datos!$F:$F,$A88)</f>
        <v>0</v>
      </c>
      <c r="AU88" s="102">
        <f>SUMIFS(Datos!$R:$R,Datos!$A:$A,AN$1,Datos!$F:$F,$A88)</f>
        <v>0</v>
      </c>
      <c r="AW88" s="102">
        <f>SUMIFS(Datos!$M:$M,Datos!$F:$F,$A88,Datos!$A:$A,$AN$1,Datos!$C:$C,AO$1)</f>
        <v>0</v>
      </c>
      <c r="AX88" s="102">
        <f>SUMIFS(Datos!$M:$M,Datos!$F:$F,$A88,Datos!$A:$A,$AN$1,Datos!$C:$C,AP$1)</f>
        <v>0</v>
      </c>
      <c r="AY88" s="102">
        <f>SUMIFS(Datos!$M:$M,Datos!$F:$F,$A88,Datos!$A:$A,$AN$1,Datos!$C:$C,AQ$1)</f>
        <v>0</v>
      </c>
      <c r="AZ88" s="102">
        <f>SUMIFS(Datos!$M:$M,Datos!$F:$F,$A88,Datos!$A:$A,$AN$1,Datos!$C:$C,AR$1)</f>
        <v>0</v>
      </c>
      <c r="BA88" s="102"/>
      <c r="BB88" s="438">
        <f>SUMIFS(Datos!$R:$R,Datos!$F:$F,$A88,Datos!$A:$A,$AN$1,Datos!$C:$C,AO$1)</f>
        <v>0</v>
      </c>
      <c r="BC88" s="438">
        <f>SUMIFS(Datos!$R:$R,Datos!$F:$F,$A88,Datos!$A:$A,$AN$1,Datos!$C:$C,AP$1)</f>
        <v>0</v>
      </c>
      <c r="BD88" s="438">
        <f>SUMIFS(Datos!$R:$R,Datos!$F:$F,$A88,Datos!$A:$A,$AN$1,Datos!$C:$C,AQ$1)</f>
        <v>0</v>
      </c>
      <c r="BE88" s="438">
        <f>SUMIFS(Datos!$R:$R,Datos!$F:$F,$A88,Datos!$A:$A,$AN$1,Datos!$C:$C,AR$1)</f>
        <v>0</v>
      </c>
    </row>
    <row r="89" spans="1:57" x14ac:dyDescent="0.25">
      <c r="A89" s="36"/>
      <c r="B89" s="36"/>
      <c r="C89" s="36"/>
      <c r="D89" s="284"/>
      <c r="E89" s="36"/>
      <c r="F89" s="36"/>
      <c r="G89" s="408"/>
      <c r="H89" s="36"/>
      <c r="I89" s="36"/>
      <c r="J89" s="36"/>
      <c r="K89" s="36"/>
      <c r="M89" s="353">
        <f>SUMIFS(Datos!$S:$S,Datos!$F:$F,$A89,Datos!$V:$V,M$1,Datos!$A:$A,$Q$1)</f>
        <v>0</v>
      </c>
      <c r="N89" s="353">
        <f>SUMIFS(Datos!$S:$S,Datos!$F:$F,$A89,Datos!$V:$V,N$1,Datos!$A:$A,$Q$1)</f>
        <v>0</v>
      </c>
      <c r="O89" s="353">
        <f>SUMIFS(Datos!$S:$S,Datos!$F:$F,$A89,Datos!$V:$V,O$1,Datos!$A:$A,$Q$1)</f>
        <v>0</v>
      </c>
      <c r="P89" s="353">
        <f>SUMIFS(Datos!$S:$S,Datos!$F:$F,$A89,Datos!$V:$V,P$1,Datos!$A:$A,$Q$1)</f>
        <v>0</v>
      </c>
      <c r="Q89" s="353">
        <f>SUMIFS(Datos!$S:$S,Datos!$A:$A,Q$1,Datos!$F:$F,$A89)</f>
        <v>0</v>
      </c>
      <c r="R89" s="353">
        <f>SUMIFS(Datos!$S:$S,Datos!$F:$F,$A89,Datos!$C:$C,R$1,Datos!$A:$A,$Q$1)</f>
        <v>0</v>
      </c>
      <c r="S89" s="353">
        <f>SUMIFS(Datos!$S:$S,Datos!$F:$F,$A89,Datos!$C:$C,S$1,Datos!$A:$A,$Q$1)</f>
        <v>0</v>
      </c>
      <c r="T89" s="353">
        <f>SUMIFS(Datos!$S:$S,Datos!$F:$F,$A89,Datos!$C:$C,T$1,Datos!$A:$A,$Q$1)</f>
        <v>0</v>
      </c>
      <c r="U89" s="353">
        <f>SUMIFS(Datos!$S:$S,Datos!$F:$F,$A89,Datos!$C:$C,U$1,Datos!$A:$A,$Q$1)</f>
        <v>0</v>
      </c>
      <c r="V89" s="352"/>
      <c r="W89" s="353">
        <f>SUMIFS(Datos!M:M,Datos!A:A,Q$1,Datos!F:F,A89)</f>
        <v>0</v>
      </c>
      <c r="X89" s="444">
        <f>SUMIFS(Datos!R:R,Datos!A:A,Q$1,Datos!F:F,A89)</f>
        <v>0</v>
      </c>
      <c r="Y89" s="442"/>
      <c r="Z89" s="353">
        <f>SUMIFS(Datos!$M:$M,Datos!$F:$F,$A89,Datos!$A:$A,$Q$1,Datos!$C:$C,R$1)</f>
        <v>0</v>
      </c>
      <c r="AA89" s="353">
        <f>SUMIFS(Datos!$M:$M,Datos!$F:$F,$A89,Datos!$A:$A,$Q$1,Datos!$C:$C,S$1)</f>
        <v>0</v>
      </c>
      <c r="AB89" s="353">
        <f>SUMIFS(Datos!$M:$M,Datos!$F:$F,$A89,Datos!$A:$A,$Q$1,Datos!$C:$C,T$1)</f>
        <v>0</v>
      </c>
      <c r="AC89" s="353">
        <f>SUMIFS(Datos!$M:$M,Datos!$F:$F,$A89,Datos!$A:$A,$Q$1,Datos!$C:$C,U$1)</f>
        <v>0</v>
      </c>
      <c r="AD89" s="353"/>
      <c r="AE89" s="444">
        <f>SUMIFS(Datos!$R:$R,Datos!$F:$F,$A89,Datos!$A:$A,$Q$1,Datos!$C:$C,R$1)</f>
        <v>0</v>
      </c>
      <c r="AF89" s="444">
        <f>SUMIFS(Datos!$R:$R,Datos!$F:$F,$A89,Datos!$A:$A,$Q$1,Datos!$C:$C,S$1)</f>
        <v>0</v>
      </c>
      <c r="AG89" s="444">
        <f>SUMIFS(Datos!$R:$R,Datos!$F:$F,$A89,Datos!$A:$A,$Q$1,Datos!$C:$C,T$1)</f>
        <v>0</v>
      </c>
      <c r="AH89" s="444">
        <f>SUMIFS(Datos!$R:$R,Datos!$F:$F,$A89,Datos!$A:$A,$Q$1,Datos!$C:$C,U$1)</f>
        <v>0</v>
      </c>
      <c r="AI89" s="351"/>
      <c r="AJ89" s="102">
        <f>SUMIFS(Datos!$S:$S,Datos!$F:$F,$A89,Datos!$V:$V,AJ$1,Datos!$A:$A,$AN$1)</f>
        <v>0</v>
      </c>
      <c r="AK89" s="102">
        <f>SUMIFS(Datos!$S:$S,Datos!$F:$F,$A89,Datos!$V:$V,AK$1,Datos!$A:$A,$AN$1)</f>
        <v>0</v>
      </c>
      <c r="AL89" s="102">
        <f>SUMIFS(Datos!$S:$S,Datos!$F:$F,$A89,Datos!$V:$V,AL$1,Datos!$A:$A,$AN$1)</f>
        <v>0</v>
      </c>
      <c r="AM89" s="102">
        <f>SUMIFS(Datos!$S:$S,Datos!$F:$F,$A89,Datos!$V:$V,AM$1,Datos!$A:$A,$AN$1)</f>
        <v>0</v>
      </c>
      <c r="AN89" s="102">
        <f>SUMIFS(Datos!$S:$S,Datos!$A:$A,AN$1,Datos!$F:$F,$A89)</f>
        <v>0</v>
      </c>
      <c r="AO89" s="102">
        <f>SUMIFS(Datos!$S:$S,Datos!$F:$F,$A89,Datos!$C:$C,AO$1,Datos!$A:$A,$AN$1)</f>
        <v>0</v>
      </c>
      <c r="AP89" s="102">
        <f>SUMIFS(Datos!$S:$S,Datos!$F:$F,$A89,Datos!$C:$C,AP$1,Datos!$A:$A,$AN$1)</f>
        <v>0</v>
      </c>
      <c r="AQ89" s="102">
        <f>SUMIFS(Datos!$S:$S,Datos!$F:$F,$A89,Datos!$C:$C,AQ$1,Datos!$A:$A,$AN$1)</f>
        <v>0</v>
      </c>
      <c r="AR89" s="102">
        <f>SUMIFS(Datos!$S:$S,Datos!$F:$F,$A89,Datos!$C:$C,AR$1,Datos!$A:$A,$AN$1)</f>
        <v>0</v>
      </c>
      <c r="AT89" s="102">
        <f>SUMIFS(Datos!$M:$M,Datos!$A:$A,AN$1,Datos!$F:$F,$A89)</f>
        <v>0</v>
      </c>
      <c r="AU89" s="102">
        <f>SUMIFS(Datos!$R:$R,Datos!$A:$A,AN$1,Datos!$F:$F,$A89)</f>
        <v>0</v>
      </c>
      <c r="AW89" s="102">
        <f>SUMIFS(Datos!$M:$M,Datos!$F:$F,$A89,Datos!$A:$A,$AN$1,Datos!$C:$C,AO$1)</f>
        <v>0</v>
      </c>
      <c r="AX89" s="102">
        <f>SUMIFS(Datos!$M:$M,Datos!$F:$F,$A89,Datos!$A:$A,$AN$1,Datos!$C:$C,AP$1)</f>
        <v>0</v>
      </c>
      <c r="AY89" s="102">
        <f>SUMIFS(Datos!$M:$M,Datos!$F:$F,$A89,Datos!$A:$A,$AN$1,Datos!$C:$C,AQ$1)</f>
        <v>0</v>
      </c>
      <c r="AZ89" s="102">
        <f>SUMIFS(Datos!$M:$M,Datos!$F:$F,$A89,Datos!$A:$A,$AN$1,Datos!$C:$C,AR$1)</f>
        <v>0</v>
      </c>
      <c r="BA89" s="102"/>
      <c r="BB89" s="438">
        <f>SUMIFS(Datos!$R:$R,Datos!$F:$F,$A89,Datos!$A:$A,$AN$1,Datos!$C:$C,AO$1)</f>
        <v>0</v>
      </c>
      <c r="BC89" s="438">
        <f>SUMIFS(Datos!$R:$R,Datos!$F:$F,$A89,Datos!$A:$A,$AN$1,Datos!$C:$C,AP$1)</f>
        <v>0</v>
      </c>
      <c r="BD89" s="438">
        <f>SUMIFS(Datos!$R:$R,Datos!$F:$F,$A89,Datos!$A:$A,$AN$1,Datos!$C:$C,AQ$1)</f>
        <v>0</v>
      </c>
      <c r="BE89" s="438">
        <f>SUMIFS(Datos!$R:$R,Datos!$F:$F,$A89,Datos!$A:$A,$AN$1,Datos!$C:$C,AR$1)</f>
        <v>0</v>
      </c>
    </row>
    <row r="90" spans="1:57" x14ac:dyDescent="0.25">
      <c r="A90" s="36"/>
      <c r="B90" s="36"/>
      <c r="C90" s="36"/>
      <c r="D90" s="284"/>
      <c r="E90" s="36"/>
      <c r="F90" s="36"/>
      <c r="G90" s="408"/>
      <c r="H90" s="36"/>
      <c r="I90" s="36"/>
      <c r="J90" s="36"/>
      <c r="K90" s="36"/>
      <c r="M90" s="353">
        <f>SUMIFS(Datos!$S:$S,Datos!$F:$F,$A90,Datos!$V:$V,M$1,Datos!$A:$A,$Q$1)</f>
        <v>0</v>
      </c>
      <c r="N90" s="353">
        <f>SUMIFS(Datos!$S:$S,Datos!$F:$F,$A90,Datos!$V:$V,N$1,Datos!$A:$A,$Q$1)</f>
        <v>0</v>
      </c>
      <c r="O90" s="353">
        <f>SUMIFS(Datos!$S:$S,Datos!$F:$F,$A90,Datos!$V:$V,O$1,Datos!$A:$A,$Q$1)</f>
        <v>0</v>
      </c>
      <c r="P90" s="353">
        <f>SUMIFS(Datos!$S:$S,Datos!$F:$F,$A90,Datos!$V:$V,P$1,Datos!$A:$A,$Q$1)</f>
        <v>0</v>
      </c>
      <c r="Q90" s="353">
        <f>SUMIFS(Datos!$S:$S,Datos!$A:$A,Q$1,Datos!$F:$F,$A90)</f>
        <v>0</v>
      </c>
      <c r="R90" s="353">
        <f>SUMIFS(Datos!$S:$S,Datos!$F:$F,$A90,Datos!$C:$C,R$1,Datos!$A:$A,$Q$1)</f>
        <v>0</v>
      </c>
      <c r="S90" s="353">
        <f>SUMIFS(Datos!$S:$S,Datos!$F:$F,$A90,Datos!$C:$C,S$1,Datos!$A:$A,$Q$1)</f>
        <v>0</v>
      </c>
      <c r="T90" s="353">
        <f>SUMIFS(Datos!$S:$S,Datos!$F:$F,$A90,Datos!$C:$C,T$1,Datos!$A:$A,$Q$1)</f>
        <v>0</v>
      </c>
      <c r="U90" s="353">
        <f>SUMIFS(Datos!$S:$S,Datos!$F:$F,$A90,Datos!$C:$C,U$1,Datos!$A:$A,$Q$1)</f>
        <v>0</v>
      </c>
      <c r="V90" s="352"/>
      <c r="W90" s="353">
        <f>SUMIFS(Datos!M:M,Datos!A:A,Q$1,Datos!F:F,A90)</f>
        <v>0</v>
      </c>
      <c r="X90" s="444">
        <f>SUMIFS(Datos!R:R,Datos!A:A,Q$1,Datos!F:F,A90)</f>
        <v>0</v>
      </c>
      <c r="Y90" s="442"/>
      <c r="Z90" s="353">
        <f>SUMIFS(Datos!$M:$M,Datos!$F:$F,$A90,Datos!$A:$A,$Q$1,Datos!$C:$C,R$1)</f>
        <v>0</v>
      </c>
      <c r="AA90" s="353">
        <f>SUMIFS(Datos!$M:$M,Datos!$F:$F,$A90,Datos!$A:$A,$Q$1,Datos!$C:$C,S$1)</f>
        <v>0</v>
      </c>
      <c r="AB90" s="353">
        <f>SUMIFS(Datos!$M:$M,Datos!$F:$F,$A90,Datos!$A:$A,$Q$1,Datos!$C:$C,T$1)</f>
        <v>0</v>
      </c>
      <c r="AC90" s="353">
        <f>SUMIFS(Datos!$M:$M,Datos!$F:$F,$A90,Datos!$A:$A,$Q$1,Datos!$C:$C,U$1)</f>
        <v>0</v>
      </c>
      <c r="AD90" s="353"/>
      <c r="AE90" s="444">
        <f>SUMIFS(Datos!$R:$R,Datos!$F:$F,$A90,Datos!$A:$A,$Q$1,Datos!$C:$C,R$1)</f>
        <v>0</v>
      </c>
      <c r="AF90" s="444">
        <f>SUMIFS(Datos!$R:$R,Datos!$F:$F,$A90,Datos!$A:$A,$Q$1,Datos!$C:$C,S$1)</f>
        <v>0</v>
      </c>
      <c r="AG90" s="444">
        <f>SUMIFS(Datos!$R:$R,Datos!$F:$F,$A90,Datos!$A:$A,$Q$1,Datos!$C:$C,T$1)</f>
        <v>0</v>
      </c>
      <c r="AH90" s="444">
        <f>SUMIFS(Datos!$R:$R,Datos!$F:$F,$A90,Datos!$A:$A,$Q$1,Datos!$C:$C,U$1)</f>
        <v>0</v>
      </c>
      <c r="AI90" s="351"/>
      <c r="AJ90" s="102">
        <f>SUMIFS(Datos!$S:$S,Datos!$F:$F,$A90,Datos!$V:$V,AJ$1,Datos!$A:$A,$AN$1)</f>
        <v>0</v>
      </c>
      <c r="AK90" s="102">
        <f>SUMIFS(Datos!$S:$S,Datos!$F:$F,$A90,Datos!$V:$V,AK$1,Datos!$A:$A,$AN$1)</f>
        <v>0</v>
      </c>
      <c r="AL90" s="102">
        <f>SUMIFS(Datos!$S:$S,Datos!$F:$F,$A90,Datos!$V:$V,AL$1,Datos!$A:$A,$AN$1)</f>
        <v>0</v>
      </c>
      <c r="AM90" s="102">
        <f>SUMIFS(Datos!$S:$S,Datos!$F:$F,$A90,Datos!$V:$V,AM$1,Datos!$A:$A,$AN$1)</f>
        <v>0</v>
      </c>
      <c r="AN90" s="102">
        <f>SUMIFS(Datos!$S:$S,Datos!$A:$A,AN$1,Datos!$F:$F,$A90)</f>
        <v>0</v>
      </c>
      <c r="AO90" s="102">
        <f>SUMIFS(Datos!$S:$S,Datos!$F:$F,$A90,Datos!$C:$C,AO$1,Datos!$A:$A,$AN$1)</f>
        <v>0</v>
      </c>
      <c r="AP90" s="102">
        <f>SUMIFS(Datos!$S:$S,Datos!$F:$F,$A90,Datos!$C:$C,AP$1,Datos!$A:$A,$AN$1)</f>
        <v>0</v>
      </c>
      <c r="AQ90" s="102">
        <f>SUMIFS(Datos!$S:$S,Datos!$F:$F,$A90,Datos!$C:$C,AQ$1,Datos!$A:$A,$AN$1)</f>
        <v>0</v>
      </c>
      <c r="AR90" s="102">
        <f>SUMIFS(Datos!$S:$S,Datos!$F:$F,$A90,Datos!$C:$C,AR$1,Datos!$A:$A,$AN$1)</f>
        <v>0</v>
      </c>
      <c r="AT90" s="102">
        <f>SUMIFS(Datos!$M:$M,Datos!$A:$A,AN$1,Datos!$F:$F,$A90)</f>
        <v>0</v>
      </c>
      <c r="AU90" s="102">
        <f>SUMIFS(Datos!$R:$R,Datos!$A:$A,AN$1,Datos!$F:$F,$A90)</f>
        <v>0</v>
      </c>
      <c r="AW90" s="102">
        <f>SUMIFS(Datos!$M:$M,Datos!$F:$F,$A90,Datos!$A:$A,$AN$1,Datos!$C:$C,AO$1)</f>
        <v>0</v>
      </c>
      <c r="AX90" s="102">
        <f>SUMIFS(Datos!$M:$M,Datos!$F:$F,$A90,Datos!$A:$A,$AN$1,Datos!$C:$C,AP$1)</f>
        <v>0</v>
      </c>
      <c r="AY90" s="102">
        <f>SUMIFS(Datos!$M:$M,Datos!$F:$F,$A90,Datos!$A:$A,$AN$1,Datos!$C:$C,AQ$1)</f>
        <v>0</v>
      </c>
      <c r="AZ90" s="102">
        <f>SUMIFS(Datos!$M:$M,Datos!$F:$F,$A90,Datos!$A:$A,$AN$1,Datos!$C:$C,AR$1)</f>
        <v>0</v>
      </c>
      <c r="BA90" s="102"/>
      <c r="BB90" s="438">
        <f>SUMIFS(Datos!$R:$R,Datos!$F:$F,$A90,Datos!$A:$A,$AN$1,Datos!$C:$C,AO$1)</f>
        <v>0</v>
      </c>
      <c r="BC90" s="438">
        <f>SUMIFS(Datos!$R:$R,Datos!$F:$F,$A90,Datos!$A:$A,$AN$1,Datos!$C:$C,AP$1)</f>
        <v>0</v>
      </c>
      <c r="BD90" s="438">
        <f>SUMIFS(Datos!$R:$R,Datos!$F:$F,$A90,Datos!$A:$A,$AN$1,Datos!$C:$C,AQ$1)</f>
        <v>0</v>
      </c>
      <c r="BE90" s="438">
        <f>SUMIFS(Datos!$R:$R,Datos!$F:$F,$A90,Datos!$A:$A,$AN$1,Datos!$C:$C,AR$1)</f>
        <v>0</v>
      </c>
    </row>
    <row r="91" spans="1:57" x14ac:dyDescent="0.25">
      <c r="A91" s="36"/>
      <c r="B91" s="36"/>
      <c r="C91" s="36"/>
      <c r="D91" s="284"/>
      <c r="E91" s="36"/>
      <c r="F91" s="36"/>
      <c r="G91" s="408"/>
      <c r="H91" s="36"/>
      <c r="I91" s="36"/>
      <c r="J91" s="36"/>
      <c r="K91" s="36"/>
      <c r="M91" s="353">
        <f>SUMIFS(Datos!$S:$S,Datos!$F:$F,$A91,Datos!$V:$V,M$1,Datos!$A:$A,$Q$1)</f>
        <v>0</v>
      </c>
      <c r="N91" s="353">
        <f>SUMIFS(Datos!$S:$S,Datos!$F:$F,$A91,Datos!$V:$V,N$1,Datos!$A:$A,$Q$1)</f>
        <v>0</v>
      </c>
      <c r="O91" s="353">
        <f>SUMIFS(Datos!$S:$S,Datos!$F:$F,$A91,Datos!$V:$V,O$1,Datos!$A:$A,$Q$1)</f>
        <v>0</v>
      </c>
      <c r="P91" s="353">
        <f>SUMIFS(Datos!$S:$S,Datos!$F:$F,$A91,Datos!$V:$V,P$1,Datos!$A:$A,$Q$1)</f>
        <v>0</v>
      </c>
      <c r="Q91" s="353">
        <f>SUMIFS(Datos!$S:$S,Datos!$A:$A,Q$1,Datos!$F:$F,$A91)</f>
        <v>0</v>
      </c>
      <c r="R91" s="353">
        <f>SUMIFS(Datos!$S:$S,Datos!$F:$F,$A91,Datos!$C:$C,R$1,Datos!$A:$A,$Q$1)</f>
        <v>0</v>
      </c>
      <c r="S91" s="353">
        <f>SUMIFS(Datos!$S:$S,Datos!$F:$F,$A91,Datos!$C:$C,S$1,Datos!$A:$A,$Q$1)</f>
        <v>0</v>
      </c>
      <c r="T91" s="353">
        <f>SUMIFS(Datos!$S:$S,Datos!$F:$F,$A91,Datos!$C:$C,T$1,Datos!$A:$A,$Q$1)</f>
        <v>0</v>
      </c>
      <c r="U91" s="353">
        <f>SUMIFS(Datos!$S:$S,Datos!$F:$F,$A91,Datos!$C:$C,U$1,Datos!$A:$A,$Q$1)</f>
        <v>0</v>
      </c>
      <c r="V91" s="352"/>
      <c r="W91" s="353">
        <f>SUMIFS(Datos!M:M,Datos!A:A,Q$1,Datos!F:F,A91)</f>
        <v>0</v>
      </c>
      <c r="X91" s="444">
        <f>SUMIFS(Datos!R:R,Datos!A:A,Q$1,Datos!F:F,A91)</f>
        <v>0</v>
      </c>
      <c r="Y91" s="442"/>
      <c r="Z91" s="353">
        <f>SUMIFS(Datos!$M:$M,Datos!$F:$F,$A91,Datos!$A:$A,$Q$1,Datos!$C:$C,R$1)</f>
        <v>0</v>
      </c>
      <c r="AA91" s="353">
        <f>SUMIFS(Datos!$M:$M,Datos!$F:$F,$A91,Datos!$A:$A,$Q$1,Datos!$C:$C,S$1)</f>
        <v>0</v>
      </c>
      <c r="AB91" s="353">
        <f>SUMIFS(Datos!$M:$M,Datos!$F:$F,$A91,Datos!$A:$A,$Q$1,Datos!$C:$C,T$1)</f>
        <v>0</v>
      </c>
      <c r="AC91" s="353">
        <f>SUMIFS(Datos!$M:$M,Datos!$F:$F,$A91,Datos!$A:$A,$Q$1,Datos!$C:$C,U$1)</f>
        <v>0</v>
      </c>
      <c r="AD91" s="353"/>
      <c r="AE91" s="444">
        <f>SUMIFS(Datos!$R:$R,Datos!$F:$F,$A91,Datos!$A:$A,$Q$1,Datos!$C:$C,R$1)</f>
        <v>0</v>
      </c>
      <c r="AF91" s="444">
        <f>SUMIFS(Datos!$R:$R,Datos!$F:$F,$A91,Datos!$A:$A,$Q$1,Datos!$C:$C,S$1)</f>
        <v>0</v>
      </c>
      <c r="AG91" s="444">
        <f>SUMIFS(Datos!$R:$R,Datos!$F:$F,$A91,Datos!$A:$A,$Q$1,Datos!$C:$C,T$1)</f>
        <v>0</v>
      </c>
      <c r="AH91" s="444">
        <f>SUMIFS(Datos!$R:$R,Datos!$F:$F,$A91,Datos!$A:$A,$Q$1,Datos!$C:$C,U$1)</f>
        <v>0</v>
      </c>
      <c r="AI91" s="351"/>
      <c r="AJ91" s="102">
        <f>SUMIFS(Datos!$S:$S,Datos!$F:$F,$A91,Datos!$V:$V,AJ$1,Datos!$A:$A,$AN$1)</f>
        <v>0</v>
      </c>
      <c r="AK91" s="102">
        <f>SUMIFS(Datos!$S:$S,Datos!$F:$F,$A91,Datos!$V:$V,AK$1,Datos!$A:$A,$AN$1)</f>
        <v>0</v>
      </c>
      <c r="AL91" s="102">
        <f>SUMIFS(Datos!$S:$S,Datos!$F:$F,$A91,Datos!$V:$V,AL$1,Datos!$A:$A,$AN$1)</f>
        <v>0</v>
      </c>
      <c r="AM91" s="102">
        <f>SUMIFS(Datos!$S:$S,Datos!$F:$F,$A91,Datos!$V:$V,AM$1,Datos!$A:$A,$AN$1)</f>
        <v>0</v>
      </c>
      <c r="AN91" s="102">
        <f>SUMIFS(Datos!$S:$S,Datos!$A:$A,AN$1,Datos!$F:$F,$A91)</f>
        <v>0</v>
      </c>
      <c r="AO91" s="102">
        <f>SUMIFS(Datos!$S:$S,Datos!$F:$F,$A91,Datos!$C:$C,AO$1,Datos!$A:$A,$AN$1)</f>
        <v>0</v>
      </c>
      <c r="AP91" s="102">
        <f>SUMIFS(Datos!$S:$S,Datos!$F:$F,$A91,Datos!$C:$C,AP$1,Datos!$A:$A,$AN$1)</f>
        <v>0</v>
      </c>
      <c r="AQ91" s="102">
        <f>SUMIFS(Datos!$S:$S,Datos!$F:$F,$A91,Datos!$C:$C,AQ$1,Datos!$A:$A,$AN$1)</f>
        <v>0</v>
      </c>
      <c r="AR91" s="102">
        <f>SUMIFS(Datos!$S:$S,Datos!$F:$F,$A91,Datos!$C:$C,AR$1,Datos!$A:$A,$AN$1)</f>
        <v>0</v>
      </c>
      <c r="AT91" s="102">
        <f>SUMIFS(Datos!$M:$M,Datos!$A:$A,AN$1,Datos!$F:$F,$A91)</f>
        <v>0</v>
      </c>
      <c r="AU91" s="102">
        <f>SUMIFS(Datos!$R:$R,Datos!$A:$A,AN$1,Datos!$F:$F,$A91)</f>
        <v>0</v>
      </c>
      <c r="AW91" s="102">
        <f>SUMIFS(Datos!$M:$M,Datos!$F:$F,$A91,Datos!$A:$A,$AN$1,Datos!$C:$C,AO$1)</f>
        <v>0</v>
      </c>
      <c r="AX91" s="102">
        <f>SUMIFS(Datos!$M:$M,Datos!$F:$F,$A91,Datos!$A:$A,$AN$1,Datos!$C:$C,AP$1)</f>
        <v>0</v>
      </c>
      <c r="AY91" s="102">
        <f>SUMIFS(Datos!$M:$M,Datos!$F:$F,$A91,Datos!$A:$A,$AN$1,Datos!$C:$C,AQ$1)</f>
        <v>0</v>
      </c>
      <c r="AZ91" s="102">
        <f>SUMIFS(Datos!$M:$M,Datos!$F:$F,$A91,Datos!$A:$A,$AN$1,Datos!$C:$C,AR$1)</f>
        <v>0</v>
      </c>
      <c r="BA91" s="102"/>
      <c r="BB91" s="438">
        <f>SUMIFS(Datos!$R:$R,Datos!$F:$F,$A91,Datos!$A:$A,$AN$1,Datos!$C:$C,AO$1)</f>
        <v>0</v>
      </c>
      <c r="BC91" s="438">
        <f>SUMIFS(Datos!$R:$R,Datos!$F:$F,$A91,Datos!$A:$A,$AN$1,Datos!$C:$C,AP$1)</f>
        <v>0</v>
      </c>
      <c r="BD91" s="438">
        <f>SUMIFS(Datos!$R:$R,Datos!$F:$F,$A91,Datos!$A:$A,$AN$1,Datos!$C:$C,AQ$1)</f>
        <v>0</v>
      </c>
      <c r="BE91" s="438">
        <f>SUMIFS(Datos!$R:$R,Datos!$F:$F,$A91,Datos!$A:$A,$AN$1,Datos!$C:$C,AR$1)</f>
        <v>0</v>
      </c>
    </row>
    <row r="92" spans="1:57" x14ac:dyDescent="0.25">
      <c r="A92" s="36"/>
      <c r="B92" s="36"/>
      <c r="C92" s="36"/>
      <c r="D92" s="284"/>
      <c r="E92" s="36"/>
      <c r="F92" s="36"/>
      <c r="G92" s="408"/>
      <c r="H92" s="36"/>
      <c r="I92" s="36"/>
      <c r="J92" s="36"/>
      <c r="K92" s="36"/>
      <c r="M92" s="353">
        <f>SUMIFS(Datos!$S:$S,Datos!$F:$F,$A92,Datos!$V:$V,M$1,Datos!$A:$A,$Q$1)</f>
        <v>0</v>
      </c>
      <c r="N92" s="353">
        <f>SUMIFS(Datos!$S:$S,Datos!$F:$F,$A92,Datos!$V:$V,N$1,Datos!$A:$A,$Q$1)</f>
        <v>0</v>
      </c>
      <c r="O92" s="353">
        <f>SUMIFS(Datos!$S:$S,Datos!$F:$F,$A92,Datos!$V:$V,O$1,Datos!$A:$A,$Q$1)</f>
        <v>0</v>
      </c>
      <c r="P92" s="353">
        <f>SUMIFS(Datos!$S:$S,Datos!$F:$F,$A92,Datos!$V:$V,P$1,Datos!$A:$A,$Q$1)</f>
        <v>0</v>
      </c>
      <c r="Q92" s="353">
        <f>SUMIFS(Datos!$S:$S,Datos!$A:$A,Q$1,Datos!$F:$F,$A92)</f>
        <v>0</v>
      </c>
      <c r="R92" s="353">
        <f>SUMIFS(Datos!$S:$S,Datos!$F:$F,$A92,Datos!$C:$C,R$1,Datos!$A:$A,$Q$1)</f>
        <v>0</v>
      </c>
      <c r="S92" s="353">
        <f>SUMIFS(Datos!$S:$S,Datos!$F:$F,$A92,Datos!$C:$C,S$1,Datos!$A:$A,$Q$1)</f>
        <v>0</v>
      </c>
      <c r="T92" s="353">
        <f>SUMIFS(Datos!$S:$S,Datos!$F:$F,$A92,Datos!$C:$C,T$1,Datos!$A:$A,$Q$1)</f>
        <v>0</v>
      </c>
      <c r="U92" s="353">
        <f>SUMIFS(Datos!$S:$S,Datos!$F:$F,$A92,Datos!$C:$C,U$1,Datos!$A:$A,$Q$1)</f>
        <v>0</v>
      </c>
      <c r="V92" s="352"/>
      <c r="W92" s="353">
        <f>SUMIFS(Datos!M:M,Datos!A:A,Q$1,Datos!F:F,A92)</f>
        <v>0</v>
      </c>
      <c r="X92" s="444">
        <f>SUMIFS(Datos!R:R,Datos!A:A,Q$1,Datos!F:F,A92)</f>
        <v>0</v>
      </c>
      <c r="Y92" s="442"/>
      <c r="Z92" s="353">
        <f>SUMIFS(Datos!$M:$M,Datos!$F:$F,$A92,Datos!$A:$A,$Q$1,Datos!$C:$C,R$1)</f>
        <v>0</v>
      </c>
      <c r="AA92" s="353">
        <f>SUMIFS(Datos!$M:$M,Datos!$F:$F,$A92,Datos!$A:$A,$Q$1,Datos!$C:$C,S$1)</f>
        <v>0</v>
      </c>
      <c r="AB92" s="353">
        <f>SUMIFS(Datos!$M:$M,Datos!$F:$F,$A92,Datos!$A:$A,$Q$1,Datos!$C:$C,T$1)</f>
        <v>0</v>
      </c>
      <c r="AC92" s="353">
        <f>SUMIFS(Datos!$M:$M,Datos!$F:$F,$A92,Datos!$A:$A,$Q$1,Datos!$C:$C,U$1)</f>
        <v>0</v>
      </c>
      <c r="AD92" s="353"/>
      <c r="AE92" s="444">
        <f>SUMIFS(Datos!$R:$R,Datos!$F:$F,$A92,Datos!$A:$A,$Q$1,Datos!$C:$C,R$1)</f>
        <v>0</v>
      </c>
      <c r="AF92" s="444">
        <f>SUMIFS(Datos!$R:$R,Datos!$F:$F,$A92,Datos!$A:$A,$Q$1,Datos!$C:$C,S$1)</f>
        <v>0</v>
      </c>
      <c r="AG92" s="444">
        <f>SUMIFS(Datos!$R:$R,Datos!$F:$F,$A92,Datos!$A:$A,$Q$1,Datos!$C:$C,T$1)</f>
        <v>0</v>
      </c>
      <c r="AH92" s="444">
        <f>SUMIFS(Datos!$R:$R,Datos!$F:$F,$A92,Datos!$A:$A,$Q$1,Datos!$C:$C,U$1)</f>
        <v>0</v>
      </c>
      <c r="AI92" s="351"/>
      <c r="AJ92" s="102">
        <f>SUMIFS(Datos!$S:$S,Datos!$F:$F,$A92,Datos!$V:$V,AJ$1,Datos!$A:$A,$AN$1)</f>
        <v>0</v>
      </c>
      <c r="AK92" s="102">
        <f>SUMIFS(Datos!$S:$S,Datos!$F:$F,$A92,Datos!$V:$V,AK$1,Datos!$A:$A,$AN$1)</f>
        <v>0</v>
      </c>
      <c r="AL92" s="102">
        <f>SUMIFS(Datos!$S:$S,Datos!$F:$F,$A92,Datos!$V:$V,AL$1,Datos!$A:$A,$AN$1)</f>
        <v>0</v>
      </c>
      <c r="AM92" s="102">
        <f>SUMIFS(Datos!$S:$S,Datos!$F:$F,$A92,Datos!$V:$V,AM$1,Datos!$A:$A,$AN$1)</f>
        <v>0</v>
      </c>
      <c r="AN92" s="102">
        <f>SUMIFS(Datos!$S:$S,Datos!$A:$A,AN$1,Datos!$F:$F,$A92)</f>
        <v>0</v>
      </c>
      <c r="AO92" s="102">
        <f>SUMIFS(Datos!$S:$S,Datos!$F:$F,$A92,Datos!$C:$C,AO$1,Datos!$A:$A,$AN$1)</f>
        <v>0</v>
      </c>
      <c r="AP92" s="102">
        <f>SUMIFS(Datos!$S:$S,Datos!$F:$F,$A92,Datos!$C:$C,AP$1,Datos!$A:$A,$AN$1)</f>
        <v>0</v>
      </c>
      <c r="AQ92" s="102">
        <f>SUMIFS(Datos!$S:$S,Datos!$F:$F,$A92,Datos!$C:$C,AQ$1,Datos!$A:$A,$AN$1)</f>
        <v>0</v>
      </c>
      <c r="AR92" s="102">
        <f>SUMIFS(Datos!$S:$S,Datos!$F:$F,$A92,Datos!$C:$C,AR$1,Datos!$A:$A,$AN$1)</f>
        <v>0</v>
      </c>
      <c r="AT92" s="102">
        <f>SUMIFS(Datos!$M:$M,Datos!$A:$A,AN$1,Datos!$F:$F,$A92)</f>
        <v>0</v>
      </c>
      <c r="AU92" s="102">
        <f>SUMIFS(Datos!$R:$R,Datos!$A:$A,AN$1,Datos!$F:$F,$A92)</f>
        <v>0</v>
      </c>
      <c r="AW92" s="102">
        <f>SUMIFS(Datos!$M:$M,Datos!$F:$F,$A92,Datos!$A:$A,$AN$1,Datos!$C:$C,AO$1)</f>
        <v>0</v>
      </c>
      <c r="AX92" s="102">
        <f>SUMIFS(Datos!$M:$M,Datos!$F:$F,$A92,Datos!$A:$A,$AN$1,Datos!$C:$C,AP$1)</f>
        <v>0</v>
      </c>
      <c r="AY92" s="102">
        <f>SUMIFS(Datos!$M:$M,Datos!$F:$F,$A92,Datos!$A:$A,$AN$1,Datos!$C:$C,AQ$1)</f>
        <v>0</v>
      </c>
      <c r="AZ92" s="102">
        <f>SUMIFS(Datos!$M:$M,Datos!$F:$F,$A92,Datos!$A:$A,$AN$1,Datos!$C:$C,AR$1)</f>
        <v>0</v>
      </c>
      <c r="BA92" s="102"/>
      <c r="BB92" s="438">
        <f>SUMIFS(Datos!$R:$R,Datos!$F:$F,$A92,Datos!$A:$A,$AN$1,Datos!$C:$C,AO$1)</f>
        <v>0</v>
      </c>
      <c r="BC92" s="438">
        <f>SUMIFS(Datos!$R:$R,Datos!$F:$F,$A92,Datos!$A:$A,$AN$1,Datos!$C:$C,AP$1)</f>
        <v>0</v>
      </c>
      <c r="BD92" s="438">
        <f>SUMIFS(Datos!$R:$R,Datos!$F:$F,$A92,Datos!$A:$A,$AN$1,Datos!$C:$C,AQ$1)</f>
        <v>0</v>
      </c>
      <c r="BE92" s="438">
        <f>SUMIFS(Datos!$R:$R,Datos!$F:$F,$A92,Datos!$A:$A,$AN$1,Datos!$C:$C,AR$1)</f>
        <v>0</v>
      </c>
    </row>
    <row r="93" spans="1:57" x14ac:dyDescent="0.25">
      <c r="A93" s="36"/>
      <c r="B93" s="36"/>
      <c r="C93" s="36"/>
      <c r="D93" s="284"/>
      <c r="E93" s="36"/>
      <c r="F93" s="36"/>
      <c r="G93" s="408"/>
      <c r="H93" s="36"/>
      <c r="I93" s="36"/>
      <c r="J93" s="36"/>
      <c r="K93" s="36"/>
      <c r="M93" s="353">
        <f>SUMIFS(Datos!$S:$S,Datos!$F:$F,$A93,Datos!$V:$V,M$1,Datos!$A:$A,$Q$1)</f>
        <v>0</v>
      </c>
      <c r="N93" s="353">
        <f>SUMIFS(Datos!$S:$S,Datos!$F:$F,$A93,Datos!$V:$V,N$1,Datos!$A:$A,$Q$1)</f>
        <v>0</v>
      </c>
      <c r="O93" s="353">
        <f>SUMIFS(Datos!$S:$S,Datos!$F:$F,$A93,Datos!$V:$V,O$1,Datos!$A:$A,$Q$1)</f>
        <v>0</v>
      </c>
      <c r="P93" s="353">
        <f>SUMIFS(Datos!$S:$S,Datos!$F:$F,$A93,Datos!$V:$V,P$1,Datos!$A:$A,$Q$1)</f>
        <v>0</v>
      </c>
      <c r="Q93" s="353">
        <f>SUMIFS(Datos!$S:$S,Datos!$A:$A,Q$1,Datos!$F:$F,$A93)</f>
        <v>0</v>
      </c>
      <c r="R93" s="353">
        <f>SUMIFS(Datos!$S:$S,Datos!$F:$F,$A93,Datos!$C:$C,R$1,Datos!$A:$A,$Q$1)</f>
        <v>0</v>
      </c>
      <c r="S93" s="353">
        <f>SUMIFS(Datos!$S:$S,Datos!$F:$F,$A93,Datos!$C:$C,S$1,Datos!$A:$A,$Q$1)</f>
        <v>0</v>
      </c>
      <c r="T93" s="353">
        <f>SUMIFS(Datos!$S:$S,Datos!$F:$F,$A93,Datos!$C:$C,T$1,Datos!$A:$A,$Q$1)</f>
        <v>0</v>
      </c>
      <c r="U93" s="353">
        <f>SUMIFS(Datos!$S:$S,Datos!$F:$F,$A93,Datos!$C:$C,U$1,Datos!$A:$A,$Q$1)</f>
        <v>0</v>
      </c>
      <c r="V93" s="352"/>
      <c r="W93" s="353">
        <f>SUMIFS(Datos!M:M,Datos!A:A,Q$1,Datos!F:F,A93)</f>
        <v>0</v>
      </c>
      <c r="X93" s="444">
        <f>SUMIFS(Datos!R:R,Datos!A:A,Q$1,Datos!F:F,A93)</f>
        <v>0</v>
      </c>
      <c r="Y93" s="442"/>
      <c r="Z93" s="353">
        <f>SUMIFS(Datos!$M:$M,Datos!$F:$F,$A93,Datos!$A:$A,$Q$1,Datos!$C:$C,R$1)</f>
        <v>0</v>
      </c>
      <c r="AA93" s="353">
        <f>SUMIFS(Datos!$M:$M,Datos!$F:$F,$A93,Datos!$A:$A,$Q$1,Datos!$C:$C,S$1)</f>
        <v>0</v>
      </c>
      <c r="AB93" s="353">
        <f>SUMIFS(Datos!$M:$M,Datos!$F:$F,$A93,Datos!$A:$A,$Q$1,Datos!$C:$C,T$1)</f>
        <v>0</v>
      </c>
      <c r="AC93" s="353">
        <f>SUMIFS(Datos!$M:$M,Datos!$F:$F,$A93,Datos!$A:$A,$Q$1,Datos!$C:$C,U$1)</f>
        <v>0</v>
      </c>
      <c r="AD93" s="353"/>
      <c r="AE93" s="444">
        <f>SUMIFS(Datos!$R:$R,Datos!$F:$F,$A93,Datos!$A:$A,$Q$1,Datos!$C:$C,R$1)</f>
        <v>0</v>
      </c>
      <c r="AF93" s="444">
        <f>SUMIFS(Datos!$R:$R,Datos!$F:$F,$A93,Datos!$A:$A,$Q$1,Datos!$C:$C,S$1)</f>
        <v>0</v>
      </c>
      <c r="AG93" s="444">
        <f>SUMIFS(Datos!$R:$R,Datos!$F:$F,$A93,Datos!$A:$A,$Q$1,Datos!$C:$C,T$1)</f>
        <v>0</v>
      </c>
      <c r="AH93" s="444">
        <f>SUMIFS(Datos!$R:$R,Datos!$F:$F,$A93,Datos!$A:$A,$Q$1,Datos!$C:$C,U$1)</f>
        <v>0</v>
      </c>
      <c r="AI93" s="351"/>
      <c r="AJ93" s="102">
        <f>SUMIFS(Datos!$S:$S,Datos!$F:$F,$A93,Datos!$V:$V,AJ$1,Datos!$A:$A,$AN$1)</f>
        <v>0</v>
      </c>
      <c r="AK93" s="102">
        <f>SUMIFS(Datos!$S:$S,Datos!$F:$F,$A93,Datos!$V:$V,AK$1,Datos!$A:$A,$AN$1)</f>
        <v>0</v>
      </c>
      <c r="AL93" s="102">
        <f>SUMIFS(Datos!$S:$S,Datos!$F:$F,$A93,Datos!$V:$V,AL$1,Datos!$A:$A,$AN$1)</f>
        <v>0</v>
      </c>
      <c r="AM93" s="102">
        <f>SUMIFS(Datos!$S:$S,Datos!$F:$F,$A93,Datos!$V:$V,AM$1,Datos!$A:$A,$AN$1)</f>
        <v>0</v>
      </c>
      <c r="AN93" s="102">
        <f>SUMIFS(Datos!$S:$S,Datos!$A:$A,AN$1,Datos!$F:$F,$A93)</f>
        <v>0</v>
      </c>
      <c r="AO93" s="102">
        <f>SUMIFS(Datos!$S:$S,Datos!$F:$F,$A93,Datos!$C:$C,AO$1,Datos!$A:$A,$AN$1)</f>
        <v>0</v>
      </c>
      <c r="AP93" s="102">
        <f>SUMIFS(Datos!$S:$S,Datos!$F:$F,$A93,Datos!$C:$C,AP$1,Datos!$A:$A,$AN$1)</f>
        <v>0</v>
      </c>
      <c r="AQ93" s="102">
        <f>SUMIFS(Datos!$S:$S,Datos!$F:$F,$A93,Datos!$C:$C,AQ$1,Datos!$A:$A,$AN$1)</f>
        <v>0</v>
      </c>
      <c r="AR93" s="102">
        <f>SUMIFS(Datos!$S:$S,Datos!$F:$F,$A93,Datos!$C:$C,AR$1,Datos!$A:$A,$AN$1)</f>
        <v>0</v>
      </c>
      <c r="AT93" s="102">
        <f>SUMIFS(Datos!$M:$M,Datos!$A:$A,AN$1,Datos!$F:$F,$A93)</f>
        <v>0</v>
      </c>
      <c r="AU93" s="102">
        <f>SUMIFS(Datos!$R:$R,Datos!$A:$A,AN$1,Datos!$F:$F,$A93)</f>
        <v>0</v>
      </c>
      <c r="AW93" s="102">
        <f>SUMIFS(Datos!$M:$M,Datos!$F:$F,$A93,Datos!$A:$A,$AN$1,Datos!$C:$C,AO$1)</f>
        <v>0</v>
      </c>
      <c r="AX93" s="102">
        <f>SUMIFS(Datos!$M:$M,Datos!$F:$F,$A93,Datos!$A:$A,$AN$1,Datos!$C:$C,AP$1)</f>
        <v>0</v>
      </c>
      <c r="AY93" s="102">
        <f>SUMIFS(Datos!$M:$M,Datos!$F:$F,$A93,Datos!$A:$A,$AN$1,Datos!$C:$C,AQ$1)</f>
        <v>0</v>
      </c>
      <c r="AZ93" s="102">
        <f>SUMIFS(Datos!$M:$M,Datos!$F:$F,$A93,Datos!$A:$A,$AN$1,Datos!$C:$C,AR$1)</f>
        <v>0</v>
      </c>
      <c r="BA93" s="102"/>
      <c r="BB93" s="438">
        <f>SUMIFS(Datos!$R:$R,Datos!$F:$F,$A93,Datos!$A:$A,$AN$1,Datos!$C:$C,AO$1)</f>
        <v>0</v>
      </c>
      <c r="BC93" s="438">
        <f>SUMIFS(Datos!$R:$R,Datos!$F:$F,$A93,Datos!$A:$A,$AN$1,Datos!$C:$C,AP$1)</f>
        <v>0</v>
      </c>
      <c r="BD93" s="438">
        <f>SUMIFS(Datos!$R:$R,Datos!$F:$F,$A93,Datos!$A:$A,$AN$1,Datos!$C:$C,AQ$1)</f>
        <v>0</v>
      </c>
      <c r="BE93" s="438">
        <f>SUMIFS(Datos!$R:$R,Datos!$F:$F,$A93,Datos!$A:$A,$AN$1,Datos!$C:$C,AR$1)</f>
        <v>0</v>
      </c>
    </row>
    <row r="94" spans="1:57" x14ac:dyDescent="0.25">
      <c r="A94" s="36"/>
      <c r="B94" s="36"/>
      <c r="C94" s="36"/>
      <c r="D94" s="284"/>
      <c r="E94" s="36"/>
      <c r="F94" s="36"/>
      <c r="G94" s="408"/>
      <c r="H94" s="36"/>
      <c r="I94" s="36"/>
      <c r="J94" s="36"/>
      <c r="K94" s="36"/>
      <c r="M94" s="353">
        <f>SUMIFS(Datos!$S:$S,Datos!$F:$F,$A94,Datos!$V:$V,M$1,Datos!$A:$A,$Q$1)</f>
        <v>0</v>
      </c>
      <c r="N94" s="353">
        <f>SUMIFS(Datos!$S:$S,Datos!$F:$F,$A94,Datos!$V:$V,N$1,Datos!$A:$A,$Q$1)</f>
        <v>0</v>
      </c>
      <c r="O94" s="353">
        <f>SUMIFS(Datos!$S:$S,Datos!$F:$F,$A94,Datos!$V:$V,O$1,Datos!$A:$A,$Q$1)</f>
        <v>0</v>
      </c>
      <c r="P94" s="353">
        <f>SUMIFS(Datos!$S:$S,Datos!$F:$F,$A94,Datos!$V:$V,P$1,Datos!$A:$A,$Q$1)</f>
        <v>0</v>
      </c>
      <c r="Q94" s="353">
        <f>SUMIFS(Datos!$S:$S,Datos!$A:$A,Q$1,Datos!$F:$F,$A94)</f>
        <v>0</v>
      </c>
      <c r="R94" s="353">
        <f>SUMIFS(Datos!$S:$S,Datos!$F:$F,$A94,Datos!$C:$C,R$1,Datos!$A:$A,$Q$1)</f>
        <v>0</v>
      </c>
      <c r="S94" s="353">
        <f>SUMIFS(Datos!$S:$S,Datos!$F:$F,$A94,Datos!$C:$C,S$1,Datos!$A:$A,$Q$1)</f>
        <v>0</v>
      </c>
      <c r="T94" s="353">
        <f>SUMIFS(Datos!$S:$S,Datos!$F:$F,$A94,Datos!$C:$C,T$1,Datos!$A:$A,$Q$1)</f>
        <v>0</v>
      </c>
      <c r="U94" s="353">
        <f>SUMIFS(Datos!$S:$S,Datos!$F:$F,$A94,Datos!$C:$C,U$1,Datos!$A:$A,$Q$1)</f>
        <v>0</v>
      </c>
      <c r="V94" s="352"/>
      <c r="W94" s="353">
        <f>SUMIFS(Datos!M:M,Datos!A:A,Q$1,Datos!F:F,A94)</f>
        <v>0</v>
      </c>
      <c r="X94" s="444">
        <f>SUMIFS(Datos!R:R,Datos!A:A,Q$1,Datos!F:F,A94)</f>
        <v>0</v>
      </c>
      <c r="Y94" s="442"/>
      <c r="Z94" s="353">
        <f>SUMIFS(Datos!$M:$M,Datos!$F:$F,$A94,Datos!$A:$A,$Q$1,Datos!$C:$C,R$1)</f>
        <v>0</v>
      </c>
      <c r="AA94" s="353">
        <f>SUMIFS(Datos!$M:$M,Datos!$F:$F,$A94,Datos!$A:$A,$Q$1,Datos!$C:$C,S$1)</f>
        <v>0</v>
      </c>
      <c r="AB94" s="353">
        <f>SUMIFS(Datos!$M:$M,Datos!$F:$F,$A94,Datos!$A:$A,$Q$1,Datos!$C:$C,T$1)</f>
        <v>0</v>
      </c>
      <c r="AC94" s="353">
        <f>SUMIFS(Datos!$M:$M,Datos!$F:$F,$A94,Datos!$A:$A,$Q$1,Datos!$C:$C,U$1)</f>
        <v>0</v>
      </c>
      <c r="AD94" s="353"/>
      <c r="AE94" s="444">
        <f>SUMIFS(Datos!$R:$R,Datos!$F:$F,$A94,Datos!$A:$A,$Q$1,Datos!$C:$C,R$1)</f>
        <v>0</v>
      </c>
      <c r="AF94" s="444">
        <f>SUMIFS(Datos!$R:$R,Datos!$F:$F,$A94,Datos!$A:$A,$Q$1,Datos!$C:$C,S$1)</f>
        <v>0</v>
      </c>
      <c r="AG94" s="444">
        <f>SUMIFS(Datos!$R:$R,Datos!$F:$F,$A94,Datos!$A:$A,$Q$1,Datos!$C:$C,T$1)</f>
        <v>0</v>
      </c>
      <c r="AH94" s="444">
        <f>SUMIFS(Datos!$R:$R,Datos!$F:$F,$A94,Datos!$A:$A,$Q$1,Datos!$C:$C,U$1)</f>
        <v>0</v>
      </c>
      <c r="AI94" s="351"/>
      <c r="AJ94" s="102">
        <f>SUMIFS(Datos!$S:$S,Datos!$F:$F,$A94,Datos!$V:$V,AJ$1,Datos!$A:$A,$AN$1)</f>
        <v>0</v>
      </c>
      <c r="AK94" s="102">
        <f>SUMIFS(Datos!$S:$S,Datos!$F:$F,$A94,Datos!$V:$V,AK$1,Datos!$A:$A,$AN$1)</f>
        <v>0</v>
      </c>
      <c r="AL94" s="102">
        <f>SUMIFS(Datos!$S:$S,Datos!$F:$F,$A94,Datos!$V:$V,AL$1,Datos!$A:$A,$AN$1)</f>
        <v>0</v>
      </c>
      <c r="AM94" s="102">
        <f>SUMIFS(Datos!$S:$S,Datos!$F:$F,$A94,Datos!$V:$V,AM$1,Datos!$A:$A,$AN$1)</f>
        <v>0</v>
      </c>
      <c r="AN94" s="102">
        <f>SUMIFS(Datos!$S:$S,Datos!$A:$A,AN$1,Datos!$F:$F,$A94)</f>
        <v>0</v>
      </c>
      <c r="AO94" s="102">
        <f>SUMIFS(Datos!$S:$S,Datos!$F:$F,$A94,Datos!$C:$C,AO$1,Datos!$A:$A,$AN$1)</f>
        <v>0</v>
      </c>
      <c r="AP94" s="102">
        <f>SUMIFS(Datos!$S:$S,Datos!$F:$F,$A94,Datos!$C:$C,AP$1,Datos!$A:$A,$AN$1)</f>
        <v>0</v>
      </c>
      <c r="AQ94" s="102">
        <f>SUMIFS(Datos!$S:$S,Datos!$F:$F,$A94,Datos!$C:$C,AQ$1,Datos!$A:$A,$AN$1)</f>
        <v>0</v>
      </c>
      <c r="AR94" s="102">
        <f>SUMIFS(Datos!$S:$S,Datos!$F:$F,$A94,Datos!$C:$C,AR$1,Datos!$A:$A,$AN$1)</f>
        <v>0</v>
      </c>
      <c r="AT94" s="102">
        <f>SUMIFS(Datos!$M:$M,Datos!$A:$A,AN$1,Datos!$F:$F,$A94)</f>
        <v>0</v>
      </c>
      <c r="AU94" s="102">
        <f>SUMIFS(Datos!$R:$R,Datos!$A:$A,AN$1,Datos!$F:$F,$A94)</f>
        <v>0</v>
      </c>
      <c r="AW94" s="102">
        <f>SUMIFS(Datos!$M:$M,Datos!$F:$F,$A94,Datos!$A:$A,$AN$1,Datos!$C:$C,AO$1)</f>
        <v>0</v>
      </c>
      <c r="AX94" s="102">
        <f>SUMIFS(Datos!$M:$M,Datos!$F:$F,$A94,Datos!$A:$A,$AN$1,Datos!$C:$C,AP$1)</f>
        <v>0</v>
      </c>
      <c r="AY94" s="102">
        <f>SUMIFS(Datos!$M:$M,Datos!$F:$F,$A94,Datos!$A:$A,$AN$1,Datos!$C:$C,AQ$1)</f>
        <v>0</v>
      </c>
      <c r="AZ94" s="102">
        <f>SUMIFS(Datos!$M:$M,Datos!$F:$F,$A94,Datos!$A:$A,$AN$1,Datos!$C:$C,AR$1)</f>
        <v>0</v>
      </c>
      <c r="BA94" s="102"/>
      <c r="BB94" s="438">
        <f>SUMIFS(Datos!$R:$R,Datos!$F:$F,$A94,Datos!$A:$A,$AN$1,Datos!$C:$C,AO$1)</f>
        <v>0</v>
      </c>
      <c r="BC94" s="438">
        <f>SUMIFS(Datos!$R:$R,Datos!$F:$F,$A94,Datos!$A:$A,$AN$1,Datos!$C:$C,AP$1)</f>
        <v>0</v>
      </c>
      <c r="BD94" s="438">
        <f>SUMIFS(Datos!$R:$R,Datos!$F:$F,$A94,Datos!$A:$A,$AN$1,Datos!$C:$C,AQ$1)</f>
        <v>0</v>
      </c>
      <c r="BE94" s="438">
        <f>SUMIFS(Datos!$R:$R,Datos!$F:$F,$A94,Datos!$A:$A,$AN$1,Datos!$C:$C,AR$1)</f>
        <v>0</v>
      </c>
    </row>
    <row r="95" spans="1:57" x14ac:dyDescent="0.25">
      <c r="A95" s="36"/>
      <c r="B95" s="36"/>
      <c r="C95" s="36"/>
      <c r="D95" s="284"/>
      <c r="E95" s="36"/>
      <c r="F95" s="36"/>
      <c r="G95" s="408"/>
      <c r="H95" s="36"/>
      <c r="I95" s="36"/>
      <c r="J95" s="36"/>
      <c r="K95" s="36"/>
      <c r="M95" s="353">
        <f>SUMIFS(Datos!$S:$S,Datos!$F:$F,$A95,Datos!$V:$V,M$1,Datos!$A:$A,$Q$1)</f>
        <v>0</v>
      </c>
      <c r="N95" s="353">
        <f>SUMIFS(Datos!$S:$S,Datos!$F:$F,$A95,Datos!$V:$V,N$1,Datos!$A:$A,$Q$1)</f>
        <v>0</v>
      </c>
      <c r="O95" s="353">
        <f>SUMIFS(Datos!$S:$S,Datos!$F:$F,$A95,Datos!$V:$V,O$1,Datos!$A:$A,$Q$1)</f>
        <v>0</v>
      </c>
      <c r="P95" s="353">
        <f>SUMIFS(Datos!$S:$S,Datos!$F:$F,$A95,Datos!$V:$V,P$1,Datos!$A:$A,$Q$1)</f>
        <v>0</v>
      </c>
      <c r="Q95" s="353">
        <f>SUMIFS(Datos!$S:$S,Datos!$A:$A,Q$1,Datos!$F:$F,$A95)</f>
        <v>0</v>
      </c>
      <c r="R95" s="353">
        <f>SUMIFS(Datos!$S:$S,Datos!$F:$F,$A95,Datos!$C:$C,R$1,Datos!$A:$A,$Q$1)</f>
        <v>0</v>
      </c>
      <c r="S95" s="353">
        <f>SUMIFS(Datos!$S:$S,Datos!$F:$F,$A95,Datos!$C:$C,S$1,Datos!$A:$A,$Q$1)</f>
        <v>0</v>
      </c>
      <c r="T95" s="353">
        <f>SUMIFS(Datos!$S:$S,Datos!$F:$F,$A95,Datos!$C:$C,T$1,Datos!$A:$A,$Q$1)</f>
        <v>0</v>
      </c>
      <c r="U95" s="353">
        <f>SUMIFS(Datos!$S:$S,Datos!$F:$F,$A95,Datos!$C:$C,U$1,Datos!$A:$A,$Q$1)</f>
        <v>0</v>
      </c>
      <c r="V95" s="352"/>
      <c r="W95" s="353">
        <f>SUMIFS(Datos!M:M,Datos!A:A,Q$1,Datos!F:F,A95)</f>
        <v>0</v>
      </c>
      <c r="X95" s="444">
        <f>SUMIFS(Datos!R:R,Datos!A:A,Q$1,Datos!F:F,A95)</f>
        <v>0</v>
      </c>
      <c r="Y95" s="442"/>
      <c r="Z95" s="353">
        <f>SUMIFS(Datos!$M:$M,Datos!$F:$F,$A95,Datos!$A:$A,$Q$1,Datos!$C:$C,R$1)</f>
        <v>0</v>
      </c>
      <c r="AA95" s="353">
        <f>SUMIFS(Datos!$M:$M,Datos!$F:$F,$A95,Datos!$A:$A,$Q$1,Datos!$C:$C,S$1)</f>
        <v>0</v>
      </c>
      <c r="AB95" s="353">
        <f>SUMIFS(Datos!$M:$M,Datos!$F:$F,$A95,Datos!$A:$A,$Q$1,Datos!$C:$C,T$1)</f>
        <v>0</v>
      </c>
      <c r="AC95" s="353">
        <f>SUMIFS(Datos!$M:$M,Datos!$F:$F,$A95,Datos!$A:$A,$Q$1,Datos!$C:$C,U$1)</f>
        <v>0</v>
      </c>
      <c r="AD95" s="353"/>
      <c r="AE95" s="444">
        <f>SUMIFS(Datos!$R:$R,Datos!$F:$F,$A95,Datos!$A:$A,$Q$1,Datos!$C:$C,R$1)</f>
        <v>0</v>
      </c>
      <c r="AF95" s="444">
        <f>SUMIFS(Datos!$R:$R,Datos!$F:$F,$A95,Datos!$A:$A,$Q$1,Datos!$C:$C,S$1)</f>
        <v>0</v>
      </c>
      <c r="AG95" s="444">
        <f>SUMIFS(Datos!$R:$R,Datos!$F:$F,$A95,Datos!$A:$A,$Q$1,Datos!$C:$C,T$1)</f>
        <v>0</v>
      </c>
      <c r="AH95" s="444">
        <f>SUMIFS(Datos!$R:$R,Datos!$F:$F,$A95,Datos!$A:$A,$Q$1,Datos!$C:$C,U$1)</f>
        <v>0</v>
      </c>
      <c r="AI95" s="351"/>
      <c r="AJ95" s="102">
        <f>SUMIFS(Datos!$S:$S,Datos!$F:$F,$A95,Datos!$V:$V,AJ$1,Datos!$A:$A,$AN$1)</f>
        <v>0</v>
      </c>
      <c r="AK95" s="102">
        <f>SUMIFS(Datos!$S:$S,Datos!$F:$F,$A95,Datos!$V:$V,AK$1,Datos!$A:$A,$AN$1)</f>
        <v>0</v>
      </c>
      <c r="AL95" s="102">
        <f>SUMIFS(Datos!$S:$S,Datos!$F:$F,$A95,Datos!$V:$V,AL$1,Datos!$A:$A,$AN$1)</f>
        <v>0</v>
      </c>
      <c r="AM95" s="102">
        <f>SUMIFS(Datos!$S:$S,Datos!$F:$F,$A95,Datos!$V:$V,AM$1,Datos!$A:$A,$AN$1)</f>
        <v>0</v>
      </c>
      <c r="AN95" s="102">
        <f>SUMIFS(Datos!$S:$S,Datos!$A:$A,AN$1,Datos!$F:$F,$A95)</f>
        <v>0</v>
      </c>
      <c r="AO95" s="102">
        <f>SUMIFS(Datos!$S:$S,Datos!$F:$F,$A95,Datos!$C:$C,AO$1,Datos!$A:$A,$AN$1)</f>
        <v>0</v>
      </c>
      <c r="AP95" s="102">
        <f>SUMIFS(Datos!$S:$S,Datos!$F:$F,$A95,Datos!$C:$C,AP$1,Datos!$A:$A,$AN$1)</f>
        <v>0</v>
      </c>
      <c r="AQ95" s="102">
        <f>SUMIFS(Datos!$S:$S,Datos!$F:$F,$A95,Datos!$C:$C,AQ$1,Datos!$A:$A,$AN$1)</f>
        <v>0</v>
      </c>
      <c r="AR95" s="102">
        <f>SUMIFS(Datos!$S:$S,Datos!$F:$F,$A95,Datos!$C:$C,AR$1,Datos!$A:$A,$AN$1)</f>
        <v>0</v>
      </c>
      <c r="AT95" s="102">
        <f>SUMIFS(Datos!$M:$M,Datos!$A:$A,AN$1,Datos!$F:$F,$A95)</f>
        <v>0</v>
      </c>
      <c r="AU95" s="102">
        <f>SUMIFS(Datos!$R:$R,Datos!$A:$A,AN$1,Datos!$F:$F,$A95)</f>
        <v>0</v>
      </c>
      <c r="AW95" s="102">
        <f>SUMIFS(Datos!$M:$M,Datos!$F:$F,$A95,Datos!$A:$A,$AN$1,Datos!$C:$C,AO$1)</f>
        <v>0</v>
      </c>
      <c r="AX95" s="102">
        <f>SUMIFS(Datos!$M:$M,Datos!$F:$F,$A95,Datos!$A:$A,$AN$1,Datos!$C:$C,AP$1)</f>
        <v>0</v>
      </c>
      <c r="AY95" s="102">
        <f>SUMIFS(Datos!$M:$M,Datos!$F:$F,$A95,Datos!$A:$A,$AN$1,Datos!$C:$C,AQ$1)</f>
        <v>0</v>
      </c>
      <c r="AZ95" s="102">
        <f>SUMIFS(Datos!$M:$M,Datos!$F:$F,$A95,Datos!$A:$A,$AN$1,Datos!$C:$C,AR$1)</f>
        <v>0</v>
      </c>
      <c r="BA95" s="102"/>
      <c r="BB95" s="438">
        <f>SUMIFS(Datos!$R:$R,Datos!$F:$F,$A95,Datos!$A:$A,$AN$1,Datos!$C:$C,AO$1)</f>
        <v>0</v>
      </c>
      <c r="BC95" s="438">
        <f>SUMIFS(Datos!$R:$R,Datos!$F:$F,$A95,Datos!$A:$A,$AN$1,Datos!$C:$C,AP$1)</f>
        <v>0</v>
      </c>
      <c r="BD95" s="438">
        <f>SUMIFS(Datos!$R:$R,Datos!$F:$F,$A95,Datos!$A:$A,$AN$1,Datos!$C:$C,AQ$1)</f>
        <v>0</v>
      </c>
      <c r="BE95" s="438">
        <f>SUMIFS(Datos!$R:$R,Datos!$F:$F,$A95,Datos!$A:$A,$AN$1,Datos!$C:$C,AR$1)</f>
        <v>0</v>
      </c>
    </row>
    <row r="96" spans="1:57" x14ac:dyDescent="0.25">
      <c r="A96" s="36"/>
      <c r="B96" s="36"/>
      <c r="C96" s="36"/>
      <c r="D96" s="284"/>
      <c r="E96" s="36"/>
      <c r="F96" s="36"/>
      <c r="G96" s="408"/>
      <c r="H96" s="36"/>
      <c r="I96" s="36"/>
      <c r="J96" s="36"/>
      <c r="K96" s="36"/>
      <c r="M96" s="353">
        <f>SUMIFS(Datos!$S:$S,Datos!$F:$F,$A96,Datos!$V:$V,M$1,Datos!$A:$A,$Q$1)</f>
        <v>0</v>
      </c>
      <c r="N96" s="353">
        <f>SUMIFS(Datos!$S:$S,Datos!$F:$F,$A96,Datos!$V:$V,N$1,Datos!$A:$A,$Q$1)</f>
        <v>0</v>
      </c>
      <c r="O96" s="353">
        <f>SUMIFS(Datos!$S:$S,Datos!$F:$F,$A96,Datos!$V:$V,O$1,Datos!$A:$A,$Q$1)</f>
        <v>0</v>
      </c>
      <c r="P96" s="353">
        <f>SUMIFS(Datos!$S:$S,Datos!$F:$F,$A96,Datos!$V:$V,P$1,Datos!$A:$A,$Q$1)</f>
        <v>0</v>
      </c>
      <c r="Q96" s="353">
        <f>SUMIFS(Datos!$S:$S,Datos!$A:$A,Q$1,Datos!$F:$F,$A96)</f>
        <v>0</v>
      </c>
      <c r="R96" s="353">
        <f>SUMIFS(Datos!$S:$S,Datos!$F:$F,$A96,Datos!$C:$C,R$1,Datos!$A:$A,$Q$1)</f>
        <v>0</v>
      </c>
      <c r="S96" s="353">
        <f>SUMIFS(Datos!$S:$S,Datos!$F:$F,$A96,Datos!$C:$C,S$1,Datos!$A:$A,$Q$1)</f>
        <v>0</v>
      </c>
      <c r="T96" s="353">
        <f>SUMIFS(Datos!$S:$S,Datos!$F:$F,$A96,Datos!$C:$C,T$1,Datos!$A:$A,$Q$1)</f>
        <v>0</v>
      </c>
      <c r="U96" s="353">
        <f>SUMIFS(Datos!$S:$S,Datos!$F:$F,$A96,Datos!$C:$C,U$1,Datos!$A:$A,$Q$1)</f>
        <v>0</v>
      </c>
      <c r="V96" s="352"/>
      <c r="W96" s="353">
        <f>SUMIFS(Datos!M:M,Datos!A:A,Q$1,Datos!F:F,A96)</f>
        <v>0</v>
      </c>
      <c r="X96" s="444">
        <f>SUMIFS(Datos!R:R,Datos!A:A,Q$1,Datos!F:F,A96)</f>
        <v>0</v>
      </c>
      <c r="Y96" s="442"/>
      <c r="Z96" s="353">
        <f>SUMIFS(Datos!$M:$M,Datos!$F:$F,$A96,Datos!$A:$A,$Q$1,Datos!$C:$C,R$1)</f>
        <v>0</v>
      </c>
      <c r="AA96" s="353">
        <f>SUMIFS(Datos!$M:$M,Datos!$F:$F,$A96,Datos!$A:$A,$Q$1,Datos!$C:$C,S$1)</f>
        <v>0</v>
      </c>
      <c r="AB96" s="353">
        <f>SUMIFS(Datos!$M:$M,Datos!$F:$F,$A96,Datos!$A:$A,$Q$1,Datos!$C:$C,T$1)</f>
        <v>0</v>
      </c>
      <c r="AC96" s="353">
        <f>SUMIFS(Datos!$M:$M,Datos!$F:$F,$A96,Datos!$A:$A,$Q$1,Datos!$C:$C,U$1)</f>
        <v>0</v>
      </c>
      <c r="AD96" s="353"/>
      <c r="AE96" s="444">
        <f>SUMIFS(Datos!$R:$R,Datos!$F:$F,$A96,Datos!$A:$A,$Q$1,Datos!$C:$C,R$1)</f>
        <v>0</v>
      </c>
      <c r="AF96" s="444">
        <f>SUMIFS(Datos!$R:$R,Datos!$F:$F,$A96,Datos!$A:$A,$Q$1,Datos!$C:$C,S$1)</f>
        <v>0</v>
      </c>
      <c r="AG96" s="444">
        <f>SUMIFS(Datos!$R:$R,Datos!$F:$F,$A96,Datos!$A:$A,$Q$1,Datos!$C:$C,T$1)</f>
        <v>0</v>
      </c>
      <c r="AH96" s="444">
        <f>SUMIFS(Datos!$R:$R,Datos!$F:$F,$A96,Datos!$A:$A,$Q$1,Datos!$C:$C,U$1)</f>
        <v>0</v>
      </c>
      <c r="AI96" s="351"/>
      <c r="AJ96" s="102">
        <f>SUMIFS(Datos!$S:$S,Datos!$F:$F,$A96,Datos!$V:$V,AJ$1,Datos!$A:$A,$AN$1)</f>
        <v>0</v>
      </c>
      <c r="AK96" s="102">
        <f>SUMIFS(Datos!$S:$S,Datos!$F:$F,$A96,Datos!$V:$V,AK$1,Datos!$A:$A,$AN$1)</f>
        <v>0</v>
      </c>
      <c r="AL96" s="102">
        <f>SUMIFS(Datos!$S:$S,Datos!$F:$F,$A96,Datos!$V:$V,AL$1,Datos!$A:$A,$AN$1)</f>
        <v>0</v>
      </c>
      <c r="AM96" s="102">
        <f>SUMIFS(Datos!$S:$S,Datos!$F:$F,$A96,Datos!$V:$V,AM$1,Datos!$A:$A,$AN$1)</f>
        <v>0</v>
      </c>
      <c r="AN96" s="102">
        <f>SUMIFS(Datos!$S:$S,Datos!$A:$A,AN$1,Datos!$F:$F,$A96)</f>
        <v>0</v>
      </c>
      <c r="AO96" s="102">
        <f>SUMIFS(Datos!$S:$S,Datos!$F:$F,$A96,Datos!$C:$C,AO$1,Datos!$A:$A,$AN$1)</f>
        <v>0</v>
      </c>
      <c r="AP96" s="102">
        <f>SUMIFS(Datos!$S:$S,Datos!$F:$F,$A96,Datos!$C:$C,AP$1,Datos!$A:$A,$AN$1)</f>
        <v>0</v>
      </c>
      <c r="AQ96" s="102">
        <f>SUMIFS(Datos!$S:$S,Datos!$F:$F,$A96,Datos!$C:$C,AQ$1,Datos!$A:$A,$AN$1)</f>
        <v>0</v>
      </c>
      <c r="AR96" s="102">
        <f>SUMIFS(Datos!$S:$S,Datos!$F:$F,$A96,Datos!$C:$C,AR$1,Datos!$A:$A,$AN$1)</f>
        <v>0</v>
      </c>
      <c r="AT96" s="102">
        <f>SUMIFS(Datos!$M:$M,Datos!$A:$A,AN$1,Datos!$F:$F,$A96)</f>
        <v>0</v>
      </c>
      <c r="AU96" s="102">
        <f>SUMIFS(Datos!$R:$R,Datos!$A:$A,AN$1,Datos!$F:$F,$A96)</f>
        <v>0</v>
      </c>
      <c r="AW96" s="102">
        <f>SUMIFS(Datos!$M:$M,Datos!$F:$F,$A96,Datos!$A:$A,$AN$1,Datos!$C:$C,AO$1)</f>
        <v>0</v>
      </c>
      <c r="AX96" s="102">
        <f>SUMIFS(Datos!$M:$M,Datos!$F:$F,$A96,Datos!$A:$A,$AN$1,Datos!$C:$C,AP$1)</f>
        <v>0</v>
      </c>
      <c r="AY96" s="102">
        <f>SUMIFS(Datos!$M:$M,Datos!$F:$F,$A96,Datos!$A:$A,$AN$1,Datos!$C:$C,AQ$1)</f>
        <v>0</v>
      </c>
      <c r="AZ96" s="102">
        <f>SUMIFS(Datos!$M:$M,Datos!$F:$F,$A96,Datos!$A:$A,$AN$1,Datos!$C:$C,AR$1)</f>
        <v>0</v>
      </c>
      <c r="BA96" s="102"/>
      <c r="BB96" s="438">
        <f>SUMIFS(Datos!$R:$R,Datos!$F:$F,$A96,Datos!$A:$A,$AN$1,Datos!$C:$C,AO$1)</f>
        <v>0</v>
      </c>
      <c r="BC96" s="438">
        <f>SUMIFS(Datos!$R:$R,Datos!$F:$F,$A96,Datos!$A:$A,$AN$1,Datos!$C:$C,AP$1)</f>
        <v>0</v>
      </c>
      <c r="BD96" s="438">
        <f>SUMIFS(Datos!$R:$R,Datos!$F:$F,$A96,Datos!$A:$A,$AN$1,Datos!$C:$C,AQ$1)</f>
        <v>0</v>
      </c>
      <c r="BE96" s="438">
        <f>SUMIFS(Datos!$R:$R,Datos!$F:$F,$A96,Datos!$A:$A,$AN$1,Datos!$C:$C,AR$1)</f>
        <v>0</v>
      </c>
    </row>
    <row r="97" spans="1:57" x14ac:dyDescent="0.25">
      <c r="A97" s="36"/>
      <c r="B97" s="36"/>
      <c r="C97" s="36"/>
      <c r="D97" s="284"/>
      <c r="E97" s="36"/>
      <c r="F97" s="36"/>
      <c r="G97" s="408"/>
      <c r="H97" s="36"/>
      <c r="I97" s="36"/>
      <c r="J97" s="36"/>
      <c r="K97" s="36"/>
      <c r="M97" s="353">
        <f>SUMIFS(Datos!$S:$S,Datos!$F:$F,$A97,Datos!$V:$V,M$1,Datos!$A:$A,$Q$1)</f>
        <v>0</v>
      </c>
      <c r="N97" s="353">
        <f>SUMIFS(Datos!$S:$S,Datos!$F:$F,$A97,Datos!$V:$V,N$1,Datos!$A:$A,$Q$1)</f>
        <v>0</v>
      </c>
      <c r="O97" s="353">
        <f>SUMIFS(Datos!$S:$S,Datos!$F:$F,$A97,Datos!$V:$V,O$1,Datos!$A:$A,$Q$1)</f>
        <v>0</v>
      </c>
      <c r="P97" s="353">
        <f>SUMIFS(Datos!$S:$S,Datos!$F:$F,$A97,Datos!$V:$V,P$1,Datos!$A:$A,$Q$1)</f>
        <v>0</v>
      </c>
      <c r="Q97" s="353">
        <f>SUMIFS(Datos!$S:$S,Datos!$A:$A,Q$1,Datos!$F:$F,$A97)</f>
        <v>0</v>
      </c>
      <c r="R97" s="353">
        <f>SUMIFS(Datos!$S:$S,Datos!$F:$F,$A97,Datos!$C:$C,R$1,Datos!$A:$A,$Q$1)</f>
        <v>0</v>
      </c>
      <c r="S97" s="353">
        <f>SUMIFS(Datos!$S:$S,Datos!$F:$F,$A97,Datos!$C:$C,S$1,Datos!$A:$A,$Q$1)</f>
        <v>0</v>
      </c>
      <c r="T97" s="353">
        <f>SUMIFS(Datos!$S:$S,Datos!$F:$F,$A97,Datos!$C:$C,T$1,Datos!$A:$A,$Q$1)</f>
        <v>0</v>
      </c>
      <c r="U97" s="353">
        <f>SUMIFS(Datos!$S:$S,Datos!$F:$F,$A97,Datos!$C:$C,U$1,Datos!$A:$A,$Q$1)</f>
        <v>0</v>
      </c>
      <c r="V97" s="352"/>
      <c r="W97" s="353">
        <f>SUMIFS(Datos!M:M,Datos!A:A,Q$1,Datos!F:F,A97)</f>
        <v>0</v>
      </c>
      <c r="X97" s="444">
        <f>SUMIFS(Datos!R:R,Datos!A:A,Q$1,Datos!F:F,A97)</f>
        <v>0</v>
      </c>
      <c r="Y97" s="442"/>
      <c r="Z97" s="353">
        <f>SUMIFS(Datos!$M:$M,Datos!$F:$F,$A97,Datos!$A:$A,$Q$1,Datos!$C:$C,R$1)</f>
        <v>0</v>
      </c>
      <c r="AA97" s="353">
        <f>SUMIFS(Datos!$M:$M,Datos!$F:$F,$A97,Datos!$A:$A,$Q$1,Datos!$C:$C,S$1)</f>
        <v>0</v>
      </c>
      <c r="AB97" s="353">
        <f>SUMIFS(Datos!$M:$M,Datos!$F:$F,$A97,Datos!$A:$A,$Q$1,Datos!$C:$C,T$1)</f>
        <v>0</v>
      </c>
      <c r="AC97" s="353">
        <f>SUMIFS(Datos!$M:$M,Datos!$F:$F,$A97,Datos!$A:$A,$Q$1,Datos!$C:$C,U$1)</f>
        <v>0</v>
      </c>
      <c r="AD97" s="353"/>
      <c r="AE97" s="444">
        <f>SUMIFS(Datos!$R:$R,Datos!$F:$F,$A97,Datos!$A:$A,$Q$1,Datos!$C:$C,R$1)</f>
        <v>0</v>
      </c>
      <c r="AF97" s="444">
        <f>SUMIFS(Datos!$R:$R,Datos!$F:$F,$A97,Datos!$A:$A,$Q$1,Datos!$C:$C,S$1)</f>
        <v>0</v>
      </c>
      <c r="AG97" s="444">
        <f>SUMIFS(Datos!$R:$R,Datos!$F:$F,$A97,Datos!$A:$A,$Q$1,Datos!$C:$C,T$1)</f>
        <v>0</v>
      </c>
      <c r="AH97" s="444">
        <f>SUMIFS(Datos!$R:$R,Datos!$F:$F,$A97,Datos!$A:$A,$Q$1,Datos!$C:$C,U$1)</f>
        <v>0</v>
      </c>
      <c r="AI97" s="351"/>
      <c r="AJ97" s="102">
        <f>SUMIFS(Datos!$S:$S,Datos!$F:$F,$A97,Datos!$V:$V,AJ$1,Datos!$A:$A,$AN$1)</f>
        <v>0</v>
      </c>
      <c r="AK97" s="102">
        <f>SUMIFS(Datos!$S:$S,Datos!$F:$F,$A97,Datos!$V:$V,AK$1,Datos!$A:$A,$AN$1)</f>
        <v>0</v>
      </c>
      <c r="AL97" s="102">
        <f>SUMIFS(Datos!$S:$S,Datos!$F:$F,$A97,Datos!$V:$V,AL$1,Datos!$A:$A,$AN$1)</f>
        <v>0</v>
      </c>
      <c r="AM97" s="102">
        <f>SUMIFS(Datos!$S:$S,Datos!$F:$F,$A97,Datos!$V:$V,AM$1,Datos!$A:$A,$AN$1)</f>
        <v>0</v>
      </c>
      <c r="AN97" s="102">
        <f>SUMIFS(Datos!$S:$S,Datos!$A:$A,AN$1,Datos!$F:$F,$A97)</f>
        <v>0</v>
      </c>
      <c r="AO97" s="102">
        <f>SUMIFS(Datos!$S:$S,Datos!$F:$F,$A97,Datos!$C:$C,AO$1,Datos!$A:$A,$AN$1)</f>
        <v>0</v>
      </c>
      <c r="AP97" s="102">
        <f>SUMIFS(Datos!$S:$S,Datos!$F:$F,$A97,Datos!$C:$C,AP$1,Datos!$A:$A,$AN$1)</f>
        <v>0</v>
      </c>
      <c r="AQ97" s="102">
        <f>SUMIFS(Datos!$S:$S,Datos!$F:$F,$A97,Datos!$C:$C,AQ$1,Datos!$A:$A,$AN$1)</f>
        <v>0</v>
      </c>
      <c r="AR97" s="102">
        <f>SUMIFS(Datos!$S:$S,Datos!$F:$F,$A97,Datos!$C:$C,AR$1,Datos!$A:$A,$AN$1)</f>
        <v>0</v>
      </c>
      <c r="AT97" s="102">
        <f>SUMIFS(Datos!$M:$M,Datos!$A:$A,AN$1,Datos!$F:$F,$A97)</f>
        <v>0</v>
      </c>
      <c r="AU97" s="102">
        <f>SUMIFS(Datos!$R:$R,Datos!$A:$A,AN$1,Datos!$F:$F,$A97)</f>
        <v>0</v>
      </c>
      <c r="AW97" s="102">
        <f>SUMIFS(Datos!$M:$M,Datos!$F:$F,$A97,Datos!$A:$A,$AN$1,Datos!$C:$C,AO$1)</f>
        <v>0</v>
      </c>
      <c r="AX97" s="102">
        <f>SUMIFS(Datos!$M:$M,Datos!$F:$F,$A97,Datos!$A:$A,$AN$1,Datos!$C:$C,AP$1)</f>
        <v>0</v>
      </c>
      <c r="AY97" s="102">
        <f>SUMIFS(Datos!$M:$M,Datos!$F:$F,$A97,Datos!$A:$A,$AN$1,Datos!$C:$C,AQ$1)</f>
        <v>0</v>
      </c>
      <c r="AZ97" s="102">
        <f>SUMIFS(Datos!$M:$M,Datos!$F:$F,$A97,Datos!$A:$A,$AN$1,Datos!$C:$C,AR$1)</f>
        <v>0</v>
      </c>
      <c r="BA97" s="102"/>
      <c r="BB97" s="438">
        <f>SUMIFS(Datos!$R:$R,Datos!$F:$F,$A97,Datos!$A:$A,$AN$1,Datos!$C:$C,AO$1)</f>
        <v>0</v>
      </c>
      <c r="BC97" s="438">
        <f>SUMIFS(Datos!$R:$R,Datos!$F:$F,$A97,Datos!$A:$A,$AN$1,Datos!$C:$C,AP$1)</f>
        <v>0</v>
      </c>
      <c r="BD97" s="438">
        <f>SUMIFS(Datos!$R:$R,Datos!$F:$F,$A97,Datos!$A:$A,$AN$1,Datos!$C:$C,AQ$1)</f>
        <v>0</v>
      </c>
      <c r="BE97" s="438">
        <f>SUMIFS(Datos!$R:$R,Datos!$F:$F,$A97,Datos!$A:$A,$AN$1,Datos!$C:$C,AR$1)</f>
        <v>0</v>
      </c>
    </row>
    <row r="98" spans="1:57" x14ac:dyDescent="0.25">
      <c r="A98" s="36"/>
      <c r="B98" s="36"/>
      <c r="C98" s="36"/>
      <c r="D98" s="284"/>
      <c r="E98" s="36"/>
      <c r="F98" s="36"/>
      <c r="G98" s="408"/>
      <c r="H98" s="36"/>
      <c r="I98" s="36"/>
      <c r="J98" s="36"/>
      <c r="K98" s="36"/>
      <c r="M98" s="353">
        <f>SUMIFS(Datos!$S:$S,Datos!$F:$F,$A98,Datos!$V:$V,M$1,Datos!$A:$A,$Q$1)</f>
        <v>0</v>
      </c>
      <c r="N98" s="353">
        <f>SUMIFS(Datos!$S:$S,Datos!$F:$F,$A98,Datos!$V:$V,N$1,Datos!$A:$A,$Q$1)</f>
        <v>0</v>
      </c>
      <c r="O98" s="353">
        <f>SUMIFS(Datos!$S:$S,Datos!$F:$F,$A98,Datos!$V:$V,O$1,Datos!$A:$A,$Q$1)</f>
        <v>0</v>
      </c>
      <c r="P98" s="353">
        <f>SUMIFS(Datos!$S:$S,Datos!$F:$F,$A98,Datos!$V:$V,P$1,Datos!$A:$A,$Q$1)</f>
        <v>0</v>
      </c>
      <c r="Q98" s="353">
        <f>SUMIFS(Datos!$S:$S,Datos!$A:$A,Q$1,Datos!$F:$F,$A98)</f>
        <v>0</v>
      </c>
      <c r="R98" s="353">
        <f>SUMIFS(Datos!$S:$S,Datos!$F:$F,$A98,Datos!$C:$C,R$1,Datos!$A:$A,$Q$1)</f>
        <v>0</v>
      </c>
      <c r="S98" s="353">
        <f>SUMIFS(Datos!$S:$S,Datos!$F:$F,$A98,Datos!$C:$C,S$1,Datos!$A:$A,$Q$1)</f>
        <v>0</v>
      </c>
      <c r="T98" s="353">
        <f>SUMIFS(Datos!$S:$S,Datos!$F:$F,$A98,Datos!$C:$C,T$1,Datos!$A:$A,$Q$1)</f>
        <v>0</v>
      </c>
      <c r="U98" s="353">
        <f>SUMIFS(Datos!$S:$S,Datos!$F:$F,$A98,Datos!$C:$C,U$1,Datos!$A:$A,$Q$1)</f>
        <v>0</v>
      </c>
      <c r="V98" s="352"/>
      <c r="W98" s="353">
        <f>SUMIFS(Datos!M:M,Datos!A:A,Q$1,Datos!F:F,A98)</f>
        <v>0</v>
      </c>
      <c r="X98" s="444">
        <f>SUMIFS(Datos!R:R,Datos!A:A,Q$1,Datos!F:F,A98)</f>
        <v>0</v>
      </c>
      <c r="Y98" s="442"/>
      <c r="Z98" s="353">
        <f>SUMIFS(Datos!$M:$M,Datos!$F:$F,$A98,Datos!$A:$A,$Q$1,Datos!$C:$C,R$1)</f>
        <v>0</v>
      </c>
      <c r="AA98" s="353">
        <f>SUMIFS(Datos!$M:$M,Datos!$F:$F,$A98,Datos!$A:$A,$Q$1,Datos!$C:$C,S$1)</f>
        <v>0</v>
      </c>
      <c r="AB98" s="353">
        <f>SUMIFS(Datos!$M:$M,Datos!$F:$F,$A98,Datos!$A:$A,$Q$1,Datos!$C:$C,T$1)</f>
        <v>0</v>
      </c>
      <c r="AC98" s="353">
        <f>SUMIFS(Datos!$M:$M,Datos!$F:$F,$A98,Datos!$A:$A,$Q$1,Datos!$C:$C,U$1)</f>
        <v>0</v>
      </c>
      <c r="AD98" s="353"/>
      <c r="AE98" s="444">
        <f>SUMIFS(Datos!$R:$R,Datos!$F:$F,$A98,Datos!$A:$A,$Q$1,Datos!$C:$C,R$1)</f>
        <v>0</v>
      </c>
      <c r="AF98" s="444">
        <f>SUMIFS(Datos!$R:$R,Datos!$F:$F,$A98,Datos!$A:$A,$Q$1,Datos!$C:$C,S$1)</f>
        <v>0</v>
      </c>
      <c r="AG98" s="444">
        <f>SUMIFS(Datos!$R:$R,Datos!$F:$F,$A98,Datos!$A:$A,$Q$1,Datos!$C:$C,T$1)</f>
        <v>0</v>
      </c>
      <c r="AH98" s="444">
        <f>SUMIFS(Datos!$R:$R,Datos!$F:$F,$A98,Datos!$A:$A,$Q$1,Datos!$C:$C,U$1)</f>
        <v>0</v>
      </c>
      <c r="AI98" s="351"/>
      <c r="AJ98" s="102">
        <f>SUMIFS(Datos!$S:$S,Datos!$F:$F,$A98,Datos!$V:$V,AJ$1,Datos!$A:$A,$AN$1)</f>
        <v>0</v>
      </c>
      <c r="AK98" s="102">
        <f>SUMIFS(Datos!$S:$S,Datos!$F:$F,$A98,Datos!$V:$V,AK$1,Datos!$A:$A,$AN$1)</f>
        <v>0</v>
      </c>
      <c r="AL98" s="102">
        <f>SUMIFS(Datos!$S:$S,Datos!$F:$F,$A98,Datos!$V:$V,AL$1,Datos!$A:$A,$AN$1)</f>
        <v>0</v>
      </c>
      <c r="AM98" s="102">
        <f>SUMIFS(Datos!$S:$S,Datos!$F:$F,$A98,Datos!$V:$V,AM$1,Datos!$A:$A,$AN$1)</f>
        <v>0</v>
      </c>
      <c r="AN98" s="102">
        <f>SUMIFS(Datos!$S:$S,Datos!$A:$A,AN$1,Datos!$F:$F,$A98)</f>
        <v>0</v>
      </c>
      <c r="AO98" s="102">
        <f>SUMIFS(Datos!$S:$S,Datos!$F:$F,$A98,Datos!$C:$C,AO$1,Datos!$A:$A,$AN$1)</f>
        <v>0</v>
      </c>
      <c r="AP98" s="102">
        <f>SUMIFS(Datos!$S:$S,Datos!$F:$F,$A98,Datos!$C:$C,AP$1,Datos!$A:$A,$AN$1)</f>
        <v>0</v>
      </c>
      <c r="AQ98" s="102">
        <f>SUMIFS(Datos!$S:$S,Datos!$F:$F,$A98,Datos!$C:$C,AQ$1,Datos!$A:$A,$AN$1)</f>
        <v>0</v>
      </c>
      <c r="AR98" s="102">
        <f>SUMIFS(Datos!$S:$S,Datos!$F:$F,$A98,Datos!$C:$C,AR$1,Datos!$A:$A,$AN$1)</f>
        <v>0</v>
      </c>
      <c r="AT98" s="102">
        <f>SUMIFS(Datos!$M:$M,Datos!$A:$A,AN$1,Datos!$F:$F,$A98)</f>
        <v>0</v>
      </c>
      <c r="AU98" s="102">
        <f>SUMIFS(Datos!$R:$R,Datos!$A:$A,AN$1,Datos!$F:$F,$A98)</f>
        <v>0</v>
      </c>
      <c r="AW98" s="102">
        <f>SUMIFS(Datos!$M:$M,Datos!$F:$F,$A98,Datos!$A:$A,$AN$1,Datos!$C:$C,AO$1)</f>
        <v>0</v>
      </c>
      <c r="AX98" s="102">
        <f>SUMIFS(Datos!$M:$M,Datos!$F:$F,$A98,Datos!$A:$A,$AN$1,Datos!$C:$C,AP$1)</f>
        <v>0</v>
      </c>
      <c r="AY98" s="102">
        <f>SUMIFS(Datos!$M:$M,Datos!$F:$F,$A98,Datos!$A:$A,$AN$1,Datos!$C:$C,AQ$1)</f>
        <v>0</v>
      </c>
      <c r="AZ98" s="102">
        <f>SUMIFS(Datos!$M:$M,Datos!$F:$F,$A98,Datos!$A:$A,$AN$1,Datos!$C:$C,AR$1)</f>
        <v>0</v>
      </c>
      <c r="BA98" s="102"/>
      <c r="BB98" s="438">
        <f>SUMIFS(Datos!$R:$R,Datos!$F:$F,$A98,Datos!$A:$A,$AN$1,Datos!$C:$C,AO$1)</f>
        <v>0</v>
      </c>
      <c r="BC98" s="438">
        <f>SUMIFS(Datos!$R:$R,Datos!$F:$F,$A98,Datos!$A:$A,$AN$1,Datos!$C:$C,AP$1)</f>
        <v>0</v>
      </c>
      <c r="BD98" s="438">
        <f>SUMIFS(Datos!$R:$R,Datos!$F:$F,$A98,Datos!$A:$A,$AN$1,Datos!$C:$C,AQ$1)</f>
        <v>0</v>
      </c>
      <c r="BE98" s="438">
        <f>SUMIFS(Datos!$R:$R,Datos!$F:$F,$A98,Datos!$A:$A,$AN$1,Datos!$C:$C,AR$1)</f>
        <v>0</v>
      </c>
    </row>
    <row r="99" spans="1:57" x14ac:dyDescent="0.25">
      <c r="A99" s="36"/>
      <c r="B99" s="36"/>
      <c r="C99" s="36"/>
      <c r="D99" s="284"/>
      <c r="E99" s="36"/>
      <c r="F99" s="36"/>
      <c r="G99" s="408"/>
      <c r="H99" s="36"/>
      <c r="I99" s="36"/>
      <c r="J99" s="36"/>
      <c r="K99" s="36"/>
      <c r="M99" s="353">
        <f>SUMIFS(Datos!$S:$S,Datos!$F:$F,$A99,Datos!$V:$V,M$1,Datos!$A:$A,$Q$1)</f>
        <v>0</v>
      </c>
      <c r="N99" s="353">
        <f>SUMIFS(Datos!$S:$S,Datos!$F:$F,$A99,Datos!$V:$V,N$1,Datos!$A:$A,$Q$1)</f>
        <v>0</v>
      </c>
      <c r="O99" s="353">
        <f>SUMIFS(Datos!$S:$S,Datos!$F:$F,$A99,Datos!$V:$V,O$1,Datos!$A:$A,$Q$1)</f>
        <v>0</v>
      </c>
      <c r="P99" s="353">
        <f>SUMIFS(Datos!$S:$S,Datos!$F:$F,$A99,Datos!$V:$V,P$1,Datos!$A:$A,$Q$1)</f>
        <v>0</v>
      </c>
      <c r="Q99" s="353">
        <f>SUMIFS(Datos!$S:$S,Datos!$A:$A,Q$1,Datos!$F:$F,$A99)</f>
        <v>0</v>
      </c>
      <c r="R99" s="353">
        <f>SUMIFS(Datos!$S:$S,Datos!$F:$F,$A99,Datos!$C:$C,R$1,Datos!$A:$A,$Q$1)</f>
        <v>0</v>
      </c>
      <c r="S99" s="353">
        <f>SUMIFS(Datos!$S:$S,Datos!$F:$F,$A99,Datos!$C:$C,S$1,Datos!$A:$A,$Q$1)</f>
        <v>0</v>
      </c>
      <c r="T99" s="353">
        <f>SUMIFS(Datos!$S:$S,Datos!$F:$F,$A99,Datos!$C:$C,T$1,Datos!$A:$A,$Q$1)</f>
        <v>0</v>
      </c>
      <c r="U99" s="353">
        <f>SUMIFS(Datos!$S:$S,Datos!$F:$F,$A99,Datos!$C:$C,U$1,Datos!$A:$A,$Q$1)</f>
        <v>0</v>
      </c>
      <c r="V99" s="352"/>
      <c r="W99" s="353">
        <f>SUMIFS(Datos!M:M,Datos!A:A,Q$1,Datos!F:F,A99)</f>
        <v>0</v>
      </c>
      <c r="X99" s="444">
        <f>SUMIFS(Datos!R:R,Datos!A:A,Q$1,Datos!F:F,A99)</f>
        <v>0</v>
      </c>
      <c r="Y99" s="442"/>
      <c r="Z99" s="353">
        <f>SUMIFS(Datos!$M:$M,Datos!$F:$F,$A99,Datos!$A:$A,$Q$1,Datos!$C:$C,R$1)</f>
        <v>0</v>
      </c>
      <c r="AA99" s="353">
        <f>SUMIFS(Datos!$M:$M,Datos!$F:$F,$A99,Datos!$A:$A,$Q$1,Datos!$C:$C,S$1)</f>
        <v>0</v>
      </c>
      <c r="AB99" s="353">
        <f>SUMIFS(Datos!$M:$M,Datos!$F:$F,$A99,Datos!$A:$A,$Q$1,Datos!$C:$C,T$1)</f>
        <v>0</v>
      </c>
      <c r="AC99" s="353">
        <f>SUMIFS(Datos!$M:$M,Datos!$F:$F,$A99,Datos!$A:$A,$Q$1,Datos!$C:$C,U$1)</f>
        <v>0</v>
      </c>
      <c r="AD99" s="353"/>
      <c r="AE99" s="444">
        <f>SUMIFS(Datos!$R:$R,Datos!$F:$F,$A99,Datos!$A:$A,$Q$1,Datos!$C:$C,R$1)</f>
        <v>0</v>
      </c>
      <c r="AF99" s="444">
        <f>SUMIFS(Datos!$R:$R,Datos!$F:$F,$A99,Datos!$A:$A,$Q$1,Datos!$C:$C,S$1)</f>
        <v>0</v>
      </c>
      <c r="AG99" s="444">
        <f>SUMIFS(Datos!$R:$R,Datos!$F:$F,$A99,Datos!$A:$A,$Q$1,Datos!$C:$C,T$1)</f>
        <v>0</v>
      </c>
      <c r="AH99" s="444">
        <f>SUMIFS(Datos!$R:$R,Datos!$F:$F,$A99,Datos!$A:$A,$Q$1,Datos!$C:$C,U$1)</f>
        <v>0</v>
      </c>
      <c r="AI99" s="351"/>
      <c r="AJ99" s="102">
        <f>SUMIFS(Datos!$S:$S,Datos!$F:$F,$A99,Datos!$V:$V,AJ$1,Datos!$A:$A,$AN$1)</f>
        <v>0</v>
      </c>
      <c r="AK99" s="102">
        <f>SUMIFS(Datos!$S:$S,Datos!$F:$F,$A99,Datos!$V:$V,AK$1,Datos!$A:$A,$AN$1)</f>
        <v>0</v>
      </c>
      <c r="AL99" s="102">
        <f>SUMIFS(Datos!$S:$S,Datos!$F:$F,$A99,Datos!$V:$V,AL$1,Datos!$A:$A,$AN$1)</f>
        <v>0</v>
      </c>
      <c r="AM99" s="102">
        <f>SUMIFS(Datos!$S:$S,Datos!$F:$F,$A99,Datos!$V:$V,AM$1,Datos!$A:$A,$AN$1)</f>
        <v>0</v>
      </c>
      <c r="AN99" s="102">
        <f>SUMIFS(Datos!$S:$S,Datos!$A:$A,AN$1,Datos!$F:$F,$A99)</f>
        <v>0</v>
      </c>
      <c r="AO99" s="102">
        <f>SUMIFS(Datos!$S:$S,Datos!$F:$F,$A99,Datos!$C:$C,AO$1,Datos!$A:$A,$AN$1)</f>
        <v>0</v>
      </c>
      <c r="AP99" s="102">
        <f>SUMIFS(Datos!$S:$S,Datos!$F:$F,$A99,Datos!$C:$C,AP$1,Datos!$A:$A,$AN$1)</f>
        <v>0</v>
      </c>
      <c r="AQ99" s="102">
        <f>SUMIFS(Datos!$S:$S,Datos!$F:$F,$A99,Datos!$C:$C,AQ$1,Datos!$A:$A,$AN$1)</f>
        <v>0</v>
      </c>
      <c r="AR99" s="102">
        <f>SUMIFS(Datos!$S:$S,Datos!$F:$F,$A99,Datos!$C:$C,AR$1,Datos!$A:$A,$AN$1)</f>
        <v>0</v>
      </c>
      <c r="AT99" s="102">
        <f>SUMIFS(Datos!$M:$M,Datos!$A:$A,AN$1,Datos!$F:$F,$A99)</f>
        <v>0</v>
      </c>
      <c r="AU99" s="102">
        <f>SUMIFS(Datos!$R:$R,Datos!$A:$A,AN$1,Datos!$F:$F,$A99)</f>
        <v>0</v>
      </c>
      <c r="AW99" s="102">
        <f>SUMIFS(Datos!$M:$M,Datos!$F:$F,$A99,Datos!$A:$A,$AN$1,Datos!$C:$C,AO$1)</f>
        <v>0</v>
      </c>
      <c r="AX99" s="102">
        <f>SUMIFS(Datos!$M:$M,Datos!$F:$F,$A99,Datos!$A:$A,$AN$1,Datos!$C:$C,AP$1)</f>
        <v>0</v>
      </c>
      <c r="AY99" s="102">
        <f>SUMIFS(Datos!$M:$M,Datos!$F:$F,$A99,Datos!$A:$A,$AN$1,Datos!$C:$C,AQ$1)</f>
        <v>0</v>
      </c>
      <c r="AZ99" s="102">
        <f>SUMIFS(Datos!$M:$M,Datos!$F:$F,$A99,Datos!$A:$A,$AN$1,Datos!$C:$C,AR$1)</f>
        <v>0</v>
      </c>
      <c r="BA99" s="102"/>
      <c r="BB99" s="438">
        <f>SUMIFS(Datos!$R:$R,Datos!$F:$F,$A99,Datos!$A:$A,$AN$1,Datos!$C:$C,AO$1)</f>
        <v>0</v>
      </c>
      <c r="BC99" s="438">
        <f>SUMIFS(Datos!$R:$R,Datos!$F:$F,$A99,Datos!$A:$A,$AN$1,Datos!$C:$C,AP$1)</f>
        <v>0</v>
      </c>
      <c r="BD99" s="438">
        <f>SUMIFS(Datos!$R:$R,Datos!$F:$F,$A99,Datos!$A:$A,$AN$1,Datos!$C:$C,AQ$1)</f>
        <v>0</v>
      </c>
      <c r="BE99" s="438">
        <f>SUMIFS(Datos!$R:$R,Datos!$F:$F,$A99,Datos!$A:$A,$AN$1,Datos!$C:$C,AR$1)</f>
        <v>0</v>
      </c>
    </row>
    <row r="100" spans="1:57" x14ac:dyDescent="0.25">
      <c r="A100" s="36"/>
      <c r="B100" s="36"/>
      <c r="C100" s="36"/>
      <c r="D100" s="284"/>
      <c r="E100" s="36"/>
      <c r="F100" s="36"/>
      <c r="G100" s="408"/>
      <c r="H100" s="36"/>
      <c r="I100" s="36"/>
      <c r="J100" s="36"/>
      <c r="K100" s="36"/>
      <c r="M100" s="353">
        <f>SUMIFS(Datos!$S:$S,Datos!$F:$F,$A100,Datos!$V:$V,M$1,Datos!$A:$A,$Q$1)</f>
        <v>0</v>
      </c>
      <c r="N100" s="353">
        <f>SUMIFS(Datos!$S:$S,Datos!$F:$F,$A100,Datos!$V:$V,N$1,Datos!$A:$A,$Q$1)</f>
        <v>0</v>
      </c>
      <c r="O100" s="353">
        <f>SUMIFS(Datos!$S:$S,Datos!$F:$F,$A100,Datos!$V:$V,O$1,Datos!$A:$A,$Q$1)</f>
        <v>0</v>
      </c>
      <c r="P100" s="353">
        <f>SUMIFS(Datos!$S:$S,Datos!$F:$F,$A100,Datos!$V:$V,P$1,Datos!$A:$A,$Q$1)</f>
        <v>0</v>
      </c>
      <c r="Q100" s="353">
        <f>SUMIFS(Datos!$S:$S,Datos!$A:$A,Q$1,Datos!$F:$F,$A100)</f>
        <v>0</v>
      </c>
      <c r="R100" s="353">
        <f>SUMIFS(Datos!$S:$S,Datos!$F:$F,$A100,Datos!$C:$C,R$1,Datos!$A:$A,$Q$1)</f>
        <v>0</v>
      </c>
      <c r="S100" s="353">
        <f>SUMIFS(Datos!$S:$S,Datos!$F:$F,$A100,Datos!$C:$C,S$1,Datos!$A:$A,$Q$1)</f>
        <v>0</v>
      </c>
      <c r="T100" s="353">
        <f>SUMIFS(Datos!$S:$S,Datos!$F:$F,$A100,Datos!$C:$C,T$1,Datos!$A:$A,$Q$1)</f>
        <v>0</v>
      </c>
      <c r="U100" s="353">
        <f>SUMIFS(Datos!$S:$S,Datos!$F:$F,$A100,Datos!$C:$C,U$1,Datos!$A:$A,$Q$1)</f>
        <v>0</v>
      </c>
      <c r="V100" s="352"/>
      <c r="W100" s="353">
        <f>SUMIFS(Datos!M:M,Datos!A:A,Q$1,Datos!F:F,A100)</f>
        <v>0</v>
      </c>
      <c r="X100" s="444">
        <f>SUMIFS(Datos!R:R,Datos!A:A,Q$1,Datos!F:F,A100)</f>
        <v>0</v>
      </c>
      <c r="Y100" s="442"/>
      <c r="Z100" s="353">
        <f>SUMIFS(Datos!$M:$M,Datos!$F:$F,$A100,Datos!$A:$A,$Q$1,Datos!$C:$C,R$1)</f>
        <v>0</v>
      </c>
      <c r="AA100" s="353">
        <f>SUMIFS(Datos!$M:$M,Datos!$F:$F,$A100,Datos!$A:$A,$Q$1,Datos!$C:$C,S$1)</f>
        <v>0</v>
      </c>
      <c r="AB100" s="353">
        <f>SUMIFS(Datos!$M:$M,Datos!$F:$F,$A100,Datos!$A:$A,$Q$1,Datos!$C:$C,T$1)</f>
        <v>0</v>
      </c>
      <c r="AC100" s="353">
        <f>SUMIFS(Datos!$M:$M,Datos!$F:$F,$A100,Datos!$A:$A,$Q$1,Datos!$C:$C,U$1)</f>
        <v>0</v>
      </c>
      <c r="AD100" s="353"/>
      <c r="AE100" s="444">
        <f>SUMIFS(Datos!$R:$R,Datos!$F:$F,$A100,Datos!$A:$A,$Q$1,Datos!$C:$C,R$1)</f>
        <v>0</v>
      </c>
      <c r="AF100" s="444">
        <f>SUMIFS(Datos!$R:$R,Datos!$F:$F,$A100,Datos!$A:$A,$Q$1,Datos!$C:$C,S$1)</f>
        <v>0</v>
      </c>
      <c r="AG100" s="444">
        <f>SUMIFS(Datos!$R:$R,Datos!$F:$F,$A100,Datos!$A:$A,$Q$1,Datos!$C:$C,T$1)</f>
        <v>0</v>
      </c>
      <c r="AH100" s="444">
        <f>SUMIFS(Datos!$R:$R,Datos!$F:$F,$A100,Datos!$A:$A,$Q$1,Datos!$C:$C,U$1)</f>
        <v>0</v>
      </c>
      <c r="AI100" s="351"/>
      <c r="AJ100" s="102">
        <f>SUMIFS(Datos!$S:$S,Datos!$F:$F,$A100,Datos!$V:$V,AJ$1,Datos!$A:$A,$AN$1)</f>
        <v>0</v>
      </c>
      <c r="AK100" s="102">
        <f>SUMIFS(Datos!$S:$S,Datos!$F:$F,$A100,Datos!$V:$V,AK$1,Datos!$A:$A,$AN$1)</f>
        <v>0</v>
      </c>
      <c r="AL100" s="102">
        <f>SUMIFS(Datos!$S:$S,Datos!$F:$F,$A100,Datos!$V:$V,AL$1,Datos!$A:$A,$AN$1)</f>
        <v>0</v>
      </c>
      <c r="AM100" s="102">
        <f>SUMIFS(Datos!$S:$S,Datos!$F:$F,$A100,Datos!$V:$V,AM$1,Datos!$A:$A,$AN$1)</f>
        <v>0</v>
      </c>
      <c r="AN100" s="102">
        <f>SUMIFS(Datos!$S:$S,Datos!$A:$A,AN$1,Datos!$F:$F,$A100)</f>
        <v>0</v>
      </c>
      <c r="AO100" s="102">
        <f>SUMIFS(Datos!$S:$S,Datos!$F:$F,$A100,Datos!$C:$C,AO$1,Datos!$A:$A,$AN$1)</f>
        <v>0</v>
      </c>
      <c r="AP100" s="102">
        <f>SUMIFS(Datos!$S:$S,Datos!$F:$F,$A100,Datos!$C:$C,AP$1,Datos!$A:$A,$AN$1)</f>
        <v>0</v>
      </c>
      <c r="AQ100" s="102">
        <f>SUMIFS(Datos!$S:$S,Datos!$F:$F,$A100,Datos!$C:$C,AQ$1,Datos!$A:$A,$AN$1)</f>
        <v>0</v>
      </c>
      <c r="AR100" s="102">
        <f>SUMIFS(Datos!$S:$S,Datos!$F:$F,$A100,Datos!$C:$C,AR$1,Datos!$A:$A,$AN$1)</f>
        <v>0</v>
      </c>
      <c r="AT100" s="102">
        <f>SUMIFS(Datos!$M:$M,Datos!$A:$A,AN$1,Datos!$F:$F,$A100)</f>
        <v>0</v>
      </c>
      <c r="AU100" s="102">
        <f>SUMIFS(Datos!$R:$R,Datos!$A:$A,AN$1,Datos!$F:$F,$A100)</f>
        <v>0</v>
      </c>
      <c r="AW100" s="102">
        <f>SUMIFS(Datos!$M:$M,Datos!$F:$F,$A100,Datos!$A:$A,$AN$1,Datos!$C:$C,AO$1)</f>
        <v>0</v>
      </c>
      <c r="AX100" s="102">
        <f>SUMIFS(Datos!$M:$M,Datos!$F:$F,$A100,Datos!$A:$A,$AN$1,Datos!$C:$C,AP$1)</f>
        <v>0</v>
      </c>
      <c r="AY100" s="102">
        <f>SUMIFS(Datos!$M:$M,Datos!$F:$F,$A100,Datos!$A:$A,$AN$1,Datos!$C:$C,AQ$1)</f>
        <v>0</v>
      </c>
      <c r="AZ100" s="102">
        <f>SUMIFS(Datos!$M:$M,Datos!$F:$F,$A100,Datos!$A:$A,$AN$1,Datos!$C:$C,AR$1)</f>
        <v>0</v>
      </c>
      <c r="BA100" s="102"/>
      <c r="BB100" s="438">
        <f>SUMIFS(Datos!$R:$R,Datos!$F:$F,$A100,Datos!$A:$A,$AN$1,Datos!$C:$C,AO$1)</f>
        <v>0</v>
      </c>
      <c r="BC100" s="438">
        <f>SUMIFS(Datos!$R:$R,Datos!$F:$F,$A100,Datos!$A:$A,$AN$1,Datos!$C:$C,AP$1)</f>
        <v>0</v>
      </c>
      <c r="BD100" s="438">
        <f>SUMIFS(Datos!$R:$R,Datos!$F:$F,$A100,Datos!$A:$A,$AN$1,Datos!$C:$C,AQ$1)</f>
        <v>0</v>
      </c>
      <c r="BE100" s="438">
        <f>SUMIFS(Datos!$R:$R,Datos!$F:$F,$A100,Datos!$A:$A,$AN$1,Datos!$C:$C,AR$1)</f>
        <v>0</v>
      </c>
    </row>
    <row r="101" spans="1:57" x14ac:dyDescent="0.25">
      <c r="A101" s="36"/>
      <c r="B101" s="36"/>
      <c r="C101" s="36"/>
      <c r="D101" s="284"/>
      <c r="E101" s="36"/>
      <c r="F101" s="36"/>
      <c r="G101" s="408"/>
      <c r="H101" s="36"/>
      <c r="I101" s="36"/>
      <c r="J101" s="36"/>
      <c r="K101" s="36"/>
      <c r="M101" s="353">
        <f>SUMIFS(Datos!$S:$S,Datos!$F:$F,$A101,Datos!$V:$V,M$1,Datos!$A:$A,$Q$1)</f>
        <v>0</v>
      </c>
      <c r="N101" s="353">
        <f>SUMIFS(Datos!$S:$S,Datos!$F:$F,$A101,Datos!$V:$V,N$1,Datos!$A:$A,$Q$1)</f>
        <v>0</v>
      </c>
      <c r="O101" s="353">
        <f>SUMIFS(Datos!$S:$S,Datos!$F:$F,$A101,Datos!$V:$V,O$1,Datos!$A:$A,$Q$1)</f>
        <v>0</v>
      </c>
      <c r="P101" s="353">
        <f>SUMIFS(Datos!$S:$S,Datos!$F:$F,$A101,Datos!$V:$V,P$1,Datos!$A:$A,$Q$1)</f>
        <v>0</v>
      </c>
      <c r="Q101" s="353">
        <f>SUMIFS(Datos!$S:$S,Datos!$A:$A,Q$1,Datos!$F:$F,$A101)</f>
        <v>0</v>
      </c>
      <c r="R101" s="353">
        <f>SUMIFS(Datos!$S:$S,Datos!$F:$F,$A101,Datos!$C:$C,R$1,Datos!$A:$A,$Q$1)</f>
        <v>0</v>
      </c>
      <c r="S101" s="353">
        <f>SUMIFS(Datos!$S:$S,Datos!$F:$F,$A101,Datos!$C:$C,S$1,Datos!$A:$A,$Q$1)</f>
        <v>0</v>
      </c>
      <c r="T101" s="353">
        <f>SUMIFS(Datos!$S:$S,Datos!$F:$F,$A101,Datos!$C:$C,T$1,Datos!$A:$A,$Q$1)</f>
        <v>0</v>
      </c>
      <c r="U101" s="353">
        <f>SUMIFS(Datos!$S:$S,Datos!$F:$F,$A101,Datos!$C:$C,U$1,Datos!$A:$A,$Q$1)</f>
        <v>0</v>
      </c>
      <c r="V101" s="352"/>
      <c r="W101" s="353">
        <f>SUMIFS(Datos!M:M,Datos!A:A,Q$1,Datos!F:F,A101)</f>
        <v>0</v>
      </c>
      <c r="X101" s="444">
        <f>SUMIFS(Datos!R:R,Datos!A:A,Q$1,Datos!F:F,A101)</f>
        <v>0</v>
      </c>
      <c r="Y101" s="442"/>
      <c r="Z101" s="353">
        <f>SUMIFS(Datos!$M:$M,Datos!$F:$F,$A101,Datos!$A:$A,$Q$1,Datos!$C:$C,R$1)</f>
        <v>0</v>
      </c>
      <c r="AA101" s="353">
        <f>SUMIFS(Datos!$M:$M,Datos!$F:$F,$A101,Datos!$A:$A,$Q$1,Datos!$C:$C,S$1)</f>
        <v>0</v>
      </c>
      <c r="AB101" s="353">
        <f>SUMIFS(Datos!$M:$M,Datos!$F:$F,$A101,Datos!$A:$A,$Q$1,Datos!$C:$C,T$1)</f>
        <v>0</v>
      </c>
      <c r="AC101" s="353">
        <f>SUMIFS(Datos!$M:$M,Datos!$F:$F,$A101,Datos!$A:$A,$Q$1,Datos!$C:$C,U$1)</f>
        <v>0</v>
      </c>
      <c r="AD101" s="353"/>
      <c r="AE101" s="444">
        <f>SUMIFS(Datos!$R:$R,Datos!$F:$F,$A101,Datos!$A:$A,$Q$1,Datos!$C:$C,R$1)</f>
        <v>0</v>
      </c>
      <c r="AF101" s="444">
        <f>SUMIFS(Datos!$R:$R,Datos!$F:$F,$A101,Datos!$A:$A,$Q$1,Datos!$C:$C,S$1)</f>
        <v>0</v>
      </c>
      <c r="AG101" s="444">
        <f>SUMIFS(Datos!$R:$R,Datos!$F:$F,$A101,Datos!$A:$A,$Q$1,Datos!$C:$C,T$1)</f>
        <v>0</v>
      </c>
      <c r="AH101" s="444">
        <f>SUMIFS(Datos!$R:$R,Datos!$F:$F,$A101,Datos!$A:$A,$Q$1,Datos!$C:$C,U$1)</f>
        <v>0</v>
      </c>
      <c r="AI101" s="351"/>
      <c r="AJ101" s="102">
        <f>SUMIFS(Datos!$S:$S,Datos!$F:$F,$A101,Datos!$V:$V,AJ$1,Datos!$A:$A,$AN$1)</f>
        <v>0</v>
      </c>
      <c r="AK101" s="102">
        <f>SUMIFS(Datos!$S:$S,Datos!$F:$F,$A101,Datos!$V:$V,AK$1,Datos!$A:$A,$AN$1)</f>
        <v>0</v>
      </c>
      <c r="AL101" s="102">
        <f>SUMIFS(Datos!$S:$S,Datos!$F:$F,$A101,Datos!$V:$V,AL$1,Datos!$A:$A,$AN$1)</f>
        <v>0</v>
      </c>
      <c r="AM101" s="102">
        <f>SUMIFS(Datos!$S:$S,Datos!$F:$F,$A101,Datos!$V:$V,AM$1,Datos!$A:$A,$AN$1)</f>
        <v>0</v>
      </c>
      <c r="AN101" s="102">
        <f>SUMIFS(Datos!$S:$S,Datos!$A:$A,AN$1,Datos!$F:$F,$A101)</f>
        <v>0</v>
      </c>
      <c r="AO101" s="102">
        <f>SUMIFS(Datos!$S:$S,Datos!$F:$F,$A101,Datos!$C:$C,AO$1,Datos!$A:$A,$AN$1)</f>
        <v>0</v>
      </c>
      <c r="AP101" s="102">
        <f>SUMIFS(Datos!$S:$S,Datos!$F:$F,$A101,Datos!$C:$C,AP$1,Datos!$A:$A,$AN$1)</f>
        <v>0</v>
      </c>
      <c r="AQ101" s="102">
        <f>SUMIFS(Datos!$S:$S,Datos!$F:$F,$A101,Datos!$C:$C,AQ$1,Datos!$A:$A,$AN$1)</f>
        <v>0</v>
      </c>
      <c r="AR101" s="102">
        <f>SUMIFS(Datos!$S:$S,Datos!$F:$F,$A101,Datos!$C:$C,AR$1,Datos!$A:$A,$AN$1)</f>
        <v>0</v>
      </c>
      <c r="AT101" s="102">
        <f>SUMIFS(Datos!$M:$M,Datos!$A:$A,AN$1,Datos!$F:$F,$A101)</f>
        <v>0</v>
      </c>
      <c r="AU101" s="102">
        <f>SUMIFS(Datos!$R:$R,Datos!$A:$A,AN$1,Datos!$F:$F,$A101)</f>
        <v>0</v>
      </c>
      <c r="AW101" s="102">
        <f>SUMIFS(Datos!$M:$M,Datos!$F:$F,$A101,Datos!$A:$A,$AN$1,Datos!$C:$C,AO$1)</f>
        <v>0</v>
      </c>
      <c r="AX101" s="102">
        <f>SUMIFS(Datos!$M:$M,Datos!$F:$F,$A101,Datos!$A:$A,$AN$1,Datos!$C:$C,AP$1)</f>
        <v>0</v>
      </c>
      <c r="AY101" s="102">
        <f>SUMIFS(Datos!$M:$M,Datos!$F:$F,$A101,Datos!$A:$A,$AN$1,Datos!$C:$C,AQ$1)</f>
        <v>0</v>
      </c>
      <c r="AZ101" s="102">
        <f>SUMIFS(Datos!$M:$M,Datos!$F:$F,$A101,Datos!$A:$A,$AN$1,Datos!$C:$C,AR$1)</f>
        <v>0</v>
      </c>
      <c r="BA101" s="102"/>
      <c r="BB101" s="438">
        <f>SUMIFS(Datos!$R:$R,Datos!$F:$F,$A101,Datos!$A:$A,$AN$1,Datos!$C:$C,AO$1)</f>
        <v>0</v>
      </c>
      <c r="BC101" s="438">
        <f>SUMIFS(Datos!$R:$R,Datos!$F:$F,$A101,Datos!$A:$A,$AN$1,Datos!$C:$C,AP$1)</f>
        <v>0</v>
      </c>
      <c r="BD101" s="438">
        <f>SUMIFS(Datos!$R:$R,Datos!$F:$F,$A101,Datos!$A:$A,$AN$1,Datos!$C:$C,AQ$1)</f>
        <v>0</v>
      </c>
      <c r="BE101" s="438">
        <f>SUMIFS(Datos!$R:$R,Datos!$F:$F,$A101,Datos!$A:$A,$AN$1,Datos!$C:$C,AR$1)</f>
        <v>0</v>
      </c>
    </row>
    <row r="102" spans="1:57" x14ac:dyDescent="0.25">
      <c r="A102" s="36"/>
      <c r="B102" s="36"/>
      <c r="C102" s="36"/>
      <c r="D102" s="284"/>
      <c r="E102" s="36"/>
      <c r="F102" s="36"/>
      <c r="G102" s="408"/>
      <c r="H102" s="36"/>
      <c r="I102" s="36"/>
      <c r="J102" s="36"/>
      <c r="K102" s="36"/>
      <c r="M102" s="353">
        <f>SUMIFS(Datos!$S:$S,Datos!$F:$F,$A102,Datos!$V:$V,M$1,Datos!$A:$A,$Q$1)</f>
        <v>0</v>
      </c>
      <c r="N102" s="353">
        <f>SUMIFS(Datos!$S:$S,Datos!$F:$F,$A102,Datos!$V:$V,N$1,Datos!$A:$A,$Q$1)</f>
        <v>0</v>
      </c>
      <c r="O102" s="353">
        <f>SUMIFS(Datos!$S:$S,Datos!$F:$F,$A102,Datos!$V:$V,O$1,Datos!$A:$A,$Q$1)</f>
        <v>0</v>
      </c>
      <c r="P102" s="353">
        <f>SUMIFS(Datos!$S:$S,Datos!$F:$F,$A102,Datos!$V:$V,P$1,Datos!$A:$A,$Q$1)</f>
        <v>0</v>
      </c>
      <c r="Q102" s="353">
        <f>SUMIFS(Datos!$S:$S,Datos!$A:$A,Q$1,Datos!$F:$F,$A102)</f>
        <v>0</v>
      </c>
      <c r="R102" s="353">
        <f>SUMIFS(Datos!$S:$S,Datos!$F:$F,$A102,Datos!$C:$C,R$1,Datos!$A:$A,$Q$1)</f>
        <v>0</v>
      </c>
      <c r="S102" s="353">
        <f>SUMIFS(Datos!$S:$S,Datos!$F:$F,$A102,Datos!$C:$C,S$1,Datos!$A:$A,$Q$1)</f>
        <v>0</v>
      </c>
      <c r="T102" s="353">
        <f>SUMIFS(Datos!$S:$S,Datos!$F:$F,$A102,Datos!$C:$C,T$1,Datos!$A:$A,$Q$1)</f>
        <v>0</v>
      </c>
      <c r="U102" s="353">
        <f>SUMIFS(Datos!$S:$S,Datos!$F:$F,$A102,Datos!$C:$C,U$1,Datos!$A:$A,$Q$1)</f>
        <v>0</v>
      </c>
      <c r="V102" s="352"/>
      <c r="W102" s="353">
        <f>SUMIFS(Datos!M:M,Datos!A:A,Q$1,Datos!F:F,A102)</f>
        <v>0</v>
      </c>
      <c r="X102" s="444">
        <f>SUMIFS(Datos!R:R,Datos!A:A,Q$1,Datos!F:F,A102)</f>
        <v>0</v>
      </c>
      <c r="Y102" s="442"/>
      <c r="Z102" s="353">
        <f>SUMIFS(Datos!$M:$M,Datos!$F:$F,$A102,Datos!$A:$A,$Q$1,Datos!$C:$C,R$1)</f>
        <v>0</v>
      </c>
      <c r="AA102" s="353">
        <f>SUMIFS(Datos!$M:$M,Datos!$F:$F,$A102,Datos!$A:$A,$Q$1,Datos!$C:$C,S$1)</f>
        <v>0</v>
      </c>
      <c r="AB102" s="353">
        <f>SUMIFS(Datos!$M:$M,Datos!$F:$F,$A102,Datos!$A:$A,$Q$1,Datos!$C:$C,T$1)</f>
        <v>0</v>
      </c>
      <c r="AC102" s="353">
        <f>SUMIFS(Datos!$M:$M,Datos!$F:$F,$A102,Datos!$A:$A,$Q$1,Datos!$C:$C,U$1)</f>
        <v>0</v>
      </c>
      <c r="AD102" s="353"/>
      <c r="AE102" s="444">
        <f>SUMIFS(Datos!$R:$R,Datos!$F:$F,$A102,Datos!$A:$A,$Q$1,Datos!$C:$C,R$1)</f>
        <v>0</v>
      </c>
      <c r="AF102" s="444">
        <f>SUMIFS(Datos!$R:$R,Datos!$F:$F,$A102,Datos!$A:$A,$Q$1,Datos!$C:$C,S$1)</f>
        <v>0</v>
      </c>
      <c r="AG102" s="444">
        <f>SUMIFS(Datos!$R:$R,Datos!$F:$F,$A102,Datos!$A:$A,$Q$1,Datos!$C:$C,T$1)</f>
        <v>0</v>
      </c>
      <c r="AH102" s="444">
        <f>SUMIFS(Datos!$R:$R,Datos!$F:$F,$A102,Datos!$A:$A,$Q$1,Datos!$C:$C,U$1)</f>
        <v>0</v>
      </c>
      <c r="AI102" s="351"/>
      <c r="AJ102" s="102">
        <f>SUMIFS(Datos!$S:$S,Datos!$F:$F,$A102,Datos!$V:$V,AJ$1,Datos!$A:$A,$AN$1)</f>
        <v>0</v>
      </c>
      <c r="AK102" s="102">
        <f>SUMIFS(Datos!$S:$S,Datos!$F:$F,$A102,Datos!$V:$V,AK$1,Datos!$A:$A,$AN$1)</f>
        <v>0</v>
      </c>
      <c r="AL102" s="102">
        <f>SUMIFS(Datos!$S:$S,Datos!$F:$F,$A102,Datos!$V:$V,AL$1,Datos!$A:$A,$AN$1)</f>
        <v>0</v>
      </c>
      <c r="AM102" s="102">
        <f>SUMIFS(Datos!$S:$S,Datos!$F:$F,$A102,Datos!$V:$V,AM$1,Datos!$A:$A,$AN$1)</f>
        <v>0</v>
      </c>
      <c r="AN102" s="102">
        <f>SUMIFS(Datos!$S:$S,Datos!$A:$A,AN$1,Datos!$F:$F,$A102)</f>
        <v>0</v>
      </c>
      <c r="AO102" s="102">
        <f>SUMIFS(Datos!$S:$S,Datos!$F:$F,$A102,Datos!$C:$C,AO$1,Datos!$A:$A,$AN$1)</f>
        <v>0</v>
      </c>
      <c r="AP102" s="102">
        <f>SUMIFS(Datos!$S:$S,Datos!$F:$F,$A102,Datos!$C:$C,AP$1,Datos!$A:$A,$AN$1)</f>
        <v>0</v>
      </c>
      <c r="AQ102" s="102">
        <f>SUMIFS(Datos!$S:$S,Datos!$F:$F,$A102,Datos!$C:$C,AQ$1,Datos!$A:$A,$AN$1)</f>
        <v>0</v>
      </c>
      <c r="AR102" s="102">
        <f>SUMIFS(Datos!$S:$S,Datos!$F:$F,$A102,Datos!$C:$C,AR$1,Datos!$A:$A,$AN$1)</f>
        <v>0</v>
      </c>
      <c r="AT102" s="102">
        <f>SUMIFS(Datos!$M:$M,Datos!$A:$A,AN$1,Datos!$F:$F,$A102)</f>
        <v>0</v>
      </c>
      <c r="AU102" s="102">
        <f>SUMIFS(Datos!$R:$R,Datos!$A:$A,AN$1,Datos!$F:$F,$A102)</f>
        <v>0</v>
      </c>
      <c r="AW102" s="102">
        <f>SUMIFS(Datos!$M:$M,Datos!$F:$F,$A102,Datos!$A:$A,$AN$1,Datos!$C:$C,AO$1)</f>
        <v>0</v>
      </c>
      <c r="AX102" s="102">
        <f>SUMIFS(Datos!$M:$M,Datos!$F:$F,$A102,Datos!$A:$A,$AN$1,Datos!$C:$C,AP$1)</f>
        <v>0</v>
      </c>
      <c r="AY102" s="102">
        <f>SUMIFS(Datos!$M:$M,Datos!$F:$F,$A102,Datos!$A:$A,$AN$1,Datos!$C:$C,AQ$1)</f>
        <v>0</v>
      </c>
      <c r="AZ102" s="102">
        <f>SUMIFS(Datos!$M:$M,Datos!$F:$F,$A102,Datos!$A:$A,$AN$1,Datos!$C:$C,AR$1)</f>
        <v>0</v>
      </c>
      <c r="BA102" s="102"/>
      <c r="BB102" s="438">
        <f>SUMIFS(Datos!$R:$R,Datos!$F:$F,$A102,Datos!$A:$A,$AN$1,Datos!$C:$C,AO$1)</f>
        <v>0</v>
      </c>
      <c r="BC102" s="438">
        <f>SUMIFS(Datos!$R:$R,Datos!$F:$F,$A102,Datos!$A:$A,$AN$1,Datos!$C:$C,AP$1)</f>
        <v>0</v>
      </c>
      <c r="BD102" s="438">
        <f>SUMIFS(Datos!$R:$R,Datos!$F:$F,$A102,Datos!$A:$A,$AN$1,Datos!$C:$C,AQ$1)</f>
        <v>0</v>
      </c>
      <c r="BE102" s="438">
        <f>SUMIFS(Datos!$R:$R,Datos!$F:$F,$A102,Datos!$A:$A,$AN$1,Datos!$C:$C,AR$1)</f>
        <v>0</v>
      </c>
    </row>
    <row r="103" spans="1:57" x14ac:dyDescent="0.25">
      <c r="A103" s="36"/>
      <c r="B103" s="36"/>
      <c r="C103" s="36"/>
      <c r="D103" s="284"/>
      <c r="E103" s="36"/>
      <c r="F103" s="36"/>
      <c r="G103" s="408"/>
      <c r="H103" s="36"/>
      <c r="I103" s="36"/>
      <c r="J103" s="36"/>
      <c r="K103" s="36"/>
      <c r="M103" s="353">
        <f>SUMIFS(Datos!$S:$S,Datos!$F:$F,$A103,Datos!$V:$V,M$1,Datos!$A:$A,$Q$1)</f>
        <v>0</v>
      </c>
      <c r="N103" s="353">
        <f>SUMIFS(Datos!$S:$S,Datos!$F:$F,$A103,Datos!$V:$V,N$1,Datos!$A:$A,$Q$1)</f>
        <v>0</v>
      </c>
      <c r="O103" s="353">
        <f>SUMIFS(Datos!$S:$S,Datos!$F:$F,$A103,Datos!$V:$V,O$1,Datos!$A:$A,$Q$1)</f>
        <v>0</v>
      </c>
      <c r="P103" s="353">
        <f>SUMIFS(Datos!$S:$S,Datos!$F:$F,$A103,Datos!$V:$V,P$1,Datos!$A:$A,$Q$1)</f>
        <v>0</v>
      </c>
      <c r="Q103" s="353">
        <f>SUMIFS(Datos!$S:$S,Datos!$A:$A,Q$1,Datos!$F:$F,$A103)</f>
        <v>0</v>
      </c>
      <c r="R103" s="353">
        <f>SUMIFS(Datos!$S:$S,Datos!$F:$F,$A103,Datos!$C:$C,R$1,Datos!$A:$A,$Q$1)</f>
        <v>0</v>
      </c>
      <c r="S103" s="353">
        <f>SUMIFS(Datos!$S:$S,Datos!$F:$F,$A103,Datos!$C:$C,S$1,Datos!$A:$A,$Q$1)</f>
        <v>0</v>
      </c>
      <c r="T103" s="353">
        <f>SUMIFS(Datos!$S:$S,Datos!$F:$F,$A103,Datos!$C:$C,T$1,Datos!$A:$A,$Q$1)</f>
        <v>0</v>
      </c>
      <c r="U103" s="353">
        <f>SUMIFS(Datos!$S:$S,Datos!$F:$F,$A103,Datos!$C:$C,U$1,Datos!$A:$A,$Q$1)</f>
        <v>0</v>
      </c>
      <c r="V103" s="352"/>
      <c r="W103" s="353">
        <f>SUMIFS(Datos!M:M,Datos!A:A,Q$1,Datos!F:F,A103)</f>
        <v>0</v>
      </c>
      <c r="X103" s="444">
        <f>SUMIFS(Datos!R:R,Datos!A:A,Q$1,Datos!F:F,A103)</f>
        <v>0</v>
      </c>
      <c r="Y103" s="442"/>
      <c r="Z103" s="353">
        <f>SUMIFS(Datos!$M:$M,Datos!$F:$F,$A103,Datos!$A:$A,$Q$1,Datos!$C:$C,R$1)</f>
        <v>0</v>
      </c>
      <c r="AA103" s="353">
        <f>SUMIFS(Datos!$M:$M,Datos!$F:$F,$A103,Datos!$A:$A,$Q$1,Datos!$C:$C,S$1)</f>
        <v>0</v>
      </c>
      <c r="AB103" s="353">
        <f>SUMIFS(Datos!$M:$M,Datos!$F:$F,$A103,Datos!$A:$A,$Q$1,Datos!$C:$C,T$1)</f>
        <v>0</v>
      </c>
      <c r="AC103" s="353">
        <f>SUMIFS(Datos!$M:$M,Datos!$F:$F,$A103,Datos!$A:$A,$Q$1,Datos!$C:$C,U$1)</f>
        <v>0</v>
      </c>
      <c r="AD103" s="353"/>
      <c r="AE103" s="444">
        <f>SUMIFS(Datos!$R:$R,Datos!$F:$F,$A103,Datos!$A:$A,$Q$1,Datos!$C:$C,R$1)</f>
        <v>0</v>
      </c>
      <c r="AF103" s="444">
        <f>SUMIFS(Datos!$R:$R,Datos!$F:$F,$A103,Datos!$A:$A,$Q$1,Datos!$C:$C,S$1)</f>
        <v>0</v>
      </c>
      <c r="AG103" s="444">
        <f>SUMIFS(Datos!$R:$R,Datos!$F:$F,$A103,Datos!$A:$A,$Q$1,Datos!$C:$C,T$1)</f>
        <v>0</v>
      </c>
      <c r="AH103" s="444">
        <f>SUMIFS(Datos!$R:$R,Datos!$F:$F,$A103,Datos!$A:$A,$Q$1,Datos!$C:$C,U$1)</f>
        <v>0</v>
      </c>
      <c r="AI103" s="351"/>
      <c r="AJ103" s="102">
        <f>SUMIFS(Datos!$S:$S,Datos!$F:$F,$A103,Datos!$V:$V,AJ$1,Datos!$A:$A,$AN$1)</f>
        <v>0</v>
      </c>
      <c r="AK103" s="102">
        <f>SUMIFS(Datos!$S:$S,Datos!$F:$F,$A103,Datos!$V:$V,AK$1,Datos!$A:$A,$AN$1)</f>
        <v>0</v>
      </c>
      <c r="AL103" s="102">
        <f>SUMIFS(Datos!$S:$S,Datos!$F:$F,$A103,Datos!$V:$V,AL$1,Datos!$A:$A,$AN$1)</f>
        <v>0</v>
      </c>
      <c r="AM103" s="102">
        <f>SUMIFS(Datos!$S:$S,Datos!$F:$F,$A103,Datos!$V:$V,AM$1,Datos!$A:$A,$AN$1)</f>
        <v>0</v>
      </c>
      <c r="AN103" s="102">
        <f>SUMIFS(Datos!$S:$S,Datos!$A:$A,AN$1,Datos!$F:$F,$A103)</f>
        <v>0</v>
      </c>
      <c r="AO103" s="102">
        <f>SUMIFS(Datos!$S:$S,Datos!$F:$F,$A103,Datos!$C:$C,AO$1,Datos!$A:$A,$AN$1)</f>
        <v>0</v>
      </c>
      <c r="AP103" s="102">
        <f>SUMIFS(Datos!$S:$S,Datos!$F:$F,$A103,Datos!$C:$C,AP$1,Datos!$A:$A,$AN$1)</f>
        <v>0</v>
      </c>
      <c r="AQ103" s="102">
        <f>SUMIFS(Datos!$S:$S,Datos!$F:$F,$A103,Datos!$C:$C,AQ$1,Datos!$A:$A,$AN$1)</f>
        <v>0</v>
      </c>
      <c r="AR103" s="102">
        <f>SUMIFS(Datos!$S:$S,Datos!$F:$F,$A103,Datos!$C:$C,AR$1,Datos!$A:$A,$AN$1)</f>
        <v>0</v>
      </c>
      <c r="AT103" s="102">
        <f>SUMIFS(Datos!$M:$M,Datos!$A:$A,AN$1,Datos!$F:$F,$A103)</f>
        <v>0</v>
      </c>
      <c r="AU103" s="102">
        <f>SUMIFS(Datos!$R:$R,Datos!$A:$A,AN$1,Datos!$F:$F,$A103)</f>
        <v>0</v>
      </c>
      <c r="AW103" s="102">
        <f>SUMIFS(Datos!$M:$M,Datos!$F:$F,$A103,Datos!$A:$A,$AN$1,Datos!$C:$C,AO$1)</f>
        <v>0</v>
      </c>
      <c r="AX103" s="102">
        <f>SUMIFS(Datos!$M:$M,Datos!$F:$F,$A103,Datos!$A:$A,$AN$1,Datos!$C:$C,AP$1)</f>
        <v>0</v>
      </c>
      <c r="AY103" s="102">
        <f>SUMIFS(Datos!$M:$M,Datos!$F:$F,$A103,Datos!$A:$A,$AN$1,Datos!$C:$C,AQ$1)</f>
        <v>0</v>
      </c>
      <c r="AZ103" s="102">
        <f>SUMIFS(Datos!$M:$M,Datos!$F:$F,$A103,Datos!$A:$A,$AN$1,Datos!$C:$C,AR$1)</f>
        <v>0</v>
      </c>
      <c r="BA103" s="102"/>
      <c r="BB103" s="438">
        <f>SUMIFS(Datos!$R:$R,Datos!$F:$F,$A103,Datos!$A:$A,$AN$1,Datos!$C:$C,AO$1)</f>
        <v>0</v>
      </c>
      <c r="BC103" s="438">
        <f>SUMIFS(Datos!$R:$R,Datos!$F:$F,$A103,Datos!$A:$A,$AN$1,Datos!$C:$C,AP$1)</f>
        <v>0</v>
      </c>
      <c r="BD103" s="438">
        <f>SUMIFS(Datos!$R:$R,Datos!$F:$F,$A103,Datos!$A:$A,$AN$1,Datos!$C:$C,AQ$1)</f>
        <v>0</v>
      </c>
      <c r="BE103" s="438">
        <f>SUMIFS(Datos!$R:$R,Datos!$F:$F,$A103,Datos!$A:$A,$AN$1,Datos!$C:$C,AR$1)</f>
        <v>0</v>
      </c>
    </row>
    <row r="104" spans="1:57" x14ac:dyDescent="0.25">
      <c r="A104" s="36"/>
      <c r="B104" s="36"/>
      <c r="C104" s="36"/>
      <c r="D104" s="284"/>
      <c r="E104" s="36"/>
      <c r="F104" s="36"/>
      <c r="G104" s="408"/>
      <c r="H104" s="36"/>
      <c r="I104" s="36"/>
      <c r="J104" s="36"/>
      <c r="K104" s="36"/>
      <c r="M104" s="353">
        <f>SUMIFS(Datos!$S:$S,Datos!$F:$F,$A104,Datos!$V:$V,M$1,Datos!$A:$A,$Q$1)</f>
        <v>0</v>
      </c>
      <c r="N104" s="353">
        <f>SUMIFS(Datos!$S:$S,Datos!$F:$F,$A104,Datos!$V:$V,N$1,Datos!$A:$A,$Q$1)</f>
        <v>0</v>
      </c>
      <c r="O104" s="353">
        <f>SUMIFS(Datos!$S:$S,Datos!$F:$F,$A104,Datos!$V:$V,O$1,Datos!$A:$A,$Q$1)</f>
        <v>0</v>
      </c>
      <c r="P104" s="353">
        <f>SUMIFS(Datos!$S:$S,Datos!$F:$F,$A104,Datos!$V:$V,P$1,Datos!$A:$A,$Q$1)</f>
        <v>0</v>
      </c>
      <c r="Q104" s="353">
        <f>SUMIFS(Datos!$S:$S,Datos!$A:$A,Q$1,Datos!$F:$F,$A104)</f>
        <v>0</v>
      </c>
      <c r="R104" s="353">
        <f>SUMIFS(Datos!$S:$S,Datos!$F:$F,$A104,Datos!$C:$C,R$1,Datos!$A:$A,$Q$1)</f>
        <v>0</v>
      </c>
      <c r="S104" s="353">
        <f>SUMIFS(Datos!$S:$S,Datos!$F:$F,$A104,Datos!$C:$C,S$1,Datos!$A:$A,$Q$1)</f>
        <v>0</v>
      </c>
      <c r="T104" s="353">
        <f>SUMIFS(Datos!$S:$S,Datos!$F:$F,$A104,Datos!$C:$C,T$1,Datos!$A:$A,$Q$1)</f>
        <v>0</v>
      </c>
      <c r="U104" s="353">
        <f>SUMIFS(Datos!$S:$S,Datos!$F:$F,$A104,Datos!$C:$C,U$1,Datos!$A:$A,$Q$1)</f>
        <v>0</v>
      </c>
      <c r="V104" s="352"/>
      <c r="W104" s="353">
        <f>SUMIFS(Datos!M:M,Datos!A:A,Q$1,Datos!F:F,A104)</f>
        <v>0</v>
      </c>
      <c r="X104" s="444">
        <f>SUMIFS(Datos!R:R,Datos!A:A,Q$1,Datos!F:F,A104)</f>
        <v>0</v>
      </c>
      <c r="Y104" s="442"/>
      <c r="Z104" s="353">
        <f>SUMIFS(Datos!$M:$M,Datos!$F:$F,$A104,Datos!$A:$A,$Q$1,Datos!$C:$C,R$1)</f>
        <v>0</v>
      </c>
      <c r="AA104" s="353">
        <f>SUMIFS(Datos!$M:$M,Datos!$F:$F,$A104,Datos!$A:$A,$Q$1,Datos!$C:$C,S$1)</f>
        <v>0</v>
      </c>
      <c r="AB104" s="353">
        <f>SUMIFS(Datos!$M:$M,Datos!$F:$F,$A104,Datos!$A:$A,$Q$1,Datos!$C:$C,T$1)</f>
        <v>0</v>
      </c>
      <c r="AC104" s="353">
        <f>SUMIFS(Datos!$M:$M,Datos!$F:$F,$A104,Datos!$A:$A,$Q$1,Datos!$C:$C,U$1)</f>
        <v>0</v>
      </c>
      <c r="AD104" s="353"/>
      <c r="AE104" s="444">
        <f>SUMIFS(Datos!$R:$R,Datos!$F:$F,$A104,Datos!$A:$A,$Q$1,Datos!$C:$C,R$1)</f>
        <v>0</v>
      </c>
      <c r="AF104" s="444">
        <f>SUMIFS(Datos!$R:$R,Datos!$F:$F,$A104,Datos!$A:$A,$Q$1,Datos!$C:$C,S$1)</f>
        <v>0</v>
      </c>
      <c r="AG104" s="444">
        <f>SUMIFS(Datos!$R:$R,Datos!$F:$F,$A104,Datos!$A:$A,$Q$1,Datos!$C:$C,T$1)</f>
        <v>0</v>
      </c>
      <c r="AH104" s="444">
        <f>SUMIFS(Datos!$R:$R,Datos!$F:$F,$A104,Datos!$A:$A,$Q$1,Datos!$C:$C,U$1)</f>
        <v>0</v>
      </c>
      <c r="AI104" s="351"/>
      <c r="AJ104" s="102">
        <f>SUMIFS(Datos!$S:$S,Datos!$F:$F,$A104,Datos!$V:$V,AJ$1,Datos!$A:$A,$AN$1)</f>
        <v>0</v>
      </c>
      <c r="AK104" s="102">
        <f>SUMIFS(Datos!$S:$S,Datos!$F:$F,$A104,Datos!$V:$V,AK$1,Datos!$A:$A,$AN$1)</f>
        <v>0</v>
      </c>
      <c r="AL104" s="102">
        <f>SUMIFS(Datos!$S:$S,Datos!$F:$F,$A104,Datos!$V:$V,AL$1,Datos!$A:$A,$AN$1)</f>
        <v>0</v>
      </c>
      <c r="AM104" s="102">
        <f>SUMIFS(Datos!$S:$S,Datos!$F:$F,$A104,Datos!$V:$V,AM$1,Datos!$A:$A,$AN$1)</f>
        <v>0</v>
      </c>
      <c r="AN104" s="102">
        <f>SUMIFS(Datos!$S:$S,Datos!$A:$A,AN$1,Datos!$F:$F,$A104)</f>
        <v>0</v>
      </c>
      <c r="AO104" s="102">
        <f>SUMIFS(Datos!$S:$S,Datos!$F:$F,$A104,Datos!$C:$C,AO$1,Datos!$A:$A,$AN$1)</f>
        <v>0</v>
      </c>
      <c r="AP104" s="102">
        <f>SUMIFS(Datos!$S:$S,Datos!$F:$F,$A104,Datos!$C:$C,AP$1,Datos!$A:$A,$AN$1)</f>
        <v>0</v>
      </c>
      <c r="AQ104" s="102">
        <f>SUMIFS(Datos!$S:$S,Datos!$F:$F,$A104,Datos!$C:$C,AQ$1,Datos!$A:$A,$AN$1)</f>
        <v>0</v>
      </c>
      <c r="AR104" s="102">
        <f>SUMIFS(Datos!$S:$S,Datos!$F:$F,$A104,Datos!$C:$C,AR$1,Datos!$A:$A,$AN$1)</f>
        <v>0</v>
      </c>
      <c r="AT104" s="102">
        <f>SUMIFS(Datos!$M:$M,Datos!$A:$A,AN$1,Datos!$F:$F,$A104)</f>
        <v>0</v>
      </c>
      <c r="AU104" s="102">
        <f>SUMIFS(Datos!$R:$R,Datos!$A:$A,AN$1,Datos!$F:$F,$A104)</f>
        <v>0</v>
      </c>
      <c r="AW104" s="102">
        <f>SUMIFS(Datos!$M:$M,Datos!$F:$F,$A104,Datos!$A:$A,$AN$1,Datos!$C:$C,AO$1)</f>
        <v>0</v>
      </c>
      <c r="AX104" s="102">
        <f>SUMIFS(Datos!$M:$M,Datos!$F:$F,$A104,Datos!$A:$A,$AN$1,Datos!$C:$C,AP$1)</f>
        <v>0</v>
      </c>
      <c r="AY104" s="102">
        <f>SUMIFS(Datos!$M:$M,Datos!$F:$F,$A104,Datos!$A:$A,$AN$1,Datos!$C:$C,AQ$1)</f>
        <v>0</v>
      </c>
      <c r="AZ104" s="102">
        <f>SUMIFS(Datos!$M:$M,Datos!$F:$F,$A104,Datos!$A:$A,$AN$1,Datos!$C:$C,AR$1)</f>
        <v>0</v>
      </c>
      <c r="BA104" s="102"/>
      <c r="BB104" s="438">
        <f>SUMIFS(Datos!$R:$R,Datos!$F:$F,$A104,Datos!$A:$A,$AN$1,Datos!$C:$C,AO$1)</f>
        <v>0</v>
      </c>
      <c r="BC104" s="438">
        <f>SUMIFS(Datos!$R:$R,Datos!$F:$F,$A104,Datos!$A:$A,$AN$1,Datos!$C:$C,AP$1)</f>
        <v>0</v>
      </c>
      <c r="BD104" s="438">
        <f>SUMIFS(Datos!$R:$R,Datos!$F:$F,$A104,Datos!$A:$A,$AN$1,Datos!$C:$C,AQ$1)</f>
        <v>0</v>
      </c>
      <c r="BE104" s="438">
        <f>SUMIFS(Datos!$R:$R,Datos!$F:$F,$A104,Datos!$A:$A,$AN$1,Datos!$C:$C,AR$1)</f>
        <v>0</v>
      </c>
    </row>
    <row r="105" spans="1:57" x14ac:dyDescent="0.25">
      <c r="A105" s="36"/>
      <c r="B105" s="36"/>
      <c r="C105" s="36"/>
      <c r="D105" s="284"/>
      <c r="E105" s="36"/>
      <c r="F105" s="36"/>
      <c r="G105" s="408"/>
      <c r="H105" s="36"/>
      <c r="I105" s="36"/>
      <c r="J105" s="36"/>
      <c r="K105" s="36"/>
      <c r="M105" s="353">
        <f>SUMIFS(Datos!$S:$S,Datos!$F:$F,$A105,Datos!$V:$V,M$1,Datos!$A:$A,$Q$1)</f>
        <v>0</v>
      </c>
      <c r="N105" s="353">
        <f>SUMIFS(Datos!$S:$S,Datos!$F:$F,$A105,Datos!$V:$V,N$1,Datos!$A:$A,$Q$1)</f>
        <v>0</v>
      </c>
      <c r="O105" s="353">
        <f>SUMIFS(Datos!$S:$S,Datos!$F:$F,$A105,Datos!$V:$V,O$1,Datos!$A:$A,$Q$1)</f>
        <v>0</v>
      </c>
      <c r="P105" s="353">
        <f>SUMIFS(Datos!$S:$S,Datos!$F:$F,$A105,Datos!$V:$V,P$1,Datos!$A:$A,$Q$1)</f>
        <v>0</v>
      </c>
      <c r="Q105" s="353">
        <f>SUMIFS(Datos!$S:$S,Datos!$A:$A,Q$1,Datos!$F:$F,$A105)</f>
        <v>0</v>
      </c>
      <c r="R105" s="353">
        <f>SUMIFS(Datos!$S:$S,Datos!$F:$F,$A105,Datos!$C:$C,R$1,Datos!$A:$A,$Q$1)</f>
        <v>0</v>
      </c>
      <c r="S105" s="353">
        <f>SUMIFS(Datos!$S:$S,Datos!$F:$F,$A105,Datos!$C:$C,S$1,Datos!$A:$A,$Q$1)</f>
        <v>0</v>
      </c>
      <c r="T105" s="353">
        <f>SUMIFS(Datos!$S:$S,Datos!$F:$F,$A105,Datos!$C:$C,T$1,Datos!$A:$A,$Q$1)</f>
        <v>0</v>
      </c>
      <c r="U105" s="353">
        <f>SUMIFS(Datos!$S:$S,Datos!$F:$F,$A105,Datos!$C:$C,U$1,Datos!$A:$A,$Q$1)</f>
        <v>0</v>
      </c>
      <c r="V105" s="352"/>
      <c r="W105" s="353">
        <f>SUMIFS(Datos!M:M,Datos!A:A,Q$1,Datos!F:F,A105)</f>
        <v>0</v>
      </c>
      <c r="X105" s="444">
        <f>SUMIFS(Datos!R:R,Datos!A:A,Q$1,Datos!F:F,A105)</f>
        <v>0</v>
      </c>
      <c r="Y105" s="442"/>
      <c r="Z105" s="353">
        <f>SUMIFS(Datos!$M:$M,Datos!$F:$F,$A105,Datos!$A:$A,$Q$1,Datos!$C:$C,R$1)</f>
        <v>0</v>
      </c>
      <c r="AA105" s="353">
        <f>SUMIFS(Datos!$M:$M,Datos!$F:$F,$A105,Datos!$A:$A,$Q$1,Datos!$C:$C,S$1)</f>
        <v>0</v>
      </c>
      <c r="AB105" s="353">
        <f>SUMIFS(Datos!$M:$M,Datos!$F:$F,$A105,Datos!$A:$A,$Q$1,Datos!$C:$C,T$1)</f>
        <v>0</v>
      </c>
      <c r="AC105" s="353">
        <f>SUMIFS(Datos!$M:$M,Datos!$F:$F,$A105,Datos!$A:$A,$Q$1,Datos!$C:$C,U$1)</f>
        <v>0</v>
      </c>
      <c r="AD105" s="353"/>
      <c r="AE105" s="444">
        <f>SUMIFS(Datos!$R:$R,Datos!$F:$F,$A105,Datos!$A:$A,$Q$1,Datos!$C:$C,R$1)</f>
        <v>0</v>
      </c>
      <c r="AF105" s="444">
        <f>SUMIFS(Datos!$R:$R,Datos!$F:$F,$A105,Datos!$A:$A,$Q$1,Datos!$C:$C,S$1)</f>
        <v>0</v>
      </c>
      <c r="AG105" s="444">
        <f>SUMIFS(Datos!$R:$R,Datos!$F:$F,$A105,Datos!$A:$A,$Q$1,Datos!$C:$C,T$1)</f>
        <v>0</v>
      </c>
      <c r="AH105" s="444">
        <f>SUMIFS(Datos!$R:$R,Datos!$F:$F,$A105,Datos!$A:$A,$Q$1,Datos!$C:$C,U$1)</f>
        <v>0</v>
      </c>
      <c r="AI105" s="351"/>
      <c r="AJ105" s="102">
        <f>SUMIFS(Datos!$S:$S,Datos!$F:$F,$A105,Datos!$V:$V,AJ$1,Datos!$A:$A,$AN$1)</f>
        <v>0</v>
      </c>
      <c r="AK105" s="102">
        <f>SUMIFS(Datos!$S:$S,Datos!$F:$F,$A105,Datos!$V:$V,AK$1,Datos!$A:$A,$AN$1)</f>
        <v>0</v>
      </c>
      <c r="AL105" s="102">
        <f>SUMIFS(Datos!$S:$S,Datos!$F:$F,$A105,Datos!$V:$V,AL$1,Datos!$A:$A,$AN$1)</f>
        <v>0</v>
      </c>
      <c r="AM105" s="102">
        <f>SUMIFS(Datos!$S:$S,Datos!$F:$F,$A105,Datos!$V:$V,AM$1,Datos!$A:$A,$AN$1)</f>
        <v>0</v>
      </c>
      <c r="AN105" s="102">
        <f>SUMIFS(Datos!$S:$S,Datos!$A:$A,AN$1,Datos!$F:$F,$A105)</f>
        <v>0</v>
      </c>
      <c r="AO105" s="102">
        <f>SUMIFS(Datos!$S:$S,Datos!$F:$F,$A105,Datos!$C:$C,AO$1,Datos!$A:$A,$AN$1)</f>
        <v>0</v>
      </c>
      <c r="AP105" s="102">
        <f>SUMIFS(Datos!$S:$S,Datos!$F:$F,$A105,Datos!$C:$C,AP$1,Datos!$A:$A,$AN$1)</f>
        <v>0</v>
      </c>
      <c r="AQ105" s="102">
        <f>SUMIFS(Datos!$S:$S,Datos!$F:$F,$A105,Datos!$C:$C,AQ$1,Datos!$A:$A,$AN$1)</f>
        <v>0</v>
      </c>
      <c r="AR105" s="102">
        <f>SUMIFS(Datos!$S:$S,Datos!$F:$F,$A105,Datos!$C:$C,AR$1,Datos!$A:$A,$AN$1)</f>
        <v>0</v>
      </c>
      <c r="AT105" s="102">
        <f>SUMIFS(Datos!$M:$M,Datos!$A:$A,AN$1,Datos!$F:$F,$A105)</f>
        <v>0</v>
      </c>
      <c r="AU105" s="102">
        <f>SUMIFS(Datos!$R:$R,Datos!$A:$A,AN$1,Datos!$F:$F,$A105)</f>
        <v>0</v>
      </c>
      <c r="AW105" s="102">
        <f>SUMIFS(Datos!$M:$M,Datos!$F:$F,$A105,Datos!$A:$A,$AN$1,Datos!$C:$C,AO$1)</f>
        <v>0</v>
      </c>
      <c r="AX105" s="102">
        <f>SUMIFS(Datos!$M:$M,Datos!$F:$F,$A105,Datos!$A:$A,$AN$1,Datos!$C:$C,AP$1)</f>
        <v>0</v>
      </c>
      <c r="AY105" s="102">
        <f>SUMIFS(Datos!$M:$M,Datos!$F:$F,$A105,Datos!$A:$A,$AN$1,Datos!$C:$C,AQ$1)</f>
        <v>0</v>
      </c>
      <c r="AZ105" s="102">
        <f>SUMIFS(Datos!$M:$M,Datos!$F:$F,$A105,Datos!$A:$A,$AN$1,Datos!$C:$C,AR$1)</f>
        <v>0</v>
      </c>
      <c r="BA105" s="102"/>
      <c r="BB105" s="438">
        <f>SUMIFS(Datos!$R:$R,Datos!$F:$F,$A105,Datos!$A:$A,$AN$1,Datos!$C:$C,AO$1)</f>
        <v>0</v>
      </c>
      <c r="BC105" s="438">
        <f>SUMIFS(Datos!$R:$R,Datos!$F:$F,$A105,Datos!$A:$A,$AN$1,Datos!$C:$C,AP$1)</f>
        <v>0</v>
      </c>
      <c r="BD105" s="438">
        <f>SUMIFS(Datos!$R:$R,Datos!$F:$F,$A105,Datos!$A:$A,$AN$1,Datos!$C:$C,AQ$1)</f>
        <v>0</v>
      </c>
      <c r="BE105" s="438">
        <f>SUMIFS(Datos!$R:$R,Datos!$F:$F,$A105,Datos!$A:$A,$AN$1,Datos!$C:$C,AR$1)</f>
        <v>0</v>
      </c>
    </row>
    <row r="106" spans="1:57" x14ac:dyDescent="0.25">
      <c r="A106" s="36"/>
      <c r="B106" s="36"/>
      <c r="C106" s="36"/>
      <c r="D106" s="284"/>
      <c r="E106" s="36"/>
      <c r="F106" s="36"/>
      <c r="G106" s="408"/>
      <c r="H106" s="36"/>
      <c r="I106" s="36"/>
      <c r="J106" s="36"/>
      <c r="K106" s="36"/>
      <c r="M106" s="353">
        <f>SUMIFS(Datos!$S:$S,Datos!$F:$F,$A106,Datos!$V:$V,M$1,Datos!$A:$A,$Q$1)</f>
        <v>0</v>
      </c>
      <c r="N106" s="353">
        <f>SUMIFS(Datos!$S:$S,Datos!$F:$F,$A106,Datos!$V:$V,N$1,Datos!$A:$A,$Q$1)</f>
        <v>0</v>
      </c>
      <c r="O106" s="353">
        <f>SUMIFS(Datos!$S:$S,Datos!$F:$F,$A106,Datos!$V:$V,O$1,Datos!$A:$A,$Q$1)</f>
        <v>0</v>
      </c>
      <c r="P106" s="353">
        <f>SUMIFS(Datos!$S:$S,Datos!$F:$F,$A106,Datos!$V:$V,P$1,Datos!$A:$A,$Q$1)</f>
        <v>0</v>
      </c>
      <c r="Q106" s="353">
        <f>SUMIFS(Datos!$S:$S,Datos!$A:$A,Q$1,Datos!$F:$F,$A106)</f>
        <v>0</v>
      </c>
      <c r="R106" s="353">
        <f>SUMIFS(Datos!$S:$S,Datos!$F:$F,$A106,Datos!$C:$C,R$1,Datos!$A:$A,$Q$1)</f>
        <v>0</v>
      </c>
      <c r="S106" s="353">
        <f>SUMIFS(Datos!$S:$S,Datos!$F:$F,$A106,Datos!$C:$C,S$1,Datos!$A:$A,$Q$1)</f>
        <v>0</v>
      </c>
      <c r="T106" s="353">
        <f>SUMIFS(Datos!$S:$S,Datos!$F:$F,$A106,Datos!$C:$C,T$1,Datos!$A:$A,$Q$1)</f>
        <v>0</v>
      </c>
      <c r="U106" s="353">
        <f>SUMIFS(Datos!$S:$S,Datos!$F:$F,$A106,Datos!$C:$C,U$1,Datos!$A:$A,$Q$1)</f>
        <v>0</v>
      </c>
      <c r="V106" s="352"/>
      <c r="W106" s="353">
        <f>SUMIFS(Datos!M:M,Datos!A:A,Q$1,Datos!F:F,A106)</f>
        <v>0</v>
      </c>
      <c r="X106" s="444">
        <f>SUMIFS(Datos!R:R,Datos!A:A,Q$1,Datos!F:F,A106)</f>
        <v>0</v>
      </c>
      <c r="Y106" s="442"/>
      <c r="Z106" s="353">
        <f>SUMIFS(Datos!$M:$M,Datos!$F:$F,$A106,Datos!$A:$A,$Q$1,Datos!$C:$C,R$1)</f>
        <v>0</v>
      </c>
      <c r="AA106" s="353">
        <f>SUMIFS(Datos!$M:$M,Datos!$F:$F,$A106,Datos!$A:$A,$Q$1,Datos!$C:$C,S$1)</f>
        <v>0</v>
      </c>
      <c r="AB106" s="353">
        <f>SUMIFS(Datos!$M:$M,Datos!$F:$F,$A106,Datos!$A:$A,$Q$1,Datos!$C:$C,T$1)</f>
        <v>0</v>
      </c>
      <c r="AC106" s="353">
        <f>SUMIFS(Datos!$M:$M,Datos!$F:$F,$A106,Datos!$A:$A,$Q$1,Datos!$C:$C,U$1)</f>
        <v>0</v>
      </c>
      <c r="AD106" s="353"/>
      <c r="AE106" s="444">
        <f>SUMIFS(Datos!$R:$R,Datos!$F:$F,$A106,Datos!$A:$A,$Q$1,Datos!$C:$C,R$1)</f>
        <v>0</v>
      </c>
      <c r="AF106" s="444">
        <f>SUMIFS(Datos!$R:$R,Datos!$F:$F,$A106,Datos!$A:$A,$Q$1,Datos!$C:$C,S$1)</f>
        <v>0</v>
      </c>
      <c r="AG106" s="444">
        <f>SUMIFS(Datos!$R:$R,Datos!$F:$F,$A106,Datos!$A:$A,$Q$1,Datos!$C:$C,T$1)</f>
        <v>0</v>
      </c>
      <c r="AH106" s="444">
        <f>SUMIFS(Datos!$R:$R,Datos!$F:$F,$A106,Datos!$A:$A,$Q$1,Datos!$C:$C,U$1)</f>
        <v>0</v>
      </c>
      <c r="AI106" s="351"/>
      <c r="AJ106" s="102">
        <f>SUMIFS(Datos!$S:$S,Datos!$F:$F,$A106,Datos!$V:$V,AJ$1,Datos!$A:$A,$AN$1)</f>
        <v>0</v>
      </c>
      <c r="AK106" s="102">
        <f>SUMIFS(Datos!$S:$S,Datos!$F:$F,$A106,Datos!$V:$V,AK$1,Datos!$A:$A,$AN$1)</f>
        <v>0</v>
      </c>
      <c r="AL106" s="102">
        <f>SUMIFS(Datos!$S:$S,Datos!$F:$F,$A106,Datos!$V:$V,AL$1,Datos!$A:$A,$AN$1)</f>
        <v>0</v>
      </c>
      <c r="AM106" s="102">
        <f>SUMIFS(Datos!$S:$S,Datos!$F:$F,$A106,Datos!$V:$V,AM$1,Datos!$A:$A,$AN$1)</f>
        <v>0</v>
      </c>
      <c r="AN106" s="102">
        <f>SUMIFS(Datos!$S:$S,Datos!$A:$A,AN$1,Datos!$F:$F,$A106)</f>
        <v>0</v>
      </c>
      <c r="AO106" s="102">
        <f>SUMIFS(Datos!$S:$S,Datos!$F:$F,$A106,Datos!$C:$C,AO$1,Datos!$A:$A,$AN$1)</f>
        <v>0</v>
      </c>
      <c r="AP106" s="102">
        <f>SUMIFS(Datos!$S:$S,Datos!$F:$F,$A106,Datos!$C:$C,AP$1,Datos!$A:$A,$AN$1)</f>
        <v>0</v>
      </c>
      <c r="AQ106" s="102">
        <f>SUMIFS(Datos!$S:$S,Datos!$F:$F,$A106,Datos!$C:$C,AQ$1,Datos!$A:$A,$AN$1)</f>
        <v>0</v>
      </c>
      <c r="AR106" s="102">
        <f>SUMIFS(Datos!$S:$S,Datos!$F:$F,$A106,Datos!$C:$C,AR$1,Datos!$A:$A,$AN$1)</f>
        <v>0</v>
      </c>
      <c r="AT106" s="102">
        <f>SUMIFS(Datos!$M:$M,Datos!$A:$A,AN$1,Datos!$F:$F,$A106)</f>
        <v>0</v>
      </c>
      <c r="AU106" s="102">
        <f>SUMIFS(Datos!$R:$R,Datos!$A:$A,AN$1,Datos!$F:$F,$A106)</f>
        <v>0</v>
      </c>
      <c r="AW106" s="102">
        <f>SUMIFS(Datos!$M:$M,Datos!$F:$F,$A106,Datos!$A:$A,$AN$1,Datos!$C:$C,AO$1)</f>
        <v>0</v>
      </c>
      <c r="AX106" s="102">
        <f>SUMIFS(Datos!$M:$M,Datos!$F:$F,$A106,Datos!$A:$A,$AN$1,Datos!$C:$C,AP$1)</f>
        <v>0</v>
      </c>
      <c r="AY106" s="102">
        <f>SUMIFS(Datos!$M:$M,Datos!$F:$F,$A106,Datos!$A:$A,$AN$1,Datos!$C:$C,AQ$1)</f>
        <v>0</v>
      </c>
      <c r="AZ106" s="102">
        <f>SUMIFS(Datos!$M:$M,Datos!$F:$F,$A106,Datos!$A:$A,$AN$1,Datos!$C:$C,AR$1)</f>
        <v>0</v>
      </c>
      <c r="BA106" s="102"/>
      <c r="BB106" s="438">
        <f>SUMIFS(Datos!$R:$R,Datos!$F:$F,$A106,Datos!$A:$A,$AN$1,Datos!$C:$C,AO$1)</f>
        <v>0</v>
      </c>
      <c r="BC106" s="438">
        <f>SUMIFS(Datos!$R:$R,Datos!$F:$F,$A106,Datos!$A:$A,$AN$1,Datos!$C:$C,AP$1)</f>
        <v>0</v>
      </c>
      <c r="BD106" s="438">
        <f>SUMIFS(Datos!$R:$R,Datos!$F:$F,$A106,Datos!$A:$A,$AN$1,Datos!$C:$C,AQ$1)</f>
        <v>0</v>
      </c>
      <c r="BE106" s="438">
        <f>SUMIFS(Datos!$R:$R,Datos!$F:$F,$A106,Datos!$A:$A,$AN$1,Datos!$C:$C,AR$1)</f>
        <v>0</v>
      </c>
    </row>
    <row r="107" spans="1:57" x14ac:dyDescent="0.25">
      <c r="A107" s="36"/>
      <c r="B107" s="36"/>
      <c r="C107" s="36"/>
      <c r="D107" s="284"/>
      <c r="E107" s="36"/>
      <c r="F107" s="36"/>
      <c r="G107" s="408"/>
      <c r="H107" s="36"/>
      <c r="I107" s="36"/>
      <c r="J107" s="36"/>
      <c r="K107" s="36"/>
      <c r="M107" s="353">
        <f>SUMIFS(Datos!$S:$S,Datos!$F:$F,$A107,Datos!$V:$V,M$1,Datos!$A:$A,$Q$1)</f>
        <v>0</v>
      </c>
      <c r="N107" s="353">
        <f>SUMIFS(Datos!$S:$S,Datos!$F:$F,$A107,Datos!$V:$V,N$1,Datos!$A:$A,$Q$1)</f>
        <v>0</v>
      </c>
      <c r="O107" s="353">
        <f>SUMIFS(Datos!$S:$S,Datos!$F:$F,$A107,Datos!$V:$V,O$1,Datos!$A:$A,$Q$1)</f>
        <v>0</v>
      </c>
      <c r="P107" s="353">
        <f>SUMIFS(Datos!$S:$S,Datos!$F:$F,$A107,Datos!$V:$V,P$1,Datos!$A:$A,$Q$1)</f>
        <v>0</v>
      </c>
      <c r="Q107" s="353">
        <f>SUMIFS(Datos!$S:$S,Datos!$A:$A,Q$1,Datos!$F:$F,$A107)</f>
        <v>0</v>
      </c>
      <c r="R107" s="353">
        <f>SUMIFS(Datos!$S:$S,Datos!$F:$F,$A107,Datos!$C:$C,R$1,Datos!$A:$A,$Q$1)</f>
        <v>0</v>
      </c>
      <c r="S107" s="353">
        <f>SUMIFS(Datos!$S:$S,Datos!$F:$F,$A107,Datos!$C:$C,S$1,Datos!$A:$A,$Q$1)</f>
        <v>0</v>
      </c>
      <c r="T107" s="353">
        <f>SUMIFS(Datos!$S:$S,Datos!$F:$F,$A107,Datos!$C:$C,T$1,Datos!$A:$A,$Q$1)</f>
        <v>0</v>
      </c>
      <c r="U107" s="353">
        <f>SUMIFS(Datos!$S:$S,Datos!$F:$F,$A107,Datos!$C:$C,U$1,Datos!$A:$A,$Q$1)</f>
        <v>0</v>
      </c>
      <c r="V107" s="352"/>
      <c r="W107" s="353">
        <f>SUMIFS(Datos!M:M,Datos!A:A,Q$1,Datos!F:F,A107)</f>
        <v>0</v>
      </c>
      <c r="X107" s="444">
        <f>SUMIFS(Datos!R:R,Datos!A:A,Q$1,Datos!F:F,A107)</f>
        <v>0</v>
      </c>
      <c r="Y107" s="442"/>
      <c r="Z107" s="353">
        <f>SUMIFS(Datos!$M:$M,Datos!$F:$F,$A107,Datos!$A:$A,$Q$1,Datos!$C:$C,R$1)</f>
        <v>0</v>
      </c>
      <c r="AA107" s="353">
        <f>SUMIFS(Datos!$M:$M,Datos!$F:$F,$A107,Datos!$A:$A,$Q$1,Datos!$C:$C,S$1)</f>
        <v>0</v>
      </c>
      <c r="AB107" s="353">
        <f>SUMIFS(Datos!$M:$M,Datos!$F:$F,$A107,Datos!$A:$A,$Q$1,Datos!$C:$C,T$1)</f>
        <v>0</v>
      </c>
      <c r="AC107" s="353">
        <f>SUMIFS(Datos!$M:$M,Datos!$F:$F,$A107,Datos!$A:$A,$Q$1,Datos!$C:$C,U$1)</f>
        <v>0</v>
      </c>
      <c r="AD107" s="353"/>
      <c r="AE107" s="444">
        <f>SUMIFS(Datos!$R:$R,Datos!$F:$F,$A107,Datos!$A:$A,$Q$1,Datos!$C:$C,R$1)</f>
        <v>0</v>
      </c>
      <c r="AF107" s="444">
        <f>SUMIFS(Datos!$R:$R,Datos!$F:$F,$A107,Datos!$A:$A,$Q$1,Datos!$C:$C,S$1)</f>
        <v>0</v>
      </c>
      <c r="AG107" s="444">
        <f>SUMIFS(Datos!$R:$R,Datos!$F:$F,$A107,Datos!$A:$A,$Q$1,Datos!$C:$C,T$1)</f>
        <v>0</v>
      </c>
      <c r="AH107" s="444">
        <f>SUMIFS(Datos!$R:$R,Datos!$F:$F,$A107,Datos!$A:$A,$Q$1,Datos!$C:$C,U$1)</f>
        <v>0</v>
      </c>
      <c r="AI107" s="351"/>
      <c r="AJ107" s="102">
        <f>SUMIFS(Datos!$S:$S,Datos!$F:$F,$A107,Datos!$V:$V,AJ$1,Datos!$A:$A,$AN$1)</f>
        <v>0</v>
      </c>
      <c r="AK107" s="102">
        <f>SUMIFS(Datos!$S:$S,Datos!$F:$F,$A107,Datos!$V:$V,AK$1,Datos!$A:$A,$AN$1)</f>
        <v>0</v>
      </c>
      <c r="AL107" s="102">
        <f>SUMIFS(Datos!$S:$S,Datos!$F:$F,$A107,Datos!$V:$V,AL$1,Datos!$A:$A,$AN$1)</f>
        <v>0</v>
      </c>
      <c r="AM107" s="102">
        <f>SUMIFS(Datos!$S:$S,Datos!$F:$F,$A107,Datos!$V:$V,AM$1,Datos!$A:$A,$AN$1)</f>
        <v>0</v>
      </c>
      <c r="AN107" s="102">
        <f>SUMIFS(Datos!$S:$S,Datos!$A:$A,AN$1,Datos!$F:$F,$A107)</f>
        <v>0</v>
      </c>
      <c r="AO107" s="102">
        <f>SUMIFS(Datos!$S:$S,Datos!$F:$F,$A107,Datos!$C:$C,AO$1,Datos!$A:$A,$AN$1)</f>
        <v>0</v>
      </c>
      <c r="AP107" s="102">
        <f>SUMIFS(Datos!$S:$S,Datos!$F:$F,$A107,Datos!$C:$C,AP$1,Datos!$A:$A,$AN$1)</f>
        <v>0</v>
      </c>
      <c r="AQ107" s="102">
        <f>SUMIFS(Datos!$S:$S,Datos!$F:$F,$A107,Datos!$C:$C,AQ$1,Datos!$A:$A,$AN$1)</f>
        <v>0</v>
      </c>
      <c r="AR107" s="102">
        <f>SUMIFS(Datos!$S:$S,Datos!$F:$F,$A107,Datos!$C:$C,AR$1,Datos!$A:$A,$AN$1)</f>
        <v>0</v>
      </c>
      <c r="AT107" s="102">
        <f>SUMIFS(Datos!$M:$M,Datos!$A:$A,AN$1,Datos!$F:$F,$A107)</f>
        <v>0</v>
      </c>
      <c r="AU107" s="102">
        <f>SUMIFS(Datos!$R:$R,Datos!$A:$A,AN$1,Datos!$F:$F,$A107)</f>
        <v>0</v>
      </c>
      <c r="AW107" s="102">
        <f>SUMIFS(Datos!$M:$M,Datos!$F:$F,$A107,Datos!$A:$A,$AN$1,Datos!$C:$C,AO$1)</f>
        <v>0</v>
      </c>
      <c r="AX107" s="102">
        <f>SUMIFS(Datos!$M:$M,Datos!$F:$F,$A107,Datos!$A:$A,$AN$1,Datos!$C:$C,AP$1)</f>
        <v>0</v>
      </c>
      <c r="AY107" s="102">
        <f>SUMIFS(Datos!$M:$M,Datos!$F:$F,$A107,Datos!$A:$A,$AN$1,Datos!$C:$C,AQ$1)</f>
        <v>0</v>
      </c>
      <c r="AZ107" s="102">
        <f>SUMIFS(Datos!$M:$M,Datos!$F:$F,$A107,Datos!$A:$A,$AN$1,Datos!$C:$C,AR$1)</f>
        <v>0</v>
      </c>
      <c r="BA107" s="102"/>
      <c r="BB107" s="438">
        <f>SUMIFS(Datos!$R:$R,Datos!$F:$F,$A107,Datos!$A:$A,$AN$1,Datos!$C:$C,AO$1)</f>
        <v>0</v>
      </c>
      <c r="BC107" s="438">
        <f>SUMIFS(Datos!$R:$R,Datos!$F:$F,$A107,Datos!$A:$A,$AN$1,Datos!$C:$C,AP$1)</f>
        <v>0</v>
      </c>
      <c r="BD107" s="438">
        <f>SUMIFS(Datos!$R:$R,Datos!$F:$F,$A107,Datos!$A:$A,$AN$1,Datos!$C:$C,AQ$1)</f>
        <v>0</v>
      </c>
      <c r="BE107" s="438">
        <f>SUMIFS(Datos!$R:$R,Datos!$F:$F,$A107,Datos!$A:$A,$AN$1,Datos!$C:$C,AR$1)</f>
        <v>0</v>
      </c>
    </row>
    <row r="108" spans="1:57" x14ac:dyDescent="0.25">
      <c r="A108" s="36"/>
      <c r="B108" s="36"/>
      <c r="C108" s="36"/>
      <c r="D108" s="284"/>
      <c r="E108" s="36"/>
      <c r="F108" s="36"/>
      <c r="G108" s="408"/>
      <c r="H108" s="36"/>
      <c r="I108" s="36"/>
      <c r="J108" s="36"/>
      <c r="K108" s="36"/>
      <c r="M108" s="353">
        <f>SUMIFS(Datos!$S:$S,Datos!$F:$F,$A108,Datos!$V:$V,M$1,Datos!$A:$A,$Q$1)</f>
        <v>0</v>
      </c>
      <c r="N108" s="353">
        <f>SUMIFS(Datos!$S:$S,Datos!$F:$F,$A108,Datos!$V:$V,N$1,Datos!$A:$A,$Q$1)</f>
        <v>0</v>
      </c>
      <c r="O108" s="353">
        <f>SUMIFS(Datos!$S:$S,Datos!$F:$F,$A108,Datos!$V:$V,O$1,Datos!$A:$A,$Q$1)</f>
        <v>0</v>
      </c>
      <c r="P108" s="353">
        <f>SUMIFS(Datos!$S:$S,Datos!$F:$F,$A108,Datos!$V:$V,P$1,Datos!$A:$A,$Q$1)</f>
        <v>0</v>
      </c>
      <c r="Q108" s="353">
        <f>SUMIFS(Datos!$S:$S,Datos!$A:$A,Q$1,Datos!$F:$F,$A108)</f>
        <v>0</v>
      </c>
      <c r="R108" s="353">
        <f>SUMIFS(Datos!$S:$S,Datos!$F:$F,$A108,Datos!$C:$C,R$1,Datos!$A:$A,$Q$1)</f>
        <v>0</v>
      </c>
      <c r="S108" s="353">
        <f>SUMIFS(Datos!$S:$S,Datos!$F:$F,$A108,Datos!$C:$C,S$1,Datos!$A:$A,$Q$1)</f>
        <v>0</v>
      </c>
      <c r="T108" s="353">
        <f>SUMIFS(Datos!$S:$S,Datos!$F:$F,$A108,Datos!$C:$C,T$1,Datos!$A:$A,$Q$1)</f>
        <v>0</v>
      </c>
      <c r="U108" s="353">
        <f>SUMIFS(Datos!$S:$S,Datos!$F:$F,$A108,Datos!$C:$C,U$1,Datos!$A:$A,$Q$1)</f>
        <v>0</v>
      </c>
      <c r="V108" s="352"/>
      <c r="W108" s="353">
        <f>SUMIFS(Datos!M:M,Datos!A:A,Q$1,Datos!F:F,A108)</f>
        <v>0</v>
      </c>
      <c r="X108" s="444">
        <f>SUMIFS(Datos!R:R,Datos!A:A,Q$1,Datos!F:F,A108)</f>
        <v>0</v>
      </c>
      <c r="Y108" s="442"/>
      <c r="Z108" s="353">
        <f>SUMIFS(Datos!$M:$M,Datos!$F:$F,$A108,Datos!$A:$A,$Q$1,Datos!$C:$C,R$1)</f>
        <v>0</v>
      </c>
      <c r="AA108" s="353">
        <f>SUMIFS(Datos!$M:$M,Datos!$F:$F,$A108,Datos!$A:$A,$Q$1,Datos!$C:$C,S$1)</f>
        <v>0</v>
      </c>
      <c r="AB108" s="353">
        <f>SUMIFS(Datos!$M:$M,Datos!$F:$F,$A108,Datos!$A:$A,$Q$1,Datos!$C:$C,T$1)</f>
        <v>0</v>
      </c>
      <c r="AC108" s="353">
        <f>SUMIFS(Datos!$M:$M,Datos!$F:$F,$A108,Datos!$A:$A,$Q$1,Datos!$C:$C,U$1)</f>
        <v>0</v>
      </c>
      <c r="AD108" s="353"/>
      <c r="AE108" s="444">
        <f>SUMIFS(Datos!$R:$R,Datos!$F:$F,$A108,Datos!$A:$A,$Q$1,Datos!$C:$C,R$1)</f>
        <v>0</v>
      </c>
      <c r="AF108" s="444">
        <f>SUMIFS(Datos!$R:$R,Datos!$F:$F,$A108,Datos!$A:$A,$Q$1,Datos!$C:$C,S$1)</f>
        <v>0</v>
      </c>
      <c r="AG108" s="444">
        <f>SUMIFS(Datos!$R:$R,Datos!$F:$F,$A108,Datos!$A:$A,$Q$1,Datos!$C:$C,T$1)</f>
        <v>0</v>
      </c>
      <c r="AH108" s="444">
        <f>SUMIFS(Datos!$R:$R,Datos!$F:$F,$A108,Datos!$A:$A,$Q$1,Datos!$C:$C,U$1)</f>
        <v>0</v>
      </c>
      <c r="AI108" s="351"/>
      <c r="AJ108" s="102">
        <f>SUMIFS(Datos!$S:$S,Datos!$F:$F,$A108,Datos!$V:$V,AJ$1,Datos!$A:$A,$AN$1)</f>
        <v>0</v>
      </c>
      <c r="AK108" s="102">
        <f>SUMIFS(Datos!$S:$S,Datos!$F:$F,$A108,Datos!$V:$V,AK$1,Datos!$A:$A,$AN$1)</f>
        <v>0</v>
      </c>
      <c r="AL108" s="102">
        <f>SUMIFS(Datos!$S:$S,Datos!$F:$F,$A108,Datos!$V:$V,AL$1,Datos!$A:$A,$AN$1)</f>
        <v>0</v>
      </c>
      <c r="AM108" s="102">
        <f>SUMIFS(Datos!$S:$S,Datos!$F:$F,$A108,Datos!$V:$V,AM$1,Datos!$A:$A,$AN$1)</f>
        <v>0</v>
      </c>
      <c r="AN108" s="102">
        <f>SUMIFS(Datos!$S:$S,Datos!$A:$A,AN$1,Datos!$F:$F,$A108)</f>
        <v>0</v>
      </c>
      <c r="AO108" s="102">
        <f>SUMIFS(Datos!$S:$S,Datos!$F:$F,$A108,Datos!$C:$C,AO$1,Datos!$A:$A,$AN$1)</f>
        <v>0</v>
      </c>
      <c r="AP108" s="102">
        <f>SUMIFS(Datos!$S:$S,Datos!$F:$F,$A108,Datos!$C:$C,AP$1,Datos!$A:$A,$AN$1)</f>
        <v>0</v>
      </c>
      <c r="AQ108" s="102">
        <f>SUMIFS(Datos!$S:$S,Datos!$F:$F,$A108,Datos!$C:$C,AQ$1,Datos!$A:$A,$AN$1)</f>
        <v>0</v>
      </c>
      <c r="AR108" s="102">
        <f>SUMIFS(Datos!$S:$S,Datos!$F:$F,$A108,Datos!$C:$C,AR$1,Datos!$A:$A,$AN$1)</f>
        <v>0</v>
      </c>
      <c r="AT108" s="102">
        <f>SUMIFS(Datos!$M:$M,Datos!$A:$A,AN$1,Datos!$F:$F,$A108)</f>
        <v>0</v>
      </c>
      <c r="AU108" s="102">
        <f>SUMIFS(Datos!$R:$R,Datos!$A:$A,AN$1,Datos!$F:$F,$A108)</f>
        <v>0</v>
      </c>
      <c r="AW108" s="102">
        <f>SUMIFS(Datos!$M:$M,Datos!$F:$F,$A108,Datos!$A:$A,$AN$1,Datos!$C:$C,AO$1)</f>
        <v>0</v>
      </c>
      <c r="AX108" s="102">
        <f>SUMIFS(Datos!$M:$M,Datos!$F:$F,$A108,Datos!$A:$A,$AN$1,Datos!$C:$C,AP$1)</f>
        <v>0</v>
      </c>
      <c r="AY108" s="102">
        <f>SUMIFS(Datos!$M:$M,Datos!$F:$F,$A108,Datos!$A:$A,$AN$1,Datos!$C:$C,AQ$1)</f>
        <v>0</v>
      </c>
      <c r="AZ108" s="102">
        <f>SUMIFS(Datos!$M:$M,Datos!$F:$F,$A108,Datos!$A:$A,$AN$1,Datos!$C:$C,AR$1)</f>
        <v>0</v>
      </c>
      <c r="BA108" s="102"/>
      <c r="BB108" s="438">
        <f>SUMIFS(Datos!$R:$R,Datos!$F:$F,$A108,Datos!$A:$A,$AN$1,Datos!$C:$C,AO$1)</f>
        <v>0</v>
      </c>
      <c r="BC108" s="438">
        <f>SUMIFS(Datos!$R:$R,Datos!$F:$F,$A108,Datos!$A:$A,$AN$1,Datos!$C:$C,AP$1)</f>
        <v>0</v>
      </c>
      <c r="BD108" s="438">
        <f>SUMIFS(Datos!$R:$R,Datos!$F:$F,$A108,Datos!$A:$A,$AN$1,Datos!$C:$C,AQ$1)</f>
        <v>0</v>
      </c>
      <c r="BE108" s="438">
        <f>SUMIFS(Datos!$R:$R,Datos!$F:$F,$A108,Datos!$A:$A,$AN$1,Datos!$C:$C,AR$1)</f>
        <v>0</v>
      </c>
    </row>
    <row r="109" spans="1:57" x14ac:dyDescent="0.25">
      <c r="A109" s="36"/>
      <c r="B109" s="36"/>
      <c r="C109" s="36"/>
      <c r="D109" s="284"/>
      <c r="E109" s="36"/>
      <c r="F109" s="36"/>
      <c r="G109" s="408"/>
      <c r="H109" s="36"/>
      <c r="I109" s="36"/>
      <c r="J109" s="36"/>
      <c r="K109" s="36"/>
      <c r="M109" s="353">
        <f>SUMIFS(Datos!$S:$S,Datos!$F:$F,$A109,Datos!$V:$V,M$1,Datos!$A:$A,$Q$1)</f>
        <v>0</v>
      </c>
      <c r="N109" s="353">
        <f>SUMIFS(Datos!$S:$S,Datos!$F:$F,$A109,Datos!$V:$V,N$1,Datos!$A:$A,$Q$1)</f>
        <v>0</v>
      </c>
      <c r="O109" s="353">
        <f>SUMIFS(Datos!$S:$S,Datos!$F:$F,$A109,Datos!$V:$V,O$1,Datos!$A:$A,$Q$1)</f>
        <v>0</v>
      </c>
      <c r="P109" s="353">
        <f>SUMIFS(Datos!$S:$S,Datos!$F:$F,$A109,Datos!$V:$V,P$1,Datos!$A:$A,$Q$1)</f>
        <v>0</v>
      </c>
      <c r="Q109" s="353">
        <f>SUMIFS(Datos!$S:$S,Datos!$A:$A,Q$1,Datos!$F:$F,$A109)</f>
        <v>0</v>
      </c>
      <c r="R109" s="353">
        <f>SUMIFS(Datos!$S:$S,Datos!$F:$F,$A109,Datos!$C:$C,R$1,Datos!$A:$A,$Q$1)</f>
        <v>0</v>
      </c>
      <c r="S109" s="353">
        <f>SUMIFS(Datos!$S:$S,Datos!$F:$F,$A109,Datos!$C:$C,S$1,Datos!$A:$A,$Q$1)</f>
        <v>0</v>
      </c>
      <c r="T109" s="353">
        <f>SUMIFS(Datos!$S:$S,Datos!$F:$F,$A109,Datos!$C:$C,T$1,Datos!$A:$A,$Q$1)</f>
        <v>0</v>
      </c>
      <c r="U109" s="353">
        <f>SUMIFS(Datos!$S:$S,Datos!$F:$F,$A109,Datos!$C:$C,U$1,Datos!$A:$A,$Q$1)</f>
        <v>0</v>
      </c>
      <c r="V109" s="352"/>
      <c r="W109" s="353">
        <f>SUMIFS(Datos!M:M,Datos!A:A,Q$1,Datos!F:F,A109)</f>
        <v>0</v>
      </c>
      <c r="X109" s="444">
        <f>SUMIFS(Datos!R:R,Datos!A:A,Q$1,Datos!F:F,A109)</f>
        <v>0</v>
      </c>
      <c r="Y109" s="442"/>
      <c r="Z109" s="353">
        <f>SUMIFS(Datos!$M:$M,Datos!$F:$F,$A109,Datos!$A:$A,$Q$1,Datos!$C:$C,R$1)</f>
        <v>0</v>
      </c>
      <c r="AA109" s="353">
        <f>SUMIFS(Datos!$M:$M,Datos!$F:$F,$A109,Datos!$A:$A,$Q$1,Datos!$C:$C,S$1)</f>
        <v>0</v>
      </c>
      <c r="AB109" s="353">
        <f>SUMIFS(Datos!$M:$M,Datos!$F:$F,$A109,Datos!$A:$A,$Q$1,Datos!$C:$C,T$1)</f>
        <v>0</v>
      </c>
      <c r="AC109" s="353">
        <f>SUMIFS(Datos!$M:$M,Datos!$F:$F,$A109,Datos!$A:$A,$Q$1,Datos!$C:$C,U$1)</f>
        <v>0</v>
      </c>
      <c r="AD109" s="353"/>
      <c r="AE109" s="444">
        <f>SUMIFS(Datos!$R:$R,Datos!$F:$F,$A109,Datos!$A:$A,$Q$1,Datos!$C:$C,R$1)</f>
        <v>0</v>
      </c>
      <c r="AF109" s="444">
        <f>SUMIFS(Datos!$R:$R,Datos!$F:$F,$A109,Datos!$A:$A,$Q$1,Datos!$C:$C,S$1)</f>
        <v>0</v>
      </c>
      <c r="AG109" s="444">
        <f>SUMIFS(Datos!$R:$R,Datos!$F:$F,$A109,Datos!$A:$A,$Q$1,Datos!$C:$C,T$1)</f>
        <v>0</v>
      </c>
      <c r="AH109" s="444">
        <f>SUMIFS(Datos!$R:$R,Datos!$F:$F,$A109,Datos!$A:$A,$Q$1,Datos!$C:$C,U$1)</f>
        <v>0</v>
      </c>
      <c r="AI109" s="351"/>
      <c r="AJ109" s="102">
        <f>SUMIFS(Datos!$S:$S,Datos!$F:$F,$A109,Datos!$V:$V,AJ$1,Datos!$A:$A,$AN$1)</f>
        <v>0</v>
      </c>
      <c r="AK109" s="102">
        <f>SUMIFS(Datos!$S:$S,Datos!$F:$F,$A109,Datos!$V:$V,AK$1,Datos!$A:$A,$AN$1)</f>
        <v>0</v>
      </c>
      <c r="AL109" s="102">
        <f>SUMIFS(Datos!$S:$S,Datos!$F:$F,$A109,Datos!$V:$V,AL$1,Datos!$A:$A,$AN$1)</f>
        <v>0</v>
      </c>
      <c r="AM109" s="102">
        <f>SUMIFS(Datos!$S:$S,Datos!$F:$F,$A109,Datos!$V:$V,AM$1,Datos!$A:$A,$AN$1)</f>
        <v>0</v>
      </c>
      <c r="AN109" s="102">
        <f>SUMIFS(Datos!$S:$S,Datos!$A:$A,AN$1,Datos!$F:$F,$A109)</f>
        <v>0</v>
      </c>
      <c r="AO109" s="102">
        <f>SUMIFS(Datos!$S:$S,Datos!$F:$F,$A109,Datos!$C:$C,AO$1,Datos!$A:$A,$AN$1)</f>
        <v>0</v>
      </c>
      <c r="AP109" s="102">
        <f>SUMIFS(Datos!$S:$S,Datos!$F:$F,$A109,Datos!$C:$C,AP$1,Datos!$A:$A,$AN$1)</f>
        <v>0</v>
      </c>
      <c r="AQ109" s="102">
        <f>SUMIFS(Datos!$S:$S,Datos!$F:$F,$A109,Datos!$C:$C,AQ$1,Datos!$A:$A,$AN$1)</f>
        <v>0</v>
      </c>
      <c r="AR109" s="102">
        <f>SUMIFS(Datos!$S:$S,Datos!$F:$F,$A109,Datos!$C:$C,AR$1,Datos!$A:$A,$AN$1)</f>
        <v>0</v>
      </c>
      <c r="AT109" s="102">
        <f>SUMIFS(Datos!$M:$M,Datos!$A:$A,AN$1,Datos!$F:$F,$A109)</f>
        <v>0</v>
      </c>
      <c r="AU109" s="102">
        <f>SUMIFS(Datos!$R:$R,Datos!$A:$A,AN$1,Datos!$F:$F,$A109)</f>
        <v>0</v>
      </c>
      <c r="AW109" s="102">
        <f>SUMIFS(Datos!$M:$M,Datos!$F:$F,$A109,Datos!$A:$A,$AN$1,Datos!$C:$C,AO$1)</f>
        <v>0</v>
      </c>
      <c r="AX109" s="102">
        <f>SUMIFS(Datos!$M:$M,Datos!$F:$F,$A109,Datos!$A:$A,$AN$1,Datos!$C:$C,AP$1)</f>
        <v>0</v>
      </c>
      <c r="AY109" s="102">
        <f>SUMIFS(Datos!$M:$M,Datos!$F:$F,$A109,Datos!$A:$A,$AN$1,Datos!$C:$C,AQ$1)</f>
        <v>0</v>
      </c>
      <c r="AZ109" s="102">
        <f>SUMIFS(Datos!$M:$M,Datos!$F:$F,$A109,Datos!$A:$A,$AN$1,Datos!$C:$C,AR$1)</f>
        <v>0</v>
      </c>
      <c r="BA109" s="102"/>
      <c r="BB109" s="438">
        <f>SUMIFS(Datos!$R:$R,Datos!$F:$F,$A109,Datos!$A:$A,$AN$1,Datos!$C:$C,AO$1)</f>
        <v>0</v>
      </c>
      <c r="BC109" s="438">
        <f>SUMIFS(Datos!$R:$R,Datos!$F:$F,$A109,Datos!$A:$A,$AN$1,Datos!$C:$C,AP$1)</f>
        <v>0</v>
      </c>
      <c r="BD109" s="438">
        <f>SUMIFS(Datos!$R:$R,Datos!$F:$F,$A109,Datos!$A:$A,$AN$1,Datos!$C:$C,AQ$1)</f>
        <v>0</v>
      </c>
      <c r="BE109" s="438">
        <f>SUMIFS(Datos!$R:$R,Datos!$F:$F,$A109,Datos!$A:$A,$AN$1,Datos!$C:$C,AR$1)</f>
        <v>0</v>
      </c>
    </row>
    <row r="110" spans="1:57" x14ac:dyDescent="0.25">
      <c r="A110" s="36"/>
      <c r="B110" s="36"/>
      <c r="C110" s="36"/>
      <c r="D110" s="284"/>
      <c r="E110" s="36"/>
      <c r="F110" s="36"/>
      <c r="G110" s="408"/>
      <c r="H110" s="36"/>
      <c r="I110" s="36"/>
      <c r="J110" s="36"/>
      <c r="K110" s="36"/>
      <c r="M110" s="353">
        <f>SUMIFS(Datos!$S:$S,Datos!$F:$F,$A110,Datos!$V:$V,M$1,Datos!$A:$A,$Q$1)</f>
        <v>0</v>
      </c>
      <c r="N110" s="353">
        <f>SUMIFS(Datos!$S:$S,Datos!$F:$F,$A110,Datos!$V:$V,N$1,Datos!$A:$A,$Q$1)</f>
        <v>0</v>
      </c>
      <c r="O110" s="353">
        <f>SUMIFS(Datos!$S:$S,Datos!$F:$F,$A110,Datos!$V:$V,O$1,Datos!$A:$A,$Q$1)</f>
        <v>0</v>
      </c>
      <c r="P110" s="353">
        <f>SUMIFS(Datos!$S:$S,Datos!$F:$F,$A110,Datos!$V:$V,P$1,Datos!$A:$A,$Q$1)</f>
        <v>0</v>
      </c>
      <c r="Q110" s="353">
        <f>SUMIFS(Datos!$S:$S,Datos!$A:$A,Q$1,Datos!$F:$F,$A110)</f>
        <v>0</v>
      </c>
      <c r="R110" s="353">
        <f>SUMIFS(Datos!$S:$S,Datos!$F:$F,$A110,Datos!$C:$C,R$1,Datos!$A:$A,$Q$1)</f>
        <v>0</v>
      </c>
      <c r="S110" s="353">
        <f>SUMIFS(Datos!$S:$S,Datos!$F:$F,$A110,Datos!$C:$C,S$1,Datos!$A:$A,$Q$1)</f>
        <v>0</v>
      </c>
      <c r="T110" s="353">
        <f>SUMIFS(Datos!$S:$S,Datos!$F:$F,$A110,Datos!$C:$C,T$1,Datos!$A:$A,$Q$1)</f>
        <v>0</v>
      </c>
      <c r="U110" s="353">
        <f>SUMIFS(Datos!$S:$S,Datos!$F:$F,$A110,Datos!$C:$C,U$1,Datos!$A:$A,$Q$1)</f>
        <v>0</v>
      </c>
      <c r="V110" s="352"/>
      <c r="W110" s="353">
        <f>SUMIFS(Datos!M:M,Datos!A:A,Q$1,Datos!F:F,A110)</f>
        <v>0</v>
      </c>
      <c r="X110" s="444">
        <f>SUMIFS(Datos!R:R,Datos!A:A,Q$1,Datos!F:F,A110)</f>
        <v>0</v>
      </c>
      <c r="Y110" s="442"/>
      <c r="Z110" s="353">
        <f>SUMIFS(Datos!$M:$M,Datos!$F:$F,$A110,Datos!$A:$A,$Q$1,Datos!$C:$C,R$1)</f>
        <v>0</v>
      </c>
      <c r="AA110" s="353">
        <f>SUMIFS(Datos!$M:$M,Datos!$F:$F,$A110,Datos!$A:$A,$Q$1,Datos!$C:$C,S$1)</f>
        <v>0</v>
      </c>
      <c r="AB110" s="353">
        <f>SUMIFS(Datos!$M:$M,Datos!$F:$F,$A110,Datos!$A:$A,$Q$1,Datos!$C:$C,T$1)</f>
        <v>0</v>
      </c>
      <c r="AC110" s="353">
        <f>SUMIFS(Datos!$M:$M,Datos!$F:$F,$A110,Datos!$A:$A,$Q$1,Datos!$C:$C,U$1)</f>
        <v>0</v>
      </c>
      <c r="AD110" s="353"/>
      <c r="AE110" s="444">
        <f>SUMIFS(Datos!$R:$R,Datos!$F:$F,$A110,Datos!$A:$A,$Q$1,Datos!$C:$C,R$1)</f>
        <v>0</v>
      </c>
      <c r="AF110" s="444">
        <f>SUMIFS(Datos!$R:$R,Datos!$F:$F,$A110,Datos!$A:$A,$Q$1,Datos!$C:$C,S$1)</f>
        <v>0</v>
      </c>
      <c r="AG110" s="444">
        <f>SUMIFS(Datos!$R:$R,Datos!$F:$F,$A110,Datos!$A:$A,$Q$1,Datos!$C:$C,T$1)</f>
        <v>0</v>
      </c>
      <c r="AH110" s="444">
        <f>SUMIFS(Datos!$R:$R,Datos!$F:$F,$A110,Datos!$A:$A,$Q$1,Datos!$C:$C,U$1)</f>
        <v>0</v>
      </c>
      <c r="AI110" s="351"/>
      <c r="AJ110" s="102">
        <f>SUMIFS(Datos!$S:$S,Datos!$F:$F,$A110,Datos!$V:$V,AJ$1,Datos!$A:$A,$AN$1)</f>
        <v>0</v>
      </c>
      <c r="AK110" s="102">
        <f>SUMIFS(Datos!$S:$S,Datos!$F:$F,$A110,Datos!$V:$V,AK$1,Datos!$A:$A,$AN$1)</f>
        <v>0</v>
      </c>
      <c r="AL110" s="102">
        <f>SUMIFS(Datos!$S:$S,Datos!$F:$F,$A110,Datos!$V:$V,AL$1,Datos!$A:$A,$AN$1)</f>
        <v>0</v>
      </c>
      <c r="AM110" s="102">
        <f>SUMIFS(Datos!$S:$S,Datos!$F:$F,$A110,Datos!$V:$V,AM$1,Datos!$A:$A,$AN$1)</f>
        <v>0</v>
      </c>
      <c r="AN110" s="102">
        <f>SUMIFS(Datos!$S:$S,Datos!$A:$A,AN$1,Datos!$F:$F,$A110)</f>
        <v>0</v>
      </c>
      <c r="AO110" s="102">
        <f>SUMIFS(Datos!$S:$S,Datos!$F:$F,$A110,Datos!$C:$C,AO$1,Datos!$A:$A,$AN$1)</f>
        <v>0</v>
      </c>
      <c r="AP110" s="102">
        <f>SUMIFS(Datos!$S:$S,Datos!$F:$F,$A110,Datos!$C:$C,AP$1,Datos!$A:$A,$AN$1)</f>
        <v>0</v>
      </c>
      <c r="AQ110" s="102">
        <f>SUMIFS(Datos!$S:$S,Datos!$F:$F,$A110,Datos!$C:$C,AQ$1,Datos!$A:$A,$AN$1)</f>
        <v>0</v>
      </c>
      <c r="AR110" s="102">
        <f>SUMIFS(Datos!$S:$S,Datos!$F:$F,$A110,Datos!$C:$C,AR$1,Datos!$A:$A,$AN$1)</f>
        <v>0</v>
      </c>
      <c r="AT110" s="102">
        <f>SUMIFS(Datos!$M:$M,Datos!$A:$A,AN$1,Datos!$F:$F,$A110)</f>
        <v>0</v>
      </c>
      <c r="AU110" s="102">
        <f>SUMIFS(Datos!$R:$R,Datos!$A:$A,AN$1,Datos!$F:$F,$A110)</f>
        <v>0</v>
      </c>
      <c r="AW110" s="102">
        <f>SUMIFS(Datos!$M:$M,Datos!$F:$F,$A110,Datos!$A:$A,$AN$1,Datos!$C:$C,AO$1)</f>
        <v>0</v>
      </c>
      <c r="AX110" s="102">
        <f>SUMIFS(Datos!$M:$M,Datos!$F:$F,$A110,Datos!$A:$A,$AN$1,Datos!$C:$C,AP$1)</f>
        <v>0</v>
      </c>
      <c r="AY110" s="102">
        <f>SUMIFS(Datos!$M:$M,Datos!$F:$F,$A110,Datos!$A:$A,$AN$1,Datos!$C:$C,AQ$1)</f>
        <v>0</v>
      </c>
      <c r="AZ110" s="102">
        <f>SUMIFS(Datos!$M:$M,Datos!$F:$F,$A110,Datos!$A:$A,$AN$1,Datos!$C:$C,AR$1)</f>
        <v>0</v>
      </c>
      <c r="BA110" s="102"/>
      <c r="BB110" s="438">
        <f>SUMIFS(Datos!$R:$R,Datos!$F:$F,$A110,Datos!$A:$A,$AN$1,Datos!$C:$C,AO$1)</f>
        <v>0</v>
      </c>
      <c r="BC110" s="438">
        <f>SUMIFS(Datos!$R:$R,Datos!$F:$F,$A110,Datos!$A:$A,$AN$1,Datos!$C:$C,AP$1)</f>
        <v>0</v>
      </c>
      <c r="BD110" s="438">
        <f>SUMIFS(Datos!$R:$R,Datos!$F:$F,$A110,Datos!$A:$A,$AN$1,Datos!$C:$C,AQ$1)</f>
        <v>0</v>
      </c>
      <c r="BE110" s="438">
        <f>SUMIFS(Datos!$R:$R,Datos!$F:$F,$A110,Datos!$A:$A,$AN$1,Datos!$C:$C,AR$1)</f>
        <v>0</v>
      </c>
    </row>
    <row r="111" spans="1:57" x14ac:dyDescent="0.25">
      <c r="A111" s="36"/>
      <c r="B111" s="36"/>
      <c r="C111" s="36"/>
      <c r="D111" s="284"/>
      <c r="E111" s="36"/>
      <c r="F111" s="36"/>
      <c r="G111" s="408"/>
      <c r="H111" s="36"/>
      <c r="I111" s="36"/>
      <c r="J111" s="36"/>
      <c r="K111" s="36"/>
      <c r="M111" s="353">
        <f>SUMIFS(Datos!$S:$S,Datos!$F:$F,$A111,Datos!$V:$V,M$1,Datos!$A:$A,$Q$1)</f>
        <v>0</v>
      </c>
      <c r="N111" s="353">
        <f>SUMIFS(Datos!$S:$S,Datos!$F:$F,$A111,Datos!$V:$V,N$1,Datos!$A:$A,$Q$1)</f>
        <v>0</v>
      </c>
      <c r="O111" s="353">
        <f>SUMIFS(Datos!$S:$S,Datos!$F:$F,$A111,Datos!$V:$V,O$1,Datos!$A:$A,$Q$1)</f>
        <v>0</v>
      </c>
      <c r="P111" s="353">
        <f>SUMIFS(Datos!$S:$S,Datos!$F:$F,$A111,Datos!$V:$V,P$1,Datos!$A:$A,$Q$1)</f>
        <v>0</v>
      </c>
      <c r="Q111" s="353">
        <f>SUMIFS(Datos!$S:$S,Datos!$A:$A,Q$1,Datos!$F:$F,$A111)</f>
        <v>0</v>
      </c>
      <c r="R111" s="353">
        <f>SUMIFS(Datos!$S:$S,Datos!$F:$F,$A111,Datos!$C:$C,R$1,Datos!$A:$A,$Q$1)</f>
        <v>0</v>
      </c>
      <c r="S111" s="353">
        <f>SUMIFS(Datos!$S:$S,Datos!$F:$F,$A111,Datos!$C:$C,S$1,Datos!$A:$A,$Q$1)</f>
        <v>0</v>
      </c>
      <c r="T111" s="353">
        <f>SUMIFS(Datos!$S:$S,Datos!$F:$F,$A111,Datos!$C:$C,T$1,Datos!$A:$A,$Q$1)</f>
        <v>0</v>
      </c>
      <c r="U111" s="353">
        <f>SUMIFS(Datos!$S:$S,Datos!$F:$F,$A111,Datos!$C:$C,U$1,Datos!$A:$A,$Q$1)</f>
        <v>0</v>
      </c>
      <c r="V111" s="352"/>
      <c r="W111" s="353">
        <f>SUMIFS(Datos!M:M,Datos!A:A,Q$1,Datos!F:F,A111)</f>
        <v>0</v>
      </c>
      <c r="X111" s="444">
        <f>SUMIFS(Datos!R:R,Datos!A:A,Q$1,Datos!F:F,A111)</f>
        <v>0</v>
      </c>
      <c r="Y111" s="442"/>
      <c r="Z111" s="353">
        <f>SUMIFS(Datos!$M:$M,Datos!$F:$F,$A111,Datos!$A:$A,$Q$1,Datos!$C:$C,R$1)</f>
        <v>0</v>
      </c>
      <c r="AA111" s="353">
        <f>SUMIFS(Datos!$M:$M,Datos!$F:$F,$A111,Datos!$A:$A,$Q$1,Datos!$C:$C,S$1)</f>
        <v>0</v>
      </c>
      <c r="AB111" s="353">
        <f>SUMIFS(Datos!$M:$M,Datos!$F:$F,$A111,Datos!$A:$A,$Q$1,Datos!$C:$C,T$1)</f>
        <v>0</v>
      </c>
      <c r="AC111" s="353">
        <f>SUMIFS(Datos!$M:$M,Datos!$F:$F,$A111,Datos!$A:$A,$Q$1,Datos!$C:$C,U$1)</f>
        <v>0</v>
      </c>
      <c r="AD111" s="353"/>
      <c r="AE111" s="444">
        <f>SUMIFS(Datos!$R:$R,Datos!$F:$F,$A111,Datos!$A:$A,$Q$1,Datos!$C:$C,R$1)</f>
        <v>0</v>
      </c>
      <c r="AF111" s="444">
        <f>SUMIFS(Datos!$R:$R,Datos!$F:$F,$A111,Datos!$A:$A,$Q$1,Datos!$C:$C,S$1)</f>
        <v>0</v>
      </c>
      <c r="AG111" s="444">
        <f>SUMIFS(Datos!$R:$R,Datos!$F:$F,$A111,Datos!$A:$A,$Q$1,Datos!$C:$C,T$1)</f>
        <v>0</v>
      </c>
      <c r="AH111" s="444">
        <f>SUMIFS(Datos!$R:$R,Datos!$F:$F,$A111,Datos!$A:$A,$Q$1,Datos!$C:$C,U$1)</f>
        <v>0</v>
      </c>
      <c r="AI111" s="351"/>
      <c r="AJ111" s="102">
        <f>SUMIFS(Datos!$S:$S,Datos!$F:$F,$A111,Datos!$V:$V,AJ$1,Datos!$A:$A,$AN$1)</f>
        <v>0</v>
      </c>
      <c r="AK111" s="102">
        <f>SUMIFS(Datos!$S:$S,Datos!$F:$F,$A111,Datos!$V:$V,AK$1,Datos!$A:$A,$AN$1)</f>
        <v>0</v>
      </c>
      <c r="AL111" s="102">
        <f>SUMIFS(Datos!$S:$S,Datos!$F:$F,$A111,Datos!$V:$V,AL$1,Datos!$A:$A,$AN$1)</f>
        <v>0</v>
      </c>
      <c r="AM111" s="102">
        <f>SUMIFS(Datos!$S:$S,Datos!$F:$F,$A111,Datos!$V:$V,AM$1,Datos!$A:$A,$AN$1)</f>
        <v>0</v>
      </c>
      <c r="AN111" s="102">
        <f>SUMIFS(Datos!$S:$S,Datos!$A:$A,AN$1,Datos!$F:$F,$A111)</f>
        <v>0</v>
      </c>
      <c r="AO111" s="102">
        <f>SUMIFS(Datos!$S:$S,Datos!$F:$F,$A111,Datos!$C:$C,AO$1,Datos!$A:$A,$AN$1)</f>
        <v>0</v>
      </c>
      <c r="AP111" s="102">
        <f>SUMIFS(Datos!$S:$S,Datos!$F:$F,$A111,Datos!$C:$C,AP$1,Datos!$A:$A,$AN$1)</f>
        <v>0</v>
      </c>
      <c r="AQ111" s="102">
        <f>SUMIFS(Datos!$S:$S,Datos!$F:$F,$A111,Datos!$C:$C,AQ$1,Datos!$A:$A,$AN$1)</f>
        <v>0</v>
      </c>
      <c r="AR111" s="102">
        <f>SUMIFS(Datos!$S:$S,Datos!$F:$F,$A111,Datos!$C:$C,AR$1,Datos!$A:$A,$AN$1)</f>
        <v>0</v>
      </c>
      <c r="AT111" s="102">
        <f>SUMIFS(Datos!$M:$M,Datos!$A:$A,AN$1,Datos!$F:$F,$A111)</f>
        <v>0</v>
      </c>
      <c r="AU111" s="102">
        <f>SUMIFS(Datos!$R:$R,Datos!$A:$A,AN$1,Datos!$F:$F,$A111)</f>
        <v>0</v>
      </c>
      <c r="AW111" s="102">
        <f>SUMIFS(Datos!$M:$M,Datos!$F:$F,$A111,Datos!$A:$A,$AN$1,Datos!$C:$C,AO$1)</f>
        <v>0</v>
      </c>
      <c r="AX111" s="102">
        <f>SUMIFS(Datos!$M:$M,Datos!$F:$F,$A111,Datos!$A:$A,$AN$1,Datos!$C:$C,AP$1)</f>
        <v>0</v>
      </c>
      <c r="AY111" s="102">
        <f>SUMIFS(Datos!$M:$M,Datos!$F:$F,$A111,Datos!$A:$A,$AN$1,Datos!$C:$C,AQ$1)</f>
        <v>0</v>
      </c>
      <c r="AZ111" s="102">
        <f>SUMIFS(Datos!$M:$M,Datos!$F:$F,$A111,Datos!$A:$A,$AN$1,Datos!$C:$C,AR$1)</f>
        <v>0</v>
      </c>
      <c r="BA111" s="102"/>
      <c r="BB111" s="438">
        <f>SUMIFS(Datos!$R:$R,Datos!$F:$F,$A111,Datos!$A:$A,$AN$1,Datos!$C:$C,AO$1)</f>
        <v>0</v>
      </c>
      <c r="BC111" s="438">
        <f>SUMIFS(Datos!$R:$R,Datos!$F:$F,$A111,Datos!$A:$A,$AN$1,Datos!$C:$C,AP$1)</f>
        <v>0</v>
      </c>
      <c r="BD111" s="438">
        <f>SUMIFS(Datos!$R:$R,Datos!$F:$F,$A111,Datos!$A:$A,$AN$1,Datos!$C:$C,AQ$1)</f>
        <v>0</v>
      </c>
      <c r="BE111" s="438">
        <f>SUMIFS(Datos!$R:$R,Datos!$F:$F,$A111,Datos!$A:$A,$AN$1,Datos!$C:$C,AR$1)</f>
        <v>0</v>
      </c>
    </row>
    <row r="112" spans="1:57" x14ac:dyDescent="0.25">
      <c r="A112" s="36"/>
      <c r="B112" s="36"/>
      <c r="C112" s="36"/>
      <c r="D112" s="284"/>
      <c r="E112" s="36"/>
      <c r="F112" s="36"/>
      <c r="G112" s="408"/>
      <c r="H112" s="36"/>
      <c r="I112" s="36"/>
      <c r="J112" s="36"/>
      <c r="K112" s="36"/>
      <c r="M112" s="353">
        <f>SUMIFS(Datos!$S:$S,Datos!$F:$F,$A112,Datos!$V:$V,M$1,Datos!$A:$A,$Q$1)</f>
        <v>0</v>
      </c>
      <c r="N112" s="353">
        <f>SUMIFS(Datos!$S:$S,Datos!$F:$F,$A112,Datos!$V:$V,N$1,Datos!$A:$A,$Q$1)</f>
        <v>0</v>
      </c>
      <c r="O112" s="353">
        <f>SUMIFS(Datos!$S:$S,Datos!$F:$F,$A112,Datos!$V:$V,O$1,Datos!$A:$A,$Q$1)</f>
        <v>0</v>
      </c>
      <c r="P112" s="353">
        <f>SUMIFS(Datos!$S:$S,Datos!$F:$F,$A112,Datos!$V:$V,P$1,Datos!$A:$A,$Q$1)</f>
        <v>0</v>
      </c>
      <c r="Q112" s="353">
        <f>SUMIFS(Datos!$S:$S,Datos!$A:$A,Q$1,Datos!$F:$F,$A112)</f>
        <v>0</v>
      </c>
      <c r="R112" s="353">
        <f>SUMIFS(Datos!$S:$S,Datos!$F:$F,$A112,Datos!$C:$C,R$1,Datos!$A:$A,$Q$1)</f>
        <v>0</v>
      </c>
      <c r="S112" s="353">
        <f>SUMIFS(Datos!$S:$S,Datos!$F:$F,$A112,Datos!$C:$C,S$1,Datos!$A:$A,$Q$1)</f>
        <v>0</v>
      </c>
      <c r="T112" s="353">
        <f>SUMIFS(Datos!$S:$S,Datos!$F:$F,$A112,Datos!$C:$C,T$1,Datos!$A:$A,$Q$1)</f>
        <v>0</v>
      </c>
      <c r="U112" s="353">
        <f>SUMIFS(Datos!$S:$S,Datos!$F:$F,$A112,Datos!$C:$C,U$1,Datos!$A:$A,$Q$1)</f>
        <v>0</v>
      </c>
      <c r="V112" s="352"/>
      <c r="W112" s="353">
        <f>SUMIFS(Datos!M:M,Datos!A:A,Q$1,Datos!F:F,A112)</f>
        <v>0</v>
      </c>
      <c r="X112" s="444">
        <f>SUMIFS(Datos!R:R,Datos!A:A,Q$1,Datos!F:F,A112)</f>
        <v>0</v>
      </c>
      <c r="Y112" s="442"/>
      <c r="Z112" s="353">
        <f>SUMIFS(Datos!$M:$M,Datos!$F:$F,$A112,Datos!$A:$A,$Q$1,Datos!$C:$C,R$1)</f>
        <v>0</v>
      </c>
      <c r="AA112" s="353">
        <f>SUMIFS(Datos!$M:$M,Datos!$F:$F,$A112,Datos!$A:$A,$Q$1,Datos!$C:$C,S$1)</f>
        <v>0</v>
      </c>
      <c r="AB112" s="353">
        <f>SUMIFS(Datos!$M:$M,Datos!$F:$F,$A112,Datos!$A:$A,$Q$1,Datos!$C:$C,T$1)</f>
        <v>0</v>
      </c>
      <c r="AC112" s="353">
        <f>SUMIFS(Datos!$M:$M,Datos!$F:$F,$A112,Datos!$A:$A,$Q$1,Datos!$C:$C,U$1)</f>
        <v>0</v>
      </c>
      <c r="AD112" s="353"/>
      <c r="AE112" s="444">
        <f>SUMIFS(Datos!$R:$R,Datos!$F:$F,$A112,Datos!$A:$A,$Q$1,Datos!$C:$C,R$1)</f>
        <v>0</v>
      </c>
      <c r="AF112" s="444">
        <f>SUMIFS(Datos!$R:$R,Datos!$F:$F,$A112,Datos!$A:$A,$Q$1,Datos!$C:$C,S$1)</f>
        <v>0</v>
      </c>
      <c r="AG112" s="444">
        <f>SUMIFS(Datos!$R:$R,Datos!$F:$F,$A112,Datos!$A:$A,$Q$1,Datos!$C:$C,T$1)</f>
        <v>0</v>
      </c>
      <c r="AH112" s="444">
        <f>SUMIFS(Datos!$R:$R,Datos!$F:$F,$A112,Datos!$A:$A,$Q$1,Datos!$C:$C,U$1)</f>
        <v>0</v>
      </c>
      <c r="AI112" s="351"/>
      <c r="AJ112" s="102">
        <f>SUMIFS(Datos!$S:$S,Datos!$F:$F,$A112,Datos!$V:$V,AJ$1,Datos!$A:$A,$AN$1)</f>
        <v>0</v>
      </c>
      <c r="AK112" s="102">
        <f>SUMIFS(Datos!$S:$S,Datos!$F:$F,$A112,Datos!$V:$V,AK$1,Datos!$A:$A,$AN$1)</f>
        <v>0</v>
      </c>
      <c r="AL112" s="102">
        <f>SUMIFS(Datos!$S:$S,Datos!$F:$F,$A112,Datos!$V:$V,AL$1,Datos!$A:$A,$AN$1)</f>
        <v>0</v>
      </c>
      <c r="AM112" s="102">
        <f>SUMIFS(Datos!$S:$S,Datos!$F:$F,$A112,Datos!$V:$V,AM$1,Datos!$A:$A,$AN$1)</f>
        <v>0</v>
      </c>
      <c r="AN112" s="102">
        <f>SUMIFS(Datos!$S:$S,Datos!$A:$A,AN$1,Datos!$F:$F,$A112)</f>
        <v>0</v>
      </c>
      <c r="AO112" s="102">
        <f>SUMIFS(Datos!$S:$S,Datos!$F:$F,$A112,Datos!$C:$C,AO$1,Datos!$A:$A,$AN$1)</f>
        <v>0</v>
      </c>
      <c r="AP112" s="102">
        <f>SUMIFS(Datos!$S:$S,Datos!$F:$F,$A112,Datos!$C:$C,AP$1,Datos!$A:$A,$AN$1)</f>
        <v>0</v>
      </c>
      <c r="AQ112" s="102">
        <f>SUMIFS(Datos!$S:$S,Datos!$F:$F,$A112,Datos!$C:$C,AQ$1,Datos!$A:$A,$AN$1)</f>
        <v>0</v>
      </c>
      <c r="AR112" s="102">
        <f>SUMIFS(Datos!$S:$S,Datos!$F:$F,$A112,Datos!$C:$C,AR$1,Datos!$A:$A,$AN$1)</f>
        <v>0</v>
      </c>
      <c r="AT112" s="102">
        <f>SUMIFS(Datos!$M:$M,Datos!$A:$A,AN$1,Datos!$F:$F,$A112)</f>
        <v>0</v>
      </c>
      <c r="AU112" s="102">
        <f>SUMIFS(Datos!$R:$R,Datos!$A:$A,AN$1,Datos!$F:$F,$A112)</f>
        <v>0</v>
      </c>
      <c r="AW112" s="102">
        <f>SUMIFS(Datos!$M:$M,Datos!$F:$F,$A112,Datos!$A:$A,$AN$1,Datos!$C:$C,AO$1)</f>
        <v>0</v>
      </c>
      <c r="AX112" s="102">
        <f>SUMIFS(Datos!$M:$M,Datos!$F:$F,$A112,Datos!$A:$A,$AN$1,Datos!$C:$C,AP$1)</f>
        <v>0</v>
      </c>
      <c r="AY112" s="102">
        <f>SUMIFS(Datos!$M:$M,Datos!$F:$F,$A112,Datos!$A:$A,$AN$1,Datos!$C:$C,AQ$1)</f>
        <v>0</v>
      </c>
      <c r="AZ112" s="102">
        <f>SUMIFS(Datos!$M:$M,Datos!$F:$F,$A112,Datos!$A:$A,$AN$1,Datos!$C:$C,AR$1)</f>
        <v>0</v>
      </c>
      <c r="BA112" s="102"/>
      <c r="BB112" s="438">
        <f>SUMIFS(Datos!$R:$R,Datos!$F:$F,$A112,Datos!$A:$A,$AN$1,Datos!$C:$C,AO$1)</f>
        <v>0</v>
      </c>
      <c r="BC112" s="438">
        <f>SUMIFS(Datos!$R:$R,Datos!$F:$F,$A112,Datos!$A:$A,$AN$1,Datos!$C:$C,AP$1)</f>
        <v>0</v>
      </c>
      <c r="BD112" s="438">
        <f>SUMIFS(Datos!$R:$R,Datos!$F:$F,$A112,Datos!$A:$A,$AN$1,Datos!$C:$C,AQ$1)</f>
        <v>0</v>
      </c>
      <c r="BE112" s="438">
        <f>SUMIFS(Datos!$R:$R,Datos!$F:$F,$A112,Datos!$A:$A,$AN$1,Datos!$C:$C,AR$1)</f>
        <v>0</v>
      </c>
    </row>
    <row r="113" spans="1:57" x14ac:dyDescent="0.25">
      <c r="A113" s="36"/>
      <c r="B113" s="36"/>
      <c r="C113" s="36"/>
      <c r="D113" s="284"/>
      <c r="E113" s="36"/>
      <c r="F113" s="36"/>
      <c r="G113" s="408"/>
      <c r="H113" s="36"/>
      <c r="I113" s="36"/>
      <c r="J113" s="36"/>
      <c r="K113" s="36"/>
      <c r="M113" s="353">
        <f>SUMIFS(Datos!$S:$S,Datos!$F:$F,$A113,Datos!$V:$V,M$1,Datos!$A:$A,$Q$1)</f>
        <v>0</v>
      </c>
      <c r="N113" s="353">
        <f>SUMIFS(Datos!$S:$S,Datos!$F:$F,$A113,Datos!$V:$V,N$1,Datos!$A:$A,$Q$1)</f>
        <v>0</v>
      </c>
      <c r="O113" s="353">
        <f>SUMIFS(Datos!$S:$S,Datos!$F:$F,$A113,Datos!$V:$V,O$1,Datos!$A:$A,$Q$1)</f>
        <v>0</v>
      </c>
      <c r="P113" s="353">
        <f>SUMIFS(Datos!$S:$S,Datos!$F:$F,$A113,Datos!$V:$V,P$1,Datos!$A:$A,$Q$1)</f>
        <v>0</v>
      </c>
      <c r="Q113" s="353">
        <f>SUMIFS(Datos!$S:$S,Datos!$A:$A,Q$1,Datos!$F:$F,$A113)</f>
        <v>0</v>
      </c>
      <c r="R113" s="353">
        <f>SUMIFS(Datos!$S:$S,Datos!$F:$F,$A113,Datos!$C:$C,R$1,Datos!$A:$A,$Q$1)</f>
        <v>0</v>
      </c>
      <c r="S113" s="353">
        <f>SUMIFS(Datos!$S:$S,Datos!$F:$F,$A113,Datos!$C:$C,S$1,Datos!$A:$A,$Q$1)</f>
        <v>0</v>
      </c>
      <c r="T113" s="353">
        <f>SUMIFS(Datos!$S:$S,Datos!$F:$F,$A113,Datos!$C:$C,T$1,Datos!$A:$A,$Q$1)</f>
        <v>0</v>
      </c>
      <c r="U113" s="353">
        <f>SUMIFS(Datos!$S:$S,Datos!$F:$F,$A113,Datos!$C:$C,U$1,Datos!$A:$A,$Q$1)</f>
        <v>0</v>
      </c>
      <c r="V113" s="352"/>
      <c r="W113" s="353">
        <f>SUMIFS(Datos!M:M,Datos!A:A,Q$1,Datos!F:F,A113)</f>
        <v>0</v>
      </c>
      <c r="X113" s="444">
        <f>SUMIFS(Datos!R:R,Datos!A:A,Q$1,Datos!F:F,A113)</f>
        <v>0</v>
      </c>
      <c r="Y113" s="442"/>
      <c r="Z113" s="353">
        <f>SUMIFS(Datos!$M:$M,Datos!$F:$F,$A113,Datos!$A:$A,$Q$1,Datos!$C:$C,R$1)</f>
        <v>0</v>
      </c>
      <c r="AA113" s="353">
        <f>SUMIFS(Datos!$M:$M,Datos!$F:$F,$A113,Datos!$A:$A,$Q$1,Datos!$C:$C,S$1)</f>
        <v>0</v>
      </c>
      <c r="AB113" s="353">
        <f>SUMIFS(Datos!$M:$M,Datos!$F:$F,$A113,Datos!$A:$A,$Q$1,Datos!$C:$C,T$1)</f>
        <v>0</v>
      </c>
      <c r="AC113" s="353">
        <f>SUMIFS(Datos!$M:$M,Datos!$F:$F,$A113,Datos!$A:$A,$Q$1,Datos!$C:$C,U$1)</f>
        <v>0</v>
      </c>
      <c r="AD113" s="353"/>
      <c r="AE113" s="444">
        <f>SUMIFS(Datos!$R:$R,Datos!$F:$F,$A113,Datos!$A:$A,$Q$1,Datos!$C:$C,R$1)</f>
        <v>0</v>
      </c>
      <c r="AF113" s="444">
        <f>SUMIFS(Datos!$R:$R,Datos!$F:$F,$A113,Datos!$A:$A,$Q$1,Datos!$C:$C,S$1)</f>
        <v>0</v>
      </c>
      <c r="AG113" s="444">
        <f>SUMIFS(Datos!$R:$R,Datos!$F:$F,$A113,Datos!$A:$A,$Q$1,Datos!$C:$C,T$1)</f>
        <v>0</v>
      </c>
      <c r="AH113" s="444">
        <f>SUMIFS(Datos!$R:$R,Datos!$F:$F,$A113,Datos!$A:$A,$Q$1,Datos!$C:$C,U$1)</f>
        <v>0</v>
      </c>
      <c r="AI113" s="351"/>
      <c r="AJ113" s="102">
        <f>SUMIFS(Datos!$S:$S,Datos!$F:$F,$A113,Datos!$V:$V,AJ$1,Datos!$A:$A,$AN$1)</f>
        <v>0</v>
      </c>
      <c r="AK113" s="102">
        <f>SUMIFS(Datos!$S:$S,Datos!$F:$F,$A113,Datos!$V:$V,AK$1,Datos!$A:$A,$AN$1)</f>
        <v>0</v>
      </c>
      <c r="AL113" s="102">
        <f>SUMIFS(Datos!$S:$S,Datos!$F:$F,$A113,Datos!$V:$V,AL$1,Datos!$A:$A,$AN$1)</f>
        <v>0</v>
      </c>
      <c r="AM113" s="102">
        <f>SUMIFS(Datos!$S:$S,Datos!$F:$F,$A113,Datos!$V:$V,AM$1,Datos!$A:$A,$AN$1)</f>
        <v>0</v>
      </c>
      <c r="AN113" s="102">
        <f>SUMIFS(Datos!$S:$S,Datos!$A:$A,AN$1,Datos!$F:$F,$A113)</f>
        <v>0</v>
      </c>
      <c r="AO113" s="102">
        <f>SUMIFS(Datos!$S:$S,Datos!$F:$F,$A113,Datos!$C:$C,AO$1,Datos!$A:$A,$AN$1)</f>
        <v>0</v>
      </c>
      <c r="AP113" s="102">
        <f>SUMIFS(Datos!$S:$S,Datos!$F:$F,$A113,Datos!$C:$C,AP$1,Datos!$A:$A,$AN$1)</f>
        <v>0</v>
      </c>
      <c r="AQ113" s="102">
        <f>SUMIFS(Datos!$S:$S,Datos!$F:$F,$A113,Datos!$C:$C,AQ$1,Datos!$A:$A,$AN$1)</f>
        <v>0</v>
      </c>
      <c r="AR113" s="102">
        <f>SUMIFS(Datos!$S:$S,Datos!$F:$F,$A113,Datos!$C:$C,AR$1,Datos!$A:$A,$AN$1)</f>
        <v>0</v>
      </c>
      <c r="AT113" s="102">
        <f>SUMIFS(Datos!$M:$M,Datos!$A:$A,AN$1,Datos!$F:$F,$A113)</f>
        <v>0</v>
      </c>
      <c r="AU113" s="102">
        <f>SUMIFS(Datos!$R:$R,Datos!$A:$A,AN$1,Datos!$F:$F,$A113)</f>
        <v>0</v>
      </c>
      <c r="AW113" s="102">
        <f>SUMIFS(Datos!$M:$M,Datos!$F:$F,$A113,Datos!$A:$A,$AN$1,Datos!$C:$C,AO$1)</f>
        <v>0</v>
      </c>
      <c r="AX113" s="102">
        <f>SUMIFS(Datos!$M:$M,Datos!$F:$F,$A113,Datos!$A:$A,$AN$1,Datos!$C:$C,AP$1)</f>
        <v>0</v>
      </c>
      <c r="AY113" s="102">
        <f>SUMIFS(Datos!$M:$M,Datos!$F:$F,$A113,Datos!$A:$A,$AN$1,Datos!$C:$C,AQ$1)</f>
        <v>0</v>
      </c>
      <c r="AZ113" s="102">
        <f>SUMIFS(Datos!$M:$M,Datos!$F:$F,$A113,Datos!$A:$A,$AN$1,Datos!$C:$C,AR$1)</f>
        <v>0</v>
      </c>
      <c r="BA113" s="102"/>
      <c r="BB113" s="438">
        <f>SUMIFS(Datos!$R:$R,Datos!$F:$F,$A113,Datos!$A:$A,$AN$1,Datos!$C:$C,AO$1)</f>
        <v>0</v>
      </c>
      <c r="BC113" s="438">
        <f>SUMIFS(Datos!$R:$R,Datos!$F:$F,$A113,Datos!$A:$A,$AN$1,Datos!$C:$C,AP$1)</f>
        <v>0</v>
      </c>
      <c r="BD113" s="438">
        <f>SUMIFS(Datos!$R:$R,Datos!$F:$F,$A113,Datos!$A:$A,$AN$1,Datos!$C:$C,AQ$1)</f>
        <v>0</v>
      </c>
      <c r="BE113" s="438">
        <f>SUMIFS(Datos!$R:$R,Datos!$F:$F,$A113,Datos!$A:$A,$AN$1,Datos!$C:$C,AR$1)</f>
        <v>0</v>
      </c>
    </row>
    <row r="114" spans="1:57" x14ac:dyDescent="0.25">
      <c r="A114" s="36"/>
      <c r="B114" s="36"/>
      <c r="C114" s="36"/>
      <c r="D114" s="284"/>
      <c r="E114" s="36"/>
      <c r="F114" s="36"/>
      <c r="G114" s="408"/>
      <c r="H114" s="36"/>
      <c r="I114" s="36"/>
      <c r="J114" s="36"/>
      <c r="K114" s="36"/>
      <c r="M114" s="353">
        <f>SUMIFS(Datos!$S:$S,Datos!$F:$F,$A114,Datos!$V:$V,M$1,Datos!$A:$A,$Q$1)</f>
        <v>0</v>
      </c>
      <c r="N114" s="353">
        <f>SUMIFS(Datos!$S:$S,Datos!$F:$F,$A114,Datos!$V:$V,N$1,Datos!$A:$A,$Q$1)</f>
        <v>0</v>
      </c>
      <c r="O114" s="353">
        <f>SUMIFS(Datos!$S:$S,Datos!$F:$F,$A114,Datos!$V:$V,O$1,Datos!$A:$A,$Q$1)</f>
        <v>0</v>
      </c>
      <c r="P114" s="353">
        <f>SUMIFS(Datos!$S:$S,Datos!$F:$F,$A114,Datos!$V:$V,P$1,Datos!$A:$A,$Q$1)</f>
        <v>0</v>
      </c>
      <c r="Q114" s="353">
        <f>SUMIFS(Datos!$S:$S,Datos!$A:$A,Q$1,Datos!$F:$F,$A114)</f>
        <v>0</v>
      </c>
      <c r="R114" s="353">
        <f>SUMIFS(Datos!$S:$S,Datos!$F:$F,$A114,Datos!$C:$C,R$1,Datos!$A:$A,$Q$1)</f>
        <v>0</v>
      </c>
      <c r="S114" s="353">
        <f>SUMIFS(Datos!$S:$S,Datos!$F:$F,$A114,Datos!$C:$C,S$1,Datos!$A:$A,$Q$1)</f>
        <v>0</v>
      </c>
      <c r="T114" s="353">
        <f>SUMIFS(Datos!$S:$S,Datos!$F:$F,$A114,Datos!$C:$C,T$1,Datos!$A:$A,$Q$1)</f>
        <v>0</v>
      </c>
      <c r="U114" s="353">
        <f>SUMIFS(Datos!$S:$S,Datos!$F:$F,$A114,Datos!$C:$C,U$1,Datos!$A:$A,$Q$1)</f>
        <v>0</v>
      </c>
      <c r="V114" s="352"/>
      <c r="W114" s="353">
        <f>SUMIFS(Datos!M:M,Datos!A:A,Q$1,Datos!F:F,A114)</f>
        <v>0</v>
      </c>
      <c r="X114" s="444">
        <f>SUMIFS(Datos!R:R,Datos!A:A,Q$1,Datos!F:F,A114)</f>
        <v>0</v>
      </c>
      <c r="Y114" s="442"/>
      <c r="Z114" s="353">
        <f>SUMIFS(Datos!$M:$M,Datos!$F:$F,$A114,Datos!$A:$A,$Q$1,Datos!$C:$C,R$1)</f>
        <v>0</v>
      </c>
      <c r="AA114" s="353">
        <f>SUMIFS(Datos!$M:$M,Datos!$F:$F,$A114,Datos!$A:$A,$Q$1,Datos!$C:$C,S$1)</f>
        <v>0</v>
      </c>
      <c r="AB114" s="353">
        <f>SUMIFS(Datos!$M:$M,Datos!$F:$F,$A114,Datos!$A:$A,$Q$1,Datos!$C:$C,T$1)</f>
        <v>0</v>
      </c>
      <c r="AC114" s="353">
        <f>SUMIFS(Datos!$M:$M,Datos!$F:$F,$A114,Datos!$A:$A,$Q$1,Datos!$C:$C,U$1)</f>
        <v>0</v>
      </c>
      <c r="AD114" s="353"/>
      <c r="AE114" s="444">
        <f>SUMIFS(Datos!$R:$R,Datos!$F:$F,$A114,Datos!$A:$A,$Q$1,Datos!$C:$C,R$1)</f>
        <v>0</v>
      </c>
      <c r="AF114" s="444">
        <f>SUMIFS(Datos!$R:$R,Datos!$F:$F,$A114,Datos!$A:$A,$Q$1,Datos!$C:$C,S$1)</f>
        <v>0</v>
      </c>
      <c r="AG114" s="444">
        <f>SUMIFS(Datos!$R:$R,Datos!$F:$F,$A114,Datos!$A:$A,$Q$1,Datos!$C:$C,T$1)</f>
        <v>0</v>
      </c>
      <c r="AH114" s="444">
        <f>SUMIFS(Datos!$R:$R,Datos!$F:$F,$A114,Datos!$A:$A,$Q$1,Datos!$C:$C,U$1)</f>
        <v>0</v>
      </c>
      <c r="AI114" s="351"/>
      <c r="AJ114" s="102">
        <f>SUMIFS(Datos!$S:$S,Datos!$F:$F,$A114,Datos!$V:$V,AJ$1,Datos!$A:$A,$AN$1)</f>
        <v>0</v>
      </c>
      <c r="AK114" s="102">
        <f>SUMIFS(Datos!$S:$S,Datos!$F:$F,$A114,Datos!$V:$V,AK$1,Datos!$A:$A,$AN$1)</f>
        <v>0</v>
      </c>
      <c r="AL114" s="102">
        <f>SUMIFS(Datos!$S:$S,Datos!$F:$F,$A114,Datos!$V:$V,AL$1,Datos!$A:$A,$AN$1)</f>
        <v>0</v>
      </c>
      <c r="AM114" s="102">
        <f>SUMIFS(Datos!$S:$S,Datos!$F:$F,$A114,Datos!$V:$V,AM$1,Datos!$A:$A,$AN$1)</f>
        <v>0</v>
      </c>
      <c r="AN114" s="102">
        <f>SUMIFS(Datos!$S:$S,Datos!$A:$A,AN$1,Datos!$F:$F,$A114)</f>
        <v>0</v>
      </c>
      <c r="AO114" s="102">
        <f>SUMIFS(Datos!$S:$S,Datos!$F:$F,$A114,Datos!$C:$C,AO$1,Datos!$A:$A,$AN$1)</f>
        <v>0</v>
      </c>
      <c r="AP114" s="102">
        <f>SUMIFS(Datos!$S:$S,Datos!$F:$F,$A114,Datos!$C:$C,AP$1,Datos!$A:$A,$AN$1)</f>
        <v>0</v>
      </c>
      <c r="AQ114" s="102">
        <f>SUMIFS(Datos!$S:$S,Datos!$F:$F,$A114,Datos!$C:$C,AQ$1,Datos!$A:$A,$AN$1)</f>
        <v>0</v>
      </c>
      <c r="AR114" s="102">
        <f>SUMIFS(Datos!$S:$S,Datos!$F:$F,$A114,Datos!$C:$C,AR$1,Datos!$A:$A,$AN$1)</f>
        <v>0</v>
      </c>
      <c r="AT114" s="102">
        <f>SUMIFS(Datos!$M:$M,Datos!$A:$A,AN$1,Datos!$F:$F,$A114)</f>
        <v>0</v>
      </c>
      <c r="AU114" s="102">
        <f>SUMIFS(Datos!$R:$R,Datos!$A:$A,AN$1,Datos!$F:$F,$A114)</f>
        <v>0</v>
      </c>
      <c r="AW114" s="102">
        <f>SUMIFS(Datos!$M:$M,Datos!$F:$F,$A114,Datos!$A:$A,$AN$1,Datos!$C:$C,AO$1)</f>
        <v>0</v>
      </c>
      <c r="AX114" s="102">
        <f>SUMIFS(Datos!$M:$M,Datos!$F:$F,$A114,Datos!$A:$A,$AN$1,Datos!$C:$C,AP$1)</f>
        <v>0</v>
      </c>
      <c r="AY114" s="102">
        <f>SUMIFS(Datos!$M:$M,Datos!$F:$F,$A114,Datos!$A:$A,$AN$1,Datos!$C:$C,AQ$1)</f>
        <v>0</v>
      </c>
      <c r="AZ114" s="102">
        <f>SUMIFS(Datos!$M:$M,Datos!$F:$F,$A114,Datos!$A:$A,$AN$1,Datos!$C:$C,AR$1)</f>
        <v>0</v>
      </c>
      <c r="BA114" s="102"/>
      <c r="BB114" s="438">
        <f>SUMIFS(Datos!$R:$R,Datos!$F:$F,$A114,Datos!$A:$A,$AN$1,Datos!$C:$C,AO$1)</f>
        <v>0</v>
      </c>
      <c r="BC114" s="438">
        <f>SUMIFS(Datos!$R:$R,Datos!$F:$F,$A114,Datos!$A:$A,$AN$1,Datos!$C:$C,AP$1)</f>
        <v>0</v>
      </c>
      <c r="BD114" s="438">
        <f>SUMIFS(Datos!$R:$R,Datos!$F:$F,$A114,Datos!$A:$A,$AN$1,Datos!$C:$C,AQ$1)</f>
        <v>0</v>
      </c>
      <c r="BE114" s="438">
        <f>SUMIFS(Datos!$R:$R,Datos!$F:$F,$A114,Datos!$A:$A,$AN$1,Datos!$C:$C,AR$1)</f>
        <v>0</v>
      </c>
    </row>
    <row r="115" spans="1:57" x14ac:dyDescent="0.25">
      <c r="A115" s="36"/>
      <c r="B115" s="36"/>
      <c r="C115" s="36"/>
      <c r="D115" s="284"/>
      <c r="E115" s="36"/>
      <c r="F115" s="36"/>
      <c r="G115" s="408"/>
      <c r="H115" s="36"/>
      <c r="I115" s="36"/>
      <c r="J115" s="36"/>
      <c r="K115" s="36"/>
      <c r="M115" s="353">
        <f>SUMIFS(Datos!$S:$S,Datos!$F:$F,$A115,Datos!$V:$V,M$1,Datos!$A:$A,$Q$1)</f>
        <v>0</v>
      </c>
      <c r="N115" s="353">
        <f>SUMIFS(Datos!$S:$S,Datos!$F:$F,$A115,Datos!$V:$V,N$1,Datos!$A:$A,$Q$1)</f>
        <v>0</v>
      </c>
      <c r="O115" s="353">
        <f>SUMIFS(Datos!$S:$S,Datos!$F:$F,$A115,Datos!$V:$V,O$1,Datos!$A:$A,$Q$1)</f>
        <v>0</v>
      </c>
      <c r="P115" s="353">
        <f>SUMIFS(Datos!$S:$S,Datos!$F:$F,$A115,Datos!$V:$V,P$1,Datos!$A:$A,$Q$1)</f>
        <v>0</v>
      </c>
      <c r="Q115" s="353">
        <f>SUMIFS(Datos!$S:$S,Datos!$A:$A,Q$1,Datos!$F:$F,$A115)</f>
        <v>0</v>
      </c>
      <c r="R115" s="353">
        <f>SUMIFS(Datos!$S:$S,Datos!$F:$F,$A115,Datos!$C:$C,R$1,Datos!$A:$A,$Q$1)</f>
        <v>0</v>
      </c>
      <c r="S115" s="353">
        <f>SUMIFS(Datos!$S:$S,Datos!$F:$F,$A115,Datos!$C:$C,S$1,Datos!$A:$A,$Q$1)</f>
        <v>0</v>
      </c>
      <c r="T115" s="353">
        <f>SUMIFS(Datos!$S:$S,Datos!$F:$F,$A115,Datos!$C:$C,T$1,Datos!$A:$A,$Q$1)</f>
        <v>0</v>
      </c>
      <c r="U115" s="353">
        <f>SUMIFS(Datos!$S:$S,Datos!$F:$F,$A115,Datos!$C:$C,U$1,Datos!$A:$A,$Q$1)</f>
        <v>0</v>
      </c>
      <c r="V115" s="352"/>
      <c r="W115" s="353">
        <f>SUMIFS(Datos!M:M,Datos!A:A,Q$1,Datos!F:F,A115)</f>
        <v>0</v>
      </c>
      <c r="X115" s="444">
        <f>SUMIFS(Datos!R:R,Datos!A:A,Q$1,Datos!F:F,A115)</f>
        <v>0</v>
      </c>
      <c r="Y115" s="442"/>
      <c r="Z115" s="353">
        <f>SUMIFS(Datos!$M:$M,Datos!$F:$F,$A115,Datos!$A:$A,$Q$1,Datos!$C:$C,R$1)</f>
        <v>0</v>
      </c>
      <c r="AA115" s="353">
        <f>SUMIFS(Datos!$M:$M,Datos!$F:$F,$A115,Datos!$A:$A,$Q$1,Datos!$C:$C,S$1)</f>
        <v>0</v>
      </c>
      <c r="AB115" s="353">
        <f>SUMIFS(Datos!$M:$M,Datos!$F:$F,$A115,Datos!$A:$A,$Q$1,Datos!$C:$C,T$1)</f>
        <v>0</v>
      </c>
      <c r="AC115" s="353">
        <f>SUMIFS(Datos!$M:$M,Datos!$F:$F,$A115,Datos!$A:$A,$Q$1,Datos!$C:$C,U$1)</f>
        <v>0</v>
      </c>
      <c r="AD115" s="353"/>
      <c r="AE115" s="444">
        <f>SUMIFS(Datos!$R:$R,Datos!$F:$F,$A115,Datos!$A:$A,$Q$1,Datos!$C:$C,R$1)</f>
        <v>0</v>
      </c>
      <c r="AF115" s="444">
        <f>SUMIFS(Datos!$R:$R,Datos!$F:$F,$A115,Datos!$A:$A,$Q$1,Datos!$C:$C,S$1)</f>
        <v>0</v>
      </c>
      <c r="AG115" s="444">
        <f>SUMIFS(Datos!$R:$R,Datos!$F:$F,$A115,Datos!$A:$A,$Q$1,Datos!$C:$C,T$1)</f>
        <v>0</v>
      </c>
      <c r="AH115" s="444">
        <f>SUMIFS(Datos!$R:$R,Datos!$F:$F,$A115,Datos!$A:$A,$Q$1,Datos!$C:$C,U$1)</f>
        <v>0</v>
      </c>
      <c r="AI115" s="351"/>
      <c r="AJ115" s="102">
        <f>SUMIFS(Datos!$S:$S,Datos!$F:$F,$A115,Datos!$V:$V,AJ$1,Datos!$A:$A,$AN$1)</f>
        <v>0</v>
      </c>
      <c r="AK115" s="102">
        <f>SUMIFS(Datos!$S:$S,Datos!$F:$F,$A115,Datos!$V:$V,AK$1,Datos!$A:$A,$AN$1)</f>
        <v>0</v>
      </c>
      <c r="AL115" s="102">
        <f>SUMIFS(Datos!$S:$S,Datos!$F:$F,$A115,Datos!$V:$V,AL$1,Datos!$A:$A,$AN$1)</f>
        <v>0</v>
      </c>
      <c r="AM115" s="102">
        <f>SUMIFS(Datos!$S:$S,Datos!$F:$F,$A115,Datos!$V:$V,AM$1,Datos!$A:$A,$AN$1)</f>
        <v>0</v>
      </c>
      <c r="AN115" s="102">
        <f>SUMIFS(Datos!$S:$S,Datos!$A:$A,AN$1,Datos!$F:$F,$A115)</f>
        <v>0</v>
      </c>
      <c r="AO115" s="102">
        <f>SUMIFS(Datos!$S:$S,Datos!$F:$F,$A115,Datos!$C:$C,AO$1,Datos!$A:$A,$AN$1)</f>
        <v>0</v>
      </c>
      <c r="AP115" s="102">
        <f>SUMIFS(Datos!$S:$S,Datos!$F:$F,$A115,Datos!$C:$C,AP$1,Datos!$A:$A,$AN$1)</f>
        <v>0</v>
      </c>
      <c r="AQ115" s="102">
        <f>SUMIFS(Datos!$S:$S,Datos!$F:$F,$A115,Datos!$C:$C,AQ$1,Datos!$A:$A,$AN$1)</f>
        <v>0</v>
      </c>
      <c r="AR115" s="102">
        <f>SUMIFS(Datos!$S:$S,Datos!$F:$F,$A115,Datos!$C:$C,AR$1,Datos!$A:$A,$AN$1)</f>
        <v>0</v>
      </c>
      <c r="AT115" s="102">
        <f>SUMIFS(Datos!$M:$M,Datos!$A:$A,AN$1,Datos!$F:$F,$A115)</f>
        <v>0</v>
      </c>
      <c r="AU115" s="102">
        <f>SUMIFS(Datos!$R:$R,Datos!$A:$A,AN$1,Datos!$F:$F,$A115)</f>
        <v>0</v>
      </c>
      <c r="AW115" s="102">
        <f>SUMIFS(Datos!$M:$M,Datos!$F:$F,$A115,Datos!$A:$A,$AN$1,Datos!$C:$C,AO$1)</f>
        <v>0</v>
      </c>
      <c r="AX115" s="102">
        <f>SUMIFS(Datos!$M:$M,Datos!$F:$F,$A115,Datos!$A:$A,$AN$1,Datos!$C:$C,AP$1)</f>
        <v>0</v>
      </c>
      <c r="AY115" s="102">
        <f>SUMIFS(Datos!$M:$M,Datos!$F:$F,$A115,Datos!$A:$A,$AN$1,Datos!$C:$C,AQ$1)</f>
        <v>0</v>
      </c>
      <c r="AZ115" s="102">
        <f>SUMIFS(Datos!$M:$M,Datos!$F:$F,$A115,Datos!$A:$A,$AN$1,Datos!$C:$C,AR$1)</f>
        <v>0</v>
      </c>
      <c r="BA115" s="102"/>
      <c r="BB115" s="438">
        <f>SUMIFS(Datos!$R:$R,Datos!$F:$F,$A115,Datos!$A:$A,$AN$1,Datos!$C:$C,AO$1)</f>
        <v>0</v>
      </c>
      <c r="BC115" s="438">
        <f>SUMIFS(Datos!$R:$R,Datos!$F:$F,$A115,Datos!$A:$A,$AN$1,Datos!$C:$C,AP$1)</f>
        <v>0</v>
      </c>
      <c r="BD115" s="438">
        <f>SUMIFS(Datos!$R:$R,Datos!$F:$F,$A115,Datos!$A:$A,$AN$1,Datos!$C:$C,AQ$1)</f>
        <v>0</v>
      </c>
      <c r="BE115" s="438">
        <f>SUMIFS(Datos!$R:$R,Datos!$F:$F,$A115,Datos!$A:$A,$AN$1,Datos!$C:$C,AR$1)</f>
        <v>0</v>
      </c>
    </row>
    <row r="116" spans="1:57" x14ac:dyDescent="0.25">
      <c r="A116" s="36"/>
      <c r="B116" s="36"/>
      <c r="C116" s="36"/>
      <c r="D116" s="284"/>
      <c r="E116" s="36"/>
      <c r="F116" s="36"/>
      <c r="G116" s="408"/>
      <c r="H116" s="36"/>
      <c r="I116" s="36"/>
      <c r="J116" s="36"/>
      <c r="K116" s="36"/>
      <c r="M116" s="353">
        <f>SUMIFS(Datos!$S:$S,Datos!$F:$F,$A116,Datos!$V:$V,M$1,Datos!$A:$A,$Q$1)</f>
        <v>0</v>
      </c>
      <c r="N116" s="353">
        <f>SUMIFS(Datos!$S:$S,Datos!$F:$F,$A116,Datos!$V:$V,N$1,Datos!$A:$A,$Q$1)</f>
        <v>0</v>
      </c>
      <c r="O116" s="353">
        <f>SUMIFS(Datos!$S:$S,Datos!$F:$F,$A116,Datos!$V:$V,O$1,Datos!$A:$A,$Q$1)</f>
        <v>0</v>
      </c>
      <c r="P116" s="353">
        <f>SUMIFS(Datos!$S:$S,Datos!$F:$F,$A116,Datos!$V:$V,P$1,Datos!$A:$A,$Q$1)</f>
        <v>0</v>
      </c>
      <c r="Q116" s="353">
        <f>SUMIFS(Datos!$S:$S,Datos!$A:$A,Q$1,Datos!$F:$F,$A116)</f>
        <v>0</v>
      </c>
      <c r="R116" s="353">
        <f>SUMIFS(Datos!$S:$S,Datos!$F:$F,$A116,Datos!$C:$C,R$1,Datos!$A:$A,$Q$1)</f>
        <v>0</v>
      </c>
      <c r="S116" s="353">
        <f>SUMIFS(Datos!$S:$S,Datos!$F:$F,$A116,Datos!$C:$C,S$1,Datos!$A:$A,$Q$1)</f>
        <v>0</v>
      </c>
      <c r="T116" s="353">
        <f>SUMIFS(Datos!$S:$S,Datos!$F:$F,$A116,Datos!$C:$C,T$1,Datos!$A:$A,$Q$1)</f>
        <v>0</v>
      </c>
      <c r="U116" s="353">
        <f>SUMIFS(Datos!$S:$S,Datos!$F:$F,$A116,Datos!$C:$C,U$1,Datos!$A:$A,$Q$1)</f>
        <v>0</v>
      </c>
      <c r="V116" s="352"/>
      <c r="W116" s="353">
        <f>SUMIFS(Datos!M:M,Datos!A:A,Q$1,Datos!F:F,A116)</f>
        <v>0</v>
      </c>
      <c r="X116" s="444">
        <f>SUMIFS(Datos!R:R,Datos!A:A,Q$1,Datos!F:F,A116)</f>
        <v>0</v>
      </c>
      <c r="Y116" s="442"/>
      <c r="Z116" s="353">
        <f>SUMIFS(Datos!$M:$M,Datos!$F:$F,$A116,Datos!$A:$A,$Q$1,Datos!$C:$C,R$1)</f>
        <v>0</v>
      </c>
      <c r="AA116" s="353">
        <f>SUMIFS(Datos!$M:$M,Datos!$F:$F,$A116,Datos!$A:$A,$Q$1,Datos!$C:$C,S$1)</f>
        <v>0</v>
      </c>
      <c r="AB116" s="353">
        <f>SUMIFS(Datos!$M:$M,Datos!$F:$F,$A116,Datos!$A:$A,$Q$1,Datos!$C:$C,T$1)</f>
        <v>0</v>
      </c>
      <c r="AC116" s="353">
        <f>SUMIFS(Datos!$M:$M,Datos!$F:$F,$A116,Datos!$A:$A,$Q$1,Datos!$C:$C,U$1)</f>
        <v>0</v>
      </c>
      <c r="AD116" s="353"/>
      <c r="AE116" s="444">
        <f>SUMIFS(Datos!$R:$R,Datos!$F:$F,$A116,Datos!$A:$A,$Q$1,Datos!$C:$C,R$1)</f>
        <v>0</v>
      </c>
      <c r="AF116" s="444">
        <f>SUMIFS(Datos!$R:$R,Datos!$F:$F,$A116,Datos!$A:$A,$Q$1,Datos!$C:$C,S$1)</f>
        <v>0</v>
      </c>
      <c r="AG116" s="444">
        <f>SUMIFS(Datos!$R:$R,Datos!$F:$F,$A116,Datos!$A:$A,$Q$1,Datos!$C:$C,T$1)</f>
        <v>0</v>
      </c>
      <c r="AH116" s="444">
        <f>SUMIFS(Datos!$R:$R,Datos!$F:$F,$A116,Datos!$A:$A,$Q$1,Datos!$C:$C,U$1)</f>
        <v>0</v>
      </c>
      <c r="AI116" s="351"/>
      <c r="AJ116" s="102">
        <f>SUMIFS(Datos!$S:$S,Datos!$F:$F,$A116,Datos!$V:$V,AJ$1,Datos!$A:$A,$AN$1)</f>
        <v>0</v>
      </c>
      <c r="AK116" s="102">
        <f>SUMIFS(Datos!$S:$S,Datos!$F:$F,$A116,Datos!$V:$V,AK$1,Datos!$A:$A,$AN$1)</f>
        <v>0</v>
      </c>
      <c r="AL116" s="102">
        <f>SUMIFS(Datos!$S:$S,Datos!$F:$F,$A116,Datos!$V:$V,AL$1,Datos!$A:$A,$AN$1)</f>
        <v>0</v>
      </c>
      <c r="AM116" s="102">
        <f>SUMIFS(Datos!$S:$S,Datos!$F:$F,$A116,Datos!$V:$V,AM$1,Datos!$A:$A,$AN$1)</f>
        <v>0</v>
      </c>
      <c r="AN116" s="102">
        <f>SUMIFS(Datos!$S:$S,Datos!$A:$A,AN$1,Datos!$F:$F,$A116)</f>
        <v>0</v>
      </c>
      <c r="AO116" s="102">
        <f>SUMIFS(Datos!$S:$S,Datos!$F:$F,$A116,Datos!$C:$C,AO$1,Datos!$A:$A,$AN$1)</f>
        <v>0</v>
      </c>
      <c r="AP116" s="102">
        <f>SUMIFS(Datos!$S:$S,Datos!$F:$F,$A116,Datos!$C:$C,AP$1,Datos!$A:$A,$AN$1)</f>
        <v>0</v>
      </c>
      <c r="AQ116" s="102">
        <f>SUMIFS(Datos!$S:$S,Datos!$F:$F,$A116,Datos!$C:$C,AQ$1,Datos!$A:$A,$AN$1)</f>
        <v>0</v>
      </c>
      <c r="AR116" s="102">
        <f>SUMIFS(Datos!$S:$S,Datos!$F:$F,$A116,Datos!$C:$C,AR$1,Datos!$A:$A,$AN$1)</f>
        <v>0</v>
      </c>
      <c r="AT116" s="102">
        <f>SUMIFS(Datos!$M:$M,Datos!$A:$A,AN$1,Datos!$F:$F,$A116)</f>
        <v>0</v>
      </c>
      <c r="AU116" s="102">
        <f>SUMIFS(Datos!$R:$R,Datos!$A:$A,AN$1,Datos!$F:$F,$A116)</f>
        <v>0</v>
      </c>
      <c r="AW116" s="102">
        <f>SUMIFS(Datos!$M:$M,Datos!$F:$F,$A116,Datos!$A:$A,$AN$1,Datos!$C:$C,AO$1)</f>
        <v>0</v>
      </c>
      <c r="AX116" s="102">
        <f>SUMIFS(Datos!$M:$M,Datos!$F:$F,$A116,Datos!$A:$A,$AN$1,Datos!$C:$C,AP$1)</f>
        <v>0</v>
      </c>
      <c r="AY116" s="102">
        <f>SUMIFS(Datos!$M:$M,Datos!$F:$F,$A116,Datos!$A:$A,$AN$1,Datos!$C:$C,AQ$1)</f>
        <v>0</v>
      </c>
      <c r="AZ116" s="102">
        <f>SUMIFS(Datos!$M:$M,Datos!$F:$F,$A116,Datos!$A:$A,$AN$1,Datos!$C:$C,AR$1)</f>
        <v>0</v>
      </c>
      <c r="BA116" s="102"/>
      <c r="BB116" s="438">
        <f>SUMIFS(Datos!$R:$R,Datos!$F:$F,$A116,Datos!$A:$A,$AN$1,Datos!$C:$C,AO$1)</f>
        <v>0</v>
      </c>
      <c r="BC116" s="438">
        <f>SUMIFS(Datos!$R:$R,Datos!$F:$F,$A116,Datos!$A:$A,$AN$1,Datos!$C:$C,AP$1)</f>
        <v>0</v>
      </c>
      <c r="BD116" s="438">
        <f>SUMIFS(Datos!$R:$R,Datos!$F:$F,$A116,Datos!$A:$A,$AN$1,Datos!$C:$C,AQ$1)</f>
        <v>0</v>
      </c>
      <c r="BE116" s="438">
        <f>SUMIFS(Datos!$R:$R,Datos!$F:$F,$A116,Datos!$A:$A,$AN$1,Datos!$C:$C,AR$1)</f>
        <v>0</v>
      </c>
    </row>
    <row r="117" spans="1:57" x14ac:dyDescent="0.25">
      <c r="A117" s="36"/>
      <c r="B117" s="36"/>
      <c r="C117" s="36"/>
      <c r="D117" s="284"/>
      <c r="E117" s="36"/>
      <c r="F117" s="36"/>
      <c r="G117" s="408"/>
      <c r="H117" s="36"/>
      <c r="I117" s="36"/>
      <c r="J117" s="36"/>
      <c r="K117" s="36"/>
      <c r="M117" s="353">
        <f>SUMIFS(Datos!$S:$S,Datos!$F:$F,$A117,Datos!$V:$V,M$1,Datos!$A:$A,$Q$1)</f>
        <v>0</v>
      </c>
      <c r="N117" s="353">
        <f>SUMIFS(Datos!$S:$S,Datos!$F:$F,$A117,Datos!$V:$V,N$1,Datos!$A:$A,$Q$1)</f>
        <v>0</v>
      </c>
      <c r="O117" s="353">
        <f>SUMIFS(Datos!$S:$S,Datos!$F:$F,$A117,Datos!$V:$V,O$1,Datos!$A:$A,$Q$1)</f>
        <v>0</v>
      </c>
      <c r="P117" s="353">
        <f>SUMIFS(Datos!$S:$S,Datos!$F:$F,$A117,Datos!$V:$V,P$1,Datos!$A:$A,$Q$1)</f>
        <v>0</v>
      </c>
      <c r="Q117" s="353">
        <f>SUMIFS(Datos!$S:$S,Datos!$A:$A,Q$1,Datos!$F:$F,$A117)</f>
        <v>0</v>
      </c>
      <c r="R117" s="353">
        <f>SUMIFS(Datos!$S:$S,Datos!$F:$F,$A117,Datos!$C:$C,R$1,Datos!$A:$A,$Q$1)</f>
        <v>0</v>
      </c>
      <c r="S117" s="353">
        <f>SUMIFS(Datos!$S:$S,Datos!$F:$F,$A117,Datos!$C:$C,S$1,Datos!$A:$A,$Q$1)</f>
        <v>0</v>
      </c>
      <c r="T117" s="353">
        <f>SUMIFS(Datos!$S:$S,Datos!$F:$F,$A117,Datos!$C:$C,T$1,Datos!$A:$A,$Q$1)</f>
        <v>0</v>
      </c>
      <c r="U117" s="353">
        <f>SUMIFS(Datos!$S:$S,Datos!$F:$F,$A117,Datos!$C:$C,U$1,Datos!$A:$A,$Q$1)</f>
        <v>0</v>
      </c>
      <c r="V117" s="352"/>
      <c r="W117" s="353">
        <f>SUMIFS(Datos!M:M,Datos!A:A,Q$1,Datos!F:F,A117)</f>
        <v>0</v>
      </c>
      <c r="X117" s="444">
        <f>SUMIFS(Datos!R:R,Datos!A:A,Q$1,Datos!F:F,A117)</f>
        <v>0</v>
      </c>
      <c r="Y117" s="442"/>
      <c r="Z117" s="353">
        <f>SUMIFS(Datos!$M:$M,Datos!$F:$F,$A117,Datos!$A:$A,$Q$1,Datos!$C:$C,R$1)</f>
        <v>0</v>
      </c>
      <c r="AA117" s="353">
        <f>SUMIFS(Datos!$M:$M,Datos!$F:$F,$A117,Datos!$A:$A,$Q$1,Datos!$C:$C,S$1)</f>
        <v>0</v>
      </c>
      <c r="AB117" s="353">
        <f>SUMIFS(Datos!$M:$M,Datos!$F:$F,$A117,Datos!$A:$A,$Q$1,Datos!$C:$C,T$1)</f>
        <v>0</v>
      </c>
      <c r="AC117" s="353">
        <f>SUMIFS(Datos!$M:$M,Datos!$F:$F,$A117,Datos!$A:$A,$Q$1,Datos!$C:$C,U$1)</f>
        <v>0</v>
      </c>
      <c r="AD117" s="353"/>
      <c r="AE117" s="444">
        <f>SUMIFS(Datos!$R:$R,Datos!$F:$F,$A117,Datos!$A:$A,$Q$1,Datos!$C:$C,R$1)</f>
        <v>0</v>
      </c>
      <c r="AF117" s="444">
        <f>SUMIFS(Datos!$R:$R,Datos!$F:$F,$A117,Datos!$A:$A,$Q$1,Datos!$C:$C,S$1)</f>
        <v>0</v>
      </c>
      <c r="AG117" s="444">
        <f>SUMIFS(Datos!$R:$R,Datos!$F:$F,$A117,Datos!$A:$A,$Q$1,Datos!$C:$C,T$1)</f>
        <v>0</v>
      </c>
      <c r="AH117" s="444">
        <f>SUMIFS(Datos!$R:$R,Datos!$F:$F,$A117,Datos!$A:$A,$Q$1,Datos!$C:$C,U$1)</f>
        <v>0</v>
      </c>
      <c r="AI117" s="351"/>
      <c r="AJ117" s="102">
        <f>SUMIFS(Datos!$S:$S,Datos!$F:$F,$A117,Datos!$V:$V,AJ$1,Datos!$A:$A,$AN$1)</f>
        <v>0</v>
      </c>
      <c r="AK117" s="102">
        <f>SUMIFS(Datos!$S:$S,Datos!$F:$F,$A117,Datos!$V:$V,AK$1,Datos!$A:$A,$AN$1)</f>
        <v>0</v>
      </c>
      <c r="AL117" s="102">
        <f>SUMIFS(Datos!$S:$S,Datos!$F:$F,$A117,Datos!$V:$V,AL$1,Datos!$A:$A,$AN$1)</f>
        <v>0</v>
      </c>
      <c r="AM117" s="102">
        <f>SUMIFS(Datos!$S:$S,Datos!$F:$F,$A117,Datos!$V:$V,AM$1,Datos!$A:$A,$AN$1)</f>
        <v>0</v>
      </c>
      <c r="AN117" s="102">
        <f>SUMIFS(Datos!$S:$S,Datos!$A:$A,AN$1,Datos!$F:$F,$A117)</f>
        <v>0</v>
      </c>
      <c r="AO117" s="102">
        <f>SUMIFS(Datos!$S:$S,Datos!$F:$F,$A117,Datos!$C:$C,AO$1,Datos!$A:$A,$AN$1)</f>
        <v>0</v>
      </c>
      <c r="AP117" s="102">
        <f>SUMIFS(Datos!$S:$S,Datos!$F:$F,$A117,Datos!$C:$C,AP$1,Datos!$A:$A,$AN$1)</f>
        <v>0</v>
      </c>
      <c r="AQ117" s="102">
        <f>SUMIFS(Datos!$S:$S,Datos!$F:$F,$A117,Datos!$C:$C,AQ$1,Datos!$A:$A,$AN$1)</f>
        <v>0</v>
      </c>
      <c r="AR117" s="102">
        <f>SUMIFS(Datos!$S:$S,Datos!$F:$F,$A117,Datos!$C:$C,AR$1,Datos!$A:$A,$AN$1)</f>
        <v>0</v>
      </c>
      <c r="AT117" s="102">
        <f>SUMIFS(Datos!$M:$M,Datos!$A:$A,AN$1,Datos!$F:$F,$A117)</f>
        <v>0</v>
      </c>
      <c r="AU117" s="102">
        <f>SUMIFS(Datos!$R:$R,Datos!$A:$A,AN$1,Datos!$F:$F,$A117)</f>
        <v>0</v>
      </c>
      <c r="AW117" s="102">
        <f>SUMIFS(Datos!$M:$M,Datos!$F:$F,$A117,Datos!$A:$A,$AN$1,Datos!$C:$C,AO$1)</f>
        <v>0</v>
      </c>
      <c r="AX117" s="102">
        <f>SUMIFS(Datos!$M:$M,Datos!$F:$F,$A117,Datos!$A:$A,$AN$1,Datos!$C:$C,AP$1)</f>
        <v>0</v>
      </c>
      <c r="AY117" s="102">
        <f>SUMIFS(Datos!$M:$M,Datos!$F:$F,$A117,Datos!$A:$A,$AN$1,Datos!$C:$C,AQ$1)</f>
        <v>0</v>
      </c>
      <c r="AZ117" s="102">
        <f>SUMIFS(Datos!$M:$M,Datos!$F:$F,$A117,Datos!$A:$A,$AN$1,Datos!$C:$C,AR$1)</f>
        <v>0</v>
      </c>
      <c r="BA117" s="102"/>
      <c r="BB117" s="438">
        <f>SUMIFS(Datos!$R:$R,Datos!$F:$F,$A117,Datos!$A:$A,$AN$1,Datos!$C:$C,AO$1)</f>
        <v>0</v>
      </c>
      <c r="BC117" s="438">
        <f>SUMIFS(Datos!$R:$R,Datos!$F:$F,$A117,Datos!$A:$A,$AN$1,Datos!$C:$C,AP$1)</f>
        <v>0</v>
      </c>
      <c r="BD117" s="438">
        <f>SUMIFS(Datos!$R:$R,Datos!$F:$F,$A117,Datos!$A:$A,$AN$1,Datos!$C:$C,AQ$1)</f>
        <v>0</v>
      </c>
      <c r="BE117" s="438">
        <f>SUMIFS(Datos!$R:$R,Datos!$F:$F,$A117,Datos!$A:$A,$AN$1,Datos!$C:$C,AR$1)</f>
        <v>0</v>
      </c>
    </row>
    <row r="118" spans="1:57" x14ac:dyDescent="0.25">
      <c r="A118" s="36"/>
      <c r="B118" s="36"/>
      <c r="C118" s="36"/>
      <c r="D118" s="284"/>
      <c r="E118" s="36"/>
      <c r="F118" s="36"/>
      <c r="G118" s="408"/>
      <c r="H118" s="36"/>
      <c r="I118" s="36"/>
      <c r="J118" s="36"/>
      <c r="K118" s="36"/>
      <c r="M118" s="353">
        <f>SUMIFS(Datos!$S:$S,Datos!$F:$F,$A118,Datos!$V:$V,M$1,Datos!$A:$A,$Q$1)</f>
        <v>0</v>
      </c>
      <c r="N118" s="353">
        <f>SUMIFS(Datos!$S:$S,Datos!$F:$F,$A118,Datos!$V:$V,N$1,Datos!$A:$A,$Q$1)</f>
        <v>0</v>
      </c>
      <c r="O118" s="353">
        <f>SUMIFS(Datos!$S:$S,Datos!$F:$F,$A118,Datos!$V:$V,O$1,Datos!$A:$A,$Q$1)</f>
        <v>0</v>
      </c>
      <c r="P118" s="353">
        <f>SUMIFS(Datos!$S:$S,Datos!$F:$F,$A118,Datos!$V:$V,P$1,Datos!$A:$A,$Q$1)</f>
        <v>0</v>
      </c>
      <c r="Q118" s="353">
        <f>SUMIFS(Datos!$S:$S,Datos!$A:$A,Q$1,Datos!$F:$F,$A118)</f>
        <v>0</v>
      </c>
      <c r="R118" s="353">
        <f>SUMIFS(Datos!$S:$S,Datos!$F:$F,$A118,Datos!$C:$C,R$1,Datos!$A:$A,$Q$1)</f>
        <v>0</v>
      </c>
      <c r="S118" s="353">
        <f>SUMIFS(Datos!$S:$S,Datos!$F:$F,$A118,Datos!$C:$C,S$1,Datos!$A:$A,$Q$1)</f>
        <v>0</v>
      </c>
      <c r="T118" s="353">
        <f>SUMIFS(Datos!$S:$S,Datos!$F:$F,$A118,Datos!$C:$C,T$1,Datos!$A:$A,$Q$1)</f>
        <v>0</v>
      </c>
      <c r="U118" s="353">
        <f>SUMIFS(Datos!$S:$S,Datos!$F:$F,$A118,Datos!$C:$C,U$1,Datos!$A:$A,$Q$1)</f>
        <v>0</v>
      </c>
      <c r="V118" s="352"/>
      <c r="W118" s="353">
        <f>SUMIFS(Datos!M:M,Datos!A:A,Q$1,Datos!F:F,A118)</f>
        <v>0</v>
      </c>
      <c r="X118" s="444">
        <f>SUMIFS(Datos!R:R,Datos!A:A,Q$1,Datos!F:F,A118)</f>
        <v>0</v>
      </c>
      <c r="Y118" s="442"/>
      <c r="Z118" s="353">
        <f>SUMIFS(Datos!$M:$M,Datos!$F:$F,$A118,Datos!$A:$A,$Q$1,Datos!$C:$C,R$1)</f>
        <v>0</v>
      </c>
      <c r="AA118" s="353">
        <f>SUMIFS(Datos!$M:$M,Datos!$F:$F,$A118,Datos!$A:$A,$Q$1,Datos!$C:$C,S$1)</f>
        <v>0</v>
      </c>
      <c r="AB118" s="353">
        <f>SUMIFS(Datos!$M:$M,Datos!$F:$F,$A118,Datos!$A:$A,$Q$1,Datos!$C:$C,T$1)</f>
        <v>0</v>
      </c>
      <c r="AC118" s="353">
        <f>SUMIFS(Datos!$M:$M,Datos!$F:$F,$A118,Datos!$A:$A,$Q$1,Datos!$C:$C,U$1)</f>
        <v>0</v>
      </c>
      <c r="AD118" s="353"/>
      <c r="AE118" s="444">
        <f>SUMIFS(Datos!$R:$R,Datos!$F:$F,$A118,Datos!$A:$A,$Q$1,Datos!$C:$C,R$1)</f>
        <v>0</v>
      </c>
      <c r="AF118" s="444">
        <f>SUMIFS(Datos!$R:$R,Datos!$F:$F,$A118,Datos!$A:$A,$Q$1,Datos!$C:$C,S$1)</f>
        <v>0</v>
      </c>
      <c r="AG118" s="444">
        <f>SUMIFS(Datos!$R:$R,Datos!$F:$F,$A118,Datos!$A:$A,$Q$1,Datos!$C:$C,T$1)</f>
        <v>0</v>
      </c>
      <c r="AH118" s="444">
        <f>SUMIFS(Datos!$R:$R,Datos!$F:$F,$A118,Datos!$A:$A,$Q$1,Datos!$C:$C,U$1)</f>
        <v>0</v>
      </c>
      <c r="AI118" s="351"/>
      <c r="AJ118" s="102">
        <f>SUMIFS(Datos!$S:$S,Datos!$F:$F,$A118,Datos!$V:$V,AJ$1,Datos!$A:$A,$AN$1)</f>
        <v>0</v>
      </c>
      <c r="AK118" s="102">
        <f>SUMIFS(Datos!$S:$S,Datos!$F:$F,$A118,Datos!$V:$V,AK$1,Datos!$A:$A,$AN$1)</f>
        <v>0</v>
      </c>
      <c r="AL118" s="102">
        <f>SUMIFS(Datos!$S:$S,Datos!$F:$F,$A118,Datos!$V:$V,AL$1,Datos!$A:$A,$AN$1)</f>
        <v>0</v>
      </c>
      <c r="AM118" s="102">
        <f>SUMIFS(Datos!$S:$S,Datos!$F:$F,$A118,Datos!$V:$V,AM$1,Datos!$A:$A,$AN$1)</f>
        <v>0</v>
      </c>
      <c r="AN118" s="102">
        <f>SUMIFS(Datos!$S:$S,Datos!$A:$A,AN$1,Datos!$F:$F,$A118)</f>
        <v>0</v>
      </c>
      <c r="AO118" s="102">
        <f>SUMIFS(Datos!$S:$S,Datos!$F:$F,$A118,Datos!$C:$C,AO$1,Datos!$A:$A,$AN$1)</f>
        <v>0</v>
      </c>
      <c r="AP118" s="102">
        <f>SUMIFS(Datos!$S:$S,Datos!$F:$F,$A118,Datos!$C:$C,AP$1,Datos!$A:$A,$AN$1)</f>
        <v>0</v>
      </c>
      <c r="AQ118" s="102">
        <f>SUMIFS(Datos!$S:$S,Datos!$F:$F,$A118,Datos!$C:$C,AQ$1,Datos!$A:$A,$AN$1)</f>
        <v>0</v>
      </c>
      <c r="AR118" s="102">
        <f>SUMIFS(Datos!$S:$S,Datos!$F:$F,$A118,Datos!$C:$C,AR$1,Datos!$A:$A,$AN$1)</f>
        <v>0</v>
      </c>
      <c r="AT118" s="102">
        <f>SUMIFS(Datos!$M:$M,Datos!$A:$A,AN$1,Datos!$F:$F,$A118)</f>
        <v>0</v>
      </c>
      <c r="AU118" s="102">
        <f>SUMIFS(Datos!$R:$R,Datos!$A:$A,AN$1,Datos!$F:$F,$A118)</f>
        <v>0</v>
      </c>
      <c r="AW118" s="102">
        <f>SUMIFS(Datos!$M:$M,Datos!$F:$F,$A118,Datos!$A:$A,$AN$1,Datos!$C:$C,AO$1)</f>
        <v>0</v>
      </c>
      <c r="AX118" s="102">
        <f>SUMIFS(Datos!$M:$M,Datos!$F:$F,$A118,Datos!$A:$A,$AN$1,Datos!$C:$C,AP$1)</f>
        <v>0</v>
      </c>
      <c r="AY118" s="102">
        <f>SUMIFS(Datos!$M:$M,Datos!$F:$F,$A118,Datos!$A:$A,$AN$1,Datos!$C:$C,AQ$1)</f>
        <v>0</v>
      </c>
      <c r="AZ118" s="102">
        <f>SUMIFS(Datos!$M:$M,Datos!$F:$F,$A118,Datos!$A:$A,$AN$1,Datos!$C:$C,AR$1)</f>
        <v>0</v>
      </c>
      <c r="BA118" s="102"/>
      <c r="BB118" s="438">
        <f>SUMIFS(Datos!$R:$R,Datos!$F:$F,$A118,Datos!$A:$A,$AN$1,Datos!$C:$C,AO$1)</f>
        <v>0</v>
      </c>
      <c r="BC118" s="438">
        <f>SUMIFS(Datos!$R:$R,Datos!$F:$F,$A118,Datos!$A:$A,$AN$1,Datos!$C:$C,AP$1)</f>
        <v>0</v>
      </c>
      <c r="BD118" s="438">
        <f>SUMIFS(Datos!$R:$R,Datos!$F:$F,$A118,Datos!$A:$A,$AN$1,Datos!$C:$C,AQ$1)</f>
        <v>0</v>
      </c>
      <c r="BE118" s="438">
        <f>SUMIFS(Datos!$R:$R,Datos!$F:$F,$A118,Datos!$A:$A,$AN$1,Datos!$C:$C,AR$1)</f>
        <v>0</v>
      </c>
    </row>
    <row r="119" spans="1:57" x14ac:dyDescent="0.25">
      <c r="A119" s="36"/>
      <c r="B119" s="36"/>
      <c r="C119" s="36"/>
      <c r="D119" s="284"/>
      <c r="E119" s="36"/>
      <c r="F119" s="36"/>
      <c r="G119" s="408"/>
      <c r="H119" s="36"/>
      <c r="I119" s="36"/>
      <c r="J119" s="36"/>
      <c r="K119" s="36"/>
      <c r="M119" s="353">
        <f>SUMIFS(Datos!$S:$S,Datos!$F:$F,$A119,Datos!$V:$V,M$1,Datos!$A:$A,$Q$1)</f>
        <v>0</v>
      </c>
      <c r="N119" s="353">
        <f>SUMIFS(Datos!$S:$S,Datos!$F:$F,$A119,Datos!$V:$V,N$1,Datos!$A:$A,$Q$1)</f>
        <v>0</v>
      </c>
      <c r="O119" s="353">
        <f>SUMIFS(Datos!$S:$S,Datos!$F:$F,$A119,Datos!$V:$V,O$1,Datos!$A:$A,$Q$1)</f>
        <v>0</v>
      </c>
      <c r="P119" s="353">
        <f>SUMIFS(Datos!$S:$S,Datos!$F:$F,$A119,Datos!$V:$V,P$1,Datos!$A:$A,$Q$1)</f>
        <v>0</v>
      </c>
      <c r="Q119" s="353">
        <f>SUMIFS(Datos!$S:$S,Datos!$A:$A,Q$1,Datos!$F:$F,$A119)</f>
        <v>0</v>
      </c>
      <c r="R119" s="353">
        <f>SUMIFS(Datos!$S:$S,Datos!$F:$F,$A119,Datos!$C:$C,R$1,Datos!$A:$A,$Q$1)</f>
        <v>0</v>
      </c>
      <c r="S119" s="353">
        <f>SUMIFS(Datos!$S:$S,Datos!$F:$F,$A119,Datos!$C:$C,S$1,Datos!$A:$A,$Q$1)</f>
        <v>0</v>
      </c>
      <c r="T119" s="353">
        <f>SUMIFS(Datos!$S:$S,Datos!$F:$F,$A119,Datos!$C:$C,T$1,Datos!$A:$A,$Q$1)</f>
        <v>0</v>
      </c>
      <c r="U119" s="353">
        <f>SUMIFS(Datos!$S:$S,Datos!$F:$F,$A119,Datos!$C:$C,U$1,Datos!$A:$A,$Q$1)</f>
        <v>0</v>
      </c>
      <c r="V119" s="352"/>
      <c r="W119" s="353">
        <f>SUMIFS(Datos!M:M,Datos!A:A,Q$1,Datos!F:F,A119)</f>
        <v>0</v>
      </c>
      <c r="X119" s="444">
        <f>SUMIFS(Datos!R:R,Datos!A:A,Q$1,Datos!F:F,A119)</f>
        <v>0</v>
      </c>
      <c r="Y119" s="442"/>
      <c r="Z119" s="353">
        <f>SUMIFS(Datos!$M:$M,Datos!$F:$F,$A119,Datos!$A:$A,$Q$1,Datos!$C:$C,R$1)</f>
        <v>0</v>
      </c>
      <c r="AA119" s="353">
        <f>SUMIFS(Datos!$M:$M,Datos!$F:$F,$A119,Datos!$A:$A,$Q$1,Datos!$C:$C,S$1)</f>
        <v>0</v>
      </c>
      <c r="AB119" s="353">
        <f>SUMIFS(Datos!$M:$M,Datos!$F:$F,$A119,Datos!$A:$A,$Q$1,Datos!$C:$C,T$1)</f>
        <v>0</v>
      </c>
      <c r="AC119" s="353">
        <f>SUMIFS(Datos!$M:$M,Datos!$F:$F,$A119,Datos!$A:$A,$Q$1,Datos!$C:$C,U$1)</f>
        <v>0</v>
      </c>
      <c r="AD119" s="353"/>
      <c r="AE119" s="444">
        <f>SUMIFS(Datos!$R:$R,Datos!$F:$F,$A119,Datos!$A:$A,$Q$1,Datos!$C:$C,R$1)</f>
        <v>0</v>
      </c>
      <c r="AF119" s="444">
        <f>SUMIFS(Datos!$R:$R,Datos!$F:$F,$A119,Datos!$A:$A,$Q$1,Datos!$C:$C,S$1)</f>
        <v>0</v>
      </c>
      <c r="AG119" s="444">
        <f>SUMIFS(Datos!$R:$R,Datos!$F:$F,$A119,Datos!$A:$A,$Q$1,Datos!$C:$C,T$1)</f>
        <v>0</v>
      </c>
      <c r="AH119" s="444">
        <f>SUMIFS(Datos!$R:$R,Datos!$F:$F,$A119,Datos!$A:$A,$Q$1,Datos!$C:$C,U$1)</f>
        <v>0</v>
      </c>
      <c r="AI119" s="351"/>
      <c r="AJ119" s="102">
        <f>SUMIFS(Datos!$S:$S,Datos!$F:$F,$A119,Datos!$V:$V,AJ$1,Datos!$A:$A,$AN$1)</f>
        <v>0</v>
      </c>
      <c r="AK119" s="102">
        <f>SUMIFS(Datos!$S:$S,Datos!$F:$F,$A119,Datos!$V:$V,AK$1,Datos!$A:$A,$AN$1)</f>
        <v>0</v>
      </c>
      <c r="AL119" s="102">
        <f>SUMIFS(Datos!$S:$S,Datos!$F:$F,$A119,Datos!$V:$V,AL$1,Datos!$A:$A,$AN$1)</f>
        <v>0</v>
      </c>
      <c r="AM119" s="102">
        <f>SUMIFS(Datos!$S:$S,Datos!$F:$F,$A119,Datos!$V:$V,AM$1,Datos!$A:$A,$AN$1)</f>
        <v>0</v>
      </c>
      <c r="AN119" s="102">
        <f>SUMIFS(Datos!$S:$S,Datos!$A:$A,AN$1,Datos!$F:$F,$A119)</f>
        <v>0</v>
      </c>
      <c r="AO119" s="102">
        <f>SUMIFS(Datos!$S:$S,Datos!$F:$F,$A119,Datos!$C:$C,AO$1,Datos!$A:$A,$AN$1)</f>
        <v>0</v>
      </c>
      <c r="AP119" s="102">
        <f>SUMIFS(Datos!$S:$S,Datos!$F:$F,$A119,Datos!$C:$C,AP$1,Datos!$A:$A,$AN$1)</f>
        <v>0</v>
      </c>
      <c r="AQ119" s="102">
        <f>SUMIFS(Datos!$S:$S,Datos!$F:$F,$A119,Datos!$C:$C,AQ$1,Datos!$A:$A,$AN$1)</f>
        <v>0</v>
      </c>
      <c r="AR119" s="102">
        <f>SUMIFS(Datos!$S:$S,Datos!$F:$F,$A119,Datos!$C:$C,AR$1,Datos!$A:$A,$AN$1)</f>
        <v>0</v>
      </c>
      <c r="AT119" s="102">
        <f>SUMIFS(Datos!$M:$M,Datos!$A:$A,AN$1,Datos!$F:$F,$A119)</f>
        <v>0</v>
      </c>
      <c r="AU119" s="102">
        <f>SUMIFS(Datos!$R:$R,Datos!$A:$A,AN$1,Datos!$F:$F,$A119)</f>
        <v>0</v>
      </c>
      <c r="AW119" s="102">
        <f>SUMIFS(Datos!$M:$M,Datos!$F:$F,$A119,Datos!$A:$A,$AN$1,Datos!$C:$C,AO$1)</f>
        <v>0</v>
      </c>
      <c r="AX119" s="102">
        <f>SUMIFS(Datos!$M:$M,Datos!$F:$F,$A119,Datos!$A:$A,$AN$1,Datos!$C:$C,AP$1)</f>
        <v>0</v>
      </c>
      <c r="AY119" s="102">
        <f>SUMIFS(Datos!$M:$M,Datos!$F:$F,$A119,Datos!$A:$A,$AN$1,Datos!$C:$C,AQ$1)</f>
        <v>0</v>
      </c>
      <c r="AZ119" s="102">
        <f>SUMIFS(Datos!$M:$M,Datos!$F:$F,$A119,Datos!$A:$A,$AN$1,Datos!$C:$C,AR$1)</f>
        <v>0</v>
      </c>
      <c r="BA119" s="102"/>
      <c r="BB119" s="438">
        <f>SUMIFS(Datos!$R:$R,Datos!$F:$F,$A119,Datos!$A:$A,$AN$1,Datos!$C:$C,AO$1)</f>
        <v>0</v>
      </c>
      <c r="BC119" s="438">
        <f>SUMIFS(Datos!$R:$R,Datos!$F:$F,$A119,Datos!$A:$A,$AN$1,Datos!$C:$C,AP$1)</f>
        <v>0</v>
      </c>
      <c r="BD119" s="438">
        <f>SUMIFS(Datos!$R:$R,Datos!$F:$F,$A119,Datos!$A:$A,$AN$1,Datos!$C:$C,AQ$1)</f>
        <v>0</v>
      </c>
      <c r="BE119" s="438">
        <f>SUMIFS(Datos!$R:$R,Datos!$F:$F,$A119,Datos!$A:$A,$AN$1,Datos!$C:$C,AR$1)</f>
        <v>0</v>
      </c>
    </row>
    <row r="120" spans="1:57" x14ac:dyDescent="0.25">
      <c r="A120" s="36"/>
      <c r="B120" s="36"/>
      <c r="C120" s="36"/>
      <c r="D120" s="284"/>
      <c r="E120" s="36"/>
      <c r="F120" s="36"/>
      <c r="G120" s="408"/>
      <c r="H120" s="36"/>
      <c r="I120" s="36"/>
      <c r="J120" s="36"/>
      <c r="K120" s="36"/>
      <c r="M120" s="353">
        <f>SUMIFS(Datos!$S:$S,Datos!$F:$F,$A120,Datos!$V:$V,M$1,Datos!$A:$A,$Q$1)</f>
        <v>0</v>
      </c>
      <c r="N120" s="353">
        <f>SUMIFS(Datos!$S:$S,Datos!$F:$F,$A120,Datos!$V:$V,N$1,Datos!$A:$A,$Q$1)</f>
        <v>0</v>
      </c>
      <c r="O120" s="353">
        <f>SUMIFS(Datos!$S:$S,Datos!$F:$F,$A120,Datos!$V:$V,O$1,Datos!$A:$A,$Q$1)</f>
        <v>0</v>
      </c>
      <c r="P120" s="353">
        <f>SUMIFS(Datos!$S:$S,Datos!$F:$F,$A120,Datos!$V:$V,P$1,Datos!$A:$A,$Q$1)</f>
        <v>0</v>
      </c>
      <c r="Q120" s="353">
        <f>SUMIFS(Datos!$S:$S,Datos!$A:$A,Q$1,Datos!$F:$F,$A120)</f>
        <v>0</v>
      </c>
      <c r="R120" s="353">
        <f>SUMIFS(Datos!$S:$S,Datos!$F:$F,$A120,Datos!$C:$C,R$1,Datos!$A:$A,$Q$1)</f>
        <v>0</v>
      </c>
      <c r="S120" s="353">
        <f>SUMIFS(Datos!$S:$S,Datos!$F:$F,$A120,Datos!$C:$C,S$1,Datos!$A:$A,$Q$1)</f>
        <v>0</v>
      </c>
      <c r="T120" s="353">
        <f>SUMIFS(Datos!$S:$S,Datos!$F:$F,$A120,Datos!$C:$C,T$1,Datos!$A:$A,$Q$1)</f>
        <v>0</v>
      </c>
      <c r="U120" s="353">
        <f>SUMIFS(Datos!$S:$S,Datos!$F:$F,$A120,Datos!$C:$C,U$1,Datos!$A:$A,$Q$1)</f>
        <v>0</v>
      </c>
      <c r="V120" s="352"/>
      <c r="W120" s="353">
        <f>SUMIFS(Datos!M:M,Datos!A:A,Q$1,Datos!F:F,A120)</f>
        <v>0</v>
      </c>
      <c r="X120" s="444">
        <f>SUMIFS(Datos!R:R,Datos!A:A,Q$1,Datos!F:F,A120)</f>
        <v>0</v>
      </c>
      <c r="Y120" s="442"/>
      <c r="Z120" s="353">
        <f>SUMIFS(Datos!$M:$M,Datos!$F:$F,$A120,Datos!$A:$A,$Q$1,Datos!$C:$C,R$1)</f>
        <v>0</v>
      </c>
      <c r="AA120" s="353">
        <f>SUMIFS(Datos!$M:$M,Datos!$F:$F,$A120,Datos!$A:$A,$Q$1,Datos!$C:$C,S$1)</f>
        <v>0</v>
      </c>
      <c r="AB120" s="353">
        <f>SUMIFS(Datos!$M:$M,Datos!$F:$F,$A120,Datos!$A:$A,$Q$1,Datos!$C:$C,T$1)</f>
        <v>0</v>
      </c>
      <c r="AC120" s="353">
        <f>SUMIFS(Datos!$M:$M,Datos!$F:$F,$A120,Datos!$A:$A,$Q$1,Datos!$C:$C,U$1)</f>
        <v>0</v>
      </c>
      <c r="AD120" s="353"/>
      <c r="AE120" s="444">
        <f>SUMIFS(Datos!$R:$R,Datos!$F:$F,$A120,Datos!$A:$A,$Q$1,Datos!$C:$C,R$1)</f>
        <v>0</v>
      </c>
      <c r="AF120" s="444">
        <f>SUMIFS(Datos!$R:$R,Datos!$F:$F,$A120,Datos!$A:$A,$Q$1,Datos!$C:$C,S$1)</f>
        <v>0</v>
      </c>
      <c r="AG120" s="444">
        <f>SUMIFS(Datos!$R:$R,Datos!$F:$F,$A120,Datos!$A:$A,$Q$1,Datos!$C:$C,T$1)</f>
        <v>0</v>
      </c>
      <c r="AH120" s="444">
        <f>SUMIFS(Datos!$R:$R,Datos!$F:$F,$A120,Datos!$A:$A,$Q$1,Datos!$C:$C,U$1)</f>
        <v>0</v>
      </c>
      <c r="AI120" s="351"/>
      <c r="AJ120" s="102">
        <f>SUMIFS(Datos!$S:$S,Datos!$F:$F,$A120,Datos!$V:$V,AJ$1,Datos!$A:$A,$AN$1)</f>
        <v>0</v>
      </c>
      <c r="AK120" s="102">
        <f>SUMIFS(Datos!$S:$S,Datos!$F:$F,$A120,Datos!$V:$V,AK$1,Datos!$A:$A,$AN$1)</f>
        <v>0</v>
      </c>
      <c r="AL120" s="102">
        <f>SUMIFS(Datos!$S:$S,Datos!$F:$F,$A120,Datos!$V:$V,AL$1,Datos!$A:$A,$AN$1)</f>
        <v>0</v>
      </c>
      <c r="AM120" s="102">
        <f>SUMIFS(Datos!$S:$S,Datos!$F:$F,$A120,Datos!$V:$V,AM$1,Datos!$A:$A,$AN$1)</f>
        <v>0</v>
      </c>
      <c r="AN120" s="102">
        <f>SUMIFS(Datos!$S:$S,Datos!$A:$A,AN$1,Datos!$F:$F,$A120)</f>
        <v>0</v>
      </c>
      <c r="AO120" s="102">
        <f>SUMIFS(Datos!$S:$S,Datos!$F:$F,$A120,Datos!$C:$C,AO$1,Datos!$A:$A,$AN$1)</f>
        <v>0</v>
      </c>
      <c r="AP120" s="102">
        <f>SUMIFS(Datos!$S:$S,Datos!$F:$F,$A120,Datos!$C:$C,AP$1,Datos!$A:$A,$AN$1)</f>
        <v>0</v>
      </c>
      <c r="AQ120" s="102">
        <f>SUMIFS(Datos!$S:$S,Datos!$F:$F,$A120,Datos!$C:$C,AQ$1,Datos!$A:$A,$AN$1)</f>
        <v>0</v>
      </c>
      <c r="AR120" s="102">
        <f>SUMIFS(Datos!$S:$S,Datos!$F:$F,$A120,Datos!$C:$C,AR$1,Datos!$A:$A,$AN$1)</f>
        <v>0</v>
      </c>
      <c r="AT120" s="102">
        <f>SUMIFS(Datos!$M:$M,Datos!$A:$A,AN$1,Datos!$F:$F,$A120)</f>
        <v>0</v>
      </c>
      <c r="AU120" s="102">
        <f>SUMIFS(Datos!$R:$R,Datos!$A:$A,AN$1,Datos!$F:$F,$A120)</f>
        <v>0</v>
      </c>
      <c r="AW120" s="102">
        <f>SUMIFS(Datos!$M:$M,Datos!$F:$F,$A120,Datos!$A:$A,$AN$1,Datos!$C:$C,AO$1)</f>
        <v>0</v>
      </c>
      <c r="AX120" s="102">
        <f>SUMIFS(Datos!$M:$M,Datos!$F:$F,$A120,Datos!$A:$A,$AN$1,Datos!$C:$C,AP$1)</f>
        <v>0</v>
      </c>
      <c r="AY120" s="102">
        <f>SUMIFS(Datos!$M:$M,Datos!$F:$F,$A120,Datos!$A:$A,$AN$1,Datos!$C:$C,AQ$1)</f>
        <v>0</v>
      </c>
      <c r="AZ120" s="102">
        <f>SUMIFS(Datos!$M:$M,Datos!$F:$F,$A120,Datos!$A:$A,$AN$1,Datos!$C:$C,AR$1)</f>
        <v>0</v>
      </c>
      <c r="BA120" s="102"/>
      <c r="BB120" s="438">
        <f>SUMIFS(Datos!$R:$R,Datos!$F:$F,$A120,Datos!$A:$A,$AN$1,Datos!$C:$C,AO$1)</f>
        <v>0</v>
      </c>
      <c r="BC120" s="438">
        <f>SUMIFS(Datos!$R:$R,Datos!$F:$F,$A120,Datos!$A:$A,$AN$1,Datos!$C:$C,AP$1)</f>
        <v>0</v>
      </c>
      <c r="BD120" s="438">
        <f>SUMIFS(Datos!$R:$R,Datos!$F:$F,$A120,Datos!$A:$A,$AN$1,Datos!$C:$C,AQ$1)</f>
        <v>0</v>
      </c>
      <c r="BE120" s="438">
        <f>SUMIFS(Datos!$R:$R,Datos!$F:$F,$A120,Datos!$A:$A,$AN$1,Datos!$C:$C,AR$1)</f>
        <v>0</v>
      </c>
    </row>
    <row r="121" spans="1:57" x14ac:dyDescent="0.25">
      <c r="A121" s="36"/>
      <c r="B121" s="36"/>
      <c r="C121" s="36"/>
      <c r="D121" s="284"/>
      <c r="E121" s="36"/>
      <c r="F121" s="36"/>
      <c r="G121" s="408"/>
      <c r="H121" s="36"/>
      <c r="I121" s="36"/>
      <c r="J121" s="36"/>
      <c r="K121" s="36"/>
      <c r="M121" s="353">
        <f>SUMIFS(Datos!$S:$S,Datos!$F:$F,$A121,Datos!$V:$V,M$1,Datos!$A:$A,$Q$1)</f>
        <v>0</v>
      </c>
      <c r="N121" s="353">
        <f>SUMIFS(Datos!$S:$S,Datos!$F:$F,$A121,Datos!$V:$V,N$1,Datos!$A:$A,$Q$1)</f>
        <v>0</v>
      </c>
      <c r="O121" s="353">
        <f>SUMIFS(Datos!$S:$S,Datos!$F:$F,$A121,Datos!$V:$V,O$1,Datos!$A:$A,$Q$1)</f>
        <v>0</v>
      </c>
      <c r="P121" s="353">
        <f>SUMIFS(Datos!$S:$S,Datos!$F:$F,$A121,Datos!$V:$V,P$1,Datos!$A:$A,$Q$1)</f>
        <v>0</v>
      </c>
      <c r="Q121" s="353">
        <f>SUMIFS(Datos!$S:$S,Datos!$A:$A,Q$1,Datos!$F:$F,$A121)</f>
        <v>0</v>
      </c>
      <c r="R121" s="353">
        <f>SUMIFS(Datos!$S:$S,Datos!$F:$F,$A121,Datos!$C:$C,R$1,Datos!$A:$A,$Q$1)</f>
        <v>0</v>
      </c>
      <c r="S121" s="353">
        <f>SUMIFS(Datos!$S:$S,Datos!$F:$F,$A121,Datos!$C:$C,S$1,Datos!$A:$A,$Q$1)</f>
        <v>0</v>
      </c>
      <c r="T121" s="353">
        <f>SUMIFS(Datos!$S:$S,Datos!$F:$F,$A121,Datos!$C:$C,T$1,Datos!$A:$A,$Q$1)</f>
        <v>0</v>
      </c>
      <c r="U121" s="353">
        <f>SUMIFS(Datos!$S:$S,Datos!$F:$F,$A121,Datos!$C:$C,U$1,Datos!$A:$A,$Q$1)</f>
        <v>0</v>
      </c>
      <c r="V121" s="352"/>
      <c r="W121" s="353">
        <f>SUMIFS(Datos!M:M,Datos!A:A,Q$1,Datos!F:F,A121)</f>
        <v>0</v>
      </c>
      <c r="X121" s="444">
        <f>SUMIFS(Datos!R:R,Datos!A:A,Q$1,Datos!F:F,A121)</f>
        <v>0</v>
      </c>
      <c r="Y121" s="442"/>
      <c r="Z121" s="353">
        <f>SUMIFS(Datos!$M:$M,Datos!$F:$F,$A121,Datos!$A:$A,$Q$1,Datos!$C:$C,R$1)</f>
        <v>0</v>
      </c>
      <c r="AA121" s="353">
        <f>SUMIFS(Datos!$M:$M,Datos!$F:$F,$A121,Datos!$A:$A,$Q$1,Datos!$C:$C,S$1)</f>
        <v>0</v>
      </c>
      <c r="AB121" s="353">
        <f>SUMIFS(Datos!$M:$M,Datos!$F:$F,$A121,Datos!$A:$A,$Q$1,Datos!$C:$C,T$1)</f>
        <v>0</v>
      </c>
      <c r="AC121" s="353">
        <f>SUMIFS(Datos!$M:$M,Datos!$F:$F,$A121,Datos!$A:$A,$Q$1,Datos!$C:$C,U$1)</f>
        <v>0</v>
      </c>
      <c r="AD121" s="353"/>
      <c r="AE121" s="444">
        <f>SUMIFS(Datos!$R:$R,Datos!$F:$F,$A121,Datos!$A:$A,$Q$1,Datos!$C:$C,R$1)</f>
        <v>0</v>
      </c>
      <c r="AF121" s="444">
        <f>SUMIFS(Datos!$R:$R,Datos!$F:$F,$A121,Datos!$A:$A,$Q$1,Datos!$C:$C,S$1)</f>
        <v>0</v>
      </c>
      <c r="AG121" s="444">
        <f>SUMIFS(Datos!$R:$R,Datos!$F:$F,$A121,Datos!$A:$A,$Q$1,Datos!$C:$C,T$1)</f>
        <v>0</v>
      </c>
      <c r="AH121" s="444">
        <f>SUMIFS(Datos!$R:$R,Datos!$F:$F,$A121,Datos!$A:$A,$Q$1,Datos!$C:$C,U$1)</f>
        <v>0</v>
      </c>
      <c r="AI121" s="351"/>
      <c r="AJ121" s="102">
        <f>SUMIFS(Datos!$S:$S,Datos!$F:$F,$A121,Datos!$V:$V,AJ$1,Datos!$A:$A,$AN$1)</f>
        <v>0</v>
      </c>
      <c r="AK121" s="102">
        <f>SUMIFS(Datos!$S:$S,Datos!$F:$F,$A121,Datos!$V:$V,AK$1,Datos!$A:$A,$AN$1)</f>
        <v>0</v>
      </c>
      <c r="AL121" s="102">
        <f>SUMIFS(Datos!$S:$S,Datos!$F:$F,$A121,Datos!$V:$V,AL$1,Datos!$A:$A,$AN$1)</f>
        <v>0</v>
      </c>
      <c r="AM121" s="102">
        <f>SUMIFS(Datos!$S:$S,Datos!$F:$F,$A121,Datos!$V:$V,AM$1,Datos!$A:$A,$AN$1)</f>
        <v>0</v>
      </c>
      <c r="AN121" s="102">
        <f>SUMIFS(Datos!$S:$S,Datos!$A:$A,AN$1,Datos!$F:$F,$A121)</f>
        <v>0</v>
      </c>
      <c r="AO121" s="102">
        <f>SUMIFS(Datos!$S:$S,Datos!$F:$F,$A121,Datos!$C:$C,AO$1,Datos!$A:$A,$AN$1)</f>
        <v>0</v>
      </c>
      <c r="AP121" s="102">
        <f>SUMIFS(Datos!$S:$S,Datos!$F:$F,$A121,Datos!$C:$C,AP$1,Datos!$A:$A,$AN$1)</f>
        <v>0</v>
      </c>
      <c r="AQ121" s="102">
        <f>SUMIFS(Datos!$S:$S,Datos!$F:$F,$A121,Datos!$C:$C,AQ$1,Datos!$A:$A,$AN$1)</f>
        <v>0</v>
      </c>
      <c r="AR121" s="102">
        <f>SUMIFS(Datos!$S:$S,Datos!$F:$F,$A121,Datos!$C:$C,AR$1,Datos!$A:$A,$AN$1)</f>
        <v>0</v>
      </c>
      <c r="AT121" s="102">
        <f>SUMIFS(Datos!$M:$M,Datos!$A:$A,AN$1,Datos!$F:$F,$A121)</f>
        <v>0</v>
      </c>
      <c r="AU121" s="102">
        <f>SUMIFS(Datos!$R:$R,Datos!$A:$A,AN$1,Datos!$F:$F,$A121)</f>
        <v>0</v>
      </c>
      <c r="AW121" s="102">
        <f>SUMIFS(Datos!$M:$M,Datos!$F:$F,$A121,Datos!$A:$A,$AN$1,Datos!$C:$C,AO$1)</f>
        <v>0</v>
      </c>
      <c r="AX121" s="102">
        <f>SUMIFS(Datos!$M:$M,Datos!$F:$F,$A121,Datos!$A:$A,$AN$1,Datos!$C:$C,AP$1)</f>
        <v>0</v>
      </c>
      <c r="AY121" s="102">
        <f>SUMIFS(Datos!$M:$M,Datos!$F:$F,$A121,Datos!$A:$A,$AN$1,Datos!$C:$C,AQ$1)</f>
        <v>0</v>
      </c>
      <c r="AZ121" s="102">
        <f>SUMIFS(Datos!$M:$M,Datos!$F:$F,$A121,Datos!$A:$A,$AN$1,Datos!$C:$C,AR$1)</f>
        <v>0</v>
      </c>
      <c r="BA121" s="102"/>
      <c r="BB121" s="438">
        <f>SUMIFS(Datos!$R:$R,Datos!$F:$F,$A121,Datos!$A:$A,$AN$1,Datos!$C:$C,AO$1)</f>
        <v>0</v>
      </c>
      <c r="BC121" s="438">
        <f>SUMIFS(Datos!$R:$R,Datos!$F:$F,$A121,Datos!$A:$A,$AN$1,Datos!$C:$C,AP$1)</f>
        <v>0</v>
      </c>
      <c r="BD121" s="438">
        <f>SUMIFS(Datos!$R:$R,Datos!$F:$F,$A121,Datos!$A:$A,$AN$1,Datos!$C:$C,AQ$1)</f>
        <v>0</v>
      </c>
      <c r="BE121" s="438">
        <f>SUMIFS(Datos!$R:$R,Datos!$F:$F,$A121,Datos!$A:$A,$AN$1,Datos!$C:$C,AR$1)</f>
        <v>0</v>
      </c>
    </row>
    <row r="122" spans="1:57" x14ac:dyDescent="0.25">
      <c r="A122" s="36"/>
      <c r="B122" s="36"/>
      <c r="C122" s="36"/>
      <c r="D122" s="284"/>
      <c r="E122" s="36"/>
      <c r="F122" s="36"/>
      <c r="G122" s="408"/>
      <c r="H122" s="36"/>
      <c r="I122" s="36"/>
      <c r="J122" s="36"/>
      <c r="K122" s="36"/>
      <c r="M122" s="353">
        <f>SUMIFS(Datos!$S:$S,Datos!$F:$F,$A122,Datos!$V:$V,M$1,Datos!$A:$A,$Q$1)</f>
        <v>0</v>
      </c>
      <c r="N122" s="353">
        <f>SUMIFS(Datos!$S:$S,Datos!$F:$F,$A122,Datos!$V:$V,N$1,Datos!$A:$A,$Q$1)</f>
        <v>0</v>
      </c>
      <c r="O122" s="353">
        <f>SUMIFS(Datos!$S:$S,Datos!$F:$F,$A122,Datos!$V:$V,O$1,Datos!$A:$A,$Q$1)</f>
        <v>0</v>
      </c>
      <c r="P122" s="353">
        <f>SUMIFS(Datos!$S:$S,Datos!$F:$F,$A122,Datos!$V:$V,P$1,Datos!$A:$A,$Q$1)</f>
        <v>0</v>
      </c>
      <c r="Q122" s="353">
        <f>SUMIFS(Datos!$S:$S,Datos!$A:$A,Q$1,Datos!$F:$F,$A122)</f>
        <v>0</v>
      </c>
      <c r="R122" s="353">
        <f>SUMIFS(Datos!$S:$S,Datos!$F:$F,$A122,Datos!$C:$C,R$1,Datos!$A:$A,$Q$1)</f>
        <v>0</v>
      </c>
      <c r="S122" s="353">
        <f>SUMIFS(Datos!$S:$S,Datos!$F:$F,$A122,Datos!$C:$C,S$1,Datos!$A:$A,$Q$1)</f>
        <v>0</v>
      </c>
      <c r="T122" s="353">
        <f>SUMIFS(Datos!$S:$S,Datos!$F:$F,$A122,Datos!$C:$C,T$1,Datos!$A:$A,$Q$1)</f>
        <v>0</v>
      </c>
      <c r="U122" s="353">
        <f>SUMIFS(Datos!$S:$S,Datos!$F:$F,$A122,Datos!$C:$C,U$1,Datos!$A:$A,$Q$1)</f>
        <v>0</v>
      </c>
      <c r="V122" s="352"/>
      <c r="W122" s="353">
        <f>SUMIFS(Datos!M:M,Datos!A:A,Q$1,Datos!F:F,A122)</f>
        <v>0</v>
      </c>
      <c r="X122" s="444">
        <f>SUMIFS(Datos!R:R,Datos!A:A,Q$1,Datos!F:F,A122)</f>
        <v>0</v>
      </c>
      <c r="Y122" s="442"/>
      <c r="Z122" s="353">
        <f>SUMIFS(Datos!$M:$M,Datos!$F:$F,$A122,Datos!$A:$A,$Q$1,Datos!$C:$C,R$1)</f>
        <v>0</v>
      </c>
      <c r="AA122" s="353">
        <f>SUMIFS(Datos!$M:$M,Datos!$F:$F,$A122,Datos!$A:$A,$Q$1,Datos!$C:$C,S$1)</f>
        <v>0</v>
      </c>
      <c r="AB122" s="353">
        <f>SUMIFS(Datos!$M:$M,Datos!$F:$F,$A122,Datos!$A:$A,$Q$1,Datos!$C:$C,T$1)</f>
        <v>0</v>
      </c>
      <c r="AC122" s="353">
        <f>SUMIFS(Datos!$M:$M,Datos!$F:$F,$A122,Datos!$A:$A,$Q$1,Datos!$C:$C,U$1)</f>
        <v>0</v>
      </c>
      <c r="AD122" s="353"/>
      <c r="AE122" s="444">
        <f>SUMIFS(Datos!$R:$R,Datos!$F:$F,$A122,Datos!$A:$A,$Q$1,Datos!$C:$C,R$1)</f>
        <v>0</v>
      </c>
      <c r="AF122" s="444">
        <f>SUMIFS(Datos!$R:$R,Datos!$F:$F,$A122,Datos!$A:$A,$Q$1,Datos!$C:$C,S$1)</f>
        <v>0</v>
      </c>
      <c r="AG122" s="444">
        <f>SUMIFS(Datos!$R:$R,Datos!$F:$F,$A122,Datos!$A:$A,$Q$1,Datos!$C:$C,T$1)</f>
        <v>0</v>
      </c>
      <c r="AH122" s="444">
        <f>SUMIFS(Datos!$R:$R,Datos!$F:$F,$A122,Datos!$A:$A,$Q$1,Datos!$C:$C,U$1)</f>
        <v>0</v>
      </c>
      <c r="AI122" s="351"/>
      <c r="AJ122" s="102">
        <f>SUMIFS(Datos!$S:$S,Datos!$F:$F,$A122,Datos!$V:$V,AJ$1,Datos!$A:$A,$AN$1)</f>
        <v>0</v>
      </c>
      <c r="AK122" s="102">
        <f>SUMIFS(Datos!$S:$S,Datos!$F:$F,$A122,Datos!$V:$V,AK$1,Datos!$A:$A,$AN$1)</f>
        <v>0</v>
      </c>
      <c r="AL122" s="102">
        <f>SUMIFS(Datos!$S:$S,Datos!$F:$F,$A122,Datos!$V:$V,AL$1,Datos!$A:$A,$AN$1)</f>
        <v>0</v>
      </c>
      <c r="AM122" s="102">
        <f>SUMIFS(Datos!$S:$S,Datos!$F:$F,$A122,Datos!$V:$V,AM$1,Datos!$A:$A,$AN$1)</f>
        <v>0</v>
      </c>
      <c r="AN122" s="102">
        <f>SUMIFS(Datos!$S:$S,Datos!$A:$A,AN$1,Datos!$F:$F,$A122)</f>
        <v>0</v>
      </c>
      <c r="AO122" s="102">
        <f>SUMIFS(Datos!$S:$S,Datos!$F:$F,$A122,Datos!$C:$C,AO$1,Datos!$A:$A,$AN$1)</f>
        <v>0</v>
      </c>
      <c r="AP122" s="102">
        <f>SUMIFS(Datos!$S:$S,Datos!$F:$F,$A122,Datos!$C:$C,AP$1,Datos!$A:$A,$AN$1)</f>
        <v>0</v>
      </c>
      <c r="AQ122" s="102">
        <f>SUMIFS(Datos!$S:$S,Datos!$F:$F,$A122,Datos!$C:$C,AQ$1,Datos!$A:$A,$AN$1)</f>
        <v>0</v>
      </c>
      <c r="AR122" s="102">
        <f>SUMIFS(Datos!$S:$S,Datos!$F:$F,$A122,Datos!$C:$C,AR$1,Datos!$A:$A,$AN$1)</f>
        <v>0</v>
      </c>
      <c r="AT122" s="102">
        <f>SUMIFS(Datos!$M:$M,Datos!$A:$A,AN$1,Datos!$F:$F,$A122)</f>
        <v>0</v>
      </c>
      <c r="AU122" s="102">
        <f>SUMIFS(Datos!$R:$R,Datos!$A:$A,AN$1,Datos!$F:$F,$A122)</f>
        <v>0</v>
      </c>
      <c r="AW122" s="102">
        <f>SUMIFS(Datos!$M:$M,Datos!$F:$F,$A122,Datos!$A:$A,$AN$1,Datos!$C:$C,AO$1)</f>
        <v>0</v>
      </c>
      <c r="AX122" s="102">
        <f>SUMIFS(Datos!$M:$M,Datos!$F:$F,$A122,Datos!$A:$A,$AN$1,Datos!$C:$C,AP$1)</f>
        <v>0</v>
      </c>
      <c r="AY122" s="102">
        <f>SUMIFS(Datos!$M:$M,Datos!$F:$F,$A122,Datos!$A:$A,$AN$1,Datos!$C:$C,AQ$1)</f>
        <v>0</v>
      </c>
      <c r="AZ122" s="102">
        <f>SUMIFS(Datos!$M:$M,Datos!$F:$F,$A122,Datos!$A:$A,$AN$1,Datos!$C:$C,AR$1)</f>
        <v>0</v>
      </c>
      <c r="BA122" s="102"/>
      <c r="BB122" s="438">
        <f>SUMIFS(Datos!$R:$R,Datos!$F:$F,$A122,Datos!$A:$A,$AN$1,Datos!$C:$C,AO$1)</f>
        <v>0</v>
      </c>
      <c r="BC122" s="438">
        <f>SUMIFS(Datos!$R:$R,Datos!$F:$F,$A122,Datos!$A:$A,$AN$1,Datos!$C:$C,AP$1)</f>
        <v>0</v>
      </c>
      <c r="BD122" s="438">
        <f>SUMIFS(Datos!$R:$R,Datos!$F:$F,$A122,Datos!$A:$A,$AN$1,Datos!$C:$C,AQ$1)</f>
        <v>0</v>
      </c>
      <c r="BE122" s="438">
        <f>SUMIFS(Datos!$R:$R,Datos!$F:$F,$A122,Datos!$A:$A,$AN$1,Datos!$C:$C,AR$1)</f>
        <v>0</v>
      </c>
    </row>
    <row r="123" spans="1:57" x14ac:dyDescent="0.25">
      <c r="A123" s="36"/>
      <c r="B123" s="36"/>
      <c r="C123" s="36"/>
      <c r="D123" s="284"/>
      <c r="E123" s="36"/>
      <c r="F123" s="36"/>
      <c r="G123" s="408"/>
      <c r="H123" s="36"/>
      <c r="I123" s="36"/>
      <c r="J123" s="36"/>
      <c r="K123" s="36"/>
      <c r="M123" s="353">
        <f>SUMIFS(Datos!$S:$S,Datos!$F:$F,$A123,Datos!$V:$V,M$1,Datos!$A:$A,$Q$1)</f>
        <v>0</v>
      </c>
      <c r="N123" s="353">
        <f>SUMIFS(Datos!$S:$S,Datos!$F:$F,$A123,Datos!$V:$V,N$1,Datos!$A:$A,$Q$1)</f>
        <v>0</v>
      </c>
      <c r="O123" s="353">
        <f>SUMIFS(Datos!$S:$S,Datos!$F:$F,$A123,Datos!$V:$V,O$1,Datos!$A:$A,$Q$1)</f>
        <v>0</v>
      </c>
      <c r="P123" s="353">
        <f>SUMIFS(Datos!$S:$S,Datos!$F:$F,$A123,Datos!$V:$V,P$1,Datos!$A:$A,$Q$1)</f>
        <v>0</v>
      </c>
      <c r="Q123" s="353">
        <f>SUMIFS(Datos!$S:$S,Datos!$A:$A,Q$1,Datos!$F:$F,$A123)</f>
        <v>0</v>
      </c>
      <c r="R123" s="353">
        <f>SUMIFS(Datos!$S:$S,Datos!$F:$F,$A123,Datos!$C:$C,R$1,Datos!$A:$A,$Q$1)</f>
        <v>0</v>
      </c>
      <c r="S123" s="353">
        <f>SUMIFS(Datos!$S:$S,Datos!$F:$F,$A123,Datos!$C:$C,S$1,Datos!$A:$A,$Q$1)</f>
        <v>0</v>
      </c>
      <c r="T123" s="353">
        <f>SUMIFS(Datos!$S:$S,Datos!$F:$F,$A123,Datos!$C:$C,T$1,Datos!$A:$A,$Q$1)</f>
        <v>0</v>
      </c>
      <c r="U123" s="353">
        <f>SUMIFS(Datos!$S:$S,Datos!$F:$F,$A123,Datos!$C:$C,U$1,Datos!$A:$A,$Q$1)</f>
        <v>0</v>
      </c>
      <c r="V123" s="352"/>
      <c r="W123" s="353">
        <f>SUMIFS(Datos!M:M,Datos!A:A,Q$1,Datos!F:F,A123)</f>
        <v>0</v>
      </c>
      <c r="X123" s="444">
        <f>SUMIFS(Datos!R:R,Datos!A:A,Q$1,Datos!F:F,A123)</f>
        <v>0</v>
      </c>
      <c r="Y123" s="442"/>
      <c r="Z123" s="353">
        <f>SUMIFS(Datos!$M:$M,Datos!$F:$F,$A123,Datos!$A:$A,$Q$1,Datos!$C:$C,R$1)</f>
        <v>0</v>
      </c>
      <c r="AA123" s="353">
        <f>SUMIFS(Datos!$M:$M,Datos!$F:$F,$A123,Datos!$A:$A,$Q$1,Datos!$C:$C,S$1)</f>
        <v>0</v>
      </c>
      <c r="AB123" s="353">
        <f>SUMIFS(Datos!$M:$M,Datos!$F:$F,$A123,Datos!$A:$A,$Q$1,Datos!$C:$C,T$1)</f>
        <v>0</v>
      </c>
      <c r="AC123" s="353">
        <f>SUMIFS(Datos!$M:$M,Datos!$F:$F,$A123,Datos!$A:$A,$Q$1,Datos!$C:$C,U$1)</f>
        <v>0</v>
      </c>
      <c r="AD123" s="353"/>
      <c r="AE123" s="444">
        <f>SUMIFS(Datos!$R:$R,Datos!$F:$F,$A123,Datos!$A:$A,$Q$1,Datos!$C:$C,R$1)</f>
        <v>0</v>
      </c>
      <c r="AF123" s="444">
        <f>SUMIFS(Datos!$R:$R,Datos!$F:$F,$A123,Datos!$A:$A,$Q$1,Datos!$C:$C,S$1)</f>
        <v>0</v>
      </c>
      <c r="AG123" s="444">
        <f>SUMIFS(Datos!$R:$R,Datos!$F:$F,$A123,Datos!$A:$A,$Q$1,Datos!$C:$C,T$1)</f>
        <v>0</v>
      </c>
      <c r="AH123" s="444">
        <f>SUMIFS(Datos!$R:$R,Datos!$F:$F,$A123,Datos!$A:$A,$Q$1,Datos!$C:$C,U$1)</f>
        <v>0</v>
      </c>
      <c r="AI123" s="351"/>
      <c r="AJ123" s="102">
        <f>SUMIFS(Datos!$S:$S,Datos!$F:$F,$A123,Datos!$V:$V,AJ$1,Datos!$A:$A,$AN$1)</f>
        <v>0</v>
      </c>
      <c r="AK123" s="102">
        <f>SUMIFS(Datos!$S:$S,Datos!$F:$F,$A123,Datos!$V:$V,AK$1,Datos!$A:$A,$AN$1)</f>
        <v>0</v>
      </c>
      <c r="AL123" s="102">
        <f>SUMIFS(Datos!$S:$S,Datos!$F:$F,$A123,Datos!$V:$V,AL$1,Datos!$A:$A,$AN$1)</f>
        <v>0</v>
      </c>
      <c r="AM123" s="102">
        <f>SUMIFS(Datos!$S:$S,Datos!$F:$F,$A123,Datos!$V:$V,AM$1,Datos!$A:$A,$AN$1)</f>
        <v>0</v>
      </c>
      <c r="AN123" s="102">
        <f>SUMIFS(Datos!$S:$S,Datos!$A:$A,AN$1,Datos!$F:$F,$A123)</f>
        <v>0</v>
      </c>
      <c r="AO123" s="102">
        <f>SUMIFS(Datos!$S:$S,Datos!$F:$F,$A123,Datos!$C:$C,AO$1,Datos!$A:$A,$AN$1)</f>
        <v>0</v>
      </c>
      <c r="AP123" s="102">
        <f>SUMIFS(Datos!$S:$S,Datos!$F:$F,$A123,Datos!$C:$C,AP$1,Datos!$A:$A,$AN$1)</f>
        <v>0</v>
      </c>
      <c r="AQ123" s="102">
        <f>SUMIFS(Datos!$S:$S,Datos!$F:$F,$A123,Datos!$C:$C,AQ$1,Datos!$A:$A,$AN$1)</f>
        <v>0</v>
      </c>
      <c r="AR123" s="102">
        <f>SUMIFS(Datos!$S:$S,Datos!$F:$F,$A123,Datos!$C:$C,AR$1,Datos!$A:$A,$AN$1)</f>
        <v>0</v>
      </c>
      <c r="AT123" s="102">
        <f>SUMIFS(Datos!$M:$M,Datos!$A:$A,AN$1,Datos!$F:$F,$A123)</f>
        <v>0</v>
      </c>
      <c r="AU123" s="102">
        <f>SUMIFS(Datos!$R:$R,Datos!$A:$A,AN$1,Datos!$F:$F,$A123)</f>
        <v>0</v>
      </c>
      <c r="AW123" s="102">
        <f>SUMIFS(Datos!$M:$M,Datos!$F:$F,$A123,Datos!$A:$A,$AN$1,Datos!$C:$C,AO$1)</f>
        <v>0</v>
      </c>
      <c r="AX123" s="102">
        <f>SUMIFS(Datos!$M:$M,Datos!$F:$F,$A123,Datos!$A:$A,$AN$1,Datos!$C:$C,AP$1)</f>
        <v>0</v>
      </c>
      <c r="AY123" s="102">
        <f>SUMIFS(Datos!$M:$M,Datos!$F:$F,$A123,Datos!$A:$A,$AN$1,Datos!$C:$C,AQ$1)</f>
        <v>0</v>
      </c>
      <c r="AZ123" s="102">
        <f>SUMIFS(Datos!$M:$M,Datos!$F:$F,$A123,Datos!$A:$A,$AN$1,Datos!$C:$C,AR$1)</f>
        <v>0</v>
      </c>
      <c r="BA123" s="102"/>
      <c r="BB123" s="438">
        <f>SUMIFS(Datos!$R:$R,Datos!$F:$F,$A123,Datos!$A:$A,$AN$1,Datos!$C:$C,AO$1)</f>
        <v>0</v>
      </c>
      <c r="BC123" s="438">
        <f>SUMIFS(Datos!$R:$R,Datos!$F:$F,$A123,Datos!$A:$A,$AN$1,Datos!$C:$C,AP$1)</f>
        <v>0</v>
      </c>
      <c r="BD123" s="438">
        <f>SUMIFS(Datos!$R:$R,Datos!$F:$F,$A123,Datos!$A:$A,$AN$1,Datos!$C:$C,AQ$1)</f>
        <v>0</v>
      </c>
      <c r="BE123" s="438">
        <f>SUMIFS(Datos!$R:$R,Datos!$F:$F,$A123,Datos!$A:$A,$AN$1,Datos!$C:$C,AR$1)</f>
        <v>0</v>
      </c>
    </row>
    <row r="124" spans="1:57" x14ac:dyDescent="0.25">
      <c r="A124" s="36"/>
      <c r="B124" s="36"/>
      <c r="C124" s="36"/>
      <c r="D124" s="284"/>
      <c r="E124" s="36"/>
      <c r="F124" s="36"/>
      <c r="G124" s="408"/>
      <c r="H124" s="36"/>
      <c r="I124" s="36"/>
      <c r="J124" s="36"/>
      <c r="K124" s="36"/>
      <c r="M124" s="353">
        <f>SUMIFS(Datos!$S:$S,Datos!$F:$F,$A124,Datos!$V:$V,M$1,Datos!$A:$A,$Q$1)</f>
        <v>0</v>
      </c>
      <c r="N124" s="353">
        <f>SUMIFS(Datos!$S:$S,Datos!$F:$F,$A124,Datos!$V:$V,N$1,Datos!$A:$A,$Q$1)</f>
        <v>0</v>
      </c>
      <c r="O124" s="353">
        <f>SUMIFS(Datos!$S:$S,Datos!$F:$F,$A124,Datos!$V:$V,O$1,Datos!$A:$A,$Q$1)</f>
        <v>0</v>
      </c>
      <c r="P124" s="353">
        <f>SUMIFS(Datos!$S:$S,Datos!$F:$F,$A124,Datos!$V:$V,P$1,Datos!$A:$A,$Q$1)</f>
        <v>0</v>
      </c>
      <c r="Q124" s="353">
        <f>SUMIFS(Datos!$S:$S,Datos!$A:$A,Q$1,Datos!$F:$F,$A124)</f>
        <v>0</v>
      </c>
      <c r="R124" s="353">
        <f>SUMIFS(Datos!$S:$S,Datos!$F:$F,$A124,Datos!$C:$C,R$1,Datos!$A:$A,$Q$1)</f>
        <v>0</v>
      </c>
      <c r="S124" s="353">
        <f>SUMIFS(Datos!$S:$S,Datos!$F:$F,$A124,Datos!$C:$C,S$1,Datos!$A:$A,$Q$1)</f>
        <v>0</v>
      </c>
      <c r="T124" s="353">
        <f>SUMIFS(Datos!$S:$S,Datos!$F:$F,$A124,Datos!$C:$C,T$1,Datos!$A:$A,$Q$1)</f>
        <v>0</v>
      </c>
      <c r="U124" s="353">
        <f>SUMIFS(Datos!$S:$S,Datos!$F:$F,$A124,Datos!$C:$C,U$1,Datos!$A:$A,$Q$1)</f>
        <v>0</v>
      </c>
      <c r="V124" s="352"/>
      <c r="W124" s="353">
        <f>SUMIFS(Datos!M:M,Datos!A:A,Q$1,Datos!F:F,A124)</f>
        <v>0</v>
      </c>
      <c r="X124" s="444">
        <f>SUMIFS(Datos!R:R,Datos!A:A,Q$1,Datos!F:F,A124)</f>
        <v>0</v>
      </c>
      <c r="Y124" s="442"/>
      <c r="Z124" s="353">
        <f>SUMIFS(Datos!$M:$M,Datos!$F:$F,$A124,Datos!$A:$A,$Q$1,Datos!$C:$C,R$1)</f>
        <v>0</v>
      </c>
      <c r="AA124" s="353">
        <f>SUMIFS(Datos!$M:$M,Datos!$F:$F,$A124,Datos!$A:$A,$Q$1,Datos!$C:$C,S$1)</f>
        <v>0</v>
      </c>
      <c r="AB124" s="353">
        <f>SUMIFS(Datos!$M:$M,Datos!$F:$F,$A124,Datos!$A:$A,$Q$1,Datos!$C:$C,T$1)</f>
        <v>0</v>
      </c>
      <c r="AC124" s="353">
        <f>SUMIFS(Datos!$M:$M,Datos!$F:$F,$A124,Datos!$A:$A,$Q$1,Datos!$C:$C,U$1)</f>
        <v>0</v>
      </c>
      <c r="AD124" s="353"/>
      <c r="AE124" s="444">
        <f>SUMIFS(Datos!$R:$R,Datos!$F:$F,$A124,Datos!$A:$A,$Q$1,Datos!$C:$C,R$1)</f>
        <v>0</v>
      </c>
      <c r="AF124" s="444">
        <f>SUMIFS(Datos!$R:$R,Datos!$F:$F,$A124,Datos!$A:$A,$Q$1,Datos!$C:$C,S$1)</f>
        <v>0</v>
      </c>
      <c r="AG124" s="444">
        <f>SUMIFS(Datos!$R:$R,Datos!$F:$F,$A124,Datos!$A:$A,$Q$1,Datos!$C:$C,T$1)</f>
        <v>0</v>
      </c>
      <c r="AH124" s="444">
        <f>SUMIFS(Datos!$R:$R,Datos!$F:$F,$A124,Datos!$A:$A,$Q$1,Datos!$C:$C,U$1)</f>
        <v>0</v>
      </c>
      <c r="AI124" s="351"/>
      <c r="AJ124" s="102">
        <f>SUMIFS(Datos!$S:$S,Datos!$F:$F,$A124,Datos!$V:$V,AJ$1,Datos!$A:$A,$AN$1)</f>
        <v>0</v>
      </c>
      <c r="AK124" s="102">
        <f>SUMIFS(Datos!$S:$S,Datos!$F:$F,$A124,Datos!$V:$V,AK$1,Datos!$A:$A,$AN$1)</f>
        <v>0</v>
      </c>
      <c r="AL124" s="102">
        <f>SUMIFS(Datos!$S:$S,Datos!$F:$F,$A124,Datos!$V:$V,AL$1,Datos!$A:$A,$AN$1)</f>
        <v>0</v>
      </c>
      <c r="AM124" s="102">
        <f>SUMIFS(Datos!$S:$S,Datos!$F:$F,$A124,Datos!$V:$V,AM$1,Datos!$A:$A,$AN$1)</f>
        <v>0</v>
      </c>
      <c r="AN124" s="102">
        <f>SUMIFS(Datos!$S:$S,Datos!$A:$A,AN$1,Datos!$F:$F,$A124)</f>
        <v>0</v>
      </c>
      <c r="AO124" s="102">
        <f>SUMIFS(Datos!$S:$S,Datos!$F:$F,$A124,Datos!$C:$C,AO$1,Datos!$A:$A,$AN$1)</f>
        <v>0</v>
      </c>
      <c r="AP124" s="102">
        <f>SUMIFS(Datos!$S:$S,Datos!$F:$F,$A124,Datos!$C:$C,AP$1,Datos!$A:$A,$AN$1)</f>
        <v>0</v>
      </c>
      <c r="AQ124" s="102">
        <f>SUMIFS(Datos!$S:$S,Datos!$F:$F,$A124,Datos!$C:$C,AQ$1,Datos!$A:$A,$AN$1)</f>
        <v>0</v>
      </c>
      <c r="AR124" s="102">
        <f>SUMIFS(Datos!$S:$S,Datos!$F:$F,$A124,Datos!$C:$C,AR$1,Datos!$A:$A,$AN$1)</f>
        <v>0</v>
      </c>
      <c r="AT124" s="102">
        <f>SUMIFS(Datos!$M:$M,Datos!$A:$A,AN$1,Datos!$F:$F,$A124)</f>
        <v>0</v>
      </c>
      <c r="AU124" s="102">
        <f>SUMIFS(Datos!$R:$R,Datos!$A:$A,AN$1,Datos!$F:$F,$A124)</f>
        <v>0</v>
      </c>
      <c r="AW124" s="102">
        <f>SUMIFS(Datos!$M:$M,Datos!$F:$F,$A124,Datos!$A:$A,$AN$1,Datos!$C:$C,AO$1)</f>
        <v>0</v>
      </c>
      <c r="AX124" s="102">
        <f>SUMIFS(Datos!$M:$M,Datos!$F:$F,$A124,Datos!$A:$A,$AN$1,Datos!$C:$C,AP$1)</f>
        <v>0</v>
      </c>
      <c r="AY124" s="102">
        <f>SUMIFS(Datos!$M:$M,Datos!$F:$F,$A124,Datos!$A:$A,$AN$1,Datos!$C:$C,AQ$1)</f>
        <v>0</v>
      </c>
      <c r="AZ124" s="102">
        <f>SUMIFS(Datos!$M:$M,Datos!$F:$F,$A124,Datos!$A:$A,$AN$1,Datos!$C:$C,AR$1)</f>
        <v>0</v>
      </c>
      <c r="BA124" s="102"/>
      <c r="BB124" s="438">
        <f>SUMIFS(Datos!$R:$R,Datos!$F:$F,$A124,Datos!$A:$A,$AN$1,Datos!$C:$C,AO$1)</f>
        <v>0</v>
      </c>
      <c r="BC124" s="438">
        <f>SUMIFS(Datos!$R:$R,Datos!$F:$F,$A124,Datos!$A:$A,$AN$1,Datos!$C:$C,AP$1)</f>
        <v>0</v>
      </c>
      <c r="BD124" s="438">
        <f>SUMIFS(Datos!$R:$R,Datos!$F:$F,$A124,Datos!$A:$A,$AN$1,Datos!$C:$C,AQ$1)</f>
        <v>0</v>
      </c>
      <c r="BE124" s="438">
        <f>SUMIFS(Datos!$R:$R,Datos!$F:$F,$A124,Datos!$A:$A,$AN$1,Datos!$C:$C,AR$1)</f>
        <v>0</v>
      </c>
    </row>
    <row r="125" spans="1:57" x14ac:dyDescent="0.25">
      <c r="A125" s="36"/>
      <c r="B125" s="36"/>
      <c r="C125" s="36"/>
      <c r="D125" s="284"/>
      <c r="E125" s="36"/>
      <c r="F125" s="36"/>
      <c r="G125" s="408"/>
      <c r="H125" s="36"/>
      <c r="I125" s="36"/>
      <c r="J125" s="36"/>
      <c r="K125" s="36"/>
      <c r="M125" s="353">
        <f>SUMIFS(Datos!$S:$S,Datos!$F:$F,$A125,Datos!$V:$V,M$1,Datos!$A:$A,$Q$1)</f>
        <v>0</v>
      </c>
      <c r="N125" s="353">
        <f>SUMIFS(Datos!$S:$S,Datos!$F:$F,$A125,Datos!$V:$V,N$1,Datos!$A:$A,$Q$1)</f>
        <v>0</v>
      </c>
      <c r="O125" s="353">
        <f>SUMIFS(Datos!$S:$S,Datos!$F:$F,$A125,Datos!$V:$V,O$1,Datos!$A:$A,$Q$1)</f>
        <v>0</v>
      </c>
      <c r="P125" s="353">
        <f>SUMIFS(Datos!$S:$S,Datos!$F:$F,$A125,Datos!$V:$V,P$1,Datos!$A:$A,$Q$1)</f>
        <v>0</v>
      </c>
      <c r="Q125" s="353">
        <f>SUMIFS(Datos!$S:$S,Datos!$A:$A,Q$1,Datos!$F:$F,$A125)</f>
        <v>0</v>
      </c>
      <c r="R125" s="353">
        <f>SUMIFS(Datos!$S:$S,Datos!$F:$F,$A125,Datos!$C:$C,R$1,Datos!$A:$A,$Q$1)</f>
        <v>0</v>
      </c>
      <c r="S125" s="353">
        <f>SUMIFS(Datos!$S:$S,Datos!$F:$F,$A125,Datos!$C:$C,S$1,Datos!$A:$A,$Q$1)</f>
        <v>0</v>
      </c>
      <c r="T125" s="353">
        <f>SUMIFS(Datos!$S:$S,Datos!$F:$F,$A125,Datos!$C:$C,T$1,Datos!$A:$A,$Q$1)</f>
        <v>0</v>
      </c>
      <c r="U125" s="353">
        <f>SUMIFS(Datos!$S:$S,Datos!$F:$F,$A125,Datos!$C:$C,U$1,Datos!$A:$A,$Q$1)</f>
        <v>0</v>
      </c>
      <c r="V125" s="352"/>
      <c r="W125" s="353">
        <f>SUMIFS(Datos!M:M,Datos!A:A,Q$1,Datos!F:F,A125)</f>
        <v>0</v>
      </c>
      <c r="X125" s="444">
        <f>SUMIFS(Datos!R:R,Datos!A:A,Q$1,Datos!F:F,A125)</f>
        <v>0</v>
      </c>
      <c r="Y125" s="442"/>
      <c r="Z125" s="353">
        <f>SUMIFS(Datos!$M:$M,Datos!$F:$F,$A125,Datos!$A:$A,$Q$1,Datos!$C:$C,R$1)</f>
        <v>0</v>
      </c>
      <c r="AA125" s="353">
        <f>SUMIFS(Datos!$M:$M,Datos!$F:$F,$A125,Datos!$A:$A,$Q$1,Datos!$C:$C,S$1)</f>
        <v>0</v>
      </c>
      <c r="AB125" s="353">
        <f>SUMIFS(Datos!$M:$M,Datos!$F:$F,$A125,Datos!$A:$A,$Q$1,Datos!$C:$C,T$1)</f>
        <v>0</v>
      </c>
      <c r="AC125" s="353">
        <f>SUMIFS(Datos!$M:$M,Datos!$F:$F,$A125,Datos!$A:$A,$Q$1,Datos!$C:$C,U$1)</f>
        <v>0</v>
      </c>
      <c r="AD125" s="353"/>
      <c r="AE125" s="444">
        <f>SUMIFS(Datos!$R:$R,Datos!$F:$F,$A125,Datos!$A:$A,$Q$1,Datos!$C:$C,R$1)</f>
        <v>0</v>
      </c>
      <c r="AF125" s="444">
        <f>SUMIFS(Datos!$R:$R,Datos!$F:$F,$A125,Datos!$A:$A,$Q$1,Datos!$C:$C,S$1)</f>
        <v>0</v>
      </c>
      <c r="AG125" s="444">
        <f>SUMIFS(Datos!$R:$R,Datos!$F:$F,$A125,Datos!$A:$A,$Q$1,Datos!$C:$C,T$1)</f>
        <v>0</v>
      </c>
      <c r="AH125" s="444">
        <f>SUMIFS(Datos!$R:$R,Datos!$F:$F,$A125,Datos!$A:$A,$Q$1,Datos!$C:$C,U$1)</f>
        <v>0</v>
      </c>
      <c r="AI125" s="351"/>
      <c r="AJ125" s="102">
        <f>SUMIFS(Datos!$S:$S,Datos!$F:$F,$A125,Datos!$V:$V,AJ$1,Datos!$A:$A,$AN$1)</f>
        <v>0</v>
      </c>
      <c r="AK125" s="102">
        <f>SUMIFS(Datos!$S:$S,Datos!$F:$F,$A125,Datos!$V:$V,AK$1,Datos!$A:$A,$AN$1)</f>
        <v>0</v>
      </c>
      <c r="AL125" s="102">
        <f>SUMIFS(Datos!$S:$S,Datos!$F:$F,$A125,Datos!$V:$V,AL$1,Datos!$A:$A,$AN$1)</f>
        <v>0</v>
      </c>
      <c r="AM125" s="102">
        <f>SUMIFS(Datos!$S:$S,Datos!$F:$F,$A125,Datos!$V:$V,AM$1,Datos!$A:$A,$AN$1)</f>
        <v>0</v>
      </c>
      <c r="AN125" s="102">
        <f>SUMIFS(Datos!$S:$S,Datos!$A:$A,AN$1,Datos!$F:$F,$A125)</f>
        <v>0</v>
      </c>
      <c r="AO125" s="102">
        <f>SUMIFS(Datos!$S:$S,Datos!$F:$F,$A125,Datos!$C:$C,AO$1,Datos!$A:$A,$AN$1)</f>
        <v>0</v>
      </c>
      <c r="AP125" s="102">
        <f>SUMIFS(Datos!$S:$S,Datos!$F:$F,$A125,Datos!$C:$C,AP$1,Datos!$A:$A,$AN$1)</f>
        <v>0</v>
      </c>
      <c r="AQ125" s="102">
        <f>SUMIFS(Datos!$S:$S,Datos!$F:$F,$A125,Datos!$C:$C,AQ$1,Datos!$A:$A,$AN$1)</f>
        <v>0</v>
      </c>
      <c r="AR125" s="102">
        <f>SUMIFS(Datos!$S:$S,Datos!$F:$F,$A125,Datos!$C:$C,AR$1,Datos!$A:$A,$AN$1)</f>
        <v>0</v>
      </c>
      <c r="AT125" s="102">
        <f>SUMIFS(Datos!$M:$M,Datos!$A:$A,AN$1,Datos!$F:$F,$A125)</f>
        <v>0</v>
      </c>
      <c r="AU125" s="102">
        <f>SUMIFS(Datos!$R:$R,Datos!$A:$A,AN$1,Datos!$F:$F,$A125)</f>
        <v>0</v>
      </c>
      <c r="AW125" s="102">
        <f>SUMIFS(Datos!$M:$M,Datos!$F:$F,$A125,Datos!$A:$A,$AN$1,Datos!$C:$C,AO$1)</f>
        <v>0</v>
      </c>
      <c r="AX125" s="102">
        <f>SUMIFS(Datos!$M:$M,Datos!$F:$F,$A125,Datos!$A:$A,$AN$1,Datos!$C:$C,AP$1)</f>
        <v>0</v>
      </c>
      <c r="AY125" s="102">
        <f>SUMIFS(Datos!$M:$M,Datos!$F:$F,$A125,Datos!$A:$A,$AN$1,Datos!$C:$C,AQ$1)</f>
        <v>0</v>
      </c>
      <c r="AZ125" s="102">
        <f>SUMIFS(Datos!$M:$M,Datos!$F:$F,$A125,Datos!$A:$A,$AN$1,Datos!$C:$C,AR$1)</f>
        <v>0</v>
      </c>
      <c r="BA125" s="102"/>
      <c r="BB125" s="438">
        <f>SUMIFS(Datos!$R:$R,Datos!$F:$F,$A125,Datos!$A:$A,$AN$1,Datos!$C:$C,AO$1)</f>
        <v>0</v>
      </c>
      <c r="BC125" s="438">
        <f>SUMIFS(Datos!$R:$R,Datos!$F:$F,$A125,Datos!$A:$A,$AN$1,Datos!$C:$C,AP$1)</f>
        <v>0</v>
      </c>
      <c r="BD125" s="438">
        <f>SUMIFS(Datos!$R:$R,Datos!$F:$F,$A125,Datos!$A:$A,$AN$1,Datos!$C:$C,AQ$1)</f>
        <v>0</v>
      </c>
      <c r="BE125" s="438">
        <f>SUMIFS(Datos!$R:$R,Datos!$F:$F,$A125,Datos!$A:$A,$AN$1,Datos!$C:$C,AR$1)</f>
        <v>0</v>
      </c>
    </row>
    <row r="126" spans="1:57" x14ac:dyDescent="0.25">
      <c r="A126" s="36"/>
      <c r="B126" s="36"/>
      <c r="C126" s="36"/>
      <c r="D126" s="284"/>
      <c r="E126" s="36"/>
      <c r="F126" s="36"/>
      <c r="G126" s="408"/>
      <c r="H126" s="36"/>
      <c r="I126" s="36"/>
      <c r="J126" s="36"/>
      <c r="K126" s="36"/>
      <c r="M126" s="353">
        <f>SUMIFS(Datos!$S:$S,Datos!$F:$F,$A126,Datos!$V:$V,M$1,Datos!$A:$A,$Q$1)</f>
        <v>0</v>
      </c>
      <c r="N126" s="353">
        <f>SUMIFS(Datos!$S:$S,Datos!$F:$F,$A126,Datos!$V:$V,N$1,Datos!$A:$A,$Q$1)</f>
        <v>0</v>
      </c>
      <c r="O126" s="353">
        <f>SUMIFS(Datos!$S:$S,Datos!$F:$F,$A126,Datos!$V:$V,O$1,Datos!$A:$A,$Q$1)</f>
        <v>0</v>
      </c>
      <c r="P126" s="353">
        <f>SUMIFS(Datos!$S:$S,Datos!$F:$F,$A126,Datos!$V:$V,P$1,Datos!$A:$A,$Q$1)</f>
        <v>0</v>
      </c>
      <c r="Q126" s="353">
        <f>SUMIFS(Datos!$S:$S,Datos!$A:$A,Q$1,Datos!$F:$F,$A126)</f>
        <v>0</v>
      </c>
      <c r="R126" s="353">
        <f>SUMIFS(Datos!$S:$S,Datos!$F:$F,$A126,Datos!$C:$C,R$1,Datos!$A:$A,$Q$1)</f>
        <v>0</v>
      </c>
      <c r="S126" s="353">
        <f>SUMIFS(Datos!$S:$S,Datos!$F:$F,$A126,Datos!$C:$C,S$1,Datos!$A:$A,$Q$1)</f>
        <v>0</v>
      </c>
      <c r="T126" s="353">
        <f>SUMIFS(Datos!$S:$S,Datos!$F:$F,$A126,Datos!$C:$C,T$1,Datos!$A:$A,$Q$1)</f>
        <v>0</v>
      </c>
      <c r="U126" s="353">
        <f>SUMIFS(Datos!$S:$S,Datos!$F:$F,$A126,Datos!$C:$C,U$1,Datos!$A:$A,$Q$1)</f>
        <v>0</v>
      </c>
      <c r="V126" s="352"/>
      <c r="W126" s="353">
        <f>SUMIFS(Datos!M:M,Datos!A:A,Q$1,Datos!F:F,A126)</f>
        <v>0</v>
      </c>
      <c r="X126" s="444">
        <f>SUMIFS(Datos!R:R,Datos!A:A,Q$1,Datos!F:F,A126)</f>
        <v>0</v>
      </c>
      <c r="Y126" s="442"/>
      <c r="Z126" s="353">
        <f>SUMIFS(Datos!$M:$M,Datos!$F:$F,$A126,Datos!$A:$A,$Q$1,Datos!$C:$C,R$1)</f>
        <v>0</v>
      </c>
      <c r="AA126" s="353">
        <f>SUMIFS(Datos!$M:$M,Datos!$F:$F,$A126,Datos!$A:$A,$Q$1,Datos!$C:$C,S$1)</f>
        <v>0</v>
      </c>
      <c r="AB126" s="353">
        <f>SUMIFS(Datos!$M:$M,Datos!$F:$F,$A126,Datos!$A:$A,$Q$1,Datos!$C:$C,T$1)</f>
        <v>0</v>
      </c>
      <c r="AC126" s="353">
        <f>SUMIFS(Datos!$M:$M,Datos!$F:$F,$A126,Datos!$A:$A,$Q$1,Datos!$C:$C,U$1)</f>
        <v>0</v>
      </c>
      <c r="AD126" s="353"/>
      <c r="AE126" s="444">
        <f>SUMIFS(Datos!$R:$R,Datos!$F:$F,$A126,Datos!$A:$A,$Q$1,Datos!$C:$C,R$1)</f>
        <v>0</v>
      </c>
      <c r="AF126" s="444">
        <f>SUMIFS(Datos!$R:$R,Datos!$F:$F,$A126,Datos!$A:$A,$Q$1,Datos!$C:$C,S$1)</f>
        <v>0</v>
      </c>
      <c r="AG126" s="444">
        <f>SUMIFS(Datos!$R:$R,Datos!$F:$F,$A126,Datos!$A:$A,$Q$1,Datos!$C:$C,T$1)</f>
        <v>0</v>
      </c>
      <c r="AH126" s="444">
        <f>SUMIFS(Datos!$R:$R,Datos!$F:$F,$A126,Datos!$A:$A,$Q$1,Datos!$C:$C,U$1)</f>
        <v>0</v>
      </c>
      <c r="AI126" s="351"/>
      <c r="AJ126" s="102">
        <f>SUMIFS(Datos!$S:$S,Datos!$F:$F,$A126,Datos!$V:$V,AJ$1,Datos!$A:$A,$AN$1)</f>
        <v>0</v>
      </c>
      <c r="AK126" s="102">
        <f>SUMIFS(Datos!$S:$S,Datos!$F:$F,$A126,Datos!$V:$V,AK$1,Datos!$A:$A,$AN$1)</f>
        <v>0</v>
      </c>
      <c r="AL126" s="102">
        <f>SUMIFS(Datos!$S:$S,Datos!$F:$F,$A126,Datos!$V:$V,AL$1,Datos!$A:$A,$AN$1)</f>
        <v>0</v>
      </c>
      <c r="AM126" s="102">
        <f>SUMIFS(Datos!$S:$S,Datos!$F:$F,$A126,Datos!$V:$V,AM$1,Datos!$A:$A,$AN$1)</f>
        <v>0</v>
      </c>
      <c r="AN126" s="102">
        <f>SUMIFS(Datos!$S:$S,Datos!$A:$A,AN$1,Datos!$F:$F,$A126)</f>
        <v>0</v>
      </c>
      <c r="AO126" s="102">
        <f>SUMIFS(Datos!$S:$S,Datos!$F:$F,$A126,Datos!$C:$C,AO$1,Datos!$A:$A,$AN$1)</f>
        <v>0</v>
      </c>
      <c r="AP126" s="102">
        <f>SUMIFS(Datos!$S:$S,Datos!$F:$F,$A126,Datos!$C:$C,AP$1,Datos!$A:$A,$AN$1)</f>
        <v>0</v>
      </c>
      <c r="AQ126" s="102">
        <f>SUMIFS(Datos!$S:$S,Datos!$F:$F,$A126,Datos!$C:$C,AQ$1,Datos!$A:$A,$AN$1)</f>
        <v>0</v>
      </c>
      <c r="AR126" s="102">
        <f>SUMIFS(Datos!$S:$S,Datos!$F:$F,$A126,Datos!$C:$C,AR$1,Datos!$A:$A,$AN$1)</f>
        <v>0</v>
      </c>
      <c r="AT126" s="102">
        <f>SUMIFS(Datos!$M:$M,Datos!$A:$A,AN$1,Datos!$F:$F,$A126)</f>
        <v>0</v>
      </c>
      <c r="AU126" s="102">
        <f>SUMIFS(Datos!$R:$R,Datos!$A:$A,AN$1,Datos!$F:$F,$A126)</f>
        <v>0</v>
      </c>
      <c r="AW126" s="102">
        <f>SUMIFS(Datos!$M:$M,Datos!$F:$F,$A126,Datos!$A:$A,$AN$1,Datos!$C:$C,AO$1)</f>
        <v>0</v>
      </c>
      <c r="AX126" s="102">
        <f>SUMIFS(Datos!$M:$M,Datos!$F:$F,$A126,Datos!$A:$A,$AN$1,Datos!$C:$C,AP$1)</f>
        <v>0</v>
      </c>
      <c r="AY126" s="102">
        <f>SUMIFS(Datos!$M:$M,Datos!$F:$F,$A126,Datos!$A:$A,$AN$1,Datos!$C:$C,AQ$1)</f>
        <v>0</v>
      </c>
      <c r="AZ126" s="102">
        <f>SUMIFS(Datos!$M:$M,Datos!$F:$F,$A126,Datos!$A:$A,$AN$1,Datos!$C:$C,AR$1)</f>
        <v>0</v>
      </c>
      <c r="BA126" s="102"/>
      <c r="BB126" s="438">
        <f>SUMIFS(Datos!$R:$R,Datos!$F:$F,$A126,Datos!$A:$A,$AN$1,Datos!$C:$C,AO$1)</f>
        <v>0</v>
      </c>
      <c r="BC126" s="438">
        <f>SUMIFS(Datos!$R:$R,Datos!$F:$F,$A126,Datos!$A:$A,$AN$1,Datos!$C:$C,AP$1)</f>
        <v>0</v>
      </c>
      <c r="BD126" s="438">
        <f>SUMIFS(Datos!$R:$R,Datos!$F:$F,$A126,Datos!$A:$A,$AN$1,Datos!$C:$C,AQ$1)</f>
        <v>0</v>
      </c>
      <c r="BE126" s="438">
        <f>SUMIFS(Datos!$R:$R,Datos!$F:$F,$A126,Datos!$A:$A,$AN$1,Datos!$C:$C,AR$1)</f>
        <v>0</v>
      </c>
    </row>
    <row r="127" spans="1:57" x14ac:dyDescent="0.25">
      <c r="A127" s="36"/>
      <c r="B127" s="36"/>
      <c r="C127" s="36"/>
      <c r="D127" s="284"/>
      <c r="E127" s="36"/>
      <c r="F127" s="36"/>
      <c r="G127" s="408"/>
      <c r="H127" s="36"/>
      <c r="I127" s="36"/>
      <c r="J127" s="36"/>
      <c r="K127" s="36"/>
      <c r="M127" s="353">
        <f>SUMIFS(Datos!$S:$S,Datos!$F:$F,$A127,Datos!$V:$V,M$1,Datos!$A:$A,$Q$1)</f>
        <v>0</v>
      </c>
      <c r="N127" s="353">
        <f>SUMIFS(Datos!$S:$S,Datos!$F:$F,$A127,Datos!$V:$V,N$1,Datos!$A:$A,$Q$1)</f>
        <v>0</v>
      </c>
      <c r="O127" s="353">
        <f>SUMIFS(Datos!$S:$S,Datos!$F:$F,$A127,Datos!$V:$V,O$1,Datos!$A:$A,$Q$1)</f>
        <v>0</v>
      </c>
      <c r="P127" s="353">
        <f>SUMIFS(Datos!$S:$S,Datos!$F:$F,$A127,Datos!$V:$V,P$1,Datos!$A:$A,$Q$1)</f>
        <v>0</v>
      </c>
      <c r="Q127" s="353">
        <f>SUMIFS(Datos!$S:$S,Datos!$A:$A,Q$1,Datos!$F:$F,$A127)</f>
        <v>0</v>
      </c>
      <c r="R127" s="353">
        <f>SUMIFS(Datos!$S:$S,Datos!$F:$F,$A127,Datos!$C:$C,R$1,Datos!$A:$A,$Q$1)</f>
        <v>0</v>
      </c>
      <c r="S127" s="353">
        <f>SUMIFS(Datos!$S:$S,Datos!$F:$F,$A127,Datos!$C:$C,S$1,Datos!$A:$A,$Q$1)</f>
        <v>0</v>
      </c>
      <c r="T127" s="353">
        <f>SUMIFS(Datos!$S:$S,Datos!$F:$F,$A127,Datos!$C:$C,T$1,Datos!$A:$A,$Q$1)</f>
        <v>0</v>
      </c>
      <c r="U127" s="353">
        <f>SUMIFS(Datos!$S:$S,Datos!$F:$F,$A127,Datos!$C:$C,U$1,Datos!$A:$A,$Q$1)</f>
        <v>0</v>
      </c>
      <c r="V127" s="352"/>
      <c r="W127" s="353">
        <f>SUMIFS(Datos!M:M,Datos!A:A,Q$1,Datos!F:F,A127)</f>
        <v>0</v>
      </c>
      <c r="X127" s="444">
        <f>SUMIFS(Datos!R:R,Datos!A:A,Q$1,Datos!F:F,A127)</f>
        <v>0</v>
      </c>
      <c r="Y127" s="442"/>
      <c r="Z127" s="353">
        <f>SUMIFS(Datos!$M:$M,Datos!$F:$F,$A127,Datos!$A:$A,$Q$1,Datos!$C:$C,R$1)</f>
        <v>0</v>
      </c>
      <c r="AA127" s="353">
        <f>SUMIFS(Datos!$M:$M,Datos!$F:$F,$A127,Datos!$A:$A,$Q$1,Datos!$C:$C,S$1)</f>
        <v>0</v>
      </c>
      <c r="AB127" s="353">
        <f>SUMIFS(Datos!$M:$M,Datos!$F:$F,$A127,Datos!$A:$A,$Q$1,Datos!$C:$C,T$1)</f>
        <v>0</v>
      </c>
      <c r="AC127" s="353">
        <f>SUMIFS(Datos!$M:$M,Datos!$F:$F,$A127,Datos!$A:$A,$Q$1,Datos!$C:$C,U$1)</f>
        <v>0</v>
      </c>
      <c r="AD127" s="353"/>
      <c r="AE127" s="444">
        <f>SUMIFS(Datos!$R:$R,Datos!$F:$F,$A127,Datos!$A:$A,$Q$1,Datos!$C:$C,R$1)</f>
        <v>0</v>
      </c>
      <c r="AF127" s="444">
        <f>SUMIFS(Datos!$R:$R,Datos!$F:$F,$A127,Datos!$A:$A,$Q$1,Datos!$C:$C,S$1)</f>
        <v>0</v>
      </c>
      <c r="AG127" s="444">
        <f>SUMIFS(Datos!$R:$R,Datos!$F:$F,$A127,Datos!$A:$A,$Q$1,Datos!$C:$C,T$1)</f>
        <v>0</v>
      </c>
      <c r="AH127" s="444">
        <f>SUMIFS(Datos!$R:$R,Datos!$F:$F,$A127,Datos!$A:$A,$Q$1,Datos!$C:$C,U$1)</f>
        <v>0</v>
      </c>
      <c r="AI127" s="351"/>
      <c r="AJ127" s="102">
        <f>SUMIFS(Datos!$S:$S,Datos!$F:$F,$A127,Datos!$V:$V,AJ$1,Datos!$A:$A,$AN$1)</f>
        <v>0</v>
      </c>
      <c r="AK127" s="102">
        <f>SUMIFS(Datos!$S:$S,Datos!$F:$F,$A127,Datos!$V:$V,AK$1,Datos!$A:$A,$AN$1)</f>
        <v>0</v>
      </c>
      <c r="AL127" s="102">
        <f>SUMIFS(Datos!$S:$S,Datos!$F:$F,$A127,Datos!$V:$V,AL$1,Datos!$A:$A,$AN$1)</f>
        <v>0</v>
      </c>
      <c r="AM127" s="102">
        <f>SUMIFS(Datos!$S:$S,Datos!$F:$F,$A127,Datos!$V:$V,AM$1,Datos!$A:$A,$AN$1)</f>
        <v>0</v>
      </c>
      <c r="AN127" s="102">
        <f>SUMIFS(Datos!$S:$S,Datos!$A:$A,AN$1,Datos!$F:$F,$A127)</f>
        <v>0</v>
      </c>
      <c r="AO127" s="102">
        <f>SUMIFS(Datos!$S:$S,Datos!$F:$F,$A127,Datos!$C:$C,AO$1,Datos!$A:$A,$AN$1)</f>
        <v>0</v>
      </c>
      <c r="AP127" s="102">
        <f>SUMIFS(Datos!$S:$S,Datos!$F:$F,$A127,Datos!$C:$C,AP$1,Datos!$A:$A,$AN$1)</f>
        <v>0</v>
      </c>
      <c r="AQ127" s="102">
        <f>SUMIFS(Datos!$S:$S,Datos!$F:$F,$A127,Datos!$C:$C,AQ$1,Datos!$A:$A,$AN$1)</f>
        <v>0</v>
      </c>
      <c r="AR127" s="102">
        <f>SUMIFS(Datos!$S:$S,Datos!$F:$F,$A127,Datos!$C:$C,AR$1,Datos!$A:$A,$AN$1)</f>
        <v>0</v>
      </c>
      <c r="AT127" s="102">
        <f>SUMIFS(Datos!$M:$M,Datos!$A:$A,AN$1,Datos!$F:$F,$A127)</f>
        <v>0</v>
      </c>
      <c r="AU127" s="102">
        <f>SUMIFS(Datos!$R:$R,Datos!$A:$A,AN$1,Datos!$F:$F,$A127)</f>
        <v>0</v>
      </c>
      <c r="AW127" s="102">
        <f>SUMIFS(Datos!$M:$M,Datos!$F:$F,$A127,Datos!$A:$A,$AN$1,Datos!$C:$C,AO$1)</f>
        <v>0</v>
      </c>
      <c r="AX127" s="102">
        <f>SUMIFS(Datos!$M:$M,Datos!$F:$F,$A127,Datos!$A:$A,$AN$1,Datos!$C:$C,AP$1)</f>
        <v>0</v>
      </c>
      <c r="AY127" s="102">
        <f>SUMIFS(Datos!$M:$M,Datos!$F:$F,$A127,Datos!$A:$A,$AN$1,Datos!$C:$C,AQ$1)</f>
        <v>0</v>
      </c>
      <c r="AZ127" s="102">
        <f>SUMIFS(Datos!$M:$M,Datos!$F:$F,$A127,Datos!$A:$A,$AN$1,Datos!$C:$C,AR$1)</f>
        <v>0</v>
      </c>
      <c r="BA127" s="102"/>
      <c r="BB127" s="438">
        <f>SUMIFS(Datos!$R:$R,Datos!$F:$F,$A127,Datos!$A:$A,$AN$1,Datos!$C:$C,AO$1)</f>
        <v>0</v>
      </c>
      <c r="BC127" s="438">
        <f>SUMIFS(Datos!$R:$R,Datos!$F:$F,$A127,Datos!$A:$A,$AN$1,Datos!$C:$C,AP$1)</f>
        <v>0</v>
      </c>
      <c r="BD127" s="438">
        <f>SUMIFS(Datos!$R:$R,Datos!$F:$F,$A127,Datos!$A:$A,$AN$1,Datos!$C:$C,AQ$1)</f>
        <v>0</v>
      </c>
      <c r="BE127" s="438">
        <f>SUMIFS(Datos!$R:$R,Datos!$F:$F,$A127,Datos!$A:$A,$AN$1,Datos!$C:$C,AR$1)</f>
        <v>0</v>
      </c>
    </row>
    <row r="128" spans="1:57" x14ac:dyDescent="0.25">
      <c r="A128" s="36"/>
      <c r="B128" s="36"/>
      <c r="C128" s="36"/>
      <c r="D128" s="284"/>
      <c r="E128" s="36"/>
      <c r="F128" s="36"/>
      <c r="G128" s="408"/>
      <c r="H128" s="36"/>
      <c r="I128" s="36"/>
      <c r="J128" s="36"/>
      <c r="K128" s="36"/>
      <c r="M128" s="353">
        <f>SUMIFS(Datos!$S:$S,Datos!$F:$F,$A128,Datos!$V:$V,M$1,Datos!$A:$A,$Q$1)</f>
        <v>0</v>
      </c>
      <c r="N128" s="353">
        <f>SUMIFS(Datos!$S:$S,Datos!$F:$F,$A128,Datos!$V:$V,N$1,Datos!$A:$A,$Q$1)</f>
        <v>0</v>
      </c>
      <c r="O128" s="353">
        <f>SUMIFS(Datos!$S:$S,Datos!$F:$F,$A128,Datos!$V:$V,O$1,Datos!$A:$A,$Q$1)</f>
        <v>0</v>
      </c>
      <c r="P128" s="353">
        <f>SUMIFS(Datos!$S:$S,Datos!$F:$F,$A128,Datos!$V:$V,P$1,Datos!$A:$A,$Q$1)</f>
        <v>0</v>
      </c>
      <c r="Q128" s="353">
        <f>SUMIFS(Datos!$S:$S,Datos!$A:$A,Q$1,Datos!$F:$F,$A128)</f>
        <v>0</v>
      </c>
      <c r="R128" s="353">
        <f>SUMIFS(Datos!$S:$S,Datos!$F:$F,$A128,Datos!$C:$C,R$1,Datos!$A:$A,$Q$1)</f>
        <v>0</v>
      </c>
      <c r="S128" s="353">
        <f>SUMIFS(Datos!$S:$S,Datos!$F:$F,$A128,Datos!$C:$C,S$1,Datos!$A:$A,$Q$1)</f>
        <v>0</v>
      </c>
      <c r="T128" s="353">
        <f>SUMIFS(Datos!$S:$S,Datos!$F:$F,$A128,Datos!$C:$C,T$1,Datos!$A:$A,$Q$1)</f>
        <v>0</v>
      </c>
      <c r="U128" s="353">
        <f>SUMIFS(Datos!$S:$S,Datos!$F:$F,$A128,Datos!$C:$C,U$1,Datos!$A:$A,$Q$1)</f>
        <v>0</v>
      </c>
      <c r="V128" s="352"/>
      <c r="W128" s="353">
        <f>SUMIFS(Datos!M:M,Datos!A:A,Q$1,Datos!F:F,A128)</f>
        <v>0</v>
      </c>
      <c r="X128" s="444">
        <f>SUMIFS(Datos!R:R,Datos!A:A,Q$1,Datos!F:F,A128)</f>
        <v>0</v>
      </c>
      <c r="Y128" s="442"/>
      <c r="Z128" s="353">
        <f>SUMIFS(Datos!$M:$M,Datos!$F:$F,$A128,Datos!$A:$A,$Q$1,Datos!$C:$C,R$1)</f>
        <v>0</v>
      </c>
      <c r="AA128" s="353">
        <f>SUMIFS(Datos!$M:$M,Datos!$F:$F,$A128,Datos!$A:$A,$Q$1,Datos!$C:$C,S$1)</f>
        <v>0</v>
      </c>
      <c r="AB128" s="353">
        <f>SUMIFS(Datos!$M:$M,Datos!$F:$F,$A128,Datos!$A:$A,$Q$1,Datos!$C:$C,T$1)</f>
        <v>0</v>
      </c>
      <c r="AC128" s="353">
        <f>SUMIFS(Datos!$M:$M,Datos!$F:$F,$A128,Datos!$A:$A,$Q$1,Datos!$C:$C,U$1)</f>
        <v>0</v>
      </c>
      <c r="AD128" s="353"/>
      <c r="AE128" s="444">
        <f>SUMIFS(Datos!$R:$R,Datos!$F:$F,$A128,Datos!$A:$A,$Q$1,Datos!$C:$C,R$1)</f>
        <v>0</v>
      </c>
      <c r="AF128" s="444">
        <f>SUMIFS(Datos!$R:$R,Datos!$F:$F,$A128,Datos!$A:$A,$Q$1,Datos!$C:$C,S$1)</f>
        <v>0</v>
      </c>
      <c r="AG128" s="444">
        <f>SUMIFS(Datos!$R:$R,Datos!$F:$F,$A128,Datos!$A:$A,$Q$1,Datos!$C:$C,T$1)</f>
        <v>0</v>
      </c>
      <c r="AH128" s="444">
        <f>SUMIFS(Datos!$R:$R,Datos!$F:$F,$A128,Datos!$A:$A,$Q$1,Datos!$C:$C,U$1)</f>
        <v>0</v>
      </c>
      <c r="AI128" s="351"/>
      <c r="AJ128" s="102">
        <f>SUMIFS(Datos!$S:$S,Datos!$F:$F,$A128,Datos!$V:$V,AJ$1,Datos!$A:$A,$AN$1)</f>
        <v>0</v>
      </c>
      <c r="AK128" s="102">
        <f>SUMIFS(Datos!$S:$S,Datos!$F:$F,$A128,Datos!$V:$V,AK$1,Datos!$A:$A,$AN$1)</f>
        <v>0</v>
      </c>
      <c r="AL128" s="102">
        <f>SUMIFS(Datos!$S:$S,Datos!$F:$F,$A128,Datos!$V:$V,AL$1,Datos!$A:$A,$AN$1)</f>
        <v>0</v>
      </c>
      <c r="AM128" s="102">
        <f>SUMIFS(Datos!$S:$S,Datos!$F:$F,$A128,Datos!$V:$V,AM$1,Datos!$A:$A,$AN$1)</f>
        <v>0</v>
      </c>
      <c r="AN128" s="102">
        <f>SUMIFS(Datos!$S:$S,Datos!$A:$A,AN$1,Datos!$F:$F,$A128)</f>
        <v>0</v>
      </c>
      <c r="AO128" s="102">
        <f>SUMIFS(Datos!$S:$S,Datos!$F:$F,$A128,Datos!$C:$C,AO$1,Datos!$A:$A,$AN$1)</f>
        <v>0</v>
      </c>
      <c r="AP128" s="102">
        <f>SUMIFS(Datos!$S:$S,Datos!$F:$F,$A128,Datos!$C:$C,AP$1,Datos!$A:$A,$AN$1)</f>
        <v>0</v>
      </c>
      <c r="AQ128" s="102">
        <f>SUMIFS(Datos!$S:$S,Datos!$F:$F,$A128,Datos!$C:$C,AQ$1,Datos!$A:$A,$AN$1)</f>
        <v>0</v>
      </c>
      <c r="AR128" s="102">
        <f>SUMIFS(Datos!$S:$S,Datos!$F:$F,$A128,Datos!$C:$C,AR$1,Datos!$A:$A,$AN$1)</f>
        <v>0</v>
      </c>
      <c r="AT128" s="102">
        <f>SUMIFS(Datos!$M:$M,Datos!$A:$A,AN$1,Datos!$F:$F,$A128)</f>
        <v>0</v>
      </c>
      <c r="AU128" s="102">
        <f>SUMIFS(Datos!$R:$R,Datos!$A:$A,AN$1,Datos!$F:$F,$A128)</f>
        <v>0</v>
      </c>
      <c r="AW128" s="102">
        <f>SUMIFS(Datos!$M:$M,Datos!$F:$F,$A128,Datos!$A:$A,$AN$1,Datos!$C:$C,AO$1)</f>
        <v>0</v>
      </c>
      <c r="AX128" s="102">
        <f>SUMIFS(Datos!$M:$M,Datos!$F:$F,$A128,Datos!$A:$A,$AN$1,Datos!$C:$C,AP$1)</f>
        <v>0</v>
      </c>
      <c r="AY128" s="102">
        <f>SUMIFS(Datos!$M:$M,Datos!$F:$F,$A128,Datos!$A:$A,$AN$1,Datos!$C:$C,AQ$1)</f>
        <v>0</v>
      </c>
      <c r="AZ128" s="102">
        <f>SUMIFS(Datos!$M:$M,Datos!$F:$F,$A128,Datos!$A:$A,$AN$1,Datos!$C:$C,AR$1)</f>
        <v>0</v>
      </c>
      <c r="BA128" s="102"/>
      <c r="BB128" s="438">
        <f>SUMIFS(Datos!$R:$R,Datos!$F:$F,$A128,Datos!$A:$A,$AN$1,Datos!$C:$C,AO$1)</f>
        <v>0</v>
      </c>
      <c r="BC128" s="438">
        <f>SUMIFS(Datos!$R:$R,Datos!$F:$F,$A128,Datos!$A:$A,$AN$1,Datos!$C:$C,AP$1)</f>
        <v>0</v>
      </c>
      <c r="BD128" s="438">
        <f>SUMIFS(Datos!$R:$R,Datos!$F:$F,$A128,Datos!$A:$A,$AN$1,Datos!$C:$C,AQ$1)</f>
        <v>0</v>
      </c>
      <c r="BE128" s="438">
        <f>SUMIFS(Datos!$R:$R,Datos!$F:$F,$A128,Datos!$A:$A,$AN$1,Datos!$C:$C,AR$1)</f>
        <v>0</v>
      </c>
    </row>
    <row r="129" spans="1:57" x14ac:dyDescent="0.25">
      <c r="A129" s="36"/>
      <c r="B129" s="36"/>
      <c r="C129" s="36"/>
      <c r="D129" s="284"/>
      <c r="E129" s="36"/>
      <c r="F129" s="36"/>
      <c r="G129" s="408"/>
      <c r="H129" s="36"/>
      <c r="I129" s="36"/>
      <c r="J129" s="36"/>
      <c r="K129" s="36"/>
      <c r="M129" s="353">
        <f>SUMIFS(Datos!$S:$S,Datos!$F:$F,$A129,Datos!$V:$V,M$1,Datos!$A:$A,$Q$1)</f>
        <v>0</v>
      </c>
      <c r="N129" s="353">
        <f>SUMIFS(Datos!$S:$S,Datos!$F:$F,$A129,Datos!$V:$V,N$1,Datos!$A:$A,$Q$1)</f>
        <v>0</v>
      </c>
      <c r="O129" s="353">
        <f>SUMIFS(Datos!$S:$S,Datos!$F:$F,$A129,Datos!$V:$V,O$1,Datos!$A:$A,$Q$1)</f>
        <v>0</v>
      </c>
      <c r="P129" s="353">
        <f>SUMIFS(Datos!$S:$S,Datos!$F:$F,$A129,Datos!$V:$V,P$1,Datos!$A:$A,$Q$1)</f>
        <v>0</v>
      </c>
      <c r="Q129" s="353">
        <f>SUMIFS(Datos!$S:$S,Datos!$A:$A,Q$1,Datos!$F:$F,$A129)</f>
        <v>0</v>
      </c>
      <c r="R129" s="353">
        <f>SUMIFS(Datos!$S:$S,Datos!$F:$F,$A129,Datos!$C:$C,R$1,Datos!$A:$A,$Q$1)</f>
        <v>0</v>
      </c>
      <c r="S129" s="353">
        <f>SUMIFS(Datos!$S:$S,Datos!$F:$F,$A129,Datos!$C:$C,S$1,Datos!$A:$A,$Q$1)</f>
        <v>0</v>
      </c>
      <c r="T129" s="353">
        <f>SUMIFS(Datos!$S:$S,Datos!$F:$F,$A129,Datos!$C:$C,T$1,Datos!$A:$A,$Q$1)</f>
        <v>0</v>
      </c>
      <c r="U129" s="353">
        <f>SUMIFS(Datos!$S:$S,Datos!$F:$F,$A129,Datos!$C:$C,U$1,Datos!$A:$A,$Q$1)</f>
        <v>0</v>
      </c>
      <c r="V129" s="352"/>
      <c r="W129" s="353">
        <f>SUMIFS(Datos!M:M,Datos!A:A,Q$1,Datos!F:F,A129)</f>
        <v>0</v>
      </c>
      <c r="X129" s="444">
        <f>SUMIFS(Datos!R:R,Datos!A:A,Q$1,Datos!F:F,A129)</f>
        <v>0</v>
      </c>
      <c r="Y129" s="442"/>
      <c r="Z129" s="353">
        <f>SUMIFS(Datos!$M:$M,Datos!$F:$F,$A129,Datos!$A:$A,$Q$1,Datos!$C:$C,R$1)</f>
        <v>0</v>
      </c>
      <c r="AA129" s="353">
        <f>SUMIFS(Datos!$M:$M,Datos!$F:$F,$A129,Datos!$A:$A,$Q$1,Datos!$C:$C,S$1)</f>
        <v>0</v>
      </c>
      <c r="AB129" s="353">
        <f>SUMIFS(Datos!$M:$M,Datos!$F:$F,$A129,Datos!$A:$A,$Q$1,Datos!$C:$C,T$1)</f>
        <v>0</v>
      </c>
      <c r="AC129" s="353">
        <f>SUMIFS(Datos!$M:$M,Datos!$F:$F,$A129,Datos!$A:$A,$Q$1,Datos!$C:$C,U$1)</f>
        <v>0</v>
      </c>
      <c r="AD129" s="353"/>
      <c r="AE129" s="444">
        <f>SUMIFS(Datos!$R:$R,Datos!$F:$F,$A129,Datos!$A:$A,$Q$1,Datos!$C:$C,R$1)</f>
        <v>0</v>
      </c>
      <c r="AF129" s="444">
        <f>SUMIFS(Datos!$R:$R,Datos!$F:$F,$A129,Datos!$A:$A,$Q$1,Datos!$C:$C,S$1)</f>
        <v>0</v>
      </c>
      <c r="AG129" s="444">
        <f>SUMIFS(Datos!$R:$R,Datos!$F:$F,$A129,Datos!$A:$A,$Q$1,Datos!$C:$C,T$1)</f>
        <v>0</v>
      </c>
      <c r="AH129" s="444">
        <f>SUMIFS(Datos!$R:$R,Datos!$F:$F,$A129,Datos!$A:$A,$Q$1,Datos!$C:$C,U$1)</f>
        <v>0</v>
      </c>
      <c r="AI129" s="351"/>
      <c r="AJ129" s="102">
        <f>SUMIFS(Datos!$S:$S,Datos!$F:$F,$A129,Datos!$V:$V,AJ$1,Datos!$A:$A,$AN$1)</f>
        <v>0</v>
      </c>
      <c r="AK129" s="102">
        <f>SUMIFS(Datos!$S:$S,Datos!$F:$F,$A129,Datos!$V:$V,AK$1,Datos!$A:$A,$AN$1)</f>
        <v>0</v>
      </c>
      <c r="AL129" s="102">
        <f>SUMIFS(Datos!$S:$S,Datos!$F:$F,$A129,Datos!$V:$V,AL$1,Datos!$A:$A,$AN$1)</f>
        <v>0</v>
      </c>
      <c r="AM129" s="102">
        <f>SUMIFS(Datos!$S:$S,Datos!$F:$F,$A129,Datos!$V:$V,AM$1,Datos!$A:$A,$AN$1)</f>
        <v>0</v>
      </c>
      <c r="AN129" s="102">
        <f>SUMIFS(Datos!$S:$S,Datos!$A:$A,AN$1,Datos!$F:$F,$A129)</f>
        <v>0</v>
      </c>
      <c r="AO129" s="102">
        <f>SUMIFS(Datos!$S:$S,Datos!$F:$F,$A129,Datos!$C:$C,AO$1,Datos!$A:$A,$AN$1)</f>
        <v>0</v>
      </c>
      <c r="AP129" s="102">
        <f>SUMIFS(Datos!$S:$S,Datos!$F:$F,$A129,Datos!$C:$C,AP$1,Datos!$A:$A,$AN$1)</f>
        <v>0</v>
      </c>
      <c r="AQ129" s="102">
        <f>SUMIFS(Datos!$S:$S,Datos!$F:$F,$A129,Datos!$C:$C,AQ$1,Datos!$A:$A,$AN$1)</f>
        <v>0</v>
      </c>
      <c r="AR129" s="102">
        <f>SUMIFS(Datos!$S:$S,Datos!$F:$F,$A129,Datos!$C:$C,AR$1,Datos!$A:$A,$AN$1)</f>
        <v>0</v>
      </c>
      <c r="AT129" s="102">
        <f>SUMIFS(Datos!$M:$M,Datos!$A:$A,AN$1,Datos!$F:$F,$A129)</f>
        <v>0</v>
      </c>
      <c r="AU129" s="102">
        <f>SUMIFS(Datos!$R:$R,Datos!$A:$A,AN$1,Datos!$F:$F,$A129)</f>
        <v>0</v>
      </c>
      <c r="AW129" s="102">
        <f>SUMIFS(Datos!$M:$M,Datos!$F:$F,$A129,Datos!$A:$A,$AN$1,Datos!$C:$C,AO$1)</f>
        <v>0</v>
      </c>
      <c r="AX129" s="102">
        <f>SUMIFS(Datos!$M:$M,Datos!$F:$F,$A129,Datos!$A:$A,$AN$1,Datos!$C:$C,AP$1)</f>
        <v>0</v>
      </c>
      <c r="AY129" s="102">
        <f>SUMIFS(Datos!$M:$M,Datos!$F:$F,$A129,Datos!$A:$A,$AN$1,Datos!$C:$C,AQ$1)</f>
        <v>0</v>
      </c>
      <c r="AZ129" s="102">
        <f>SUMIFS(Datos!$M:$M,Datos!$F:$F,$A129,Datos!$A:$A,$AN$1,Datos!$C:$C,AR$1)</f>
        <v>0</v>
      </c>
      <c r="BA129" s="102"/>
      <c r="BB129" s="438">
        <f>SUMIFS(Datos!$R:$R,Datos!$F:$F,$A129,Datos!$A:$A,$AN$1,Datos!$C:$C,AO$1)</f>
        <v>0</v>
      </c>
      <c r="BC129" s="438">
        <f>SUMIFS(Datos!$R:$R,Datos!$F:$F,$A129,Datos!$A:$A,$AN$1,Datos!$C:$C,AP$1)</f>
        <v>0</v>
      </c>
      <c r="BD129" s="438">
        <f>SUMIFS(Datos!$R:$R,Datos!$F:$F,$A129,Datos!$A:$A,$AN$1,Datos!$C:$C,AQ$1)</f>
        <v>0</v>
      </c>
      <c r="BE129" s="438">
        <f>SUMIFS(Datos!$R:$R,Datos!$F:$F,$A129,Datos!$A:$A,$AN$1,Datos!$C:$C,AR$1)</f>
        <v>0</v>
      </c>
    </row>
    <row r="130" spans="1:57" x14ac:dyDescent="0.25">
      <c r="A130" s="36"/>
      <c r="B130" s="36"/>
      <c r="C130" s="36"/>
      <c r="D130" s="284"/>
      <c r="E130" s="36"/>
      <c r="F130" s="36"/>
      <c r="G130" s="408"/>
      <c r="H130" s="36"/>
      <c r="I130" s="36"/>
      <c r="J130" s="36"/>
      <c r="K130" s="36"/>
      <c r="M130" s="353">
        <f>SUMIFS(Datos!$S:$S,Datos!$F:$F,$A130,Datos!$V:$V,M$1,Datos!$A:$A,$Q$1)</f>
        <v>0</v>
      </c>
      <c r="N130" s="353">
        <f>SUMIFS(Datos!$S:$S,Datos!$F:$F,$A130,Datos!$V:$V,N$1,Datos!$A:$A,$Q$1)</f>
        <v>0</v>
      </c>
      <c r="O130" s="353">
        <f>SUMIFS(Datos!$S:$S,Datos!$F:$F,$A130,Datos!$V:$V,O$1,Datos!$A:$A,$Q$1)</f>
        <v>0</v>
      </c>
      <c r="P130" s="353">
        <f>SUMIFS(Datos!$S:$S,Datos!$F:$F,$A130,Datos!$V:$V,P$1,Datos!$A:$A,$Q$1)</f>
        <v>0</v>
      </c>
      <c r="Q130" s="353">
        <f>SUMIFS(Datos!$S:$S,Datos!$A:$A,Q$1,Datos!$F:$F,$A130)</f>
        <v>0</v>
      </c>
      <c r="R130" s="353">
        <f>SUMIFS(Datos!$S:$S,Datos!$F:$F,$A130,Datos!$C:$C,R$1,Datos!$A:$A,$Q$1)</f>
        <v>0</v>
      </c>
      <c r="S130" s="353">
        <f>SUMIFS(Datos!$S:$S,Datos!$F:$F,$A130,Datos!$C:$C,S$1,Datos!$A:$A,$Q$1)</f>
        <v>0</v>
      </c>
      <c r="T130" s="353">
        <f>SUMIFS(Datos!$S:$S,Datos!$F:$F,$A130,Datos!$C:$C,T$1,Datos!$A:$A,$Q$1)</f>
        <v>0</v>
      </c>
      <c r="U130" s="353">
        <f>SUMIFS(Datos!$S:$S,Datos!$F:$F,$A130,Datos!$C:$C,U$1,Datos!$A:$A,$Q$1)</f>
        <v>0</v>
      </c>
      <c r="V130" s="352"/>
      <c r="W130" s="353">
        <f>SUMIFS(Datos!M:M,Datos!A:A,Q$1,Datos!F:F,A130)</f>
        <v>0</v>
      </c>
      <c r="X130" s="444">
        <f>SUMIFS(Datos!R:R,Datos!A:A,Q$1,Datos!F:F,A130)</f>
        <v>0</v>
      </c>
      <c r="Y130" s="442"/>
      <c r="Z130" s="353">
        <f>SUMIFS(Datos!$M:$M,Datos!$F:$F,$A130,Datos!$A:$A,$Q$1,Datos!$C:$C,R$1)</f>
        <v>0</v>
      </c>
      <c r="AA130" s="353">
        <f>SUMIFS(Datos!$M:$M,Datos!$F:$F,$A130,Datos!$A:$A,$Q$1,Datos!$C:$C,S$1)</f>
        <v>0</v>
      </c>
      <c r="AB130" s="353">
        <f>SUMIFS(Datos!$M:$M,Datos!$F:$F,$A130,Datos!$A:$A,$Q$1,Datos!$C:$C,T$1)</f>
        <v>0</v>
      </c>
      <c r="AC130" s="353">
        <f>SUMIFS(Datos!$M:$M,Datos!$F:$F,$A130,Datos!$A:$A,$Q$1,Datos!$C:$C,U$1)</f>
        <v>0</v>
      </c>
      <c r="AD130" s="353"/>
      <c r="AE130" s="444">
        <f>SUMIFS(Datos!$R:$R,Datos!$F:$F,$A130,Datos!$A:$A,$Q$1,Datos!$C:$C,R$1)</f>
        <v>0</v>
      </c>
      <c r="AF130" s="444">
        <f>SUMIFS(Datos!$R:$R,Datos!$F:$F,$A130,Datos!$A:$A,$Q$1,Datos!$C:$C,S$1)</f>
        <v>0</v>
      </c>
      <c r="AG130" s="444">
        <f>SUMIFS(Datos!$R:$R,Datos!$F:$F,$A130,Datos!$A:$A,$Q$1,Datos!$C:$C,T$1)</f>
        <v>0</v>
      </c>
      <c r="AH130" s="444">
        <f>SUMIFS(Datos!$R:$R,Datos!$F:$F,$A130,Datos!$A:$A,$Q$1,Datos!$C:$C,U$1)</f>
        <v>0</v>
      </c>
      <c r="AI130" s="351"/>
      <c r="AJ130" s="102">
        <f>SUMIFS(Datos!$S:$S,Datos!$F:$F,$A130,Datos!$V:$V,AJ$1,Datos!$A:$A,$AN$1)</f>
        <v>0</v>
      </c>
      <c r="AK130" s="102">
        <f>SUMIFS(Datos!$S:$S,Datos!$F:$F,$A130,Datos!$V:$V,AK$1,Datos!$A:$A,$AN$1)</f>
        <v>0</v>
      </c>
      <c r="AL130" s="102">
        <f>SUMIFS(Datos!$S:$S,Datos!$F:$F,$A130,Datos!$V:$V,AL$1,Datos!$A:$A,$AN$1)</f>
        <v>0</v>
      </c>
      <c r="AM130" s="102">
        <f>SUMIFS(Datos!$S:$S,Datos!$F:$F,$A130,Datos!$V:$V,AM$1,Datos!$A:$A,$AN$1)</f>
        <v>0</v>
      </c>
      <c r="AN130" s="102">
        <f>SUMIFS(Datos!$S:$S,Datos!$A:$A,AN$1,Datos!$F:$F,$A130)</f>
        <v>0</v>
      </c>
      <c r="AO130" s="102">
        <f>SUMIFS(Datos!$S:$S,Datos!$F:$F,$A130,Datos!$C:$C,AO$1,Datos!$A:$A,$AN$1)</f>
        <v>0</v>
      </c>
      <c r="AP130" s="102">
        <f>SUMIFS(Datos!$S:$S,Datos!$F:$F,$A130,Datos!$C:$C,AP$1,Datos!$A:$A,$AN$1)</f>
        <v>0</v>
      </c>
      <c r="AQ130" s="102">
        <f>SUMIFS(Datos!$S:$S,Datos!$F:$F,$A130,Datos!$C:$C,AQ$1,Datos!$A:$A,$AN$1)</f>
        <v>0</v>
      </c>
      <c r="AR130" s="102">
        <f>SUMIFS(Datos!$S:$S,Datos!$F:$F,$A130,Datos!$C:$C,AR$1,Datos!$A:$A,$AN$1)</f>
        <v>0</v>
      </c>
      <c r="AT130" s="102">
        <f>SUMIFS(Datos!$M:$M,Datos!$A:$A,AN$1,Datos!$F:$F,$A130)</f>
        <v>0</v>
      </c>
      <c r="AU130" s="102">
        <f>SUMIFS(Datos!$R:$R,Datos!$A:$A,AN$1,Datos!$F:$F,$A130)</f>
        <v>0</v>
      </c>
      <c r="AW130" s="102">
        <f>SUMIFS(Datos!$M:$M,Datos!$F:$F,$A130,Datos!$A:$A,$AN$1,Datos!$C:$C,AO$1)</f>
        <v>0</v>
      </c>
      <c r="AX130" s="102">
        <f>SUMIFS(Datos!$M:$M,Datos!$F:$F,$A130,Datos!$A:$A,$AN$1,Datos!$C:$C,AP$1)</f>
        <v>0</v>
      </c>
      <c r="AY130" s="102">
        <f>SUMIFS(Datos!$M:$M,Datos!$F:$F,$A130,Datos!$A:$A,$AN$1,Datos!$C:$C,AQ$1)</f>
        <v>0</v>
      </c>
      <c r="AZ130" s="102">
        <f>SUMIFS(Datos!$M:$M,Datos!$F:$F,$A130,Datos!$A:$A,$AN$1,Datos!$C:$C,AR$1)</f>
        <v>0</v>
      </c>
      <c r="BA130" s="102"/>
      <c r="BB130" s="438">
        <f>SUMIFS(Datos!$R:$R,Datos!$F:$F,$A130,Datos!$A:$A,$AN$1,Datos!$C:$C,AO$1)</f>
        <v>0</v>
      </c>
      <c r="BC130" s="438">
        <f>SUMIFS(Datos!$R:$R,Datos!$F:$F,$A130,Datos!$A:$A,$AN$1,Datos!$C:$C,AP$1)</f>
        <v>0</v>
      </c>
      <c r="BD130" s="438">
        <f>SUMIFS(Datos!$R:$R,Datos!$F:$F,$A130,Datos!$A:$A,$AN$1,Datos!$C:$C,AQ$1)</f>
        <v>0</v>
      </c>
      <c r="BE130" s="438">
        <f>SUMIFS(Datos!$R:$R,Datos!$F:$F,$A130,Datos!$A:$A,$AN$1,Datos!$C:$C,AR$1)</f>
        <v>0</v>
      </c>
    </row>
    <row r="131" spans="1:57" x14ac:dyDescent="0.25">
      <c r="A131" s="36"/>
      <c r="B131" s="36"/>
      <c r="C131" s="36"/>
      <c r="D131" s="284"/>
      <c r="E131" s="36"/>
      <c r="F131" s="36"/>
      <c r="G131" s="408"/>
      <c r="H131" s="36"/>
      <c r="I131" s="36"/>
      <c r="J131" s="36"/>
      <c r="K131" s="36"/>
      <c r="M131" s="353">
        <f>SUMIFS(Datos!$S:$S,Datos!$F:$F,$A131,Datos!$V:$V,M$1,Datos!$A:$A,$Q$1)</f>
        <v>0</v>
      </c>
      <c r="N131" s="353">
        <f>SUMIFS(Datos!$S:$S,Datos!$F:$F,$A131,Datos!$V:$V,N$1,Datos!$A:$A,$Q$1)</f>
        <v>0</v>
      </c>
      <c r="O131" s="353">
        <f>SUMIFS(Datos!$S:$S,Datos!$F:$F,$A131,Datos!$V:$V,O$1,Datos!$A:$A,$Q$1)</f>
        <v>0</v>
      </c>
      <c r="P131" s="353">
        <f>SUMIFS(Datos!$S:$S,Datos!$F:$F,$A131,Datos!$V:$V,P$1,Datos!$A:$A,$Q$1)</f>
        <v>0</v>
      </c>
      <c r="Q131" s="353">
        <f>SUMIFS(Datos!$S:$S,Datos!$A:$A,Q$1,Datos!$F:$F,$A131)</f>
        <v>0</v>
      </c>
      <c r="R131" s="353">
        <f>SUMIFS(Datos!$S:$S,Datos!$F:$F,$A131,Datos!$C:$C,R$1,Datos!$A:$A,$Q$1)</f>
        <v>0</v>
      </c>
      <c r="S131" s="353">
        <f>SUMIFS(Datos!$S:$S,Datos!$F:$F,$A131,Datos!$C:$C,S$1,Datos!$A:$A,$Q$1)</f>
        <v>0</v>
      </c>
      <c r="T131" s="353">
        <f>SUMIFS(Datos!$S:$S,Datos!$F:$F,$A131,Datos!$C:$C,T$1,Datos!$A:$A,$Q$1)</f>
        <v>0</v>
      </c>
      <c r="U131" s="353">
        <f>SUMIFS(Datos!$S:$S,Datos!$F:$F,$A131,Datos!$C:$C,U$1,Datos!$A:$A,$Q$1)</f>
        <v>0</v>
      </c>
      <c r="V131" s="352"/>
      <c r="W131" s="353">
        <f>SUMIFS(Datos!M:M,Datos!A:A,Q$1,Datos!F:F,A131)</f>
        <v>0</v>
      </c>
      <c r="X131" s="444">
        <f>SUMIFS(Datos!R:R,Datos!A:A,Q$1,Datos!F:F,A131)</f>
        <v>0</v>
      </c>
      <c r="Y131" s="442"/>
      <c r="Z131" s="353">
        <f>SUMIFS(Datos!$M:$M,Datos!$F:$F,$A131,Datos!$A:$A,$Q$1,Datos!$C:$C,R$1)</f>
        <v>0</v>
      </c>
      <c r="AA131" s="353">
        <f>SUMIFS(Datos!$M:$M,Datos!$F:$F,$A131,Datos!$A:$A,$Q$1,Datos!$C:$C,S$1)</f>
        <v>0</v>
      </c>
      <c r="AB131" s="353">
        <f>SUMIFS(Datos!$M:$M,Datos!$F:$F,$A131,Datos!$A:$A,$Q$1,Datos!$C:$C,T$1)</f>
        <v>0</v>
      </c>
      <c r="AC131" s="353">
        <f>SUMIFS(Datos!$M:$M,Datos!$F:$F,$A131,Datos!$A:$A,$Q$1,Datos!$C:$C,U$1)</f>
        <v>0</v>
      </c>
      <c r="AD131" s="353"/>
      <c r="AE131" s="444">
        <f>SUMIFS(Datos!$R:$R,Datos!$F:$F,$A131,Datos!$A:$A,$Q$1,Datos!$C:$C,R$1)</f>
        <v>0</v>
      </c>
      <c r="AF131" s="444">
        <f>SUMIFS(Datos!$R:$R,Datos!$F:$F,$A131,Datos!$A:$A,$Q$1,Datos!$C:$C,S$1)</f>
        <v>0</v>
      </c>
      <c r="AG131" s="444">
        <f>SUMIFS(Datos!$R:$R,Datos!$F:$F,$A131,Datos!$A:$A,$Q$1,Datos!$C:$C,T$1)</f>
        <v>0</v>
      </c>
      <c r="AH131" s="444">
        <f>SUMIFS(Datos!$R:$R,Datos!$F:$F,$A131,Datos!$A:$A,$Q$1,Datos!$C:$C,U$1)</f>
        <v>0</v>
      </c>
      <c r="AI131" s="351"/>
      <c r="AJ131" s="102">
        <f>SUMIFS(Datos!$S:$S,Datos!$F:$F,$A131,Datos!$V:$V,AJ$1,Datos!$A:$A,$AN$1)</f>
        <v>0</v>
      </c>
      <c r="AK131" s="102">
        <f>SUMIFS(Datos!$S:$S,Datos!$F:$F,$A131,Datos!$V:$V,AK$1,Datos!$A:$A,$AN$1)</f>
        <v>0</v>
      </c>
      <c r="AL131" s="102">
        <f>SUMIFS(Datos!$S:$S,Datos!$F:$F,$A131,Datos!$V:$V,AL$1,Datos!$A:$A,$AN$1)</f>
        <v>0</v>
      </c>
      <c r="AM131" s="102">
        <f>SUMIFS(Datos!$S:$S,Datos!$F:$F,$A131,Datos!$V:$V,AM$1,Datos!$A:$A,$AN$1)</f>
        <v>0</v>
      </c>
      <c r="AN131" s="102">
        <f>SUMIFS(Datos!$S:$S,Datos!$A:$A,AN$1,Datos!$F:$F,$A131)</f>
        <v>0</v>
      </c>
      <c r="AO131" s="102">
        <f>SUMIFS(Datos!$S:$S,Datos!$F:$F,$A131,Datos!$C:$C,AO$1,Datos!$A:$A,$AN$1)</f>
        <v>0</v>
      </c>
      <c r="AP131" s="102">
        <f>SUMIFS(Datos!$S:$S,Datos!$F:$F,$A131,Datos!$C:$C,AP$1,Datos!$A:$A,$AN$1)</f>
        <v>0</v>
      </c>
      <c r="AQ131" s="102">
        <f>SUMIFS(Datos!$S:$S,Datos!$F:$F,$A131,Datos!$C:$C,AQ$1,Datos!$A:$A,$AN$1)</f>
        <v>0</v>
      </c>
      <c r="AR131" s="102">
        <f>SUMIFS(Datos!$S:$S,Datos!$F:$F,$A131,Datos!$C:$C,AR$1,Datos!$A:$A,$AN$1)</f>
        <v>0</v>
      </c>
      <c r="AT131" s="102">
        <f>SUMIFS(Datos!$M:$M,Datos!$A:$A,AN$1,Datos!$F:$F,$A131)</f>
        <v>0</v>
      </c>
      <c r="AU131" s="102">
        <f>SUMIFS(Datos!$R:$R,Datos!$A:$A,AN$1,Datos!$F:$F,$A131)</f>
        <v>0</v>
      </c>
      <c r="AW131" s="102">
        <f>SUMIFS(Datos!$M:$M,Datos!$F:$F,$A131,Datos!$A:$A,$AN$1,Datos!$C:$C,AO$1)</f>
        <v>0</v>
      </c>
      <c r="AX131" s="102">
        <f>SUMIFS(Datos!$M:$M,Datos!$F:$F,$A131,Datos!$A:$A,$AN$1,Datos!$C:$C,AP$1)</f>
        <v>0</v>
      </c>
      <c r="AY131" s="102">
        <f>SUMIFS(Datos!$M:$M,Datos!$F:$F,$A131,Datos!$A:$A,$AN$1,Datos!$C:$C,AQ$1)</f>
        <v>0</v>
      </c>
      <c r="AZ131" s="102">
        <f>SUMIFS(Datos!$M:$M,Datos!$F:$F,$A131,Datos!$A:$A,$AN$1,Datos!$C:$C,AR$1)</f>
        <v>0</v>
      </c>
      <c r="BA131" s="102"/>
      <c r="BB131" s="438">
        <f>SUMIFS(Datos!$R:$R,Datos!$F:$F,$A131,Datos!$A:$A,$AN$1,Datos!$C:$C,AO$1)</f>
        <v>0</v>
      </c>
      <c r="BC131" s="438">
        <f>SUMIFS(Datos!$R:$R,Datos!$F:$F,$A131,Datos!$A:$A,$AN$1,Datos!$C:$C,AP$1)</f>
        <v>0</v>
      </c>
      <c r="BD131" s="438">
        <f>SUMIFS(Datos!$R:$R,Datos!$F:$F,$A131,Datos!$A:$A,$AN$1,Datos!$C:$C,AQ$1)</f>
        <v>0</v>
      </c>
      <c r="BE131" s="438">
        <f>SUMIFS(Datos!$R:$R,Datos!$F:$F,$A131,Datos!$A:$A,$AN$1,Datos!$C:$C,AR$1)</f>
        <v>0</v>
      </c>
    </row>
    <row r="132" spans="1:57" x14ac:dyDescent="0.25">
      <c r="A132" s="36"/>
      <c r="B132" s="36"/>
      <c r="C132" s="36"/>
      <c r="D132" s="284"/>
      <c r="E132" s="36"/>
      <c r="F132" s="36"/>
      <c r="G132" s="408"/>
      <c r="H132" s="36"/>
      <c r="I132" s="36"/>
      <c r="J132" s="36"/>
      <c r="K132" s="36"/>
      <c r="M132" s="353">
        <f>SUMIFS(Datos!$S:$S,Datos!$F:$F,$A132,Datos!$V:$V,M$1,Datos!$A:$A,$Q$1)</f>
        <v>0</v>
      </c>
      <c r="N132" s="353">
        <f>SUMIFS(Datos!$S:$S,Datos!$F:$F,$A132,Datos!$V:$V,N$1,Datos!$A:$A,$Q$1)</f>
        <v>0</v>
      </c>
      <c r="O132" s="353">
        <f>SUMIFS(Datos!$S:$S,Datos!$F:$F,$A132,Datos!$V:$V,O$1,Datos!$A:$A,$Q$1)</f>
        <v>0</v>
      </c>
      <c r="P132" s="353">
        <f>SUMIFS(Datos!$S:$S,Datos!$F:$F,$A132,Datos!$V:$V,P$1,Datos!$A:$A,$Q$1)</f>
        <v>0</v>
      </c>
      <c r="Q132" s="353">
        <f>SUMIFS(Datos!$S:$S,Datos!$A:$A,Q$1,Datos!$F:$F,$A132)</f>
        <v>0</v>
      </c>
      <c r="R132" s="353">
        <f>SUMIFS(Datos!$S:$S,Datos!$F:$F,$A132,Datos!$C:$C,R$1,Datos!$A:$A,$Q$1)</f>
        <v>0</v>
      </c>
      <c r="S132" s="353">
        <f>SUMIFS(Datos!$S:$S,Datos!$F:$F,$A132,Datos!$C:$C,S$1,Datos!$A:$A,$Q$1)</f>
        <v>0</v>
      </c>
      <c r="T132" s="353">
        <f>SUMIFS(Datos!$S:$S,Datos!$F:$F,$A132,Datos!$C:$C,T$1,Datos!$A:$A,$Q$1)</f>
        <v>0</v>
      </c>
      <c r="U132" s="353">
        <f>SUMIFS(Datos!$S:$S,Datos!$F:$F,$A132,Datos!$C:$C,U$1,Datos!$A:$A,$Q$1)</f>
        <v>0</v>
      </c>
      <c r="V132" s="352"/>
      <c r="W132" s="353">
        <f>SUMIFS(Datos!M:M,Datos!A:A,Q$1,Datos!F:F,A132)</f>
        <v>0</v>
      </c>
      <c r="X132" s="444">
        <f>SUMIFS(Datos!R:R,Datos!A:A,Q$1,Datos!F:F,A132)</f>
        <v>0</v>
      </c>
      <c r="Y132" s="442"/>
      <c r="Z132" s="353">
        <f>SUMIFS(Datos!$M:$M,Datos!$F:$F,$A132,Datos!$A:$A,$Q$1,Datos!$C:$C,R$1)</f>
        <v>0</v>
      </c>
      <c r="AA132" s="353">
        <f>SUMIFS(Datos!$M:$M,Datos!$F:$F,$A132,Datos!$A:$A,$Q$1,Datos!$C:$C,S$1)</f>
        <v>0</v>
      </c>
      <c r="AB132" s="353">
        <f>SUMIFS(Datos!$M:$M,Datos!$F:$F,$A132,Datos!$A:$A,$Q$1,Datos!$C:$C,T$1)</f>
        <v>0</v>
      </c>
      <c r="AC132" s="353">
        <f>SUMIFS(Datos!$M:$M,Datos!$F:$F,$A132,Datos!$A:$A,$Q$1,Datos!$C:$C,U$1)</f>
        <v>0</v>
      </c>
      <c r="AD132" s="353"/>
      <c r="AE132" s="444">
        <f>SUMIFS(Datos!$R:$R,Datos!$F:$F,$A132,Datos!$A:$A,$Q$1,Datos!$C:$C,R$1)</f>
        <v>0</v>
      </c>
      <c r="AF132" s="444">
        <f>SUMIFS(Datos!$R:$R,Datos!$F:$F,$A132,Datos!$A:$A,$Q$1,Datos!$C:$C,S$1)</f>
        <v>0</v>
      </c>
      <c r="AG132" s="444">
        <f>SUMIFS(Datos!$R:$R,Datos!$F:$F,$A132,Datos!$A:$A,$Q$1,Datos!$C:$C,T$1)</f>
        <v>0</v>
      </c>
      <c r="AH132" s="444">
        <f>SUMIFS(Datos!$R:$R,Datos!$F:$F,$A132,Datos!$A:$A,$Q$1,Datos!$C:$C,U$1)</f>
        <v>0</v>
      </c>
      <c r="AI132" s="351"/>
      <c r="AJ132" s="102">
        <f>SUMIFS(Datos!$S:$S,Datos!$F:$F,$A132,Datos!$V:$V,AJ$1,Datos!$A:$A,$AN$1)</f>
        <v>0</v>
      </c>
      <c r="AK132" s="102">
        <f>SUMIFS(Datos!$S:$S,Datos!$F:$F,$A132,Datos!$V:$V,AK$1,Datos!$A:$A,$AN$1)</f>
        <v>0</v>
      </c>
      <c r="AL132" s="102">
        <f>SUMIFS(Datos!$S:$S,Datos!$F:$F,$A132,Datos!$V:$V,AL$1,Datos!$A:$A,$AN$1)</f>
        <v>0</v>
      </c>
      <c r="AM132" s="102">
        <f>SUMIFS(Datos!$S:$S,Datos!$F:$F,$A132,Datos!$V:$V,AM$1,Datos!$A:$A,$AN$1)</f>
        <v>0</v>
      </c>
      <c r="AN132" s="102">
        <f>SUMIFS(Datos!$S:$S,Datos!$A:$A,AN$1,Datos!$F:$F,$A132)</f>
        <v>0</v>
      </c>
      <c r="AO132" s="102">
        <f>SUMIFS(Datos!$S:$S,Datos!$F:$F,$A132,Datos!$C:$C,AO$1,Datos!$A:$A,$AN$1)</f>
        <v>0</v>
      </c>
      <c r="AP132" s="102">
        <f>SUMIFS(Datos!$S:$S,Datos!$F:$F,$A132,Datos!$C:$C,AP$1,Datos!$A:$A,$AN$1)</f>
        <v>0</v>
      </c>
      <c r="AQ132" s="102">
        <f>SUMIFS(Datos!$S:$S,Datos!$F:$F,$A132,Datos!$C:$C,AQ$1,Datos!$A:$A,$AN$1)</f>
        <v>0</v>
      </c>
      <c r="AR132" s="102">
        <f>SUMIFS(Datos!$S:$S,Datos!$F:$F,$A132,Datos!$C:$C,AR$1,Datos!$A:$A,$AN$1)</f>
        <v>0</v>
      </c>
      <c r="AT132" s="102">
        <f>SUMIFS(Datos!$M:$M,Datos!$A:$A,AN$1,Datos!$F:$F,$A132)</f>
        <v>0</v>
      </c>
      <c r="AU132" s="102">
        <f>SUMIFS(Datos!$R:$R,Datos!$A:$A,AN$1,Datos!$F:$F,$A132)</f>
        <v>0</v>
      </c>
      <c r="AW132" s="102">
        <f>SUMIFS(Datos!$M:$M,Datos!$F:$F,$A132,Datos!$A:$A,$AN$1,Datos!$C:$C,AO$1)</f>
        <v>0</v>
      </c>
      <c r="AX132" s="102">
        <f>SUMIFS(Datos!$M:$M,Datos!$F:$F,$A132,Datos!$A:$A,$AN$1,Datos!$C:$C,AP$1)</f>
        <v>0</v>
      </c>
      <c r="AY132" s="102">
        <f>SUMIFS(Datos!$M:$M,Datos!$F:$F,$A132,Datos!$A:$A,$AN$1,Datos!$C:$C,AQ$1)</f>
        <v>0</v>
      </c>
      <c r="AZ132" s="102">
        <f>SUMIFS(Datos!$M:$M,Datos!$F:$F,$A132,Datos!$A:$A,$AN$1,Datos!$C:$C,AR$1)</f>
        <v>0</v>
      </c>
      <c r="BA132" s="102"/>
      <c r="BB132" s="438">
        <f>SUMIFS(Datos!$R:$R,Datos!$F:$F,$A132,Datos!$A:$A,$AN$1,Datos!$C:$C,AO$1)</f>
        <v>0</v>
      </c>
      <c r="BC132" s="438">
        <f>SUMIFS(Datos!$R:$R,Datos!$F:$F,$A132,Datos!$A:$A,$AN$1,Datos!$C:$C,AP$1)</f>
        <v>0</v>
      </c>
      <c r="BD132" s="438">
        <f>SUMIFS(Datos!$R:$R,Datos!$F:$F,$A132,Datos!$A:$A,$AN$1,Datos!$C:$C,AQ$1)</f>
        <v>0</v>
      </c>
      <c r="BE132" s="438">
        <f>SUMIFS(Datos!$R:$R,Datos!$F:$F,$A132,Datos!$A:$A,$AN$1,Datos!$C:$C,AR$1)</f>
        <v>0</v>
      </c>
    </row>
    <row r="133" spans="1:57" x14ac:dyDescent="0.25">
      <c r="A133" s="36"/>
      <c r="B133" s="36"/>
      <c r="C133" s="36"/>
      <c r="D133" s="284"/>
      <c r="E133" s="36"/>
      <c r="F133" s="36"/>
      <c r="G133" s="408"/>
      <c r="H133" s="36"/>
      <c r="I133" s="36"/>
      <c r="J133" s="36"/>
      <c r="K133" s="36"/>
      <c r="M133" s="353">
        <f>SUMIFS(Datos!$S:$S,Datos!$F:$F,$A133,Datos!$V:$V,M$1,Datos!$A:$A,$Q$1)</f>
        <v>0</v>
      </c>
      <c r="N133" s="353">
        <f>SUMIFS(Datos!$S:$S,Datos!$F:$F,$A133,Datos!$V:$V,N$1,Datos!$A:$A,$Q$1)</f>
        <v>0</v>
      </c>
      <c r="O133" s="353">
        <f>SUMIFS(Datos!$S:$S,Datos!$F:$F,$A133,Datos!$V:$V,O$1,Datos!$A:$A,$Q$1)</f>
        <v>0</v>
      </c>
      <c r="P133" s="353">
        <f>SUMIFS(Datos!$S:$S,Datos!$F:$F,$A133,Datos!$V:$V,P$1,Datos!$A:$A,$Q$1)</f>
        <v>0</v>
      </c>
      <c r="Q133" s="353">
        <f>SUMIFS(Datos!$S:$S,Datos!$A:$A,Q$1,Datos!$F:$F,$A133)</f>
        <v>0</v>
      </c>
      <c r="R133" s="353">
        <f>SUMIFS(Datos!$S:$S,Datos!$F:$F,$A133,Datos!$C:$C,R$1,Datos!$A:$A,$Q$1)</f>
        <v>0</v>
      </c>
      <c r="S133" s="353">
        <f>SUMIFS(Datos!$S:$S,Datos!$F:$F,$A133,Datos!$C:$C,S$1,Datos!$A:$A,$Q$1)</f>
        <v>0</v>
      </c>
      <c r="T133" s="353">
        <f>SUMIFS(Datos!$S:$S,Datos!$F:$F,$A133,Datos!$C:$C,T$1,Datos!$A:$A,$Q$1)</f>
        <v>0</v>
      </c>
      <c r="U133" s="353">
        <f>SUMIFS(Datos!$S:$S,Datos!$F:$F,$A133,Datos!$C:$C,U$1,Datos!$A:$A,$Q$1)</f>
        <v>0</v>
      </c>
      <c r="V133" s="352"/>
      <c r="W133" s="353">
        <f>SUMIFS(Datos!M:M,Datos!A:A,Q$1,Datos!F:F,A133)</f>
        <v>0</v>
      </c>
      <c r="X133" s="444">
        <f>SUMIFS(Datos!R:R,Datos!A:A,Q$1,Datos!F:F,A133)</f>
        <v>0</v>
      </c>
      <c r="Y133" s="442"/>
      <c r="Z133" s="353">
        <f>SUMIFS(Datos!$M:$M,Datos!$F:$F,$A133,Datos!$A:$A,$Q$1,Datos!$C:$C,R$1)</f>
        <v>0</v>
      </c>
      <c r="AA133" s="353">
        <f>SUMIFS(Datos!$M:$M,Datos!$F:$F,$A133,Datos!$A:$A,$Q$1,Datos!$C:$C,S$1)</f>
        <v>0</v>
      </c>
      <c r="AB133" s="353">
        <f>SUMIFS(Datos!$M:$M,Datos!$F:$F,$A133,Datos!$A:$A,$Q$1,Datos!$C:$C,T$1)</f>
        <v>0</v>
      </c>
      <c r="AC133" s="353">
        <f>SUMIFS(Datos!$M:$M,Datos!$F:$F,$A133,Datos!$A:$A,$Q$1,Datos!$C:$C,U$1)</f>
        <v>0</v>
      </c>
      <c r="AD133" s="353"/>
      <c r="AE133" s="444">
        <f>SUMIFS(Datos!$R:$R,Datos!$F:$F,$A133,Datos!$A:$A,$Q$1,Datos!$C:$C,R$1)</f>
        <v>0</v>
      </c>
      <c r="AF133" s="444">
        <f>SUMIFS(Datos!$R:$R,Datos!$F:$F,$A133,Datos!$A:$A,$Q$1,Datos!$C:$C,S$1)</f>
        <v>0</v>
      </c>
      <c r="AG133" s="444">
        <f>SUMIFS(Datos!$R:$R,Datos!$F:$F,$A133,Datos!$A:$A,$Q$1,Datos!$C:$C,T$1)</f>
        <v>0</v>
      </c>
      <c r="AH133" s="444">
        <f>SUMIFS(Datos!$R:$R,Datos!$F:$F,$A133,Datos!$A:$A,$Q$1,Datos!$C:$C,U$1)</f>
        <v>0</v>
      </c>
      <c r="AI133" s="351"/>
      <c r="AJ133" s="102">
        <f>SUMIFS(Datos!$S:$S,Datos!$F:$F,$A133,Datos!$V:$V,AJ$1,Datos!$A:$A,$AN$1)</f>
        <v>0</v>
      </c>
      <c r="AK133" s="102">
        <f>SUMIFS(Datos!$S:$S,Datos!$F:$F,$A133,Datos!$V:$V,AK$1,Datos!$A:$A,$AN$1)</f>
        <v>0</v>
      </c>
      <c r="AL133" s="102">
        <f>SUMIFS(Datos!$S:$S,Datos!$F:$F,$A133,Datos!$V:$V,AL$1,Datos!$A:$A,$AN$1)</f>
        <v>0</v>
      </c>
      <c r="AM133" s="102">
        <f>SUMIFS(Datos!$S:$S,Datos!$F:$F,$A133,Datos!$V:$V,AM$1,Datos!$A:$A,$AN$1)</f>
        <v>0</v>
      </c>
      <c r="AN133" s="102">
        <f>SUMIFS(Datos!$S:$S,Datos!$A:$A,AN$1,Datos!$F:$F,$A133)</f>
        <v>0</v>
      </c>
      <c r="AO133" s="102">
        <f>SUMIFS(Datos!$S:$S,Datos!$F:$F,$A133,Datos!$C:$C,AO$1,Datos!$A:$A,$AN$1)</f>
        <v>0</v>
      </c>
      <c r="AP133" s="102">
        <f>SUMIFS(Datos!$S:$S,Datos!$F:$F,$A133,Datos!$C:$C,AP$1,Datos!$A:$A,$AN$1)</f>
        <v>0</v>
      </c>
      <c r="AQ133" s="102">
        <f>SUMIFS(Datos!$S:$S,Datos!$F:$F,$A133,Datos!$C:$C,AQ$1,Datos!$A:$A,$AN$1)</f>
        <v>0</v>
      </c>
      <c r="AR133" s="102">
        <f>SUMIFS(Datos!$S:$S,Datos!$F:$F,$A133,Datos!$C:$C,AR$1,Datos!$A:$A,$AN$1)</f>
        <v>0</v>
      </c>
      <c r="AT133" s="102">
        <f>SUMIFS(Datos!$M:$M,Datos!$A:$A,AN$1,Datos!$F:$F,$A133)</f>
        <v>0</v>
      </c>
      <c r="AU133" s="102">
        <f>SUMIFS(Datos!$R:$R,Datos!$A:$A,AN$1,Datos!$F:$F,$A133)</f>
        <v>0</v>
      </c>
      <c r="AW133" s="102">
        <f>SUMIFS(Datos!$M:$M,Datos!$F:$F,$A133,Datos!$A:$A,$AN$1,Datos!$C:$C,AO$1)</f>
        <v>0</v>
      </c>
      <c r="AX133" s="102">
        <f>SUMIFS(Datos!$M:$M,Datos!$F:$F,$A133,Datos!$A:$A,$AN$1,Datos!$C:$C,AP$1)</f>
        <v>0</v>
      </c>
      <c r="AY133" s="102">
        <f>SUMIFS(Datos!$M:$M,Datos!$F:$F,$A133,Datos!$A:$A,$AN$1,Datos!$C:$C,AQ$1)</f>
        <v>0</v>
      </c>
      <c r="AZ133" s="102">
        <f>SUMIFS(Datos!$M:$M,Datos!$F:$F,$A133,Datos!$A:$A,$AN$1,Datos!$C:$C,AR$1)</f>
        <v>0</v>
      </c>
      <c r="BA133" s="102"/>
      <c r="BB133" s="438">
        <f>SUMIFS(Datos!$R:$R,Datos!$F:$F,$A133,Datos!$A:$A,$AN$1,Datos!$C:$C,AO$1)</f>
        <v>0</v>
      </c>
      <c r="BC133" s="438">
        <f>SUMIFS(Datos!$R:$R,Datos!$F:$F,$A133,Datos!$A:$A,$AN$1,Datos!$C:$C,AP$1)</f>
        <v>0</v>
      </c>
      <c r="BD133" s="438">
        <f>SUMIFS(Datos!$R:$R,Datos!$F:$F,$A133,Datos!$A:$A,$AN$1,Datos!$C:$C,AQ$1)</f>
        <v>0</v>
      </c>
      <c r="BE133" s="438">
        <f>SUMIFS(Datos!$R:$R,Datos!$F:$F,$A133,Datos!$A:$A,$AN$1,Datos!$C:$C,AR$1)</f>
        <v>0</v>
      </c>
    </row>
    <row r="134" spans="1:57" x14ac:dyDescent="0.25">
      <c r="A134" s="36"/>
      <c r="B134" s="36"/>
      <c r="C134" s="36"/>
      <c r="D134" s="284"/>
      <c r="E134" s="36"/>
      <c r="F134" s="36"/>
      <c r="G134" s="408"/>
      <c r="H134" s="36"/>
      <c r="I134" s="36"/>
      <c r="J134" s="36"/>
      <c r="K134" s="36"/>
      <c r="M134" s="353">
        <f>SUMIFS(Datos!$S:$S,Datos!$F:$F,$A134,Datos!$V:$V,M$1,Datos!$A:$A,$Q$1)</f>
        <v>0</v>
      </c>
      <c r="N134" s="353">
        <f>SUMIFS(Datos!$S:$S,Datos!$F:$F,$A134,Datos!$V:$V,N$1,Datos!$A:$A,$Q$1)</f>
        <v>0</v>
      </c>
      <c r="O134" s="353">
        <f>SUMIFS(Datos!$S:$S,Datos!$F:$F,$A134,Datos!$V:$V,O$1,Datos!$A:$A,$Q$1)</f>
        <v>0</v>
      </c>
      <c r="P134" s="353">
        <f>SUMIFS(Datos!$S:$S,Datos!$F:$F,$A134,Datos!$V:$V,P$1,Datos!$A:$A,$Q$1)</f>
        <v>0</v>
      </c>
      <c r="Q134" s="353">
        <f>SUMIFS(Datos!$S:$S,Datos!$A:$A,Q$1,Datos!$F:$F,$A134)</f>
        <v>0</v>
      </c>
      <c r="R134" s="353">
        <f>SUMIFS(Datos!$S:$S,Datos!$F:$F,$A134,Datos!$C:$C,R$1,Datos!$A:$A,$Q$1)</f>
        <v>0</v>
      </c>
      <c r="S134" s="353">
        <f>SUMIFS(Datos!$S:$S,Datos!$F:$F,$A134,Datos!$C:$C,S$1,Datos!$A:$A,$Q$1)</f>
        <v>0</v>
      </c>
      <c r="T134" s="353">
        <f>SUMIFS(Datos!$S:$S,Datos!$F:$F,$A134,Datos!$C:$C,T$1,Datos!$A:$A,$Q$1)</f>
        <v>0</v>
      </c>
      <c r="U134" s="353">
        <f>SUMIFS(Datos!$S:$S,Datos!$F:$F,$A134,Datos!$C:$C,U$1,Datos!$A:$A,$Q$1)</f>
        <v>0</v>
      </c>
      <c r="V134" s="352"/>
      <c r="W134" s="353">
        <f>SUMIFS(Datos!M:M,Datos!A:A,Q$1,Datos!F:F,A134)</f>
        <v>0</v>
      </c>
      <c r="X134" s="444">
        <f>SUMIFS(Datos!R:R,Datos!A:A,Q$1,Datos!F:F,A134)</f>
        <v>0</v>
      </c>
      <c r="Y134" s="442"/>
      <c r="Z134" s="353">
        <f>SUMIFS(Datos!$M:$M,Datos!$F:$F,$A134,Datos!$A:$A,$Q$1,Datos!$C:$C,R$1)</f>
        <v>0</v>
      </c>
      <c r="AA134" s="353">
        <f>SUMIFS(Datos!$M:$M,Datos!$F:$F,$A134,Datos!$A:$A,$Q$1,Datos!$C:$C,S$1)</f>
        <v>0</v>
      </c>
      <c r="AB134" s="353">
        <f>SUMIFS(Datos!$M:$M,Datos!$F:$F,$A134,Datos!$A:$A,$Q$1,Datos!$C:$C,T$1)</f>
        <v>0</v>
      </c>
      <c r="AC134" s="353">
        <f>SUMIFS(Datos!$M:$M,Datos!$F:$F,$A134,Datos!$A:$A,$Q$1,Datos!$C:$C,U$1)</f>
        <v>0</v>
      </c>
      <c r="AD134" s="353"/>
      <c r="AE134" s="444">
        <f>SUMIFS(Datos!$R:$R,Datos!$F:$F,$A134,Datos!$A:$A,$Q$1,Datos!$C:$C,R$1)</f>
        <v>0</v>
      </c>
      <c r="AF134" s="444">
        <f>SUMIFS(Datos!$R:$R,Datos!$F:$F,$A134,Datos!$A:$A,$Q$1,Datos!$C:$C,S$1)</f>
        <v>0</v>
      </c>
      <c r="AG134" s="444">
        <f>SUMIFS(Datos!$R:$R,Datos!$F:$F,$A134,Datos!$A:$A,$Q$1,Datos!$C:$C,T$1)</f>
        <v>0</v>
      </c>
      <c r="AH134" s="444">
        <f>SUMIFS(Datos!$R:$R,Datos!$F:$F,$A134,Datos!$A:$A,$Q$1,Datos!$C:$C,U$1)</f>
        <v>0</v>
      </c>
      <c r="AI134" s="351"/>
      <c r="AJ134" s="102">
        <f>SUMIFS(Datos!$S:$S,Datos!$F:$F,$A134,Datos!$V:$V,AJ$1,Datos!$A:$A,$AN$1)</f>
        <v>0</v>
      </c>
      <c r="AK134" s="102">
        <f>SUMIFS(Datos!$S:$S,Datos!$F:$F,$A134,Datos!$V:$V,AK$1,Datos!$A:$A,$AN$1)</f>
        <v>0</v>
      </c>
      <c r="AL134" s="102">
        <f>SUMIFS(Datos!$S:$S,Datos!$F:$F,$A134,Datos!$V:$V,AL$1,Datos!$A:$A,$AN$1)</f>
        <v>0</v>
      </c>
      <c r="AM134" s="102">
        <f>SUMIFS(Datos!$S:$S,Datos!$F:$F,$A134,Datos!$V:$V,AM$1,Datos!$A:$A,$AN$1)</f>
        <v>0</v>
      </c>
      <c r="AN134" s="102">
        <f>SUMIFS(Datos!$S:$S,Datos!$A:$A,AN$1,Datos!$F:$F,$A134)</f>
        <v>0</v>
      </c>
      <c r="AO134" s="102">
        <f>SUMIFS(Datos!$S:$S,Datos!$F:$F,$A134,Datos!$C:$C,AO$1,Datos!$A:$A,$AN$1)</f>
        <v>0</v>
      </c>
      <c r="AP134" s="102">
        <f>SUMIFS(Datos!$S:$S,Datos!$F:$F,$A134,Datos!$C:$C,AP$1,Datos!$A:$A,$AN$1)</f>
        <v>0</v>
      </c>
      <c r="AQ134" s="102">
        <f>SUMIFS(Datos!$S:$S,Datos!$F:$F,$A134,Datos!$C:$C,AQ$1,Datos!$A:$A,$AN$1)</f>
        <v>0</v>
      </c>
      <c r="AR134" s="102">
        <f>SUMIFS(Datos!$S:$S,Datos!$F:$F,$A134,Datos!$C:$C,AR$1,Datos!$A:$A,$AN$1)</f>
        <v>0</v>
      </c>
      <c r="AT134" s="102">
        <f>SUMIFS(Datos!$M:$M,Datos!$A:$A,AN$1,Datos!$F:$F,$A134)</f>
        <v>0</v>
      </c>
      <c r="AU134" s="102">
        <f>SUMIFS(Datos!$R:$R,Datos!$A:$A,AN$1,Datos!$F:$F,$A134)</f>
        <v>0</v>
      </c>
      <c r="AW134" s="102">
        <f>SUMIFS(Datos!$M:$M,Datos!$F:$F,$A134,Datos!$A:$A,$AN$1,Datos!$C:$C,AO$1)</f>
        <v>0</v>
      </c>
      <c r="AX134" s="102">
        <f>SUMIFS(Datos!$M:$M,Datos!$F:$F,$A134,Datos!$A:$A,$AN$1,Datos!$C:$C,AP$1)</f>
        <v>0</v>
      </c>
      <c r="AY134" s="102">
        <f>SUMIFS(Datos!$M:$M,Datos!$F:$F,$A134,Datos!$A:$A,$AN$1,Datos!$C:$C,AQ$1)</f>
        <v>0</v>
      </c>
      <c r="AZ134" s="102">
        <f>SUMIFS(Datos!$M:$M,Datos!$F:$F,$A134,Datos!$A:$A,$AN$1,Datos!$C:$C,AR$1)</f>
        <v>0</v>
      </c>
      <c r="BA134" s="102"/>
      <c r="BB134" s="438">
        <f>SUMIFS(Datos!$R:$R,Datos!$F:$F,$A134,Datos!$A:$A,$AN$1,Datos!$C:$C,AO$1)</f>
        <v>0</v>
      </c>
      <c r="BC134" s="438">
        <f>SUMIFS(Datos!$R:$R,Datos!$F:$F,$A134,Datos!$A:$A,$AN$1,Datos!$C:$C,AP$1)</f>
        <v>0</v>
      </c>
      <c r="BD134" s="438">
        <f>SUMIFS(Datos!$R:$R,Datos!$F:$F,$A134,Datos!$A:$A,$AN$1,Datos!$C:$C,AQ$1)</f>
        <v>0</v>
      </c>
      <c r="BE134" s="438">
        <f>SUMIFS(Datos!$R:$R,Datos!$F:$F,$A134,Datos!$A:$A,$AN$1,Datos!$C:$C,AR$1)</f>
        <v>0</v>
      </c>
    </row>
    <row r="135" spans="1:57" x14ac:dyDescent="0.25">
      <c r="A135" s="36"/>
      <c r="B135" s="36"/>
      <c r="C135" s="36"/>
      <c r="D135" s="284"/>
      <c r="E135" s="36"/>
      <c r="F135" s="36"/>
      <c r="G135" s="408"/>
      <c r="H135" s="36"/>
      <c r="I135" s="36"/>
      <c r="J135" s="36"/>
      <c r="K135" s="36"/>
      <c r="M135" s="353">
        <f>SUMIFS(Datos!$S:$S,Datos!$F:$F,$A135,Datos!$V:$V,M$1,Datos!$A:$A,$Q$1)</f>
        <v>0</v>
      </c>
      <c r="N135" s="353">
        <f>SUMIFS(Datos!$S:$S,Datos!$F:$F,$A135,Datos!$V:$V,N$1,Datos!$A:$A,$Q$1)</f>
        <v>0</v>
      </c>
      <c r="O135" s="353">
        <f>SUMIFS(Datos!$S:$S,Datos!$F:$F,$A135,Datos!$V:$V,O$1,Datos!$A:$A,$Q$1)</f>
        <v>0</v>
      </c>
      <c r="P135" s="353">
        <f>SUMIFS(Datos!$S:$S,Datos!$F:$F,$A135,Datos!$V:$V,P$1,Datos!$A:$A,$Q$1)</f>
        <v>0</v>
      </c>
      <c r="Q135" s="353">
        <f>SUMIFS(Datos!$S:$S,Datos!$A:$A,Q$1,Datos!$F:$F,$A135)</f>
        <v>0</v>
      </c>
      <c r="R135" s="353">
        <f>SUMIFS(Datos!$S:$S,Datos!$F:$F,$A135,Datos!$C:$C,R$1,Datos!$A:$A,$Q$1)</f>
        <v>0</v>
      </c>
      <c r="S135" s="353">
        <f>SUMIFS(Datos!$S:$S,Datos!$F:$F,$A135,Datos!$C:$C,S$1,Datos!$A:$A,$Q$1)</f>
        <v>0</v>
      </c>
      <c r="T135" s="353">
        <f>SUMIFS(Datos!$S:$S,Datos!$F:$F,$A135,Datos!$C:$C,T$1,Datos!$A:$A,$Q$1)</f>
        <v>0</v>
      </c>
      <c r="U135" s="353">
        <f>SUMIFS(Datos!$S:$S,Datos!$F:$F,$A135,Datos!$C:$C,U$1,Datos!$A:$A,$Q$1)</f>
        <v>0</v>
      </c>
      <c r="V135" s="352"/>
      <c r="W135" s="353">
        <f>SUMIFS(Datos!M:M,Datos!A:A,Q$1,Datos!F:F,A135)</f>
        <v>0</v>
      </c>
      <c r="X135" s="444">
        <f>SUMIFS(Datos!R:R,Datos!A:A,Q$1,Datos!F:F,A135)</f>
        <v>0</v>
      </c>
      <c r="Y135" s="442"/>
      <c r="Z135" s="353">
        <f>SUMIFS(Datos!$M:$M,Datos!$F:$F,$A135,Datos!$A:$A,$Q$1,Datos!$C:$C,R$1)</f>
        <v>0</v>
      </c>
      <c r="AA135" s="353">
        <f>SUMIFS(Datos!$M:$M,Datos!$F:$F,$A135,Datos!$A:$A,$Q$1,Datos!$C:$C,S$1)</f>
        <v>0</v>
      </c>
      <c r="AB135" s="353">
        <f>SUMIFS(Datos!$M:$M,Datos!$F:$F,$A135,Datos!$A:$A,$Q$1,Datos!$C:$C,T$1)</f>
        <v>0</v>
      </c>
      <c r="AC135" s="353">
        <f>SUMIFS(Datos!$M:$M,Datos!$F:$F,$A135,Datos!$A:$A,$Q$1,Datos!$C:$C,U$1)</f>
        <v>0</v>
      </c>
      <c r="AD135" s="353"/>
      <c r="AE135" s="444">
        <f>SUMIFS(Datos!$R:$R,Datos!$F:$F,$A135,Datos!$A:$A,$Q$1,Datos!$C:$C,R$1)</f>
        <v>0</v>
      </c>
      <c r="AF135" s="444">
        <f>SUMIFS(Datos!$R:$R,Datos!$F:$F,$A135,Datos!$A:$A,$Q$1,Datos!$C:$C,S$1)</f>
        <v>0</v>
      </c>
      <c r="AG135" s="444">
        <f>SUMIFS(Datos!$R:$R,Datos!$F:$F,$A135,Datos!$A:$A,$Q$1,Datos!$C:$C,T$1)</f>
        <v>0</v>
      </c>
      <c r="AH135" s="444">
        <f>SUMIFS(Datos!$R:$R,Datos!$F:$F,$A135,Datos!$A:$A,$Q$1,Datos!$C:$C,U$1)</f>
        <v>0</v>
      </c>
      <c r="AI135" s="351"/>
      <c r="AJ135" s="102">
        <f>SUMIFS(Datos!$S:$S,Datos!$F:$F,$A135,Datos!$V:$V,AJ$1,Datos!$A:$A,$AN$1)</f>
        <v>0</v>
      </c>
      <c r="AK135" s="102">
        <f>SUMIFS(Datos!$S:$S,Datos!$F:$F,$A135,Datos!$V:$V,AK$1,Datos!$A:$A,$AN$1)</f>
        <v>0</v>
      </c>
      <c r="AL135" s="102">
        <f>SUMIFS(Datos!$S:$S,Datos!$F:$F,$A135,Datos!$V:$V,AL$1,Datos!$A:$A,$AN$1)</f>
        <v>0</v>
      </c>
      <c r="AM135" s="102">
        <f>SUMIFS(Datos!$S:$S,Datos!$F:$F,$A135,Datos!$V:$V,AM$1,Datos!$A:$A,$AN$1)</f>
        <v>0</v>
      </c>
      <c r="AN135" s="102">
        <f>SUMIFS(Datos!$S:$S,Datos!$A:$A,AN$1,Datos!$F:$F,$A135)</f>
        <v>0</v>
      </c>
      <c r="AO135" s="102">
        <f>SUMIFS(Datos!$S:$S,Datos!$F:$F,$A135,Datos!$C:$C,AO$1,Datos!$A:$A,$AN$1)</f>
        <v>0</v>
      </c>
      <c r="AP135" s="102">
        <f>SUMIFS(Datos!$S:$S,Datos!$F:$F,$A135,Datos!$C:$C,AP$1,Datos!$A:$A,$AN$1)</f>
        <v>0</v>
      </c>
      <c r="AQ135" s="102">
        <f>SUMIFS(Datos!$S:$S,Datos!$F:$F,$A135,Datos!$C:$C,AQ$1,Datos!$A:$A,$AN$1)</f>
        <v>0</v>
      </c>
      <c r="AR135" s="102">
        <f>SUMIFS(Datos!$S:$S,Datos!$F:$F,$A135,Datos!$C:$C,AR$1,Datos!$A:$A,$AN$1)</f>
        <v>0</v>
      </c>
      <c r="AT135" s="102">
        <f>SUMIFS(Datos!$M:$M,Datos!$A:$A,AN$1,Datos!$F:$F,$A135)</f>
        <v>0</v>
      </c>
      <c r="AU135" s="102">
        <f>SUMIFS(Datos!$R:$R,Datos!$A:$A,AN$1,Datos!$F:$F,$A135)</f>
        <v>0</v>
      </c>
      <c r="AW135" s="102">
        <f>SUMIFS(Datos!$M:$M,Datos!$F:$F,$A135,Datos!$A:$A,$AN$1,Datos!$C:$C,AO$1)</f>
        <v>0</v>
      </c>
      <c r="AX135" s="102">
        <f>SUMIFS(Datos!$M:$M,Datos!$F:$F,$A135,Datos!$A:$A,$AN$1,Datos!$C:$C,AP$1)</f>
        <v>0</v>
      </c>
      <c r="AY135" s="102">
        <f>SUMIFS(Datos!$M:$M,Datos!$F:$F,$A135,Datos!$A:$A,$AN$1,Datos!$C:$C,AQ$1)</f>
        <v>0</v>
      </c>
      <c r="AZ135" s="102">
        <f>SUMIFS(Datos!$M:$M,Datos!$F:$F,$A135,Datos!$A:$A,$AN$1,Datos!$C:$C,AR$1)</f>
        <v>0</v>
      </c>
      <c r="BA135" s="102"/>
      <c r="BB135" s="438">
        <f>SUMIFS(Datos!$R:$R,Datos!$F:$F,$A135,Datos!$A:$A,$AN$1,Datos!$C:$C,AO$1)</f>
        <v>0</v>
      </c>
      <c r="BC135" s="438">
        <f>SUMIFS(Datos!$R:$R,Datos!$F:$F,$A135,Datos!$A:$A,$AN$1,Datos!$C:$C,AP$1)</f>
        <v>0</v>
      </c>
      <c r="BD135" s="438">
        <f>SUMIFS(Datos!$R:$R,Datos!$F:$F,$A135,Datos!$A:$A,$AN$1,Datos!$C:$C,AQ$1)</f>
        <v>0</v>
      </c>
      <c r="BE135" s="438">
        <f>SUMIFS(Datos!$R:$R,Datos!$F:$F,$A135,Datos!$A:$A,$AN$1,Datos!$C:$C,AR$1)</f>
        <v>0</v>
      </c>
    </row>
    <row r="136" spans="1:57" x14ac:dyDescent="0.25">
      <c r="A136" s="36"/>
      <c r="B136" s="36"/>
      <c r="C136" s="36"/>
      <c r="D136" s="284"/>
      <c r="E136" s="36"/>
      <c r="F136" s="36"/>
      <c r="G136" s="408"/>
      <c r="H136" s="36"/>
      <c r="I136" s="36"/>
      <c r="J136" s="36"/>
      <c r="K136" s="36"/>
      <c r="M136" s="353">
        <f>SUMIFS(Datos!$S:$S,Datos!$F:$F,$A136,Datos!$V:$V,M$1,Datos!$A:$A,$Q$1)</f>
        <v>0</v>
      </c>
      <c r="N136" s="353">
        <f>SUMIFS(Datos!$S:$S,Datos!$F:$F,$A136,Datos!$V:$V,N$1,Datos!$A:$A,$Q$1)</f>
        <v>0</v>
      </c>
      <c r="O136" s="353">
        <f>SUMIFS(Datos!$S:$S,Datos!$F:$F,$A136,Datos!$V:$V,O$1,Datos!$A:$A,$Q$1)</f>
        <v>0</v>
      </c>
      <c r="P136" s="353">
        <f>SUMIFS(Datos!$S:$S,Datos!$F:$F,$A136,Datos!$V:$V,P$1,Datos!$A:$A,$Q$1)</f>
        <v>0</v>
      </c>
      <c r="Q136" s="353">
        <f>SUMIFS(Datos!$S:$S,Datos!$A:$A,Q$1,Datos!$F:$F,$A136)</f>
        <v>0</v>
      </c>
      <c r="R136" s="353">
        <f>SUMIFS(Datos!$S:$S,Datos!$F:$F,$A136,Datos!$C:$C,R$1,Datos!$A:$A,$Q$1)</f>
        <v>0</v>
      </c>
      <c r="S136" s="353">
        <f>SUMIFS(Datos!$S:$S,Datos!$F:$F,$A136,Datos!$C:$C,S$1,Datos!$A:$A,$Q$1)</f>
        <v>0</v>
      </c>
      <c r="T136" s="353">
        <f>SUMIFS(Datos!$S:$S,Datos!$F:$F,$A136,Datos!$C:$C,T$1,Datos!$A:$A,$Q$1)</f>
        <v>0</v>
      </c>
      <c r="U136" s="353">
        <f>SUMIFS(Datos!$S:$S,Datos!$F:$F,$A136,Datos!$C:$C,U$1,Datos!$A:$A,$Q$1)</f>
        <v>0</v>
      </c>
      <c r="V136" s="352"/>
      <c r="W136" s="353">
        <f>SUMIFS(Datos!M:M,Datos!A:A,Q$1,Datos!F:F,A136)</f>
        <v>0</v>
      </c>
      <c r="X136" s="444">
        <f>SUMIFS(Datos!R:R,Datos!A:A,Q$1,Datos!F:F,A136)</f>
        <v>0</v>
      </c>
      <c r="Y136" s="442"/>
      <c r="Z136" s="353">
        <f>SUMIFS(Datos!$M:$M,Datos!$F:$F,$A136,Datos!$A:$A,$Q$1,Datos!$C:$C,R$1)</f>
        <v>0</v>
      </c>
      <c r="AA136" s="353">
        <f>SUMIFS(Datos!$M:$M,Datos!$F:$F,$A136,Datos!$A:$A,$Q$1,Datos!$C:$C,S$1)</f>
        <v>0</v>
      </c>
      <c r="AB136" s="353">
        <f>SUMIFS(Datos!$M:$M,Datos!$F:$F,$A136,Datos!$A:$A,$Q$1,Datos!$C:$C,T$1)</f>
        <v>0</v>
      </c>
      <c r="AC136" s="353">
        <f>SUMIFS(Datos!$M:$M,Datos!$F:$F,$A136,Datos!$A:$A,$Q$1,Datos!$C:$C,U$1)</f>
        <v>0</v>
      </c>
      <c r="AD136" s="353"/>
      <c r="AE136" s="444">
        <f>SUMIFS(Datos!$R:$R,Datos!$F:$F,$A136,Datos!$A:$A,$Q$1,Datos!$C:$C,R$1)</f>
        <v>0</v>
      </c>
      <c r="AF136" s="444">
        <f>SUMIFS(Datos!$R:$R,Datos!$F:$F,$A136,Datos!$A:$A,$Q$1,Datos!$C:$C,S$1)</f>
        <v>0</v>
      </c>
      <c r="AG136" s="444">
        <f>SUMIFS(Datos!$R:$R,Datos!$F:$F,$A136,Datos!$A:$A,$Q$1,Datos!$C:$C,T$1)</f>
        <v>0</v>
      </c>
      <c r="AH136" s="444">
        <f>SUMIFS(Datos!$R:$R,Datos!$F:$F,$A136,Datos!$A:$A,$Q$1,Datos!$C:$C,U$1)</f>
        <v>0</v>
      </c>
      <c r="AI136" s="351"/>
      <c r="AJ136" s="102">
        <f>SUMIFS(Datos!$S:$S,Datos!$F:$F,$A136,Datos!$V:$V,AJ$1,Datos!$A:$A,$AN$1)</f>
        <v>0</v>
      </c>
      <c r="AK136" s="102">
        <f>SUMIFS(Datos!$S:$S,Datos!$F:$F,$A136,Datos!$V:$V,AK$1,Datos!$A:$A,$AN$1)</f>
        <v>0</v>
      </c>
      <c r="AL136" s="102">
        <f>SUMIFS(Datos!$S:$S,Datos!$F:$F,$A136,Datos!$V:$V,AL$1,Datos!$A:$A,$AN$1)</f>
        <v>0</v>
      </c>
      <c r="AM136" s="102">
        <f>SUMIFS(Datos!$S:$S,Datos!$F:$F,$A136,Datos!$V:$V,AM$1,Datos!$A:$A,$AN$1)</f>
        <v>0</v>
      </c>
      <c r="AN136" s="102">
        <f>SUMIFS(Datos!$S:$S,Datos!$A:$A,AN$1,Datos!$F:$F,$A136)</f>
        <v>0</v>
      </c>
      <c r="AO136" s="102">
        <f>SUMIFS(Datos!$S:$S,Datos!$F:$F,$A136,Datos!$C:$C,AO$1,Datos!$A:$A,$AN$1)</f>
        <v>0</v>
      </c>
      <c r="AP136" s="102">
        <f>SUMIFS(Datos!$S:$S,Datos!$F:$F,$A136,Datos!$C:$C,AP$1,Datos!$A:$A,$AN$1)</f>
        <v>0</v>
      </c>
      <c r="AQ136" s="102">
        <f>SUMIFS(Datos!$S:$S,Datos!$F:$F,$A136,Datos!$C:$C,AQ$1,Datos!$A:$A,$AN$1)</f>
        <v>0</v>
      </c>
      <c r="AR136" s="102">
        <f>SUMIFS(Datos!$S:$S,Datos!$F:$F,$A136,Datos!$C:$C,AR$1,Datos!$A:$A,$AN$1)</f>
        <v>0</v>
      </c>
      <c r="AT136" s="102">
        <f>SUMIFS(Datos!$M:$M,Datos!$A:$A,AN$1,Datos!$F:$F,$A136)</f>
        <v>0</v>
      </c>
      <c r="AU136" s="102">
        <f>SUMIFS(Datos!$R:$R,Datos!$A:$A,AN$1,Datos!$F:$F,$A136)</f>
        <v>0</v>
      </c>
      <c r="AW136" s="102">
        <f>SUMIFS(Datos!$M:$M,Datos!$F:$F,$A136,Datos!$A:$A,$AN$1,Datos!$C:$C,AO$1)</f>
        <v>0</v>
      </c>
      <c r="AX136" s="102">
        <f>SUMIFS(Datos!$M:$M,Datos!$F:$F,$A136,Datos!$A:$A,$AN$1,Datos!$C:$C,AP$1)</f>
        <v>0</v>
      </c>
      <c r="AY136" s="102">
        <f>SUMIFS(Datos!$M:$M,Datos!$F:$F,$A136,Datos!$A:$A,$AN$1,Datos!$C:$C,AQ$1)</f>
        <v>0</v>
      </c>
      <c r="AZ136" s="102">
        <f>SUMIFS(Datos!$M:$M,Datos!$F:$F,$A136,Datos!$A:$A,$AN$1,Datos!$C:$C,AR$1)</f>
        <v>0</v>
      </c>
      <c r="BA136" s="102"/>
      <c r="BB136" s="438">
        <f>SUMIFS(Datos!$R:$R,Datos!$F:$F,$A136,Datos!$A:$A,$AN$1,Datos!$C:$C,AO$1)</f>
        <v>0</v>
      </c>
      <c r="BC136" s="438">
        <f>SUMIFS(Datos!$R:$R,Datos!$F:$F,$A136,Datos!$A:$A,$AN$1,Datos!$C:$C,AP$1)</f>
        <v>0</v>
      </c>
      <c r="BD136" s="438">
        <f>SUMIFS(Datos!$R:$R,Datos!$F:$F,$A136,Datos!$A:$A,$AN$1,Datos!$C:$C,AQ$1)</f>
        <v>0</v>
      </c>
      <c r="BE136" s="438">
        <f>SUMIFS(Datos!$R:$R,Datos!$F:$F,$A136,Datos!$A:$A,$AN$1,Datos!$C:$C,AR$1)</f>
        <v>0</v>
      </c>
    </row>
    <row r="137" spans="1:57" x14ac:dyDescent="0.25">
      <c r="A137" s="36"/>
      <c r="B137" s="36"/>
      <c r="C137" s="36"/>
      <c r="D137" s="284"/>
      <c r="E137" s="36"/>
      <c r="F137" s="36"/>
      <c r="G137" s="408"/>
      <c r="H137" s="36"/>
      <c r="I137" s="36"/>
      <c r="J137" s="36"/>
      <c r="K137" s="36"/>
      <c r="M137" s="353">
        <f>SUMIFS(Datos!$S:$S,Datos!$F:$F,$A137,Datos!$V:$V,M$1,Datos!$A:$A,$Q$1)</f>
        <v>0</v>
      </c>
      <c r="N137" s="353">
        <f>SUMIFS(Datos!$S:$S,Datos!$F:$F,$A137,Datos!$V:$V,N$1,Datos!$A:$A,$Q$1)</f>
        <v>0</v>
      </c>
      <c r="O137" s="353">
        <f>SUMIFS(Datos!$S:$S,Datos!$F:$F,$A137,Datos!$V:$V,O$1,Datos!$A:$A,$Q$1)</f>
        <v>0</v>
      </c>
      <c r="P137" s="353">
        <f>SUMIFS(Datos!$S:$S,Datos!$F:$F,$A137,Datos!$V:$V,P$1,Datos!$A:$A,$Q$1)</f>
        <v>0</v>
      </c>
      <c r="Q137" s="353">
        <f>SUMIFS(Datos!$S:$S,Datos!$A:$A,Q$1,Datos!$F:$F,$A137)</f>
        <v>0</v>
      </c>
      <c r="R137" s="353">
        <f>SUMIFS(Datos!$S:$S,Datos!$F:$F,$A137,Datos!$C:$C,R$1,Datos!$A:$A,$Q$1)</f>
        <v>0</v>
      </c>
      <c r="S137" s="353">
        <f>SUMIFS(Datos!$S:$S,Datos!$F:$F,$A137,Datos!$C:$C,S$1,Datos!$A:$A,$Q$1)</f>
        <v>0</v>
      </c>
      <c r="T137" s="353">
        <f>SUMIFS(Datos!$S:$S,Datos!$F:$F,$A137,Datos!$C:$C,T$1,Datos!$A:$A,$Q$1)</f>
        <v>0</v>
      </c>
      <c r="U137" s="353">
        <f>SUMIFS(Datos!$S:$S,Datos!$F:$F,$A137,Datos!$C:$C,U$1,Datos!$A:$A,$Q$1)</f>
        <v>0</v>
      </c>
      <c r="V137" s="352"/>
      <c r="W137" s="353">
        <f>SUMIFS(Datos!M:M,Datos!A:A,Q$1,Datos!F:F,A137)</f>
        <v>0</v>
      </c>
      <c r="X137" s="444">
        <f>SUMIFS(Datos!R:R,Datos!A:A,Q$1,Datos!F:F,A137)</f>
        <v>0</v>
      </c>
      <c r="Y137" s="442"/>
      <c r="Z137" s="353">
        <f>SUMIFS(Datos!$M:$M,Datos!$F:$F,$A137,Datos!$A:$A,$Q$1,Datos!$C:$C,R$1)</f>
        <v>0</v>
      </c>
      <c r="AA137" s="353">
        <f>SUMIFS(Datos!$M:$M,Datos!$F:$F,$A137,Datos!$A:$A,$Q$1,Datos!$C:$C,S$1)</f>
        <v>0</v>
      </c>
      <c r="AB137" s="353">
        <f>SUMIFS(Datos!$M:$M,Datos!$F:$F,$A137,Datos!$A:$A,$Q$1,Datos!$C:$C,T$1)</f>
        <v>0</v>
      </c>
      <c r="AC137" s="353">
        <f>SUMIFS(Datos!$M:$M,Datos!$F:$F,$A137,Datos!$A:$A,$Q$1,Datos!$C:$C,U$1)</f>
        <v>0</v>
      </c>
      <c r="AD137" s="353"/>
      <c r="AE137" s="444">
        <f>SUMIFS(Datos!$R:$R,Datos!$F:$F,$A137,Datos!$A:$A,$Q$1,Datos!$C:$C,R$1)</f>
        <v>0</v>
      </c>
      <c r="AF137" s="444">
        <f>SUMIFS(Datos!$R:$R,Datos!$F:$F,$A137,Datos!$A:$A,$Q$1,Datos!$C:$C,S$1)</f>
        <v>0</v>
      </c>
      <c r="AG137" s="444">
        <f>SUMIFS(Datos!$R:$R,Datos!$F:$F,$A137,Datos!$A:$A,$Q$1,Datos!$C:$C,T$1)</f>
        <v>0</v>
      </c>
      <c r="AH137" s="444">
        <f>SUMIFS(Datos!$R:$R,Datos!$F:$F,$A137,Datos!$A:$A,$Q$1,Datos!$C:$C,U$1)</f>
        <v>0</v>
      </c>
      <c r="AI137" s="351"/>
      <c r="AJ137" s="102">
        <f>SUMIFS(Datos!$S:$S,Datos!$F:$F,$A137,Datos!$V:$V,AJ$1,Datos!$A:$A,$AN$1)</f>
        <v>0</v>
      </c>
      <c r="AK137" s="102">
        <f>SUMIFS(Datos!$S:$S,Datos!$F:$F,$A137,Datos!$V:$V,AK$1,Datos!$A:$A,$AN$1)</f>
        <v>0</v>
      </c>
      <c r="AL137" s="102">
        <f>SUMIFS(Datos!$S:$S,Datos!$F:$F,$A137,Datos!$V:$V,AL$1,Datos!$A:$A,$AN$1)</f>
        <v>0</v>
      </c>
      <c r="AM137" s="102">
        <f>SUMIFS(Datos!$S:$S,Datos!$F:$F,$A137,Datos!$V:$V,AM$1,Datos!$A:$A,$AN$1)</f>
        <v>0</v>
      </c>
      <c r="AN137" s="102">
        <f>SUMIFS(Datos!$S:$S,Datos!$A:$A,AN$1,Datos!$F:$F,$A137)</f>
        <v>0</v>
      </c>
      <c r="AO137" s="102">
        <f>SUMIFS(Datos!$S:$S,Datos!$F:$F,$A137,Datos!$C:$C,AO$1,Datos!$A:$A,$AN$1)</f>
        <v>0</v>
      </c>
      <c r="AP137" s="102">
        <f>SUMIFS(Datos!$S:$S,Datos!$F:$F,$A137,Datos!$C:$C,AP$1,Datos!$A:$A,$AN$1)</f>
        <v>0</v>
      </c>
      <c r="AQ137" s="102">
        <f>SUMIFS(Datos!$S:$S,Datos!$F:$F,$A137,Datos!$C:$C,AQ$1,Datos!$A:$A,$AN$1)</f>
        <v>0</v>
      </c>
      <c r="AR137" s="102">
        <f>SUMIFS(Datos!$S:$S,Datos!$F:$F,$A137,Datos!$C:$C,AR$1,Datos!$A:$A,$AN$1)</f>
        <v>0</v>
      </c>
      <c r="AT137" s="102">
        <f>SUMIFS(Datos!$M:$M,Datos!$A:$A,AN$1,Datos!$F:$F,$A137)</f>
        <v>0</v>
      </c>
      <c r="AU137" s="102">
        <f>SUMIFS(Datos!$R:$R,Datos!$A:$A,AN$1,Datos!$F:$F,$A137)</f>
        <v>0</v>
      </c>
      <c r="AW137" s="102">
        <f>SUMIFS(Datos!$M:$M,Datos!$F:$F,$A137,Datos!$A:$A,$AN$1,Datos!$C:$C,AO$1)</f>
        <v>0</v>
      </c>
      <c r="AX137" s="102">
        <f>SUMIFS(Datos!$M:$M,Datos!$F:$F,$A137,Datos!$A:$A,$AN$1,Datos!$C:$C,AP$1)</f>
        <v>0</v>
      </c>
      <c r="AY137" s="102">
        <f>SUMIFS(Datos!$M:$M,Datos!$F:$F,$A137,Datos!$A:$A,$AN$1,Datos!$C:$C,AQ$1)</f>
        <v>0</v>
      </c>
      <c r="AZ137" s="102">
        <f>SUMIFS(Datos!$M:$M,Datos!$F:$F,$A137,Datos!$A:$A,$AN$1,Datos!$C:$C,AR$1)</f>
        <v>0</v>
      </c>
      <c r="BA137" s="102"/>
      <c r="BB137" s="438">
        <f>SUMIFS(Datos!$R:$R,Datos!$F:$F,$A137,Datos!$A:$A,$AN$1,Datos!$C:$C,AO$1)</f>
        <v>0</v>
      </c>
      <c r="BC137" s="438">
        <f>SUMIFS(Datos!$R:$R,Datos!$F:$F,$A137,Datos!$A:$A,$AN$1,Datos!$C:$C,AP$1)</f>
        <v>0</v>
      </c>
      <c r="BD137" s="438">
        <f>SUMIFS(Datos!$R:$R,Datos!$F:$F,$A137,Datos!$A:$A,$AN$1,Datos!$C:$C,AQ$1)</f>
        <v>0</v>
      </c>
      <c r="BE137" s="438">
        <f>SUMIFS(Datos!$R:$R,Datos!$F:$F,$A137,Datos!$A:$A,$AN$1,Datos!$C:$C,AR$1)</f>
        <v>0</v>
      </c>
    </row>
    <row r="138" spans="1:57" x14ac:dyDescent="0.25">
      <c r="A138" s="36"/>
      <c r="B138" s="36"/>
      <c r="C138" s="36"/>
      <c r="D138" s="284"/>
      <c r="E138" s="36"/>
      <c r="F138" s="36"/>
      <c r="G138" s="408"/>
      <c r="H138" s="36"/>
      <c r="I138" s="36"/>
      <c r="J138" s="36"/>
      <c r="K138" s="36"/>
      <c r="M138" s="353">
        <f>SUMIFS(Datos!$S:$S,Datos!$F:$F,$A138,Datos!$V:$V,M$1,Datos!$A:$A,$Q$1)</f>
        <v>0</v>
      </c>
      <c r="N138" s="353">
        <f>SUMIFS(Datos!$S:$S,Datos!$F:$F,$A138,Datos!$V:$V,N$1,Datos!$A:$A,$Q$1)</f>
        <v>0</v>
      </c>
      <c r="O138" s="353">
        <f>SUMIFS(Datos!$S:$S,Datos!$F:$F,$A138,Datos!$V:$V,O$1,Datos!$A:$A,$Q$1)</f>
        <v>0</v>
      </c>
      <c r="P138" s="353">
        <f>SUMIFS(Datos!$S:$S,Datos!$F:$F,$A138,Datos!$V:$V,P$1,Datos!$A:$A,$Q$1)</f>
        <v>0</v>
      </c>
      <c r="Q138" s="353">
        <f>SUMIFS(Datos!$S:$S,Datos!$A:$A,Q$1,Datos!$F:$F,$A138)</f>
        <v>0</v>
      </c>
      <c r="R138" s="353">
        <f>SUMIFS(Datos!$S:$S,Datos!$F:$F,$A138,Datos!$C:$C,R$1,Datos!$A:$A,$Q$1)</f>
        <v>0</v>
      </c>
      <c r="S138" s="353">
        <f>SUMIFS(Datos!$S:$S,Datos!$F:$F,$A138,Datos!$C:$C,S$1,Datos!$A:$A,$Q$1)</f>
        <v>0</v>
      </c>
      <c r="T138" s="353">
        <f>SUMIFS(Datos!$S:$S,Datos!$F:$F,$A138,Datos!$C:$C,T$1,Datos!$A:$A,$Q$1)</f>
        <v>0</v>
      </c>
      <c r="U138" s="353">
        <f>SUMIFS(Datos!$S:$S,Datos!$F:$F,$A138,Datos!$C:$C,U$1,Datos!$A:$A,$Q$1)</f>
        <v>0</v>
      </c>
      <c r="V138" s="352"/>
      <c r="W138" s="353">
        <f>SUMIFS(Datos!M:M,Datos!A:A,Q$1,Datos!F:F,A138)</f>
        <v>0</v>
      </c>
      <c r="X138" s="444">
        <f>SUMIFS(Datos!R:R,Datos!A:A,Q$1,Datos!F:F,A138)</f>
        <v>0</v>
      </c>
      <c r="Y138" s="442"/>
      <c r="Z138" s="353">
        <f>SUMIFS(Datos!$M:$M,Datos!$F:$F,$A138,Datos!$A:$A,$Q$1,Datos!$C:$C,R$1)</f>
        <v>0</v>
      </c>
      <c r="AA138" s="353">
        <f>SUMIFS(Datos!$M:$M,Datos!$F:$F,$A138,Datos!$A:$A,$Q$1,Datos!$C:$C,S$1)</f>
        <v>0</v>
      </c>
      <c r="AB138" s="353">
        <f>SUMIFS(Datos!$M:$M,Datos!$F:$F,$A138,Datos!$A:$A,$Q$1,Datos!$C:$C,T$1)</f>
        <v>0</v>
      </c>
      <c r="AC138" s="353">
        <f>SUMIFS(Datos!$M:$M,Datos!$F:$F,$A138,Datos!$A:$A,$Q$1,Datos!$C:$C,U$1)</f>
        <v>0</v>
      </c>
      <c r="AD138" s="353"/>
      <c r="AE138" s="444">
        <f>SUMIFS(Datos!$R:$R,Datos!$F:$F,$A138,Datos!$A:$A,$Q$1,Datos!$C:$C,R$1)</f>
        <v>0</v>
      </c>
      <c r="AF138" s="444">
        <f>SUMIFS(Datos!$R:$R,Datos!$F:$F,$A138,Datos!$A:$A,$Q$1,Datos!$C:$C,S$1)</f>
        <v>0</v>
      </c>
      <c r="AG138" s="444">
        <f>SUMIFS(Datos!$R:$R,Datos!$F:$F,$A138,Datos!$A:$A,$Q$1,Datos!$C:$C,T$1)</f>
        <v>0</v>
      </c>
      <c r="AH138" s="444">
        <f>SUMIFS(Datos!$R:$R,Datos!$F:$F,$A138,Datos!$A:$A,$Q$1,Datos!$C:$C,U$1)</f>
        <v>0</v>
      </c>
      <c r="AI138" s="351"/>
      <c r="AJ138" s="102">
        <f>SUMIFS(Datos!$S:$S,Datos!$F:$F,$A138,Datos!$V:$V,AJ$1,Datos!$A:$A,$AN$1)</f>
        <v>0</v>
      </c>
      <c r="AK138" s="102">
        <f>SUMIFS(Datos!$S:$S,Datos!$F:$F,$A138,Datos!$V:$V,AK$1,Datos!$A:$A,$AN$1)</f>
        <v>0</v>
      </c>
      <c r="AL138" s="102">
        <f>SUMIFS(Datos!$S:$S,Datos!$F:$F,$A138,Datos!$V:$V,AL$1,Datos!$A:$A,$AN$1)</f>
        <v>0</v>
      </c>
      <c r="AM138" s="102">
        <f>SUMIFS(Datos!$S:$S,Datos!$F:$F,$A138,Datos!$V:$V,AM$1,Datos!$A:$A,$AN$1)</f>
        <v>0</v>
      </c>
      <c r="AN138" s="102">
        <f>SUMIFS(Datos!$S:$S,Datos!$A:$A,AN$1,Datos!$F:$F,$A138)</f>
        <v>0</v>
      </c>
      <c r="AO138" s="102">
        <f>SUMIFS(Datos!$S:$S,Datos!$F:$F,$A138,Datos!$C:$C,AO$1,Datos!$A:$A,$AN$1)</f>
        <v>0</v>
      </c>
      <c r="AP138" s="102">
        <f>SUMIFS(Datos!$S:$S,Datos!$F:$F,$A138,Datos!$C:$C,AP$1,Datos!$A:$A,$AN$1)</f>
        <v>0</v>
      </c>
      <c r="AQ138" s="102">
        <f>SUMIFS(Datos!$S:$S,Datos!$F:$F,$A138,Datos!$C:$C,AQ$1,Datos!$A:$A,$AN$1)</f>
        <v>0</v>
      </c>
      <c r="AR138" s="102">
        <f>SUMIFS(Datos!$S:$S,Datos!$F:$F,$A138,Datos!$C:$C,AR$1,Datos!$A:$A,$AN$1)</f>
        <v>0</v>
      </c>
      <c r="AT138" s="102">
        <f>SUMIFS(Datos!$M:$M,Datos!$A:$A,AN$1,Datos!$F:$F,$A138)</f>
        <v>0</v>
      </c>
      <c r="AU138" s="102">
        <f>SUMIFS(Datos!$R:$R,Datos!$A:$A,AN$1,Datos!$F:$F,$A138)</f>
        <v>0</v>
      </c>
      <c r="AW138" s="102">
        <f>SUMIFS(Datos!$M:$M,Datos!$F:$F,$A138,Datos!$A:$A,$AN$1,Datos!$C:$C,AO$1)</f>
        <v>0</v>
      </c>
      <c r="AX138" s="102">
        <f>SUMIFS(Datos!$M:$M,Datos!$F:$F,$A138,Datos!$A:$A,$AN$1,Datos!$C:$C,AP$1)</f>
        <v>0</v>
      </c>
      <c r="AY138" s="102">
        <f>SUMIFS(Datos!$M:$M,Datos!$F:$F,$A138,Datos!$A:$A,$AN$1,Datos!$C:$C,AQ$1)</f>
        <v>0</v>
      </c>
      <c r="AZ138" s="102">
        <f>SUMIFS(Datos!$M:$M,Datos!$F:$F,$A138,Datos!$A:$A,$AN$1,Datos!$C:$C,AR$1)</f>
        <v>0</v>
      </c>
      <c r="BA138" s="102"/>
      <c r="BB138" s="438">
        <f>SUMIFS(Datos!$R:$R,Datos!$F:$F,$A138,Datos!$A:$A,$AN$1,Datos!$C:$C,AO$1)</f>
        <v>0</v>
      </c>
      <c r="BC138" s="438">
        <f>SUMIFS(Datos!$R:$R,Datos!$F:$F,$A138,Datos!$A:$A,$AN$1,Datos!$C:$C,AP$1)</f>
        <v>0</v>
      </c>
      <c r="BD138" s="438">
        <f>SUMIFS(Datos!$R:$R,Datos!$F:$F,$A138,Datos!$A:$A,$AN$1,Datos!$C:$C,AQ$1)</f>
        <v>0</v>
      </c>
      <c r="BE138" s="438">
        <f>SUMIFS(Datos!$R:$R,Datos!$F:$F,$A138,Datos!$A:$A,$AN$1,Datos!$C:$C,AR$1)</f>
        <v>0</v>
      </c>
    </row>
    <row r="139" spans="1:57" x14ac:dyDescent="0.25">
      <c r="A139" s="36"/>
      <c r="B139" s="36"/>
      <c r="C139" s="36"/>
      <c r="D139" s="284"/>
      <c r="E139" s="36"/>
      <c r="F139" s="36"/>
      <c r="G139" s="408"/>
      <c r="H139" s="36"/>
      <c r="I139" s="36"/>
      <c r="J139" s="36"/>
      <c r="K139" s="36"/>
      <c r="M139" s="353">
        <f>SUMIFS(Datos!$S:$S,Datos!$F:$F,$A139,Datos!$V:$V,M$1,Datos!$A:$A,$Q$1)</f>
        <v>0</v>
      </c>
      <c r="N139" s="353">
        <f>SUMIFS(Datos!$S:$S,Datos!$F:$F,$A139,Datos!$V:$V,N$1,Datos!$A:$A,$Q$1)</f>
        <v>0</v>
      </c>
      <c r="O139" s="353">
        <f>SUMIFS(Datos!$S:$S,Datos!$F:$F,$A139,Datos!$V:$V,O$1,Datos!$A:$A,$Q$1)</f>
        <v>0</v>
      </c>
      <c r="P139" s="353">
        <f>SUMIFS(Datos!$S:$S,Datos!$F:$F,$A139,Datos!$V:$V,P$1,Datos!$A:$A,$Q$1)</f>
        <v>0</v>
      </c>
      <c r="Q139" s="353">
        <f>SUMIFS(Datos!$S:$S,Datos!$A:$A,Q$1,Datos!$F:$F,$A139)</f>
        <v>0</v>
      </c>
      <c r="R139" s="353">
        <f>SUMIFS(Datos!$S:$S,Datos!$F:$F,$A139,Datos!$C:$C,R$1,Datos!$A:$A,$Q$1)</f>
        <v>0</v>
      </c>
      <c r="S139" s="353">
        <f>SUMIFS(Datos!$S:$S,Datos!$F:$F,$A139,Datos!$C:$C,S$1,Datos!$A:$A,$Q$1)</f>
        <v>0</v>
      </c>
      <c r="T139" s="353">
        <f>SUMIFS(Datos!$S:$S,Datos!$F:$F,$A139,Datos!$C:$C,T$1,Datos!$A:$A,$Q$1)</f>
        <v>0</v>
      </c>
      <c r="U139" s="353">
        <f>SUMIFS(Datos!$S:$S,Datos!$F:$F,$A139,Datos!$C:$C,U$1,Datos!$A:$A,$Q$1)</f>
        <v>0</v>
      </c>
      <c r="V139" s="352"/>
      <c r="W139" s="353">
        <f>SUMIFS(Datos!M:M,Datos!A:A,Q$1,Datos!F:F,A139)</f>
        <v>0</v>
      </c>
      <c r="X139" s="444">
        <f>SUMIFS(Datos!R:R,Datos!A:A,Q$1,Datos!F:F,A139)</f>
        <v>0</v>
      </c>
      <c r="Y139" s="442"/>
      <c r="Z139" s="353">
        <f>SUMIFS(Datos!$M:$M,Datos!$F:$F,$A139,Datos!$A:$A,$Q$1,Datos!$C:$C,R$1)</f>
        <v>0</v>
      </c>
      <c r="AA139" s="353">
        <f>SUMIFS(Datos!$M:$M,Datos!$F:$F,$A139,Datos!$A:$A,$Q$1,Datos!$C:$C,S$1)</f>
        <v>0</v>
      </c>
      <c r="AB139" s="353">
        <f>SUMIFS(Datos!$M:$M,Datos!$F:$F,$A139,Datos!$A:$A,$Q$1,Datos!$C:$C,T$1)</f>
        <v>0</v>
      </c>
      <c r="AC139" s="353">
        <f>SUMIFS(Datos!$M:$M,Datos!$F:$F,$A139,Datos!$A:$A,$Q$1,Datos!$C:$C,U$1)</f>
        <v>0</v>
      </c>
      <c r="AD139" s="353"/>
      <c r="AE139" s="444">
        <f>SUMIFS(Datos!$R:$R,Datos!$F:$F,$A139,Datos!$A:$A,$Q$1,Datos!$C:$C,R$1)</f>
        <v>0</v>
      </c>
      <c r="AF139" s="444">
        <f>SUMIFS(Datos!$R:$R,Datos!$F:$F,$A139,Datos!$A:$A,$Q$1,Datos!$C:$C,S$1)</f>
        <v>0</v>
      </c>
      <c r="AG139" s="444">
        <f>SUMIFS(Datos!$R:$R,Datos!$F:$F,$A139,Datos!$A:$A,$Q$1,Datos!$C:$C,T$1)</f>
        <v>0</v>
      </c>
      <c r="AH139" s="444">
        <f>SUMIFS(Datos!$R:$R,Datos!$F:$F,$A139,Datos!$A:$A,$Q$1,Datos!$C:$C,U$1)</f>
        <v>0</v>
      </c>
      <c r="AI139" s="351"/>
      <c r="AJ139" s="102">
        <f>SUMIFS(Datos!$S:$S,Datos!$F:$F,$A139,Datos!$V:$V,AJ$1,Datos!$A:$A,$AN$1)</f>
        <v>0</v>
      </c>
      <c r="AK139" s="102">
        <f>SUMIFS(Datos!$S:$S,Datos!$F:$F,$A139,Datos!$V:$V,AK$1,Datos!$A:$A,$AN$1)</f>
        <v>0</v>
      </c>
      <c r="AL139" s="102">
        <f>SUMIFS(Datos!$S:$S,Datos!$F:$F,$A139,Datos!$V:$V,AL$1,Datos!$A:$A,$AN$1)</f>
        <v>0</v>
      </c>
      <c r="AM139" s="102">
        <f>SUMIFS(Datos!$S:$S,Datos!$F:$F,$A139,Datos!$V:$V,AM$1,Datos!$A:$A,$AN$1)</f>
        <v>0</v>
      </c>
      <c r="AN139" s="102">
        <f>SUMIFS(Datos!$S:$S,Datos!$A:$A,AN$1,Datos!$F:$F,$A139)</f>
        <v>0</v>
      </c>
      <c r="AO139" s="102">
        <f>SUMIFS(Datos!$S:$S,Datos!$F:$F,$A139,Datos!$C:$C,AO$1,Datos!$A:$A,$AN$1)</f>
        <v>0</v>
      </c>
      <c r="AP139" s="102">
        <f>SUMIFS(Datos!$S:$S,Datos!$F:$F,$A139,Datos!$C:$C,AP$1,Datos!$A:$A,$AN$1)</f>
        <v>0</v>
      </c>
      <c r="AQ139" s="102">
        <f>SUMIFS(Datos!$S:$S,Datos!$F:$F,$A139,Datos!$C:$C,AQ$1,Datos!$A:$A,$AN$1)</f>
        <v>0</v>
      </c>
      <c r="AR139" s="102">
        <f>SUMIFS(Datos!$S:$S,Datos!$F:$F,$A139,Datos!$C:$C,AR$1,Datos!$A:$A,$AN$1)</f>
        <v>0</v>
      </c>
      <c r="AT139" s="102">
        <f>SUMIFS(Datos!$M:$M,Datos!$A:$A,AN$1,Datos!$F:$F,$A139)</f>
        <v>0</v>
      </c>
      <c r="AU139" s="102">
        <f>SUMIFS(Datos!$R:$R,Datos!$A:$A,AN$1,Datos!$F:$F,$A139)</f>
        <v>0</v>
      </c>
      <c r="AW139" s="102">
        <f>SUMIFS(Datos!$M:$M,Datos!$F:$F,$A139,Datos!$A:$A,$AN$1,Datos!$C:$C,AO$1)</f>
        <v>0</v>
      </c>
      <c r="AX139" s="102">
        <f>SUMIFS(Datos!$M:$M,Datos!$F:$F,$A139,Datos!$A:$A,$AN$1,Datos!$C:$C,AP$1)</f>
        <v>0</v>
      </c>
      <c r="AY139" s="102">
        <f>SUMIFS(Datos!$M:$M,Datos!$F:$F,$A139,Datos!$A:$A,$AN$1,Datos!$C:$C,AQ$1)</f>
        <v>0</v>
      </c>
      <c r="AZ139" s="102">
        <f>SUMIFS(Datos!$M:$M,Datos!$F:$F,$A139,Datos!$A:$A,$AN$1,Datos!$C:$C,AR$1)</f>
        <v>0</v>
      </c>
      <c r="BA139" s="102"/>
      <c r="BB139" s="438">
        <f>SUMIFS(Datos!$R:$R,Datos!$F:$F,$A139,Datos!$A:$A,$AN$1,Datos!$C:$C,AO$1)</f>
        <v>0</v>
      </c>
      <c r="BC139" s="438">
        <f>SUMIFS(Datos!$R:$R,Datos!$F:$F,$A139,Datos!$A:$A,$AN$1,Datos!$C:$C,AP$1)</f>
        <v>0</v>
      </c>
      <c r="BD139" s="438">
        <f>SUMIFS(Datos!$R:$R,Datos!$F:$F,$A139,Datos!$A:$A,$AN$1,Datos!$C:$C,AQ$1)</f>
        <v>0</v>
      </c>
      <c r="BE139" s="438">
        <f>SUMIFS(Datos!$R:$R,Datos!$F:$F,$A139,Datos!$A:$A,$AN$1,Datos!$C:$C,AR$1)</f>
        <v>0</v>
      </c>
    </row>
    <row r="140" spans="1:57" x14ac:dyDescent="0.25">
      <c r="A140" s="36"/>
      <c r="B140" s="36"/>
      <c r="C140" s="36"/>
      <c r="D140" s="284"/>
      <c r="E140" s="36"/>
      <c r="F140" s="36"/>
      <c r="G140" s="408"/>
      <c r="H140" s="36"/>
      <c r="I140" s="36"/>
      <c r="J140" s="36"/>
      <c r="K140" s="36"/>
      <c r="M140" s="353">
        <f>SUMIFS(Datos!$S:$S,Datos!$F:$F,$A140,Datos!$V:$V,M$1,Datos!$A:$A,$Q$1)</f>
        <v>0</v>
      </c>
      <c r="N140" s="353">
        <f>SUMIFS(Datos!$S:$S,Datos!$F:$F,$A140,Datos!$V:$V,N$1,Datos!$A:$A,$Q$1)</f>
        <v>0</v>
      </c>
      <c r="O140" s="353">
        <f>SUMIFS(Datos!$S:$S,Datos!$F:$F,$A140,Datos!$V:$V,O$1,Datos!$A:$A,$Q$1)</f>
        <v>0</v>
      </c>
      <c r="P140" s="353">
        <f>SUMIFS(Datos!$S:$S,Datos!$F:$F,$A140,Datos!$V:$V,P$1,Datos!$A:$A,$Q$1)</f>
        <v>0</v>
      </c>
      <c r="Q140" s="353">
        <f>SUMIFS(Datos!$S:$S,Datos!$A:$A,Q$1,Datos!$F:$F,$A140)</f>
        <v>0</v>
      </c>
      <c r="R140" s="353">
        <f>SUMIFS(Datos!$S:$S,Datos!$F:$F,$A140,Datos!$C:$C,R$1,Datos!$A:$A,$Q$1)</f>
        <v>0</v>
      </c>
      <c r="S140" s="353">
        <f>SUMIFS(Datos!$S:$S,Datos!$F:$F,$A140,Datos!$C:$C,S$1,Datos!$A:$A,$Q$1)</f>
        <v>0</v>
      </c>
      <c r="T140" s="353">
        <f>SUMIFS(Datos!$S:$S,Datos!$F:$F,$A140,Datos!$C:$C,T$1,Datos!$A:$A,$Q$1)</f>
        <v>0</v>
      </c>
      <c r="U140" s="353">
        <f>SUMIFS(Datos!$S:$S,Datos!$F:$F,$A140,Datos!$C:$C,U$1,Datos!$A:$A,$Q$1)</f>
        <v>0</v>
      </c>
      <c r="V140" s="352"/>
      <c r="W140" s="353">
        <f>SUMIFS(Datos!M:M,Datos!A:A,Q$1,Datos!F:F,A140)</f>
        <v>0</v>
      </c>
      <c r="X140" s="444">
        <f>SUMIFS(Datos!R:R,Datos!A:A,Q$1,Datos!F:F,A140)</f>
        <v>0</v>
      </c>
      <c r="Y140" s="442"/>
      <c r="Z140" s="353">
        <f>SUMIFS(Datos!$M:$M,Datos!$F:$F,$A140,Datos!$A:$A,$Q$1,Datos!$C:$C,R$1)</f>
        <v>0</v>
      </c>
      <c r="AA140" s="353">
        <f>SUMIFS(Datos!$M:$M,Datos!$F:$F,$A140,Datos!$A:$A,$Q$1,Datos!$C:$C,S$1)</f>
        <v>0</v>
      </c>
      <c r="AB140" s="353">
        <f>SUMIFS(Datos!$M:$M,Datos!$F:$F,$A140,Datos!$A:$A,$Q$1,Datos!$C:$C,T$1)</f>
        <v>0</v>
      </c>
      <c r="AC140" s="353">
        <f>SUMIFS(Datos!$M:$M,Datos!$F:$F,$A140,Datos!$A:$A,$Q$1,Datos!$C:$C,U$1)</f>
        <v>0</v>
      </c>
      <c r="AD140" s="353"/>
      <c r="AE140" s="444">
        <f>SUMIFS(Datos!$R:$R,Datos!$F:$F,$A140,Datos!$A:$A,$Q$1,Datos!$C:$C,R$1)</f>
        <v>0</v>
      </c>
      <c r="AF140" s="444">
        <f>SUMIFS(Datos!$R:$R,Datos!$F:$F,$A140,Datos!$A:$A,$Q$1,Datos!$C:$C,S$1)</f>
        <v>0</v>
      </c>
      <c r="AG140" s="444">
        <f>SUMIFS(Datos!$R:$R,Datos!$F:$F,$A140,Datos!$A:$A,$Q$1,Datos!$C:$C,T$1)</f>
        <v>0</v>
      </c>
      <c r="AH140" s="444">
        <f>SUMIFS(Datos!$R:$R,Datos!$F:$F,$A140,Datos!$A:$A,$Q$1,Datos!$C:$C,U$1)</f>
        <v>0</v>
      </c>
      <c r="AI140" s="351"/>
      <c r="AJ140" s="102">
        <f>SUMIFS(Datos!$S:$S,Datos!$F:$F,$A140,Datos!$V:$V,AJ$1,Datos!$A:$A,$AN$1)</f>
        <v>0</v>
      </c>
      <c r="AK140" s="102">
        <f>SUMIFS(Datos!$S:$S,Datos!$F:$F,$A140,Datos!$V:$V,AK$1,Datos!$A:$A,$AN$1)</f>
        <v>0</v>
      </c>
      <c r="AL140" s="102">
        <f>SUMIFS(Datos!$S:$S,Datos!$F:$F,$A140,Datos!$V:$V,AL$1,Datos!$A:$A,$AN$1)</f>
        <v>0</v>
      </c>
      <c r="AM140" s="102">
        <f>SUMIFS(Datos!$S:$S,Datos!$F:$F,$A140,Datos!$V:$V,AM$1,Datos!$A:$A,$AN$1)</f>
        <v>0</v>
      </c>
      <c r="AN140" s="102">
        <f>SUMIFS(Datos!$S:$S,Datos!$A:$A,AN$1,Datos!$F:$F,$A140)</f>
        <v>0</v>
      </c>
      <c r="AO140" s="102">
        <f>SUMIFS(Datos!$S:$S,Datos!$F:$F,$A140,Datos!$C:$C,AO$1,Datos!$A:$A,$AN$1)</f>
        <v>0</v>
      </c>
      <c r="AP140" s="102">
        <f>SUMIFS(Datos!$S:$S,Datos!$F:$F,$A140,Datos!$C:$C,AP$1,Datos!$A:$A,$AN$1)</f>
        <v>0</v>
      </c>
      <c r="AQ140" s="102">
        <f>SUMIFS(Datos!$S:$S,Datos!$F:$F,$A140,Datos!$C:$C,AQ$1,Datos!$A:$A,$AN$1)</f>
        <v>0</v>
      </c>
      <c r="AR140" s="102">
        <f>SUMIFS(Datos!$S:$S,Datos!$F:$F,$A140,Datos!$C:$C,AR$1,Datos!$A:$A,$AN$1)</f>
        <v>0</v>
      </c>
      <c r="AT140" s="102">
        <f>SUMIFS(Datos!$M:$M,Datos!$A:$A,AN$1,Datos!$F:$F,$A140)</f>
        <v>0</v>
      </c>
      <c r="AU140" s="102">
        <f>SUMIFS(Datos!$R:$R,Datos!$A:$A,AN$1,Datos!$F:$F,$A140)</f>
        <v>0</v>
      </c>
      <c r="AW140" s="102">
        <f>SUMIFS(Datos!$M:$M,Datos!$F:$F,$A140,Datos!$A:$A,$AN$1,Datos!$C:$C,AO$1)</f>
        <v>0</v>
      </c>
      <c r="AX140" s="102">
        <f>SUMIFS(Datos!$M:$M,Datos!$F:$F,$A140,Datos!$A:$A,$AN$1,Datos!$C:$C,AP$1)</f>
        <v>0</v>
      </c>
      <c r="AY140" s="102">
        <f>SUMIFS(Datos!$M:$M,Datos!$F:$F,$A140,Datos!$A:$A,$AN$1,Datos!$C:$C,AQ$1)</f>
        <v>0</v>
      </c>
      <c r="AZ140" s="102">
        <f>SUMIFS(Datos!$M:$M,Datos!$F:$F,$A140,Datos!$A:$A,$AN$1,Datos!$C:$C,AR$1)</f>
        <v>0</v>
      </c>
      <c r="BA140" s="102"/>
      <c r="BB140" s="438">
        <f>SUMIFS(Datos!$R:$R,Datos!$F:$F,$A140,Datos!$A:$A,$AN$1,Datos!$C:$C,AO$1)</f>
        <v>0</v>
      </c>
      <c r="BC140" s="438">
        <f>SUMIFS(Datos!$R:$R,Datos!$F:$F,$A140,Datos!$A:$A,$AN$1,Datos!$C:$C,AP$1)</f>
        <v>0</v>
      </c>
      <c r="BD140" s="438">
        <f>SUMIFS(Datos!$R:$R,Datos!$F:$F,$A140,Datos!$A:$A,$AN$1,Datos!$C:$C,AQ$1)</f>
        <v>0</v>
      </c>
      <c r="BE140" s="438">
        <f>SUMIFS(Datos!$R:$R,Datos!$F:$F,$A140,Datos!$A:$A,$AN$1,Datos!$C:$C,AR$1)</f>
        <v>0</v>
      </c>
    </row>
    <row r="141" spans="1:57" x14ac:dyDescent="0.25">
      <c r="A141" s="36"/>
      <c r="B141" s="36"/>
      <c r="C141" s="36"/>
      <c r="D141" s="284"/>
      <c r="E141" s="36"/>
      <c r="F141" s="36"/>
      <c r="G141" s="408"/>
      <c r="H141" s="36"/>
      <c r="I141" s="36"/>
      <c r="J141" s="36"/>
      <c r="K141" s="36"/>
      <c r="M141" s="353">
        <f>SUMIFS(Datos!$S:$S,Datos!$F:$F,$A141,Datos!$V:$V,M$1,Datos!$A:$A,$Q$1)</f>
        <v>0</v>
      </c>
      <c r="N141" s="353">
        <f>SUMIFS(Datos!$S:$S,Datos!$F:$F,$A141,Datos!$V:$V,N$1,Datos!$A:$A,$Q$1)</f>
        <v>0</v>
      </c>
      <c r="O141" s="353">
        <f>SUMIFS(Datos!$S:$S,Datos!$F:$F,$A141,Datos!$V:$V,O$1,Datos!$A:$A,$Q$1)</f>
        <v>0</v>
      </c>
      <c r="P141" s="353">
        <f>SUMIFS(Datos!$S:$S,Datos!$F:$F,$A141,Datos!$V:$V,P$1,Datos!$A:$A,$Q$1)</f>
        <v>0</v>
      </c>
      <c r="Q141" s="353">
        <f>SUMIFS(Datos!$S:$S,Datos!$A:$A,Q$1,Datos!$F:$F,$A141)</f>
        <v>0</v>
      </c>
      <c r="R141" s="353">
        <f>SUMIFS(Datos!$S:$S,Datos!$F:$F,$A141,Datos!$C:$C,R$1,Datos!$A:$A,$Q$1)</f>
        <v>0</v>
      </c>
      <c r="S141" s="353">
        <f>SUMIFS(Datos!$S:$S,Datos!$F:$F,$A141,Datos!$C:$C,S$1,Datos!$A:$A,$Q$1)</f>
        <v>0</v>
      </c>
      <c r="T141" s="353">
        <f>SUMIFS(Datos!$S:$S,Datos!$F:$F,$A141,Datos!$C:$C,T$1,Datos!$A:$A,$Q$1)</f>
        <v>0</v>
      </c>
      <c r="U141" s="353">
        <f>SUMIFS(Datos!$S:$S,Datos!$F:$F,$A141,Datos!$C:$C,U$1,Datos!$A:$A,$Q$1)</f>
        <v>0</v>
      </c>
      <c r="V141" s="352"/>
      <c r="W141" s="353">
        <f>SUMIFS(Datos!M:M,Datos!A:A,Q$1,Datos!F:F,A141)</f>
        <v>0</v>
      </c>
      <c r="X141" s="444">
        <f>SUMIFS(Datos!R:R,Datos!A:A,Q$1,Datos!F:F,A141)</f>
        <v>0</v>
      </c>
      <c r="Y141" s="442"/>
      <c r="Z141" s="353">
        <f>SUMIFS(Datos!$M:$M,Datos!$F:$F,$A141,Datos!$A:$A,$Q$1,Datos!$C:$C,R$1)</f>
        <v>0</v>
      </c>
      <c r="AA141" s="353">
        <f>SUMIFS(Datos!$M:$M,Datos!$F:$F,$A141,Datos!$A:$A,$Q$1,Datos!$C:$C,S$1)</f>
        <v>0</v>
      </c>
      <c r="AB141" s="353">
        <f>SUMIFS(Datos!$M:$M,Datos!$F:$F,$A141,Datos!$A:$A,$Q$1,Datos!$C:$C,T$1)</f>
        <v>0</v>
      </c>
      <c r="AC141" s="353">
        <f>SUMIFS(Datos!$M:$M,Datos!$F:$F,$A141,Datos!$A:$A,$Q$1,Datos!$C:$C,U$1)</f>
        <v>0</v>
      </c>
      <c r="AD141" s="353"/>
      <c r="AE141" s="444">
        <f>SUMIFS(Datos!$R:$R,Datos!$F:$F,$A141,Datos!$A:$A,$Q$1,Datos!$C:$C,R$1)</f>
        <v>0</v>
      </c>
      <c r="AF141" s="444">
        <f>SUMIFS(Datos!$R:$R,Datos!$F:$F,$A141,Datos!$A:$A,$Q$1,Datos!$C:$C,S$1)</f>
        <v>0</v>
      </c>
      <c r="AG141" s="444">
        <f>SUMIFS(Datos!$R:$R,Datos!$F:$F,$A141,Datos!$A:$A,$Q$1,Datos!$C:$C,T$1)</f>
        <v>0</v>
      </c>
      <c r="AH141" s="444">
        <f>SUMIFS(Datos!$R:$R,Datos!$F:$F,$A141,Datos!$A:$A,$Q$1,Datos!$C:$C,U$1)</f>
        <v>0</v>
      </c>
      <c r="AI141" s="351"/>
      <c r="AJ141" s="102">
        <f>SUMIFS(Datos!$S:$S,Datos!$F:$F,$A141,Datos!$V:$V,AJ$1,Datos!$A:$A,$AN$1)</f>
        <v>0</v>
      </c>
      <c r="AK141" s="102">
        <f>SUMIFS(Datos!$S:$S,Datos!$F:$F,$A141,Datos!$V:$V,AK$1,Datos!$A:$A,$AN$1)</f>
        <v>0</v>
      </c>
      <c r="AL141" s="102">
        <f>SUMIFS(Datos!$S:$S,Datos!$F:$F,$A141,Datos!$V:$V,AL$1,Datos!$A:$A,$AN$1)</f>
        <v>0</v>
      </c>
      <c r="AM141" s="102">
        <f>SUMIFS(Datos!$S:$S,Datos!$F:$F,$A141,Datos!$V:$V,AM$1,Datos!$A:$A,$AN$1)</f>
        <v>0</v>
      </c>
      <c r="AN141" s="102">
        <f>SUMIFS(Datos!$S:$S,Datos!$A:$A,AN$1,Datos!$F:$F,$A141)</f>
        <v>0</v>
      </c>
      <c r="AO141" s="102">
        <f>SUMIFS(Datos!$S:$S,Datos!$F:$F,$A141,Datos!$C:$C,AO$1,Datos!$A:$A,$AN$1)</f>
        <v>0</v>
      </c>
      <c r="AP141" s="102">
        <f>SUMIFS(Datos!$S:$S,Datos!$F:$F,$A141,Datos!$C:$C,AP$1,Datos!$A:$A,$AN$1)</f>
        <v>0</v>
      </c>
      <c r="AQ141" s="102">
        <f>SUMIFS(Datos!$S:$S,Datos!$F:$F,$A141,Datos!$C:$C,AQ$1,Datos!$A:$A,$AN$1)</f>
        <v>0</v>
      </c>
      <c r="AR141" s="102">
        <f>SUMIFS(Datos!$S:$S,Datos!$F:$F,$A141,Datos!$C:$C,AR$1,Datos!$A:$A,$AN$1)</f>
        <v>0</v>
      </c>
      <c r="AT141" s="102">
        <f>SUMIFS(Datos!$M:$M,Datos!$A:$A,AN$1,Datos!$F:$F,$A141)</f>
        <v>0</v>
      </c>
      <c r="AU141" s="102">
        <f>SUMIFS(Datos!$R:$R,Datos!$A:$A,AN$1,Datos!$F:$F,$A141)</f>
        <v>0</v>
      </c>
      <c r="AW141" s="102">
        <f>SUMIFS(Datos!$M:$M,Datos!$F:$F,$A141,Datos!$A:$A,$AN$1,Datos!$C:$C,AO$1)</f>
        <v>0</v>
      </c>
      <c r="AX141" s="102">
        <f>SUMIFS(Datos!$M:$M,Datos!$F:$F,$A141,Datos!$A:$A,$AN$1,Datos!$C:$C,AP$1)</f>
        <v>0</v>
      </c>
      <c r="AY141" s="102">
        <f>SUMIFS(Datos!$M:$M,Datos!$F:$F,$A141,Datos!$A:$A,$AN$1,Datos!$C:$C,AQ$1)</f>
        <v>0</v>
      </c>
      <c r="AZ141" s="102">
        <f>SUMIFS(Datos!$M:$M,Datos!$F:$F,$A141,Datos!$A:$A,$AN$1,Datos!$C:$C,AR$1)</f>
        <v>0</v>
      </c>
      <c r="BA141" s="102"/>
      <c r="BB141" s="438">
        <f>SUMIFS(Datos!$R:$R,Datos!$F:$F,$A141,Datos!$A:$A,$AN$1,Datos!$C:$C,AO$1)</f>
        <v>0</v>
      </c>
      <c r="BC141" s="438">
        <f>SUMIFS(Datos!$R:$R,Datos!$F:$F,$A141,Datos!$A:$A,$AN$1,Datos!$C:$C,AP$1)</f>
        <v>0</v>
      </c>
      <c r="BD141" s="438">
        <f>SUMIFS(Datos!$R:$R,Datos!$F:$F,$A141,Datos!$A:$A,$AN$1,Datos!$C:$C,AQ$1)</f>
        <v>0</v>
      </c>
      <c r="BE141" s="438">
        <f>SUMIFS(Datos!$R:$R,Datos!$F:$F,$A141,Datos!$A:$A,$AN$1,Datos!$C:$C,AR$1)</f>
        <v>0</v>
      </c>
    </row>
    <row r="142" spans="1:57" x14ac:dyDescent="0.25">
      <c r="A142" s="36"/>
      <c r="B142" s="36"/>
      <c r="C142" s="36"/>
      <c r="D142" s="284"/>
      <c r="E142" s="36"/>
      <c r="F142" s="36"/>
      <c r="G142" s="408"/>
      <c r="H142" s="36"/>
      <c r="I142" s="36"/>
      <c r="J142" s="36"/>
      <c r="K142" s="36"/>
      <c r="M142" s="353">
        <f>SUMIFS(Datos!$S:$S,Datos!$F:$F,$A142,Datos!$V:$V,M$1,Datos!$A:$A,$Q$1)</f>
        <v>0</v>
      </c>
      <c r="N142" s="353">
        <f>SUMIFS(Datos!$S:$S,Datos!$F:$F,$A142,Datos!$V:$V,N$1,Datos!$A:$A,$Q$1)</f>
        <v>0</v>
      </c>
      <c r="O142" s="353">
        <f>SUMIFS(Datos!$S:$S,Datos!$F:$F,$A142,Datos!$V:$V,O$1,Datos!$A:$A,$Q$1)</f>
        <v>0</v>
      </c>
      <c r="P142" s="353">
        <f>SUMIFS(Datos!$S:$S,Datos!$F:$F,$A142,Datos!$V:$V,P$1,Datos!$A:$A,$Q$1)</f>
        <v>0</v>
      </c>
      <c r="Q142" s="353">
        <f>SUMIFS(Datos!$S:$S,Datos!$A:$A,Q$1,Datos!$F:$F,$A142)</f>
        <v>0</v>
      </c>
      <c r="R142" s="353">
        <f>SUMIFS(Datos!$S:$S,Datos!$F:$F,$A142,Datos!$C:$C,R$1,Datos!$A:$A,$Q$1)</f>
        <v>0</v>
      </c>
      <c r="S142" s="353">
        <f>SUMIFS(Datos!$S:$S,Datos!$F:$F,$A142,Datos!$C:$C,S$1,Datos!$A:$A,$Q$1)</f>
        <v>0</v>
      </c>
      <c r="T142" s="353">
        <f>SUMIFS(Datos!$S:$S,Datos!$F:$F,$A142,Datos!$C:$C,T$1,Datos!$A:$A,$Q$1)</f>
        <v>0</v>
      </c>
      <c r="U142" s="353">
        <f>SUMIFS(Datos!$S:$S,Datos!$F:$F,$A142,Datos!$C:$C,U$1,Datos!$A:$A,$Q$1)</f>
        <v>0</v>
      </c>
      <c r="V142" s="352"/>
      <c r="W142" s="353">
        <f>SUMIFS(Datos!M:M,Datos!A:A,Q$1,Datos!F:F,A142)</f>
        <v>0</v>
      </c>
      <c r="X142" s="444">
        <f>SUMIFS(Datos!R:R,Datos!A:A,Q$1,Datos!F:F,A142)</f>
        <v>0</v>
      </c>
      <c r="Y142" s="442"/>
      <c r="Z142" s="353">
        <f>SUMIFS(Datos!$M:$M,Datos!$F:$F,$A142,Datos!$A:$A,$Q$1,Datos!$C:$C,R$1)</f>
        <v>0</v>
      </c>
      <c r="AA142" s="353">
        <f>SUMIFS(Datos!$M:$M,Datos!$F:$F,$A142,Datos!$A:$A,$Q$1,Datos!$C:$C,S$1)</f>
        <v>0</v>
      </c>
      <c r="AB142" s="353">
        <f>SUMIFS(Datos!$M:$M,Datos!$F:$F,$A142,Datos!$A:$A,$Q$1,Datos!$C:$C,T$1)</f>
        <v>0</v>
      </c>
      <c r="AC142" s="353">
        <f>SUMIFS(Datos!$M:$M,Datos!$F:$F,$A142,Datos!$A:$A,$Q$1,Datos!$C:$C,U$1)</f>
        <v>0</v>
      </c>
      <c r="AD142" s="353"/>
      <c r="AE142" s="444">
        <f>SUMIFS(Datos!$R:$R,Datos!$F:$F,$A142,Datos!$A:$A,$Q$1,Datos!$C:$C,R$1)</f>
        <v>0</v>
      </c>
      <c r="AF142" s="444">
        <f>SUMIFS(Datos!$R:$R,Datos!$F:$F,$A142,Datos!$A:$A,$Q$1,Datos!$C:$C,S$1)</f>
        <v>0</v>
      </c>
      <c r="AG142" s="444">
        <f>SUMIFS(Datos!$R:$R,Datos!$F:$F,$A142,Datos!$A:$A,$Q$1,Datos!$C:$C,T$1)</f>
        <v>0</v>
      </c>
      <c r="AH142" s="444">
        <f>SUMIFS(Datos!$R:$R,Datos!$F:$F,$A142,Datos!$A:$A,$Q$1,Datos!$C:$C,U$1)</f>
        <v>0</v>
      </c>
      <c r="AI142" s="351"/>
      <c r="AJ142" s="102">
        <f>SUMIFS(Datos!$S:$S,Datos!$F:$F,$A142,Datos!$V:$V,AJ$1,Datos!$A:$A,$AN$1)</f>
        <v>0</v>
      </c>
      <c r="AK142" s="102">
        <f>SUMIFS(Datos!$S:$S,Datos!$F:$F,$A142,Datos!$V:$V,AK$1,Datos!$A:$A,$AN$1)</f>
        <v>0</v>
      </c>
      <c r="AL142" s="102">
        <f>SUMIFS(Datos!$S:$S,Datos!$F:$F,$A142,Datos!$V:$V,AL$1,Datos!$A:$A,$AN$1)</f>
        <v>0</v>
      </c>
      <c r="AM142" s="102">
        <f>SUMIFS(Datos!$S:$S,Datos!$F:$F,$A142,Datos!$V:$V,AM$1,Datos!$A:$A,$AN$1)</f>
        <v>0</v>
      </c>
      <c r="AN142" s="102">
        <f>SUMIFS(Datos!$S:$S,Datos!$A:$A,AN$1,Datos!$F:$F,$A142)</f>
        <v>0</v>
      </c>
      <c r="AO142" s="102">
        <f>SUMIFS(Datos!$S:$S,Datos!$F:$F,$A142,Datos!$C:$C,AO$1,Datos!$A:$A,$AN$1)</f>
        <v>0</v>
      </c>
      <c r="AP142" s="102">
        <f>SUMIFS(Datos!$S:$S,Datos!$F:$F,$A142,Datos!$C:$C,AP$1,Datos!$A:$A,$AN$1)</f>
        <v>0</v>
      </c>
      <c r="AQ142" s="102">
        <f>SUMIFS(Datos!$S:$S,Datos!$F:$F,$A142,Datos!$C:$C,AQ$1,Datos!$A:$A,$AN$1)</f>
        <v>0</v>
      </c>
      <c r="AR142" s="102">
        <f>SUMIFS(Datos!$S:$S,Datos!$F:$F,$A142,Datos!$C:$C,AR$1,Datos!$A:$A,$AN$1)</f>
        <v>0</v>
      </c>
      <c r="AT142" s="102">
        <f>SUMIFS(Datos!$M:$M,Datos!$A:$A,AN$1,Datos!$F:$F,$A142)</f>
        <v>0</v>
      </c>
      <c r="AU142" s="102">
        <f>SUMIFS(Datos!$R:$R,Datos!$A:$A,AN$1,Datos!$F:$F,$A142)</f>
        <v>0</v>
      </c>
      <c r="AW142" s="102">
        <f>SUMIFS(Datos!$M:$M,Datos!$F:$F,$A142,Datos!$A:$A,$AN$1,Datos!$C:$C,AO$1)</f>
        <v>0</v>
      </c>
      <c r="AX142" s="102">
        <f>SUMIFS(Datos!$M:$M,Datos!$F:$F,$A142,Datos!$A:$A,$AN$1,Datos!$C:$C,AP$1)</f>
        <v>0</v>
      </c>
      <c r="AY142" s="102">
        <f>SUMIFS(Datos!$M:$M,Datos!$F:$F,$A142,Datos!$A:$A,$AN$1,Datos!$C:$C,AQ$1)</f>
        <v>0</v>
      </c>
      <c r="AZ142" s="102">
        <f>SUMIFS(Datos!$M:$M,Datos!$F:$F,$A142,Datos!$A:$A,$AN$1,Datos!$C:$C,AR$1)</f>
        <v>0</v>
      </c>
      <c r="BA142" s="102"/>
      <c r="BB142" s="438">
        <f>SUMIFS(Datos!$R:$R,Datos!$F:$F,$A142,Datos!$A:$A,$AN$1,Datos!$C:$C,AO$1)</f>
        <v>0</v>
      </c>
      <c r="BC142" s="438">
        <f>SUMIFS(Datos!$R:$R,Datos!$F:$F,$A142,Datos!$A:$A,$AN$1,Datos!$C:$C,AP$1)</f>
        <v>0</v>
      </c>
      <c r="BD142" s="438">
        <f>SUMIFS(Datos!$R:$R,Datos!$F:$F,$A142,Datos!$A:$A,$AN$1,Datos!$C:$C,AQ$1)</f>
        <v>0</v>
      </c>
      <c r="BE142" s="438">
        <f>SUMIFS(Datos!$R:$R,Datos!$F:$F,$A142,Datos!$A:$A,$AN$1,Datos!$C:$C,AR$1)</f>
        <v>0</v>
      </c>
    </row>
    <row r="143" spans="1:57" x14ac:dyDescent="0.25">
      <c r="A143" s="36"/>
      <c r="B143" s="36"/>
      <c r="C143" s="36"/>
      <c r="D143" s="284"/>
      <c r="E143" s="36"/>
      <c r="F143" s="36"/>
      <c r="G143" s="408"/>
      <c r="H143" s="36"/>
      <c r="I143" s="36"/>
      <c r="J143" s="36"/>
      <c r="K143" s="36"/>
      <c r="M143" s="353">
        <f>SUMIFS(Datos!$S:$S,Datos!$F:$F,$A143,Datos!$V:$V,M$1,Datos!$A:$A,$Q$1)</f>
        <v>0</v>
      </c>
      <c r="N143" s="353">
        <f>SUMIFS(Datos!$S:$S,Datos!$F:$F,$A143,Datos!$V:$V,N$1,Datos!$A:$A,$Q$1)</f>
        <v>0</v>
      </c>
      <c r="O143" s="353">
        <f>SUMIFS(Datos!$S:$S,Datos!$F:$F,$A143,Datos!$V:$V,O$1,Datos!$A:$A,$Q$1)</f>
        <v>0</v>
      </c>
      <c r="P143" s="353">
        <f>SUMIFS(Datos!$S:$S,Datos!$F:$F,$A143,Datos!$V:$V,P$1,Datos!$A:$A,$Q$1)</f>
        <v>0</v>
      </c>
      <c r="Q143" s="353">
        <f>SUMIFS(Datos!$S:$S,Datos!$A:$A,Q$1,Datos!$F:$F,$A143)</f>
        <v>0</v>
      </c>
      <c r="R143" s="353">
        <f>SUMIFS(Datos!$S:$S,Datos!$F:$F,$A143,Datos!$C:$C,R$1,Datos!$A:$A,$Q$1)</f>
        <v>0</v>
      </c>
      <c r="S143" s="353">
        <f>SUMIFS(Datos!$S:$S,Datos!$F:$F,$A143,Datos!$C:$C,S$1,Datos!$A:$A,$Q$1)</f>
        <v>0</v>
      </c>
      <c r="T143" s="353">
        <f>SUMIFS(Datos!$S:$S,Datos!$F:$F,$A143,Datos!$C:$C,T$1,Datos!$A:$A,$Q$1)</f>
        <v>0</v>
      </c>
      <c r="U143" s="353">
        <f>SUMIFS(Datos!$S:$S,Datos!$F:$F,$A143,Datos!$C:$C,U$1,Datos!$A:$A,$Q$1)</f>
        <v>0</v>
      </c>
      <c r="V143" s="352"/>
      <c r="W143" s="353">
        <f>SUMIFS(Datos!M:M,Datos!A:A,Q$1,Datos!F:F,A143)</f>
        <v>0</v>
      </c>
      <c r="X143" s="444">
        <f>SUMIFS(Datos!R:R,Datos!A:A,Q$1,Datos!F:F,A143)</f>
        <v>0</v>
      </c>
      <c r="Y143" s="442"/>
      <c r="Z143" s="353">
        <f>SUMIFS(Datos!$M:$M,Datos!$F:$F,$A143,Datos!$A:$A,$Q$1,Datos!$C:$C,R$1)</f>
        <v>0</v>
      </c>
      <c r="AA143" s="353">
        <f>SUMIFS(Datos!$M:$M,Datos!$F:$F,$A143,Datos!$A:$A,$Q$1,Datos!$C:$C,S$1)</f>
        <v>0</v>
      </c>
      <c r="AB143" s="353">
        <f>SUMIFS(Datos!$M:$M,Datos!$F:$F,$A143,Datos!$A:$A,$Q$1,Datos!$C:$C,T$1)</f>
        <v>0</v>
      </c>
      <c r="AC143" s="353">
        <f>SUMIFS(Datos!$M:$M,Datos!$F:$F,$A143,Datos!$A:$A,$Q$1,Datos!$C:$C,U$1)</f>
        <v>0</v>
      </c>
      <c r="AD143" s="353"/>
      <c r="AE143" s="444">
        <f>SUMIFS(Datos!$R:$R,Datos!$F:$F,$A143,Datos!$A:$A,$Q$1,Datos!$C:$C,R$1)</f>
        <v>0</v>
      </c>
      <c r="AF143" s="444">
        <f>SUMIFS(Datos!$R:$R,Datos!$F:$F,$A143,Datos!$A:$A,$Q$1,Datos!$C:$C,S$1)</f>
        <v>0</v>
      </c>
      <c r="AG143" s="444">
        <f>SUMIFS(Datos!$R:$R,Datos!$F:$F,$A143,Datos!$A:$A,$Q$1,Datos!$C:$C,T$1)</f>
        <v>0</v>
      </c>
      <c r="AH143" s="444">
        <f>SUMIFS(Datos!$R:$R,Datos!$F:$F,$A143,Datos!$A:$A,$Q$1,Datos!$C:$C,U$1)</f>
        <v>0</v>
      </c>
      <c r="AI143" s="351"/>
      <c r="AJ143" s="102">
        <f>SUMIFS(Datos!$S:$S,Datos!$F:$F,$A143,Datos!$V:$V,AJ$1,Datos!$A:$A,$AN$1)</f>
        <v>0</v>
      </c>
      <c r="AK143" s="102">
        <f>SUMIFS(Datos!$S:$S,Datos!$F:$F,$A143,Datos!$V:$V,AK$1,Datos!$A:$A,$AN$1)</f>
        <v>0</v>
      </c>
      <c r="AL143" s="102">
        <f>SUMIFS(Datos!$S:$S,Datos!$F:$F,$A143,Datos!$V:$V,AL$1,Datos!$A:$A,$AN$1)</f>
        <v>0</v>
      </c>
      <c r="AM143" s="102">
        <f>SUMIFS(Datos!$S:$S,Datos!$F:$F,$A143,Datos!$V:$V,AM$1,Datos!$A:$A,$AN$1)</f>
        <v>0</v>
      </c>
      <c r="AN143" s="102">
        <f>SUMIFS(Datos!$S:$S,Datos!$A:$A,AN$1,Datos!$F:$F,$A143)</f>
        <v>0</v>
      </c>
      <c r="AO143" s="102">
        <f>SUMIFS(Datos!$S:$S,Datos!$F:$F,$A143,Datos!$C:$C,AO$1,Datos!$A:$A,$AN$1)</f>
        <v>0</v>
      </c>
      <c r="AP143" s="102">
        <f>SUMIFS(Datos!$S:$S,Datos!$F:$F,$A143,Datos!$C:$C,AP$1,Datos!$A:$A,$AN$1)</f>
        <v>0</v>
      </c>
      <c r="AQ143" s="102">
        <f>SUMIFS(Datos!$S:$S,Datos!$F:$F,$A143,Datos!$C:$C,AQ$1,Datos!$A:$A,$AN$1)</f>
        <v>0</v>
      </c>
      <c r="AR143" s="102">
        <f>SUMIFS(Datos!$S:$S,Datos!$F:$F,$A143,Datos!$C:$C,AR$1,Datos!$A:$A,$AN$1)</f>
        <v>0</v>
      </c>
      <c r="AT143" s="102">
        <f>SUMIFS(Datos!$M:$M,Datos!$A:$A,AN$1,Datos!$F:$F,$A143)</f>
        <v>0</v>
      </c>
      <c r="AU143" s="102">
        <f>SUMIFS(Datos!$R:$R,Datos!$A:$A,AN$1,Datos!$F:$F,$A143)</f>
        <v>0</v>
      </c>
      <c r="AW143" s="102">
        <f>SUMIFS(Datos!$M:$M,Datos!$F:$F,$A143,Datos!$A:$A,$AN$1,Datos!$C:$C,AO$1)</f>
        <v>0</v>
      </c>
      <c r="AX143" s="102">
        <f>SUMIFS(Datos!$M:$M,Datos!$F:$F,$A143,Datos!$A:$A,$AN$1,Datos!$C:$C,AP$1)</f>
        <v>0</v>
      </c>
      <c r="AY143" s="102">
        <f>SUMIFS(Datos!$M:$M,Datos!$F:$F,$A143,Datos!$A:$A,$AN$1,Datos!$C:$C,AQ$1)</f>
        <v>0</v>
      </c>
      <c r="AZ143" s="102">
        <f>SUMIFS(Datos!$M:$M,Datos!$F:$F,$A143,Datos!$A:$A,$AN$1,Datos!$C:$C,AR$1)</f>
        <v>0</v>
      </c>
      <c r="BA143" s="102"/>
      <c r="BB143" s="438">
        <f>SUMIFS(Datos!$R:$R,Datos!$F:$F,$A143,Datos!$A:$A,$AN$1,Datos!$C:$C,AO$1)</f>
        <v>0</v>
      </c>
      <c r="BC143" s="438">
        <f>SUMIFS(Datos!$R:$R,Datos!$F:$F,$A143,Datos!$A:$A,$AN$1,Datos!$C:$C,AP$1)</f>
        <v>0</v>
      </c>
      <c r="BD143" s="438">
        <f>SUMIFS(Datos!$R:$R,Datos!$F:$F,$A143,Datos!$A:$A,$AN$1,Datos!$C:$C,AQ$1)</f>
        <v>0</v>
      </c>
      <c r="BE143" s="438">
        <f>SUMIFS(Datos!$R:$R,Datos!$F:$F,$A143,Datos!$A:$A,$AN$1,Datos!$C:$C,AR$1)</f>
        <v>0</v>
      </c>
    </row>
    <row r="144" spans="1:57" x14ac:dyDescent="0.25">
      <c r="A144" s="36"/>
      <c r="B144" s="36"/>
      <c r="C144" s="36"/>
      <c r="D144" s="284"/>
      <c r="E144" s="36"/>
      <c r="F144" s="36"/>
      <c r="G144" s="408"/>
      <c r="H144" s="36"/>
      <c r="I144" s="36"/>
      <c r="J144" s="36"/>
      <c r="K144" s="36"/>
      <c r="M144" s="353">
        <f>SUMIFS(Datos!$S:$S,Datos!$F:$F,$A144,Datos!$V:$V,M$1,Datos!$A:$A,$Q$1)</f>
        <v>0</v>
      </c>
      <c r="N144" s="353">
        <f>SUMIFS(Datos!$S:$S,Datos!$F:$F,$A144,Datos!$V:$V,N$1,Datos!$A:$A,$Q$1)</f>
        <v>0</v>
      </c>
      <c r="O144" s="353">
        <f>SUMIFS(Datos!$S:$S,Datos!$F:$F,$A144,Datos!$V:$V,O$1,Datos!$A:$A,$Q$1)</f>
        <v>0</v>
      </c>
      <c r="P144" s="353">
        <f>SUMIFS(Datos!$S:$S,Datos!$F:$F,$A144,Datos!$V:$V,P$1,Datos!$A:$A,$Q$1)</f>
        <v>0</v>
      </c>
      <c r="Q144" s="353">
        <f>SUMIFS(Datos!$S:$S,Datos!$A:$A,Q$1,Datos!$F:$F,$A144)</f>
        <v>0</v>
      </c>
      <c r="R144" s="353">
        <f>SUMIFS(Datos!$S:$S,Datos!$F:$F,$A144,Datos!$C:$C,R$1,Datos!$A:$A,$Q$1)</f>
        <v>0</v>
      </c>
      <c r="S144" s="353">
        <f>SUMIFS(Datos!$S:$S,Datos!$F:$F,$A144,Datos!$C:$C,S$1,Datos!$A:$A,$Q$1)</f>
        <v>0</v>
      </c>
      <c r="T144" s="353">
        <f>SUMIFS(Datos!$S:$S,Datos!$F:$F,$A144,Datos!$C:$C,T$1,Datos!$A:$A,$Q$1)</f>
        <v>0</v>
      </c>
      <c r="U144" s="353">
        <f>SUMIFS(Datos!$S:$S,Datos!$F:$F,$A144,Datos!$C:$C,U$1,Datos!$A:$A,$Q$1)</f>
        <v>0</v>
      </c>
      <c r="V144" s="352"/>
      <c r="W144" s="353">
        <f>SUMIFS(Datos!M:M,Datos!A:A,Q$1,Datos!F:F,A144)</f>
        <v>0</v>
      </c>
      <c r="X144" s="444">
        <f>SUMIFS(Datos!R:R,Datos!A:A,Q$1,Datos!F:F,A144)</f>
        <v>0</v>
      </c>
      <c r="Y144" s="442"/>
      <c r="Z144" s="353">
        <f>SUMIFS(Datos!$M:$M,Datos!$F:$F,$A144,Datos!$A:$A,$Q$1,Datos!$C:$C,R$1)</f>
        <v>0</v>
      </c>
      <c r="AA144" s="353">
        <f>SUMIFS(Datos!$M:$M,Datos!$F:$F,$A144,Datos!$A:$A,$Q$1,Datos!$C:$C,S$1)</f>
        <v>0</v>
      </c>
      <c r="AB144" s="353">
        <f>SUMIFS(Datos!$M:$M,Datos!$F:$F,$A144,Datos!$A:$A,$Q$1,Datos!$C:$C,T$1)</f>
        <v>0</v>
      </c>
      <c r="AC144" s="353">
        <f>SUMIFS(Datos!$M:$M,Datos!$F:$F,$A144,Datos!$A:$A,$Q$1,Datos!$C:$C,U$1)</f>
        <v>0</v>
      </c>
      <c r="AD144" s="353"/>
      <c r="AE144" s="444">
        <f>SUMIFS(Datos!$R:$R,Datos!$F:$F,$A144,Datos!$A:$A,$Q$1,Datos!$C:$C,R$1)</f>
        <v>0</v>
      </c>
      <c r="AF144" s="444">
        <f>SUMIFS(Datos!$R:$R,Datos!$F:$F,$A144,Datos!$A:$A,$Q$1,Datos!$C:$C,S$1)</f>
        <v>0</v>
      </c>
      <c r="AG144" s="444">
        <f>SUMIFS(Datos!$R:$R,Datos!$F:$F,$A144,Datos!$A:$A,$Q$1,Datos!$C:$C,T$1)</f>
        <v>0</v>
      </c>
      <c r="AH144" s="444">
        <f>SUMIFS(Datos!$R:$R,Datos!$F:$F,$A144,Datos!$A:$A,$Q$1,Datos!$C:$C,U$1)</f>
        <v>0</v>
      </c>
      <c r="AI144" s="351"/>
      <c r="AJ144" s="102">
        <f>SUMIFS(Datos!$S:$S,Datos!$F:$F,$A144,Datos!$V:$V,AJ$1,Datos!$A:$A,$AN$1)</f>
        <v>0</v>
      </c>
      <c r="AK144" s="102">
        <f>SUMIFS(Datos!$S:$S,Datos!$F:$F,$A144,Datos!$V:$V,AK$1,Datos!$A:$A,$AN$1)</f>
        <v>0</v>
      </c>
      <c r="AL144" s="102">
        <f>SUMIFS(Datos!$S:$S,Datos!$F:$F,$A144,Datos!$V:$V,AL$1,Datos!$A:$A,$AN$1)</f>
        <v>0</v>
      </c>
      <c r="AM144" s="102">
        <f>SUMIFS(Datos!$S:$S,Datos!$F:$F,$A144,Datos!$V:$V,AM$1,Datos!$A:$A,$AN$1)</f>
        <v>0</v>
      </c>
      <c r="AN144" s="102">
        <f>SUMIFS(Datos!$S:$S,Datos!$A:$A,AN$1,Datos!$F:$F,$A144)</f>
        <v>0</v>
      </c>
      <c r="AO144" s="102">
        <f>SUMIFS(Datos!$S:$S,Datos!$F:$F,$A144,Datos!$C:$C,AO$1,Datos!$A:$A,$AN$1)</f>
        <v>0</v>
      </c>
      <c r="AP144" s="102">
        <f>SUMIFS(Datos!$S:$S,Datos!$F:$F,$A144,Datos!$C:$C,AP$1,Datos!$A:$A,$AN$1)</f>
        <v>0</v>
      </c>
      <c r="AQ144" s="102">
        <f>SUMIFS(Datos!$S:$S,Datos!$F:$F,$A144,Datos!$C:$C,AQ$1,Datos!$A:$A,$AN$1)</f>
        <v>0</v>
      </c>
      <c r="AR144" s="102">
        <f>SUMIFS(Datos!$S:$S,Datos!$F:$F,$A144,Datos!$C:$C,AR$1,Datos!$A:$A,$AN$1)</f>
        <v>0</v>
      </c>
      <c r="AT144" s="102">
        <f>SUMIFS(Datos!$M:$M,Datos!$A:$A,AN$1,Datos!$F:$F,$A144)</f>
        <v>0</v>
      </c>
      <c r="AU144" s="102">
        <f>SUMIFS(Datos!$R:$R,Datos!$A:$A,AN$1,Datos!$F:$F,$A144)</f>
        <v>0</v>
      </c>
      <c r="AW144" s="102">
        <f>SUMIFS(Datos!$M:$M,Datos!$F:$F,$A144,Datos!$A:$A,$AN$1,Datos!$C:$C,AO$1)</f>
        <v>0</v>
      </c>
      <c r="AX144" s="102">
        <f>SUMIFS(Datos!$M:$M,Datos!$F:$F,$A144,Datos!$A:$A,$AN$1,Datos!$C:$C,AP$1)</f>
        <v>0</v>
      </c>
      <c r="AY144" s="102">
        <f>SUMIFS(Datos!$M:$M,Datos!$F:$F,$A144,Datos!$A:$A,$AN$1,Datos!$C:$C,AQ$1)</f>
        <v>0</v>
      </c>
      <c r="AZ144" s="102">
        <f>SUMIFS(Datos!$M:$M,Datos!$F:$F,$A144,Datos!$A:$A,$AN$1,Datos!$C:$C,AR$1)</f>
        <v>0</v>
      </c>
      <c r="BA144" s="102"/>
      <c r="BB144" s="438">
        <f>SUMIFS(Datos!$R:$R,Datos!$F:$F,$A144,Datos!$A:$A,$AN$1,Datos!$C:$C,AO$1)</f>
        <v>0</v>
      </c>
      <c r="BC144" s="438">
        <f>SUMIFS(Datos!$R:$R,Datos!$F:$F,$A144,Datos!$A:$A,$AN$1,Datos!$C:$C,AP$1)</f>
        <v>0</v>
      </c>
      <c r="BD144" s="438">
        <f>SUMIFS(Datos!$R:$R,Datos!$F:$F,$A144,Datos!$A:$A,$AN$1,Datos!$C:$C,AQ$1)</f>
        <v>0</v>
      </c>
      <c r="BE144" s="438">
        <f>SUMIFS(Datos!$R:$R,Datos!$F:$F,$A144,Datos!$A:$A,$AN$1,Datos!$C:$C,AR$1)</f>
        <v>0</v>
      </c>
    </row>
    <row r="145" spans="1:57" x14ac:dyDescent="0.25">
      <c r="A145" s="36"/>
      <c r="B145" s="36"/>
      <c r="C145" s="36"/>
      <c r="D145" s="284"/>
      <c r="E145" s="36"/>
      <c r="F145" s="36"/>
      <c r="G145" s="408"/>
      <c r="H145" s="36"/>
      <c r="I145" s="36"/>
      <c r="J145" s="36"/>
      <c r="K145" s="36"/>
      <c r="M145" s="353">
        <f>SUMIFS(Datos!$S:$S,Datos!$F:$F,$A145,Datos!$V:$V,M$1,Datos!$A:$A,$Q$1)</f>
        <v>0</v>
      </c>
      <c r="N145" s="353">
        <f>SUMIFS(Datos!$S:$S,Datos!$F:$F,$A145,Datos!$V:$V,N$1,Datos!$A:$A,$Q$1)</f>
        <v>0</v>
      </c>
      <c r="O145" s="353">
        <f>SUMIFS(Datos!$S:$S,Datos!$F:$F,$A145,Datos!$V:$V,O$1,Datos!$A:$A,$Q$1)</f>
        <v>0</v>
      </c>
      <c r="P145" s="353">
        <f>SUMIFS(Datos!$S:$S,Datos!$F:$F,$A145,Datos!$V:$V,P$1,Datos!$A:$A,$Q$1)</f>
        <v>0</v>
      </c>
      <c r="Q145" s="353">
        <f>SUMIFS(Datos!$S:$S,Datos!$A:$A,Q$1,Datos!$F:$F,$A145)</f>
        <v>0</v>
      </c>
      <c r="R145" s="353">
        <f>SUMIFS(Datos!$S:$S,Datos!$F:$F,$A145,Datos!$C:$C,R$1,Datos!$A:$A,$Q$1)</f>
        <v>0</v>
      </c>
      <c r="S145" s="353">
        <f>SUMIFS(Datos!$S:$S,Datos!$F:$F,$A145,Datos!$C:$C,S$1,Datos!$A:$A,$Q$1)</f>
        <v>0</v>
      </c>
      <c r="T145" s="353">
        <f>SUMIFS(Datos!$S:$S,Datos!$F:$F,$A145,Datos!$C:$C,T$1,Datos!$A:$A,$Q$1)</f>
        <v>0</v>
      </c>
      <c r="U145" s="353">
        <f>SUMIFS(Datos!$S:$S,Datos!$F:$F,$A145,Datos!$C:$C,U$1,Datos!$A:$A,$Q$1)</f>
        <v>0</v>
      </c>
      <c r="V145" s="352"/>
      <c r="W145" s="353">
        <f>SUMIFS(Datos!M:M,Datos!A:A,Q$1,Datos!F:F,A145)</f>
        <v>0</v>
      </c>
      <c r="X145" s="444">
        <f>SUMIFS(Datos!R:R,Datos!A:A,Q$1,Datos!F:F,A145)</f>
        <v>0</v>
      </c>
      <c r="Y145" s="442"/>
      <c r="Z145" s="353">
        <f>SUMIFS(Datos!$M:$M,Datos!$F:$F,$A145,Datos!$A:$A,$Q$1,Datos!$C:$C,R$1)</f>
        <v>0</v>
      </c>
      <c r="AA145" s="353">
        <f>SUMIFS(Datos!$M:$M,Datos!$F:$F,$A145,Datos!$A:$A,$Q$1,Datos!$C:$C,S$1)</f>
        <v>0</v>
      </c>
      <c r="AB145" s="353">
        <f>SUMIFS(Datos!$M:$M,Datos!$F:$F,$A145,Datos!$A:$A,$Q$1,Datos!$C:$C,T$1)</f>
        <v>0</v>
      </c>
      <c r="AC145" s="353">
        <f>SUMIFS(Datos!$M:$M,Datos!$F:$F,$A145,Datos!$A:$A,$Q$1,Datos!$C:$C,U$1)</f>
        <v>0</v>
      </c>
      <c r="AD145" s="353"/>
      <c r="AE145" s="444">
        <f>SUMIFS(Datos!$R:$R,Datos!$F:$F,$A145,Datos!$A:$A,$Q$1,Datos!$C:$C,R$1)</f>
        <v>0</v>
      </c>
      <c r="AF145" s="444">
        <f>SUMIFS(Datos!$R:$R,Datos!$F:$F,$A145,Datos!$A:$A,$Q$1,Datos!$C:$C,S$1)</f>
        <v>0</v>
      </c>
      <c r="AG145" s="444">
        <f>SUMIFS(Datos!$R:$R,Datos!$F:$F,$A145,Datos!$A:$A,$Q$1,Datos!$C:$C,T$1)</f>
        <v>0</v>
      </c>
      <c r="AH145" s="444">
        <f>SUMIFS(Datos!$R:$R,Datos!$F:$F,$A145,Datos!$A:$A,$Q$1,Datos!$C:$C,U$1)</f>
        <v>0</v>
      </c>
      <c r="AI145" s="351"/>
      <c r="AJ145" s="102">
        <f>SUMIFS(Datos!$S:$S,Datos!$F:$F,$A145,Datos!$V:$V,AJ$1,Datos!$A:$A,$AN$1)</f>
        <v>0</v>
      </c>
      <c r="AK145" s="102">
        <f>SUMIFS(Datos!$S:$S,Datos!$F:$F,$A145,Datos!$V:$V,AK$1,Datos!$A:$A,$AN$1)</f>
        <v>0</v>
      </c>
      <c r="AL145" s="102">
        <f>SUMIFS(Datos!$S:$S,Datos!$F:$F,$A145,Datos!$V:$V,AL$1,Datos!$A:$A,$AN$1)</f>
        <v>0</v>
      </c>
      <c r="AM145" s="102">
        <f>SUMIFS(Datos!$S:$S,Datos!$F:$F,$A145,Datos!$V:$V,AM$1,Datos!$A:$A,$AN$1)</f>
        <v>0</v>
      </c>
      <c r="AN145" s="102">
        <f>SUMIFS(Datos!$S:$S,Datos!$A:$A,AN$1,Datos!$F:$F,$A145)</f>
        <v>0</v>
      </c>
      <c r="AO145" s="102">
        <f>SUMIFS(Datos!$S:$S,Datos!$F:$F,$A145,Datos!$C:$C,AO$1,Datos!$A:$A,$AN$1)</f>
        <v>0</v>
      </c>
      <c r="AP145" s="102">
        <f>SUMIFS(Datos!$S:$S,Datos!$F:$F,$A145,Datos!$C:$C,AP$1,Datos!$A:$A,$AN$1)</f>
        <v>0</v>
      </c>
      <c r="AQ145" s="102">
        <f>SUMIFS(Datos!$S:$S,Datos!$F:$F,$A145,Datos!$C:$C,AQ$1,Datos!$A:$A,$AN$1)</f>
        <v>0</v>
      </c>
      <c r="AR145" s="102">
        <f>SUMIFS(Datos!$S:$S,Datos!$F:$F,$A145,Datos!$C:$C,AR$1,Datos!$A:$A,$AN$1)</f>
        <v>0</v>
      </c>
      <c r="AT145" s="102">
        <f>SUMIFS(Datos!$M:$M,Datos!$A:$A,AN$1,Datos!$F:$F,$A145)</f>
        <v>0</v>
      </c>
      <c r="AU145" s="102">
        <f>SUMIFS(Datos!$R:$R,Datos!$A:$A,AN$1,Datos!$F:$F,$A145)</f>
        <v>0</v>
      </c>
      <c r="AW145" s="102">
        <f>SUMIFS(Datos!$M:$M,Datos!$F:$F,$A145,Datos!$A:$A,$AN$1,Datos!$C:$C,AO$1)</f>
        <v>0</v>
      </c>
      <c r="AX145" s="102">
        <f>SUMIFS(Datos!$M:$M,Datos!$F:$F,$A145,Datos!$A:$A,$AN$1,Datos!$C:$C,AP$1)</f>
        <v>0</v>
      </c>
      <c r="AY145" s="102">
        <f>SUMIFS(Datos!$M:$M,Datos!$F:$F,$A145,Datos!$A:$A,$AN$1,Datos!$C:$C,AQ$1)</f>
        <v>0</v>
      </c>
      <c r="AZ145" s="102">
        <f>SUMIFS(Datos!$M:$M,Datos!$F:$F,$A145,Datos!$A:$A,$AN$1,Datos!$C:$C,AR$1)</f>
        <v>0</v>
      </c>
      <c r="BA145" s="102"/>
      <c r="BB145" s="438">
        <f>SUMIFS(Datos!$R:$R,Datos!$F:$F,$A145,Datos!$A:$A,$AN$1,Datos!$C:$C,AO$1)</f>
        <v>0</v>
      </c>
      <c r="BC145" s="438">
        <f>SUMIFS(Datos!$R:$R,Datos!$F:$F,$A145,Datos!$A:$A,$AN$1,Datos!$C:$C,AP$1)</f>
        <v>0</v>
      </c>
      <c r="BD145" s="438">
        <f>SUMIFS(Datos!$R:$R,Datos!$F:$F,$A145,Datos!$A:$A,$AN$1,Datos!$C:$C,AQ$1)</f>
        <v>0</v>
      </c>
      <c r="BE145" s="438">
        <f>SUMIFS(Datos!$R:$R,Datos!$F:$F,$A145,Datos!$A:$A,$AN$1,Datos!$C:$C,AR$1)</f>
        <v>0</v>
      </c>
    </row>
    <row r="146" spans="1:57" x14ac:dyDescent="0.25">
      <c r="A146" s="36"/>
      <c r="B146" s="36"/>
      <c r="C146" s="36"/>
      <c r="D146" s="284"/>
      <c r="E146" s="36"/>
      <c r="F146" s="36"/>
      <c r="G146" s="408"/>
      <c r="H146" s="36"/>
      <c r="I146" s="36"/>
      <c r="J146" s="36"/>
      <c r="K146" s="36"/>
      <c r="M146" s="353">
        <f>SUMIFS(Datos!$S:$S,Datos!$F:$F,$A146,Datos!$V:$V,M$1,Datos!$A:$A,$Q$1)</f>
        <v>0</v>
      </c>
      <c r="N146" s="353">
        <f>SUMIFS(Datos!$S:$S,Datos!$F:$F,$A146,Datos!$V:$V,N$1,Datos!$A:$A,$Q$1)</f>
        <v>0</v>
      </c>
      <c r="O146" s="353">
        <f>SUMIFS(Datos!$S:$S,Datos!$F:$F,$A146,Datos!$V:$V,O$1,Datos!$A:$A,$Q$1)</f>
        <v>0</v>
      </c>
      <c r="P146" s="353">
        <f>SUMIFS(Datos!$S:$S,Datos!$F:$F,$A146,Datos!$V:$V,P$1,Datos!$A:$A,$Q$1)</f>
        <v>0</v>
      </c>
      <c r="Q146" s="353">
        <f>SUMIFS(Datos!$S:$S,Datos!$A:$A,Q$1,Datos!$F:$F,$A146)</f>
        <v>0</v>
      </c>
      <c r="R146" s="353">
        <f>SUMIFS(Datos!$S:$S,Datos!$F:$F,$A146,Datos!$C:$C,R$1,Datos!$A:$A,$Q$1)</f>
        <v>0</v>
      </c>
      <c r="S146" s="353">
        <f>SUMIFS(Datos!$S:$S,Datos!$F:$F,$A146,Datos!$C:$C,S$1,Datos!$A:$A,$Q$1)</f>
        <v>0</v>
      </c>
      <c r="T146" s="353">
        <f>SUMIFS(Datos!$S:$S,Datos!$F:$F,$A146,Datos!$C:$C,T$1,Datos!$A:$A,$Q$1)</f>
        <v>0</v>
      </c>
      <c r="U146" s="353">
        <f>SUMIFS(Datos!$S:$S,Datos!$F:$F,$A146,Datos!$C:$C,U$1,Datos!$A:$A,$Q$1)</f>
        <v>0</v>
      </c>
      <c r="V146" s="352"/>
      <c r="W146" s="353">
        <f>SUMIFS(Datos!M:M,Datos!A:A,Q$1,Datos!F:F,A146)</f>
        <v>0</v>
      </c>
      <c r="X146" s="444">
        <f>SUMIFS(Datos!R:R,Datos!A:A,Q$1,Datos!F:F,A146)</f>
        <v>0</v>
      </c>
      <c r="Y146" s="442"/>
      <c r="Z146" s="353">
        <f>SUMIFS(Datos!$M:$M,Datos!$F:$F,$A146,Datos!$A:$A,$Q$1,Datos!$C:$C,R$1)</f>
        <v>0</v>
      </c>
      <c r="AA146" s="353">
        <f>SUMIFS(Datos!$M:$M,Datos!$F:$F,$A146,Datos!$A:$A,$Q$1,Datos!$C:$C,S$1)</f>
        <v>0</v>
      </c>
      <c r="AB146" s="353">
        <f>SUMIFS(Datos!$M:$M,Datos!$F:$F,$A146,Datos!$A:$A,$Q$1,Datos!$C:$C,T$1)</f>
        <v>0</v>
      </c>
      <c r="AC146" s="353">
        <f>SUMIFS(Datos!$M:$M,Datos!$F:$F,$A146,Datos!$A:$A,$Q$1,Datos!$C:$C,U$1)</f>
        <v>0</v>
      </c>
      <c r="AD146" s="353"/>
      <c r="AE146" s="444">
        <f>SUMIFS(Datos!$R:$R,Datos!$F:$F,$A146,Datos!$A:$A,$Q$1,Datos!$C:$C,R$1)</f>
        <v>0</v>
      </c>
      <c r="AF146" s="444">
        <f>SUMIFS(Datos!$R:$R,Datos!$F:$F,$A146,Datos!$A:$A,$Q$1,Datos!$C:$C,S$1)</f>
        <v>0</v>
      </c>
      <c r="AG146" s="444">
        <f>SUMIFS(Datos!$R:$R,Datos!$F:$F,$A146,Datos!$A:$A,$Q$1,Datos!$C:$C,T$1)</f>
        <v>0</v>
      </c>
      <c r="AH146" s="444">
        <f>SUMIFS(Datos!$R:$R,Datos!$F:$F,$A146,Datos!$A:$A,$Q$1,Datos!$C:$C,U$1)</f>
        <v>0</v>
      </c>
      <c r="AI146" s="351"/>
      <c r="AJ146" s="102">
        <f>SUMIFS(Datos!$S:$S,Datos!$F:$F,$A146,Datos!$V:$V,AJ$1,Datos!$A:$A,$AN$1)</f>
        <v>0</v>
      </c>
      <c r="AK146" s="102">
        <f>SUMIFS(Datos!$S:$S,Datos!$F:$F,$A146,Datos!$V:$V,AK$1,Datos!$A:$A,$AN$1)</f>
        <v>0</v>
      </c>
      <c r="AL146" s="102">
        <f>SUMIFS(Datos!$S:$S,Datos!$F:$F,$A146,Datos!$V:$V,AL$1,Datos!$A:$A,$AN$1)</f>
        <v>0</v>
      </c>
      <c r="AM146" s="102">
        <f>SUMIFS(Datos!$S:$S,Datos!$F:$F,$A146,Datos!$V:$V,AM$1,Datos!$A:$A,$AN$1)</f>
        <v>0</v>
      </c>
      <c r="AN146" s="102">
        <f>SUMIFS(Datos!$S:$S,Datos!$A:$A,AN$1,Datos!$F:$F,$A146)</f>
        <v>0</v>
      </c>
      <c r="AO146" s="102">
        <f>SUMIFS(Datos!$S:$S,Datos!$F:$F,$A146,Datos!$C:$C,AO$1,Datos!$A:$A,$AN$1)</f>
        <v>0</v>
      </c>
      <c r="AP146" s="102">
        <f>SUMIFS(Datos!$S:$S,Datos!$F:$F,$A146,Datos!$C:$C,AP$1,Datos!$A:$A,$AN$1)</f>
        <v>0</v>
      </c>
      <c r="AQ146" s="102">
        <f>SUMIFS(Datos!$S:$S,Datos!$F:$F,$A146,Datos!$C:$C,AQ$1,Datos!$A:$A,$AN$1)</f>
        <v>0</v>
      </c>
      <c r="AR146" s="102">
        <f>SUMIFS(Datos!$S:$S,Datos!$F:$F,$A146,Datos!$C:$C,AR$1,Datos!$A:$A,$AN$1)</f>
        <v>0</v>
      </c>
      <c r="AT146" s="102">
        <f>SUMIFS(Datos!$M:$M,Datos!$A:$A,AN$1,Datos!$F:$F,$A146)</f>
        <v>0</v>
      </c>
      <c r="AU146" s="102">
        <f>SUMIFS(Datos!$R:$R,Datos!$A:$A,AN$1,Datos!$F:$F,$A146)</f>
        <v>0</v>
      </c>
      <c r="AW146" s="102">
        <f>SUMIFS(Datos!$M:$M,Datos!$F:$F,$A146,Datos!$A:$A,$AN$1,Datos!$C:$C,AO$1)</f>
        <v>0</v>
      </c>
      <c r="AX146" s="102">
        <f>SUMIFS(Datos!$M:$M,Datos!$F:$F,$A146,Datos!$A:$A,$AN$1,Datos!$C:$C,AP$1)</f>
        <v>0</v>
      </c>
      <c r="AY146" s="102">
        <f>SUMIFS(Datos!$M:$M,Datos!$F:$F,$A146,Datos!$A:$A,$AN$1,Datos!$C:$C,AQ$1)</f>
        <v>0</v>
      </c>
      <c r="AZ146" s="102">
        <f>SUMIFS(Datos!$M:$M,Datos!$F:$F,$A146,Datos!$A:$A,$AN$1,Datos!$C:$C,AR$1)</f>
        <v>0</v>
      </c>
      <c r="BA146" s="102"/>
      <c r="BB146" s="438">
        <f>SUMIFS(Datos!$R:$R,Datos!$F:$F,$A146,Datos!$A:$A,$AN$1,Datos!$C:$C,AO$1)</f>
        <v>0</v>
      </c>
      <c r="BC146" s="438">
        <f>SUMIFS(Datos!$R:$R,Datos!$F:$F,$A146,Datos!$A:$A,$AN$1,Datos!$C:$C,AP$1)</f>
        <v>0</v>
      </c>
      <c r="BD146" s="438">
        <f>SUMIFS(Datos!$R:$R,Datos!$F:$F,$A146,Datos!$A:$A,$AN$1,Datos!$C:$C,AQ$1)</f>
        <v>0</v>
      </c>
      <c r="BE146" s="438">
        <f>SUMIFS(Datos!$R:$R,Datos!$F:$F,$A146,Datos!$A:$A,$AN$1,Datos!$C:$C,AR$1)</f>
        <v>0</v>
      </c>
    </row>
    <row r="147" spans="1:57" x14ac:dyDescent="0.25">
      <c r="A147" s="36"/>
      <c r="B147" s="36"/>
      <c r="C147" s="36"/>
      <c r="D147" s="284"/>
      <c r="E147" s="36"/>
      <c r="F147" s="36"/>
      <c r="G147" s="408"/>
      <c r="H147" s="36"/>
      <c r="I147" s="36"/>
      <c r="J147" s="36"/>
      <c r="K147" s="36"/>
      <c r="M147" s="353">
        <f>SUMIFS(Datos!$S:$S,Datos!$F:$F,$A147,Datos!$V:$V,M$1,Datos!$A:$A,$Q$1)</f>
        <v>0</v>
      </c>
      <c r="N147" s="353">
        <f>SUMIFS(Datos!$S:$S,Datos!$F:$F,$A147,Datos!$V:$V,N$1,Datos!$A:$A,$Q$1)</f>
        <v>0</v>
      </c>
      <c r="O147" s="353">
        <f>SUMIFS(Datos!$S:$S,Datos!$F:$F,$A147,Datos!$V:$V,O$1,Datos!$A:$A,$Q$1)</f>
        <v>0</v>
      </c>
      <c r="P147" s="353">
        <f>SUMIFS(Datos!$S:$S,Datos!$F:$F,$A147,Datos!$V:$V,P$1,Datos!$A:$A,$Q$1)</f>
        <v>0</v>
      </c>
      <c r="Q147" s="353">
        <f>SUMIFS(Datos!$S:$S,Datos!$A:$A,Q$1,Datos!$F:$F,$A147)</f>
        <v>0</v>
      </c>
      <c r="R147" s="353">
        <f>SUMIFS(Datos!$S:$S,Datos!$F:$F,$A147,Datos!$C:$C,R$1,Datos!$A:$A,$Q$1)</f>
        <v>0</v>
      </c>
      <c r="S147" s="353">
        <f>SUMIFS(Datos!$S:$S,Datos!$F:$F,$A147,Datos!$C:$C,S$1,Datos!$A:$A,$Q$1)</f>
        <v>0</v>
      </c>
      <c r="T147" s="353">
        <f>SUMIFS(Datos!$S:$S,Datos!$F:$F,$A147,Datos!$C:$C,T$1,Datos!$A:$A,$Q$1)</f>
        <v>0</v>
      </c>
      <c r="U147" s="353">
        <f>SUMIFS(Datos!$S:$S,Datos!$F:$F,$A147,Datos!$C:$C,U$1,Datos!$A:$A,$Q$1)</f>
        <v>0</v>
      </c>
      <c r="V147" s="352"/>
      <c r="W147" s="353">
        <f>SUMIFS(Datos!M:M,Datos!A:A,Q$1,Datos!F:F,A147)</f>
        <v>0</v>
      </c>
      <c r="X147" s="444">
        <f>SUMIFS(Datos!R:R,Datos!A:A,Q$1,Datos!F:F,A147)</f>
        <v>0</v>
      </c>
      <c r="Y147" s="442"/>
      <c r="Z147" s="353">
        <f>SUMIFS(Datos!$M:$M,Datos!$F:$F,$A147,Datos!$A:$A,$Q$1,Datos!$C:$C,R$1)</f>
        <v>0</v>
      </c>
      <c r="AA147" s="353">
        <f>SUMIFS(Datos!$M:$M,Datos!$F:$F,$A147,Datos!$A:$A,$Q$1,Datos!$C:$C,S$1)</f>
        <v>0</v>
      </c>
      <c r="AB147" s="353">
        <f>SUMIFS(Datos!$M:$M,Datos!$F:$F,$A147,Datos!$A:$A,$Q$1,Datos!$C:$C,T$1)</f>
        <v>0</v>
      </c>
      <c r="AC147" s="353">
        <f>SUMIFS(Datos!$M:$M,Datos!$F:$F,$A147,Datos!$A:$A,$Q$1,Datos!$C:$C,U$1)</f>
        <v>0</v>
      </c>
      <c r="AD147" s="353"/>
      <c r="AE147" s="444">
        <f>SUMIFS(Datos!$R:$R,Datos!$F:$F,$A147,Datos!$A:$A,$Q$1,Datos!$C:$C,R$1)</f>
        <v>0</v>
      </c>
      <c r="AF147" s="444">
        <f>SUMIFS(Datos!$R:$R,Datos!$F:$F,$A147,Datos!$A:$A,$Q$1,Datos!$C:$C,S$1)</f>
        <v>0</v>
      </c>
      <c r="AG147" s="444">
        <f>SUMIFS(Datos!$R:$R,Datos!$F:$F,$A147,Datos!$A:$A,$Q$1,Datos!$C:$C,T$1)</f>
        <v>0</v>
      </c>
      <c r="AH147" s="444">
        <f>SUMIFS(Datos!$R:$R,Datos!$F:$F,$A147,Datos!$A:$A,$Q$1,Datos!$C:$C,U$1)</f>
        <v>0</v>
      </c>
      <c r="AI147" s="351"/>
      <c r="AJ147" s="102">
        <f>SUMIFS(Datos!$S:$S,Datos!$F:$F,$A147,Datos!$V:$V,AJ$1,Datos!$A:$A,$AN$1)</f>
        <v>0</v>
      </c>
      <c r="AK147" s="102">
        <f>SUMIFS(Datos!$S:$S,Datos!$F:$F,$A147,Datos!$V:$V,AK$1,Datos!$A:$A,$AN$1)</f>
        <v>0</v>
      </c>
      <c r="AL147" s="102">
        <f>SUMIFS(Datos!$S:$S,Datos!$F:$F,$A147,Datos!$V:$V,AL$1,Datos!$A:$A,$AN$1)</f>
        <v>0</v>
      </c>
      <c r="AM147" s="102">
        <f>SUMIFS(Datos!$S:$S,Datos!$F:$F,$A147,Datos!$V:$V,AM$1,Datos!$A:$A,$AN$1)</f>
        <v>0</v>
      </c>
      <c r="AN147" s="102">
        <f>SUMIFS(Datos!$S:$S,Datos!$A:$A,AN$1,Datos!$F:$F,$A147)</f>
        <v>0</v>
      </c>
      <c r="AO147" s="102">
        <f>SUMIFS(Datos!$S:$S,Datos!$F:$F,$A147,Datos!$C:$C,AO$1,Datos!$A:$A,$AN$1)</f>
        <v>0</v>
      </c>
      <c r="AP147" s="102">
        <f>SUMIFS(Datos!$S:$S,Datos!$F:$F,$A147,Datos!$C:$C,AP$1,Datos!$A:$A,$AN$1)</f>
        <v>0</v>
      </c>
      <c r="AQ147" s="102">
        <f>SUMIFS(Datos!$S:$S,Datos!$F:$F,$A147,Datos!$C:$C,AQ$1,Datos!$A:$A,$AN$1)</f>
        <v>0</v>
      </c>
      <c r="AR147" s="102">
        <f>SUMIFS(Datos!$S:$S,Datos!$F:$F,$A147,Datos!$C:$C,AR$1,Datos!$A:$A,$AN$1)</f>
        <v>0</v>
      </c>
      <c r="AT147" s="102">
        <f>SUMIFS(Datos!$M:$M,Datos!$A:$A,AN$1,Datos!$F:$F,$A147)</f>
        <v>0</v>
      </c>
      <c r="AU147" s="102">
        <f>SUMIFS(Datos!$R:$R,Datos!$A:$A,AN$1,Datos!$F:$F,$A147)</f>
        <v>0</v>
      </c>
      <c r="AW147" s="102">
        <f>SUMIFS(Datos!$M:$M,Datos!$F:$F,$A147,Datos!$A:$A,$AN$1,Datos!$C:$C,AO$1)</f>
        <v>0</v>
      </c>
      <c r="AX147" s="102">
        <f>SUMIFS(Datos!$M:$M,Datos!$F:$F,$A147,Datos!$A:$A,$AN$1,Datos!$C:$C,AP$1)</f>
        <v>0</v>
      </c>
      <c r="AY147" s="102">
        <f>SUMIFS(Datos!$M:$M,Datos!$F:$F,$A147,Datos!$A:$A,$AN$1,Datos!$C:$C,AQ$1)</f>
        <v>0</v>
      </c>
      <c r="AZ147" s="102">
        <f>SUMIFS(Datos!$M:$M,Datos!$F:$F,$A147,Datos!$A:$A,$AN$1,Datos!$C:$C,AR$1)</f>
        <v>0</v>
      </c>
      <c r="BA147" s="102"/>
      <c r="BB147" s="438">
        <f>SUMIFS(Datos!$R:$R,Datos!$F:$F,$A147,Datos!$A:$A,$AN$1,Datos!$C:$C,AO$1)</f>
        <v>0</v>
      </c>
      <c r="BC147" s="438">
        <f>SUMIFS(Datos!$R:$R,Datos!$F:$F,$A147,Datos!$A:$A,$AN$1,Datos!$C:$C,AP$1)</f>
        <v>0</v>
      </c>
      <c r="BD147" s="438">
        <f>SUMIFS(Datos!$R:$R,Datos!$F:$F,$A147,Datos!$A:$A,$AN$1,Datos!$C:$C,AQ$1)</f>
        <v>0</v>
      </c>
      <c r="BE147" s="438">
        <f>SUMIFS(Datos!$R:$R,Datos!$F:$F,$A147,Datos!$A:$A,$AN$1,Datos!$C:$C,AR$1)</f>
        <v>0</v>
      </c>
    </row>
    <row r="148" spans="1:57" x14ac:dyDescent="0.25">
      <c r="A148" s="36"/>
      <c r="B148" s="36"/>
      <c r="C148" s="36"/>
      <c r="D148" s="284"/>
      <c r="E148" s="36"/>
      <c r="F148" s="36"/>
      <c r="G148" s="408"/>
      <c r="H148" s="36"/>
      <c r="I148" s="36"/>
      <c r="J148" s="36"/>
      <c r="K148" s="36"/>
      <c r="M148" s="353">
        <f>SUMIFS(Datos!$S:$S,Datos!$F:$F,$A148,Datos!$V:$V,M$1,Datos!$A:$A,$Q$1)</f>
        <v>0</v>
      </c>
      <c r="N148" s="353">
        <f>SUMIFS(Datos!$S:$S,Datos!$F:$F,$A148,Datos!$V:$V,N$1,Datos!$A:$A,$Q$1)</f>
        <v>0</v>
      </c>
      <c r="O148" s="353">
        <f>SUMIFS(Datos!$S:$S,Datos!$F:$F,$A148,Datos!$V:$V,O$1,Datos!$A:$A,$Q$1)</f>
        <v>0</v>
      </c>
      <c r="P148" s="353">
        <f>SUMIFS(Datos!$S:$S,Datos!$F:$F,$A148,Datos!$V:$V,P$1,Datos!$A:$A,$Q$1)</f>
        <v>0</v>
      </c>
      <c r="Q148" s="353">
        <f>SUMIFS(Datos!$S:$S,Datos!$A:$A,Q$1,Datos!$F:$F,$A148)</f>
        <v>0</v>
      </c>
      <c r="R148" s="353">
        <f>SUMIFS(Datos!$S:$S,Datos!$F:$F,$A148,Datos!$C:$C,R$1,Datos!$A:$A,$Q$1)</f>
        <v>0</v>
      </c>
      <c r="S148" s="353">
        <f>SUMIFS(Datos!$S:$S,Datos!$F:$F,$A148,Datos!$C:$C,S$1,Datos!$A:$A,$Q$1)</f>
        <v>0</v>
      </c>
      <c r="T148" s="353">
        <f>SUMIFS(Datos!$S:$S,Datos!$F:$F,$A148,Datos!$C:$C,T$1,Datos!$A:$A,$Q$1)</f>
        <v>0</v>
      </c>
      <c r="U148" s="353">
        <f>SUMIFS(Datos!$S:$S,Datos!$F:$F,$A148,Datos!$C:$C,U$1,Datos!$A:$A,$Q$1)</f>
        <v>0</v>
      </c>
      <c r="V148" s="352"/>
      <c r="W148" s="353">
        <f>SUMIFS(Datos!M:M,Datos!A:A,Q$1,Datos!F:F,A148)</f>
        <v>0</v>
      </c>
      <c r="X148" s="444">
        <f>SUMIFS(Datos!R:R,Datos!A:A,Q$1,Datos!F:F,A148)</f>
        <v>0</v>
      </c>
      <c r="Y148" s="442"/>
      <c r="Z148" s="353">
        <f>SUMIFS(Datos!$M:$M,Datos!$F:$F,$A148,Datos!$A:$A,$Q$1,Datos!$C:$C,R$1)</f>
        <v>0</v>
      </c>
      <c r="AA148" s="353">
        <f>SUMIFS(Datos!$M:$M,Datos!$F:$F,$A148,Datos!$A:$A,$Q$1,Datos!$C:$C,S$1)</f>
        <v>0</v>
      </c>
      <c r="AB148" s="353">
        <f>SUMIFS(Datos!$M:$M,Datos!$F:$F,$A148,Datos!$A:$A,$Q$1,Datos!$C:$C,T$1)</f>
        <v>0</v>
      </c>
      <c r="AC148" s="353">
        <f>SUMIFS(Datos!$M:$M,Datos!$F:$F,$A148,Datos!$A:$A,$Q$1,Datos!$C:$C,U$1)</f>
        <v>0</v>
      </c>
      <c r="AD148" s="353"/>
      <c r="AE148" s="444">
        <f>SUMIFS(Datos!$R:$R,Datos!$F:$F,$A148,Datos!$A:$A,$Q$1,Datos!$C:$C,R$1)</f>
        <v>0</v>
      </c>
      <c r="AF148" s="444">
        <f>SUMIFS(Datos!$R:$R,Datos!$F:$F,$A148,Datos!$A:$A,$Q$1,Datos!$C:$C,S$1)</f>
        <v>0</v>
      </c>
      <c r="AG148" s="444">
        <f>SUMIFS(Datos!$R:$R,Datos!$F:$F,$A148,Datos!$A:$A,$Q$1,Datos!$C:$C,T$1)</f>
        <v>0</v>
      </c>
      <c r="AH148" s="444">
        <f>SUMIFS(Datos!$R:$R,Datos!$F:$F,$A148,Datos!$A:$A,$Q$1,Datos!$C:$C,U$1)</f>
        <v>0</v>
      </c>
      <c r="AI148" s="351"/>
      <c r="AJ148" s="102">
        <f>SUMIFS(Datos!$S:$S,Datos!$F:$F,$A148,Datos!$V:$V,AJ$1,Datos!$A:$A,$AN$1)</f>
        <v>0</v>
      </c>
      <c r="AK148" s="102">
        <f>SUMIFS(Datos!$S:$S,Datos!$F:$F,$A148,Datos!$V:$V,AK$1,Datos!$A:$A,$AN$1)</f>
        <v>0</v>
      </c>
      <c r="AL148" s="102">
        <f>SUMIFS(Datos!$S:$S,Datos!$F:$F,$A148,Datos!$V:$V,AL$1,Datos!$A:$A,$AN$1)</f>
        <v>0</v>
      </c>
      <c r="AM148" s="102">
        <f>SUMIFS(Datos!$S:$S,Datos!$F:$F,$A148,Datos!$V:$V,AM$1,Datos!$A:$A,$AN$1)</f>
        <v>0</v>
      </c>
      <c r="AN148" s="102">
        <f>SUMIFS(Datos!$S:$S,Datos!$A:$A,AN$1,Datos!$F:$F,$A148)</f>
        <v>0</v>
      </c>
      <c r="AO148" s="102">
        <f>SUMIFS(Datos!$S:$S,Datos!$F:$F,$A148,Datos!$C:$C,AO$1,Datos!$A:$A,$AN$1)</f>
        <v>0</v>
      </c>
      <c r="AP148" s="102">
        <f>SUMIFS(Datos!$S:$S,Datos!$F:$F,$A148,Datos!$C:$C,AP$1,Datos!$A:$A,$AN$1)</f>
        <v>0</v>
      </c>
      <c r="AQ148" s="102">
        <f>SUMIFS(Datos!$S:$S,Datos!$F:$F,$A148,Datos!$C:$C,AQ$1,Datos!$A:$A,$AN$1)</f>
        <v>0</v>
      </c>
      <c r="AR148" s="102">
        <f>SUMIFS(Datos!$S:$S,Datos!$F:$F,$A148,Datos!$C:$C,AR$1,Datos!$A:$A,$AN$1)</f>
        <v>0</v>
      </c>
      <c r="AT148" s="102">
        <f>SUMIFS(Datos!$M:$M,Datos!$A:$A,AN$1,Datos!$F:$F,$A148)</f>
        <v>0</v>
      </c>
      <c r="AU148" s="102">
        <f>SUMIFS(Datos!$R:$R,Datos!$A:$A,AN$1,Datos!$F:$F,$A148)</f>
        <v>0</v>
      </c>
      <c r="AW148" s="102">
        <f>SUMIFS(Datos!$M:$M,Datos!$F:$F,$A148,Datos!$A:$A,$AN$1,Datos!$C:$C,AO$1)</f>
        <v>0</v>
      </c>
      <c r="AX148" s="102">
        <f>SUMIFS(Datos!$M:$M,Datos!$F:$F,$A148,Datos!$A:$A,$AN$1,Datos!$C:$C,AP$1)</f>
        <v>0</v>
      </c>
      <c r="AY148" s="102">
        <f>SUMIFS(Datos!$M:$M,Datos!$F:$F,$A148,Datos!$A:$A,$AN$1,Datos!$C:$C,AQ$1)</f>
        <v>0</v>
      </c>
      <c r="AZ148" s="102">
        <f>SUMIFS(Datos!$M:$M,Datos!$F:$F,$A148,Datos!$A:$A,$AN$1,Datos!$C:$C,AR$1)</f>
        <v>0</v>
      </c>
      <c r="BA148" s="102"/>
      <c r="BB148" s="438">
        <f>SUMIFS(Datos!$R:$R,Datos!$F:$F,$A148,Datos!$A:$A,$AN$1,Datos!$C:$C,AO$1)</f>
        <v>0</v>
      </c>
      <c r="BC148" s="438">
        <f>SUMIFS(Datos!$R:$R,Datos!$F:$F,$A148,Datos!$A:$A,$AN$1,Datos!$C:$C,AP$1)</f>
        <v>0</v>
      </c>
      <c r="BD148" s="438">
        <f>SUMIFS(Datos!$R:$R,Datos!$F:$F,$A148,Datos!$A:$A,$AN$1,Datos!$C:$C,AQ$1)</f>
        <v>0</v>
      </c>
      <c r="BE148" s="438">
        <f>SUMIFS(Datos!$R:$R,Datos!$F:$F,$A148,Datos!$A:$A,$AN$1,Datos!$C:$C,AR$1)</f>
        <v>0</v>
      </c>
    </row>
    <row r="149" spans="1:57" x14ac:dyDescent="0.25">
      <c r="A149" s="36"/>
      <c r="B149" s="36"/>
      <c r="C149" s="36"/>
      <c r="D149" s="284"/>
      <c r="E149" s="36"/>
      <c r="F149" s="36"/>
      <c r="G149" s="408"/>
      <c r="H149" s="36"/>
      <c r="I149" s="36"/>
      <c r="J149" s="36"/>
      <c r="K149" s="36"/>
      <c r="M149" s="353">
        <f>SUMIFS(Datos!$S:$S,Datos!$F:$F,$A149,Datos!$V:$V,M$1,Datos!$A:$A,$Q$1)</f>
        <v>0</v>
      </c>
      <c r="N149" s="353">
        <f>SUMIFS(Datos!$S:$S,Datos!$F:$F,$A149,Datos!$V:$V,N$1,Datos!$A:$A,$Q$1)</f>
        <v>0</v>
      </c>
      <c r="O149" s="353">
        <f>SUMIFS(Datos!$S:$S,Datos!$F:$F,$A149,Datos!$V:$V,O$1,Datos!$A:$A,$Q$1)</f>
        <v>0</v>
      </c>
      <c r="P149" s="353">
        <f>SUMIFS(Datos!$S:$S,Datos!$F:$F,$A149,Datos!$V:$V,P$1,Datos!$A:$A,$Q$1)</f>
        <v>0</v>
      </c>
      <c r="Q149" s="353">
        <f>SUMIFS(Datos!$S:$S,Datos!$A:$A,Q$1,Datos!$F:$F,$A149)</f>
        <v>0</v>
      </c>
      <c r="R149" s="353">
        <f>SUMIFS(Datos!$S:$S,Datos!$F:$F,$A149,Datos!$C:$C,R$1,Datos!$A:$A,$Q$1)</f>
        <v>0</v>
      </c>
      <c r="S149" s="353">
        <f>SUMIFS(Datos!$S:$S,Datos!$F:$F,$A149,Datos!$C:$C,S$1,Datos!$A:$A,$Q$1)</f>
        <v>0</v>
      </c>
      <c r="T149" s="353">
        <f>SUMIFS(Datos!$S:$S,Datos!$F:$F,$A149,Datos!$C:$C,T$1,Datos!$A:$A,$Q$1)</f>
        <v>0</v>
      </c>
      <c r="U149" s="353">
        <f>SUMIFS(Datos!$S:$S,Datos!$F:$F,$A149,Datos!$C:$C,U$1,Datos!$A:$A,$Q$1)</f>
        <v>0</v>
      </c>
      <c r="V149" s="352"/>
      <c r="W149" s="353">
        <f>SUMIFS(Datos!M:M,Datos!A:A,Q$1,Datos!F:F,A149)</f>
        <v>0</v>
      </c>
      <c r="X149" s="444">
        <f>SUMIFS(Datos!R:R,Datos!A:A,Q$1,Datos!F:F,A149)</f>
        <v>0</v>
      </c>
      <c r="Y149" s="442"/>
      <c r="Z149" s="353">
        <f>SUMIFS(Datos!$M:$M,Datos!$F:$F,$A149,Datos!$A:$A,$Q$1,Datos!$C:$C,R$1)</f>
        <v>0</v>
      </c>
      <c r="AA149" s="353">
        <f>SUMIFS(Datos!$M:$M,Datos!$F:$F,$A149,Datos!$A:$A,$Q$1,Datos!$C:$C,S$1)</f>
        <v>0</v>
      </c>
      <c r="AB149" s="353">
        <f>SUMIFS(Datos!$M:$M,Datos!$F:$F,$A149,Datos!$A:$A,$Q$1,Datos!$C:$C,T$1)</f>
        <v>0</v>
      </c>
      <c r="AC149" s="353">
        <f>SUMIFS(Datos!$M:$M,Datos!$F:$F,$A149,Datos!$A:$A,$Q$1,Datos!$C:$C,U$1)</f>
        <v>0</v>
      </c>
      <c r="AD149" s="353"/>
      <c r="AE149" s="444">
        <f>SUMIFS(Datos!$R:$R,Datos!$F:$F,$A149,Datos!$A:$A,$Q$1,Datos!$C:$C,R$1)</f>
        <v>0</v>
      </c>
      <c r="AF149" s="444">
        <f>SUMIFS(Datos!$R:$R,Datos!$F:$F,$A149,Datos!$A:$A,$Q$1,Datos!$C:$C,S$1)</f>
        <v>0</v>
      </c>
      <c r="AG149" s="444">
        <f>SUMIFS(Datos!$R:$R,Datos!$F:$F,$A149,Datos!$A:$A,$Q$1,Datos!$C:$C,T$1)</f>
        <v>0</v>
      </c>
      <c r="AH149" s="444">
        <f>SUMIFS(Datos!$R:$R,Datos!$F:$F,$A149,Datos!$A:$A,$Q$1,Datos!$C:$C,U$1)</f>
        <v>0</v>
      </c>
      <c r="AI149" s="351"/>
      <c r="AJ149" s="102">
        <f>SUMIFS(Datos!$S:$S,Datos!$F:$F,$A149,Datos!$V:$V,AJ$1,Datos!$A:$A,$AN$1)</f>
        <v>0</v>
      </c>
      <c r="AK149" s="102">
        <f>SUMIFS(Datos!$S:$S,Datos!$F:$F,$A149,Datos!$V:$V,AK$1,Datos!$A:$A,$AN$1)</f>
        <v>0</v>
      </c>
      <c r="AL149" s="102">
        <f>SUMIFS(Datos!$S:$S,Datos!$F:$F,$A149,Datos!$V:$V,AL$1,Datos!$A:$A,$AN$1)</f>
        <v>0</v>
      </c>
      <c r="AM149" s="102">
        <f>SUMIFS(Datos!$S:$S,Datos!$F:$F,$A149,Datos!$V:$V,AM$1,Datos!$A:$A,$AN$1)</f>
        <v>0</v>
      </c>
      <c r="AN149" s="102">
        <f>SUMIFS(Datos!$S:$S,Datos!$A:$A,AN$1,Datos!$F:$F,$A149)</f>
        <v>0</v>
      </c>
      <c r="AO149" s="102">
        <f>SUMIFS(Datos!$S:$S,Datos!$F:$F,$A149,Datos!$C:$C,AO$1,Datos!$A:$A,$AN$1)</f>
        <v>0</v>
      </c>
      <c r="AP149" s="102">
        <f>SUMIFS(Datos!$S:$S,Datos!$F:$F,$A149,Datos!$C:$C,AP$1,Datos!$A:$A,$AN$1)</f>
        <v>0</v>
      </c>
      <c r="AQ149" s="102">
        <f>SUMIFS(Datos!$S:$S,Datos!$F:$F,$A149,Datos!$C:$C,AQ$1,Datos!$A:$A,$AN$1)</f>
        <v>0</v>
      </c>
      <c r="AR149" s="102">
        <f>SUMIFS(Datos!$S:$S,Datos!$F:$F,$A149,Datos!$C:$C,AR$1,Datos!$A:$A,$AN$1)</f>
        <v>0</v>
      </c>
      <c r="AT149" s="102">
        <f>SUMIFS(Datos!$M:$M,Datos!$A:$A,AN$1,Datos!$F:$F,$A149)</f>
        <v>0</v>
      </c>
      <c r="AU149" s="102">
        <f>SUMIFS(Datos!$R:$R,Datos!$A:$A,AN$1,Datos!$F:$F,$A149)</f>
        <v>0</v>
      </c>
      <c r="AW149" s="102">
        <f>SUMIFS(Datos!$M:$M,Datos!$F:$F,$A149,Datos!$A:$A,$AN$1,Datos!$C:$C,AO$1)</f>
        <v>0</v>
      </c>
      <c r="AX149" s="102">
        <f>SUMIFS(Datos!$M:$M,Datos!$F:$F,$A149,Datos!$A:$A,$AN$1,Datos!$C:$C,AP$1)</f>
        <v>0</v>
      </c>
      <c r="AY149" s="102">
        <f>SUMIFS(Datos!$M:$M,Datos!$F:$F,$A149,Datos!$A:$A,$AN$1,Datos!$C:$C,AQ$1)</f>
        <v>0</v>
      </c>
      <c r="AZ149" s="102">
        <f>SUMIFS(Datos!$M:$M,Datos!$F:$F,$A149,Datos!$A:$A,$AN$1,Datos!$C:$C,AR$1)</f>
        <v>0</v>
      </c>
      <c r="BA149" s="102"/>
      <c r="BB149" s="438">
        <f>SUMIFS(Datos!$R:$R,Datos!$F:$F,$A149,Datos!$A:$A,$AN$1,Datos!$C:$C,AO$1)</f>
        <v>0</v>
      </c>
      <c r="BC149" s="438">
        <f>SUMIFS(Datos!$R:$R,Datos!$F:$F,$A149,Datos!$A:$A,$AN$1,Datos!$C:$C,AP$1)</f>
        <v>0</v>
      </c>
      <c r="BD149" s="438">
        <f>SUMIFS(Datos!$R:$R,Datos!$F:$F,$A149,Datos!$A:$A,$AN$1,Datos!$C:$C,AQ$1)</f>
        <v>0</v>
      </c>
      <c r="BE149" s="438">
        <f>SUMIFS(Datos!$R:$R,Datos!$F:$F,$A149,Datos!$A:$A,$AN$1,Datos!$C:$C,AR$1)</f>
        <v>0</v>
      </c>
    </row>
    <row r="150" spans="1:57" x14ac:dyDescent="0.25">
      <c r="A150" s="36"/>
      <c r="B150" s="36"/>
      <c r="C150" s="36"/>
      <c r="D150" s="284"/>
      <c r="E150" s="36"/>
      <c r="F150" s="36"/>
      <c r="G150" s="408"/>
      <c r="H150" s="36"/>
      <c r="I150" s="36"/>
      <c r="J150" s="36"/>
      <c r="K150" s="36"/>
      <c r="M150" s="353">
        <f>SUMIFS(Datos!$S:$S,Datos!$F:$F,$A150,Datos!$V:$V,M$1,Datos!$A:$A,$Q$1)</f>
        <v>0</v>
      </c>
      <c r="N150" s="353">
        <f>SUMIFS(Datos!$S:$S,Datos!$F:$F,$A150,Datos!$V:$V,N$1,Datos!$A:$A,$Q$1)</f>
        <v>0</v>
      </c>
      <c r="O150" s="353">
        <f>SUMIFS(Datos!$S:$S,Datos!$F:$F,$A150,Datos!$V:$V,O$1,Datos!$A:$A,$Q$1)</f>
        <v>0</v>
      </c>
      <c r="P150" s="353">
        <f>SUMIFS(Datos!$S:$S,Datos!$F:$F,$A150,Datos!$V:$V,P$1,Datos!$A:$A,$Q$1)</f>
        <v>0</v>
      </c>
      <c r="Q150" s="353">
        <f>SUMIFS(Datos!$S:$S,Datos!$A:$A,Q$1,Datos!$F:$F,$A150)</f>
        <v>0</v>
      </c>
      <c r="R150" s="353">
        <f>SUMIFS(Datos!$S:$S,Datos!$F:$F,$A150,Datos!$C:$C,R$1,Datos!$A:$A,$Q$1)</f>
        <v>0</v>
      </c>
      <c r="S150" s="353">
        <f>SUMIFS(Datos!$S:$S,Datos!$F:$F,$A150,Datos!$C:$C,S$1,Datos!$A:$A,$Q$1)</f>
        <v>0</v>
      </c>
      <c r="T150" s="353">
        <f>SUMIFS(Datos!$S:$S,Datos!$F:$F,$A150,Datos!$C:$C,T$1,Datos!$A:$A,$Q$1)</f>
        <v>0</v>
      </c>
      <c r="U150" s="353">
        <f>SUMIFS(Datos!$S:$S,Datos!$F:$F,$A150,Datos!$C:$C,U$1,Datos!$A:$A,$Q$1)</f>
        <v>0</v>
      </c>
      <c r="V150" s="352"/>
      <c r="W150" s="353">
        <f>SUMIFS(Datos!M:M,Datos!A:A,Q$1,Datos!F:F,A150)</f>
        <v>0</v>
      </c>
      <c r="X150" s="444">
        <f>SUMIFS(Datos!R:R,Datos!A:A,Q$1,Datos!F:F,A150)</f>
        <v>0</v>
      </c>
      <c r="Y150" s="442"/>
      <c r="Z150" s="353">
        <f>SUMIFS(Datos!$M:$M,Datos!$F:$F,$A150,Datos!$A:$A,$Q$1,Datos!$C:$C,R$1)</f>
        <v>0</v>
      </c>
      <c r="AA150" s="353">
        <f>SUMIFS(Datos!$M:$M,Datos!$F:$F,$A150,Datos!$A:$A,$Q$1,Datos!$C:$C,S$1)</f>
        <v>0</v>
      </c>
      <c r="AB150" s="353">
        <f>SUMIFS(Datos!$M:$M,Datos!$F:$F,$A150,Datos!$A:$A,$Q$1,Datos!$C:$C,T$1)</f>
        <v>0</v>
      </c>
      <c r="AC150" s="353">
        <f>SUMIFS(Datos!$M:$M,Datos!$F:$F,$A150,Datos!$A:$A,$Q$1,Datos!$C:$C,U$1)</f>
        <v>0</v>
      </c>
      <c r="AD150" s="353"/>
      <c r="AE150" s="444">
        <f>SUMIFS(Datos!$R:$R,Datos!$F:$F,$A150,Datos!$A:$A,$Q$1,Datos!$C:$C,R$1)</f>
        <v>0</v>
      </c>
      <c r="AF150" s="444">
        <f>SUMIFS(Datos!$R:$R,Datos!$F:$F,$A150,Datos!$A:$A,$Q$1,Datos!$C:$C,S$1)</f>
        <v>0</v>
      </c>
      <c r="AG150" s="444">
        <f>SUMIFS(Datos!$R:$R,Datos!$F:$F,$A150,Datos!$A:$A,$Q$1,Datos!$C:$C,T$1)</f>
        <v>0</v>
      </c>
      <c r="AH150" s="444">
        <f>SUMIFS(Datos!$R:$R,Datos!$F:$F,$A150,Datos!$A:$A,$Q$1,Datos!$C:$C,U$1)</f>
        <v>0</v>
      </c>
      <c r="AI150" s="351"/>
      <c r="AJ150" s="102">
        <f>SUMIFS(Datos!$S:$S,Datos!$F:$F,$A150,Datos!$V:$V,AJ$1,Datos!$A:$A,$AN$1)</f>
        <v>0</v>
      </c>
      <c r="AK150" s="102">
        <f>SUMIFS(Datos!$S:$S,Datos!$F:$F,$A150,Datos!$V:$V,AK$1,Datos!$A:$A,$AN$1)</f>
        <v>0</v>
      </c>
      <c r="AL150" s="102">
        <f>SUMIFS(Datos!$S:$S,Datos!$F:$F,$A150,Datos!$V:$V,AL$1,Datos!$A:$A,$AN$1)</f>
        <v>0</v>
      </c>
      <c r="AM150" s="102">
        <f>SUMIFS(Datos!$S:$S,Datos!$F:$F,$A150,Datos!$V:$V,AM$1,Datos!$A:$A,$AN$1)</f>
        <v>0</v>
      </c>
      <c r="AN150" s="102">
        <f>SUMIFS(Datos!$S:$S,Datos!$A:$A,AN$1,Datos!$F:$F,$A150)</f>
        <v>0</v>
      </c>
      <c r="AO150" s="102">
        <f>SUMIFS(Datos!$S:$S,Datos!$F:$F,$A150,Datos!$C:$C,AO$1,Datos!$A:$A,$AN$1)</f>
        <v>0</v>
      </c>
      <c r="AP150" s="102">
        <f>SUMIFS(Datos!$S:$S,Datos!$F:$F,$A150,Datos!$C:$C,AP$1,Datos!$A:$A,$AN$1)</f>
        <v>0</v>
      </c>
      <c r="AQ150" s="102">
        <f>SUMIFS(Datos!$S:$S,Datos!$F:$F,$A150,Datos!$C:$C,AQ$1,Datos!$A:$A,$AN$1)</f>
        <v>0</v>
      </c>
      <c r="AR150" s="102">
        <f>SUMIFS(Datos!$S:$S,Datos!$F:$F,$A150,Datos!$C:$C,AR$1,Datos!$A:$A,$AN$1)</f>
        <v>0</v>
      </c>
      <c r="AT150" s="102">
        <f>SUMIFS(Datos!$M:$M,Datos!$A:$A,AN$1,Datos!$F:$F,$A150)</f>
        <v>0</v>
      </c>
      <c r="AU150" s="102">
        <f>SUMIFS(Datos!$R:$R,Datos!$A:$A,AN$1,Datos!$F:$F,$A150)</f>
        <v>0</v>
      </c>
      <c r="AW150" s="102">
        <f>SUMIFS(Datos!$M:$M,Datos!$F:$F,$A150,Datos!$A:$A,$AN$1,Datos!$C:$C,AO$1)</f>
        <v>0</v>
      </c>
      <c r="AX150" s="102">
        <f>SUMIFS(Datos!$M:$M,Datos!$F:$F,$A150,Datos!$A:$A,$AN$1,Datos!$C:$C,AP$1)</f>
        <v>0</v>
      </c>
      <c r="AY150" s="102">
        <f>SUMIFS(Datos!$M:$M,Datos!$F:$F,$A150,Datos!$A:$A,$AN$1,Datos!$C:$C,AQ$1)</f>
        <v>0</v>
      </c>
      <c r="AZ150" s="102">
        <f>SUMIFS(Datos!$M:$M,Datos!$F:$F,$A150,Datos!$A:$A,$AN$1,Datos!$C:$C,AR$1)</f>
        <v>0</v>
      </c>
      <c r="BA150" s="102"/>
      <c r="BB150" s="438">
        <f>SUMIFS(Datos!$R:$R,Datos!$F:$F,$A150,Datos!$A:$A,$AN$1,Datos!$C:$C,AO$1)</f>
        <v>0</v>
      </c>
      <c r="BC150" s="438">
        <f>SUMIFS(Datos!$R:$R,Datos!$F:$F,$A150,Datos!$A:$A,$AN$1,Datos!$C:$C,AP$1)</f>
        <v>0</v>
      </c>
      <c r="BD150" s="438">
        <f>SUMIFS(Datos!$R:$R,Datos!$F:$F,$A150,Datos!$A:$A,$AN$1,Datos!$C:$C,AQ$1)</f>
        <v>0</v>
      </c>
      <c r="BE150" s="438">
        <f>SUMIFS(Datos!$R:$R,Datos!$F:$F,$A150,Datos!$A:$A,$AN$1,Datos!$C:$C,AR$1)</f>
        <v>0</v>
      </c>
    </row>
    <row r="151" spans="1:57" x14ac:dyDescent="0.25">
      <c r="A151" s="36"/>
      <c r="B151" s="36"/>
      <c r="C151" s="36"/>
      <c r="D151" s="284"/>
      <c r="E151" s="36"/>
      <c r="F151" s="36"/>
      <c r="G151" s="408"/>
      <c r="H151" s="36"/>
      <c r="I151" s="36"/>
      <c r="J151" s="36"/>
      <c r="K151" s="36"/>
      <c r="M151" s="353">
        <f>SUMIFS(Datos!$S:$S,Datos!$F:$F,$A151,Datos!$V:$V,M$1,Datos!$A:$A,$Q$1)</f>
        <v>0</v>
      </c>
      <c r="N151" s="353">
        <f>SUMIFS(Datos!$S:$S,Datos!$F:$F,$A151,Datos!$V:$V,N$1,Datos!$A:$A,$Q$1)</f>
        <v>0</v>
      </c>
      <c r="O151" s="353">
        <f>SUMIFS(Datos!$S:$S,Datos!$F:$F,$A151,Datos!$V:$V,O$1,Datos!$A:$A,$Q$1)</f>
        <v>0</v>
      </c>
      <c r="P151" s="353">
        <f>SUMIFS(Datos!$S:$S,Datos!$F:$F,$A151,Datos!$V:$V,P$1,Datos!$A:$A,$Q$1)</f>
        <v>0</v>
      </c>
      <c r="Q151" s="353">
        <f>SUMIFS(Datos!$S:$S,Datos!$A:$A,Q$1,Datos!$F:$F,$A151)</f>
        <v>0</v>
      </c>
      <c r="R151" s="353">
        <f>SUMIFS(Datos!$S:$S,Datos!$F:$F,$A151,Datos!$C:$C,R$1,Datos!$A:$A,$Q$1)</f>
        <v>0</v>
      </c>
      <c r="S151" s="353">
        <f>SUMIFS(Datos!$S:$S,Datos!$F:$F,$A151,Datos!$C:$C,S$1,Datos!$A:$A,$Q$1)</f>
        <v>0</v>
      </c>
      <c r="T151" s="353">
        <f>SUMIFS(Datos!$S:$S,Datos!$F:$F,$A151,Datos!$C:$C,T$1,Datos!$A:$A,$Q$1)</f>
        <v>0</v>
      </c>
      <c r="U151" s="353">
        <f>SUMIFS(Datos!$S:$S,Datos!$F:$F,$A151,Datos!$C:$C,U$1,Datos!$A:$A,$Q$1)</f>
        <v>0</v>
      </c>
      <c r="V151" s="352"/>
      <c r="W151" s="353">
        <f>SUMIFS(Datos!M:M,Datos!A:A,Q$1,Datos!F:F,A151)</f>
        <v>0</v>
      </c>
      <c r="X151" s="444">
        <f>SUMIFS(Datos!R:R,Datos!A:A,Q$1,Datos!F:F,A151)</f>
        <v>0</v>
      </c>
      <c r="Y151" s="442"/>
      <c r="Z151" s="353">
        <f>SUMIFS(Datos!$M:$M,Datos!$F:$F,$A151,Datos!$A:$A,$Q$1,Datos!$C:$C,R$1)</f>
        <v>0</v>
      </c>
      <c r="AA151" s="353">
        <f>SUMIFS(Datos!$M:$M,Datos!$F:$F,$A151,Datos!$A:$A,$Q$1,Datos!$C:$C,S$1)</f>
        <v>0</v>
      </c>
      <c r="AB151" s="353">
        <f>SUMIFS(Datos!$M:$M,Datos!$F:$F,$A151,Datos!$A:$A,$Q$1,Datos!$C:$C,T$1)</f>
        <v>0</v>
      </c>
      <c r="AC151" s="353">
        <f>SUMIFS(Datos!$M:$M,Datos!$F:$F,$A151,Datos!$A:$A,$Q$1,Datos!$C:$C,U$1)</f>
        <v>0</v>
      </c>
      <c r="AD151" s="353"/>
      <c r="AE151" s="444">
        <f>SUMIFS(Datos!$R:$R,Datos!$F:$F,$A151,Datos!$A:$A,$Q$1,Datos!$C:$C,R$1)</f>
        <v>0</v>
      </c>
      <c r="AF151" s="444">
        <f>SUMIFS(Datos!$R:$R,Datos!$F:$F,$A151,Datos!$A:$A,$Q$1,Datos!$C:$C,S$1)</f>
        <v>0</v>
      </c>
      <c r="AG151" s="444">
        <f>SUMIFS(Datos!$R:$R,Datos!$F:$F,$A151,Datos!$A:$A,$Q$1,Datos!$C:$C,T$1)</f>
        <v>0</v>
      </c>
      <c r="AH151" s="444">
        <f>SUMIFS(Datos!$R:$R,Datos!$F:$F,$A151,Datos!$A:$A,$Q$1,Datos!$C:$C,U$1)</f>
        <v>0</v>
      </c>
      <c r="AI151" s="351"/>
      <c r="AJ151" s="102">
        <f>SUMIFS(Datos!$S:$S,Datos!$F:$F,$A151,Datos!$V:$V,AJ$1,Datos!$A:$A,$AN$1)</f>
        <v>0</v>
      </c>
      <c r="AK151" s="102">
        <f>SUMIFS(Datos!$S:$S,Datos!$F:$F,$A151,Datos!$V:$V,AK$1,Datos!$A:$A,$AN$1)</f>
        <v>0</v>
      </c>
      <c r="AL151" s="102">
        <f>SUMIFS(Datos!$S:$S,Datos!$F:$F,$A151,Datos!$V:$V,AL$1,Datos!$A:$A,$AN$1)</f>
        <v>0</v>
      </c>
      <c r="AM151" s="102">
        <f>SUMIFS(Datos!$S:$S,Datos!$F:$F,$A151,Datos!$V:$V,AM$1,Datos!$A:$A,$AN$1)</f>
        <v>0</v>
      </c>
      <c r="AN151" s="102">
        <f>SUMIFS(Datos!$S:$S,Datos!$A:$A,AN$1,Datos!$F:$F,$A151)</f>
        <v>0</v>
      </c>
      <c r="AO151" s="102">
        <f>SUMIFS(Datos!$S:$S,Datos!$F:$F,$A151,Datos!$C:$C,AO$1,Datos!$A:$A,$AN$1)</f>
        <v>0</v>
      </c>
      <c r="AP151" s="102">
        <f>SUMIFS(Datos!$S:$S,Datos!$F:$F,$A151,Datos!$C:$C,AP$1,Datos!$A:$A,$AN$1)</f>
        <v>0</v>
      </c>
      <c r="AQ151" s="102">
        <f>SUMIFS(Datos!$S:$S,Datos!$F:$F,$A151,Datos!$C:$C,AQ$1,Datos!$A:$A,$AN$1)</f>
        <v>0</v>
      </c>
      <c r="AR151" s="102">
        <f>SUMIFS(Datos!$S:$S,Datos!$F:$F,$A151,Datos!$C:$C,AR$1,Datos!$A:$A,$AN$1)</f>
        <v>0</v>
      </c>
      <c r="AT151" s="102">
        <f>SUMIFS(Datos!$M:$M,Datos!$A:$A,AN$1,Datos!$F:$F,$A151)</f>
        <v>0</v>
      </c>
      <c r="AU151" s="102">
        <f>SUMIFS(Datos!$R:$R,Datos!$A:$A,AN$1,Datos!$F:$F,$A151)</f>
        <v>0</v>
      </c>
      <c r="AW151" s="102">
        <f>SUMIFS(Datos!$M:$M,Datos!$F:$F,$A151,Datos!$A:$A,$AN$1,Datos!$C:$C,AO$1)</f>
        <v>0</v>
      </c>
      <c r="AX151" s="102">
        <f>SUMIFS(Datos!$M:$M,Datos!$F:$F,$A151,Datos!$A:$A,$AN$1,Datos!$C:$C,AP$1)</f>
        <v>0</v>
      </c>
      <c r="AY151" s="102">
        <f>SUMIFS(Datos!$M:$M,Datos!$F:$F,$A151,Datos!$A:$A,$AN$1,Datos!$C:$C,AQ$1)</f>
        <v>0</v>
      </c>
      <c r="AZ151" s="102">
        <f>SUMIFS(Datos!$M:$M,Datos!$F:$F,$A151,Datos!$A:$A,$AN$1,Datos!$C:$C,AR$1)</f>
        <v>0</v>
      </c>
      <c r="BA151" s="102"/>
      <c r="BB151" s="438">
        <f>SUMIFS(Datos!$R:$R,Datos!$F:$F,$A151,Datos!$A:$A,$AN$1,Datos!$C:$C,AO$1)</f>
        <v>0</v>
      </c>
      <c r="BC151" s="438">
        <f>SUMIFS(Datos!$R:$R,Datos!$F:$F,$A151,Datos!$A:$A,$AN$1,Datos!$C:$C,AP$1)</f>
        <v>0</v>
      </c>
      <c r="BD151" s="438">
        <f>SUMIFS(Datos!$R:$R,Datos!$F:$F,$A151,Datos!$A:$A,$AN$1,Datos!$C:$C,AQ$1)</f>
        <v>0</v>
      </c>
      <c r="BE151" s="438">
        <f>SUMIFS(Datos!$R:$R,Datos!$F:$F,$A151,Datos!$A:$A,$AN$1,Datos!$C:$C,AR$1)</f>
        <v>0</v>
      </c>
    </row>
    <row r="152" spans="1:57" x14ac:dyDescent="0.25">
      <c r="A152" s="36"/>
      <c r="B152" s="36"/>
      <c r="C152" s="36"/>
      <c r="D152" s="284"/>
      <c r="E152" s="36"/>
      <c r="F152" s="36"/>
      <c r="G152" s="408"/>
      <c r="H152" s="36"/>
      <c r="I152" s="36"/>
      <c r="J152" s="36"/>
      <c r="K152" s="36"/>
      <c r="M152" s="353">
        <f>SUMIFS(Datos!$S:$S,Datos!$F:$F,$A152,Datos!$V:$V,M$1,Datos!$A:$A,$Q$1)</f>
        <v>0</v>
      </c>
      <c r="N152" s="353">
        <f>SUMIFS(Datos!$S:$S,Datos!$F:$F,$A152,Datos!$V:$V,N$1,Datos!$A:$A,$Q$1)</f>
        <v>0</v>
      </c>
      <c r="O152" s="353">
        <f>SUMIFS(Datos!$S:$S,Datos!$F:$F,$A152,Datos!$V:$V,O$1,Datos!$A:$A,$Q$1)</f>
        <v>0</v>
      </c>
      <c r="P152" s="353">
        <f>SUMIFS(Datos!$S:$S,Datos!$F:$F,$A152,Datos!$V:$V,P$1,Datos!$A:$A,$Q$1)</f>
        <v>0</v>
      </c>
      <c r="Q152" s="353">
        <f>SUMIFS(Datos!$S:$S,Datos!$A:$A,Q$1,Datos!$F:$F,$A152)</f>
        <v>0</v>
      </c>
      <c r="R152" s="353">
        <f>SUMIFS(Datos!$S:$S,Datos!$F:$F,$A152,Datos!$C:$C,R$1,Datos!$A:$A,$Q$1)</f>
        <v>0</v>
      </c>
      <c r="S152" s="353">
        <f>SUMIFS(Datos!$S:$S,Datos!$F:$F,$A152,Datos!$C:$C,S$1,Datos!$A:$A,$Q$1)</f>
        <v>0</v>
      </c>
      <c r="T152" s="353">
        <f>SUMIFS(Datos!$S:$S,Datos!$F:$F,$A152,Datos!$C:$C,T$1,Datos!$A:$A,$Q$1)</f>
        <v>0</v>
      </c>
      <c r="U152" s="353">
        <f>SUMIFS(Datos!$S:$S,Datos!$F:$F,$A152,Datos!$C:$C,U$1,Datos!$A:$A,$Q$1)</f>
        <v>0</v>
      </c>
      <c r="V152" s="352"/>
      <c r="W152" s="353">
        <f>SUMIFS(Datos!M:M,Datos!A:A,Q$1,Datos!F:F,A152)</f>
        <v>0</v>
      </c>
      <c r="X152" s="444">
        <f>SUMIFS(Datos!R:R,Datos!A:A,Q$1,Datos!F:F,A152)</f>
        <v>0</v>
      </c>
      <c r="Y152" s="442"/>
      <c r="Z152" s="353">
        <f>SUMIFS(Datos!$M:$M,Datos!$F:$F,$A152,Datos!$A:$A,$Q$1,Datos!$C:$C,R$1)</f>
        <v>0</v>
      </c>
      <c r="AA152" s="353">
        <f>SUMIFS(Datos!$M:$M,Datos!$F:$F,$A152,Datos!$A:$A,$Q$1,Datos!$C:$C,S$1)</f>
        <v>0</v>
      </c>
      <c r="AB152" s="353">
        <f>SUMIFS(Datos!$M:$M,Datos!$F:$F,$A152,Datos!$A:$A,$Q$1,Datos!$C:$C,T$1)</f>
        <v>0</v>
      </c>
      <c r="AC152" s="353">
        <f>SUMIFS(Datos!$M:$M,Datos!$F:$F,$A152,Datos!$A:$A,$Q$1,Datos!$C:$C,U$1)</f>
        <v>0</v>
      </c>
      <c r="AD152" s="353"/>
      <c r="AE152" s="444">
        <f>SUMIFS(Datos!$R:$R,Datos!$F:$F,$A152,Datos!$A:$A,$Q$1,Datos!$C:$C,R$1)</f>
        <v>0</v>
      </c>
      <c r="AF152" s="444">
        <f>SUMIFS(Datos!$R:$R,Datos!$F:$F,$A152,Datos!$A:$A,$Q$1,Datos!$C:$C,S$1)</f>
        <v>0</v>
      </c>
      <c r="AG152" s="444">
        <f>SUMIFS(Datos!$R:$R,Datos!$F:$F,$A152,Datos!$A:$A,$Q$1,Datos!$C:$C,T$1)</f>
        <v>0</v>
      </c>
      <c r="AH152" s="444">
        <f>SUMIFS(Datos!$R:$R,Datos!$F:$F,$A152,Datos!$A:$A,$Q$1,Datos!$C:$C,U$1)</f>
        <v>0</v>
      </c>
      <c r="AI152" s="351"/>
      <c r="AJ152" s="102">
        <f>SUMIFS(Datos!$S:$S,Datos!$F:$F,$A152,Datos!$V:$V,AJ$1,Datos!$A:$A,$AN$1)</f>
        <v>0</v>
      </c>
      <c r="AK152" s="102">
        <f>SUMIFS(Datos!$S:$S,Datos!$F:$F,$A152,Datos!$V:$V,AK$1,Datos!$A:$A,$AN$1)</f>
        <v>0</v>
      </c>
      <c r="AL152" s="102">
        <f>SUMIFS(Datos!$S:$S,Datos!$F:$F,$A152,Datos!$V:$V,AL$1,Datos!$A:$A,$AN$1)</f>
        <v>0</v>
      </c>
      <c r="AM152" s="102">
        <f>SUMIFS(Datos!$S:$S,Datos!$F:$F,$A152,Datos!$V:$V,AM$1,Datos!$A:$A,$AN$1)</f>
        <v>0</v>
      </c>
      <c r="AN152" s="102">
        <f>SUMIFS(Datos!$S:$S,Datos!$A:$A,AN$1,Datos!$F:$F,$A152)</f>
        <v>0</v>
      </c>
      <c r="AO152" s="102">
        <f>SUMIFS(Datos!$S:$S,Datos!$F:$F,$A152,Datos!$C:$C,AO$1,Datos!$A:$A,$AN$1)</f>
        <v>0</v>
      </c>
      <c r="AP152" s="102">
        <f>SUMIFS(Datos!$S:$S,Datos!$F:$F,$A152,Datos!$C:$C,AP$1,Datos!$A:$A,$AN$1)</f>
        <v>0</v>
      </c>
      <c r="AQ152" s="102">
        <f>SUMIFS(Datos!$S:$S,Datos!$F:$F,$A152,Datos!$C:$C,AQ$1,Datos!$A:$A,$AN$1)</f>
        <v>0</v>
      </c>
      <c r="AR152" s="102">
        <f>SUMIFS(Datos!$S:$S,Datos!$F:$F,$A152,Datos!$C:$C,AR$1,Datos!$A:$A,$AN$1)</f>
        <v>0</v>
      </c>
      <c r="AT152" s="102">
        <f>SUMIFS(Datos!$M:$M,Datos!$A:$A,AN$1,Datos!$F:$F,$A152)</f>
        <v>0</v>
      </c>
      <c r="AU152" s="102">
        <f>SUMIFS(Datos!$R:$R,Datos!$A:$A,AN$1,Datos!$F:$F,$A152)</f>
        <v>0</v>
      </c>
      <c r="AW152" s="102">
        <f>SUMIFS(Datos!$M:$M,Datos!$F:$F,$A152,Datos!$A:$A,$AN$1,Datos!$C:$C,AO$1)</f>
        <v>0</v>
      </c>
      <c r="AX152" s="102">
        <f>SUMIFS(Datos!$M:$M,Datos!$F:$F,$A152,Datos!$A:$A,$AN$1,Datos!$C:$C,AP$1)</f>
        <v>0</v>
      </c>
      <c r="AY152" s="102">
        <f>SUMIFS(Datos!$M:$M,Datos!$F:$F,$A152,Datos!$A:$A,$AN$1,Datos!$C:$C,AQ$1)</f>
        <v>0</v>
      </c>
      <c r="AZ152" s="102">
        <f>SUMIFS(Datos!$M:$M,Datos!$F:$F,$A152,Datos!$A:$A,$AN$1,Datos!$C:$C,AR$1)</f>
        <v>0</v>
      </c>
      <c r="BA152" s="102"/>
      <c r="BB152" s="438">
        <f>SUMIFS(Datos!$R:$R,Datos!$F:$F,$A152,Datos!$A:$A,$AN$1,Datos!$C:$C,AO$1)</f>
        <v>0</v>
      </c>
      <c r="BC152" s="438">
        <f>SUMIFS(Datos!$R:$R,Datos!$F:$F,$A152,Datos!$A:$A,$AN$1,Datos!$C:$C,AP$1)</f>
        <v>0</v>
      </c>
      <c r="BD152" s="438">
        <f>SUMIFS(Datos!$R:$R,Datos!$F:$F,$A152,Datos!$A:$A,$AN$1,Datos!$C:$C,AQ$1)</f>
        <v>0</v>
      </c>
      <c r="BE152" s="438">
        <f>SUMIFS(Datos!$R:$R,Datos!$F:$F,$A152,Datos!$A:$A,$AN$1,Datos!$C:$C,AR$1)</f>
        <v>0</v>
      </c>
    </row>
    <row r="153" spans="1:57" x14ac:dyDescent="0.25">
      <c r="A153" s="36"/>
      <c r="B153" s="36"/>
      <c r="C153" s="36"/>
      <c r="D153" s="284"/>
      <c r="E153" s="36"/>
      <c r="F153" s="36"/>
      <c r="G153" s="408"/>
      <c r="H153" s="36"/>
      <c r="I153" s="36"/>
      <c r="J153" s="36"/>
      <c r="K153" s="36"/>
      <c r="M153" s="353">
        <f>SUMIFS(Datos!$S:$S,Datos!$F:$F,$A153,Datos!$V:$V,M$1,Datos!$A:$A,$Q$1)</f>
        <v>0</v>
      </c>
      <c r="N153" s="353">
        <f>SUMIFS(Datos!$S:$S,Datos!$F:$F,$A153,Datos!$V:$V,N$1,Datos!$A:$A,$Q$1)</f>
        <v>0</v>
      </c>
      <c r="O153" s="353">
        <f>SUMIFS(Datos!$S:$S,Datos!$F:$F,$A153,Datos!$V:$V,O$1,Datos!$A:$A,$Q$1)</f>
        <v>0</v>
      </c>
      <c r="P153" s="353">
        <f>SUMIFS(Datos!$S:$S,Datos!$F:$F,$A153,Datos!$V:$V,P$1,Datos!$A:$A,$Q$1)</f>
        <v>0</v>
      </c>
      <c r="Q153" s="353">
        <f>SUMIFS(Datos!$S:$S,Datos!$A:$A,Q$1,Datos!$F:$F,$A153)</f>
        <v>0</v>
      </c>
      <c r="R153" s="353">
        <f>SUMIFS(Datos!$S:$S,Datos!$F:$F,$A153,Datos!$C:$C,R$1,Datos!$A:$A,$Q$1)</f>
        <v>0</v>
      </c>
      <c r="S153" s="353">
        <f>SUMIFS(Datos!$S:$S,Datos!$F:$F,$A153,Datos!$C:$C,S$1,Datos!$A:$A,$Q$1)</f>
        <v>0</v>
      </c>
      <c r="T153" s="353">
        <f>SUMIFS(Datos!$S:$S,Datos!$F:$F,$A153,Datos!$C:$C,T$1,Datos!$A:$A,$Q$1)</f>
        <v>0</v>
      </c>
      <c r="U153" s="353">
        <f>SUMIFS(Datos!$S:$S,Datos!$F:$F,$A153,Datos!$C:$C,U$1,Datos!$A:$A,$Q$1)</f>
        <v>0</v>
      </c>
      <c r="V153" s="352"/>
      <c r="W153" s="353">
        <f>SUMIFS(Datos!M:M,Datos!A:A,Q$1,Datos!F:F,A153)</f>
        <v>0</v>
      </c>
      <c r="X153" s="444">
        <f>SUMIFS(Datos!R:R,Datos!A:A,Q$1,Datos!F:F,A153)</f>
        <v>0</v>
      </c>
      <c r="Y153" s="442"/>
      <c r="Z153" s="353">
        <f>SUMIFS(Datos!$M:$M,Datos!$F:$F,$A153,Datos!$A:$A,$Q$1,Datos!$C:$C,R$1)</f>
        <v>0</v>
      </c>
      <c r="AA153" s="353">
        <f>SUMIFS(Datos!$M:$M,Datos!$F:$F,$A153,Datos!$A:$A,$Q$1,Datos!$C:$C,S$1)</f>
        <v>0</v>
      </c>
      <c r="AB153" s="353">
        <f>SUMIFS(Datos!$M:$M,Datos!$F:$F,$A153,Datos!$A:$A,$Q$1,Datos!$C:$C,T$1)</f>
        <v>0</v>
      </c>
      <c r="AC153" s="353">
        <f>SUMIFS(Datos!$M:$M,Datos!$F:$F,$A153,Datos!$A:$A,$Q$1,Datos!$C:$C,U$1)</f>
        <v>0</v>
      </c>
      <c r="AD153" s="353"/>
      <c r="AE153" s="444">
        <f>SUMIFS(Datos!$R:$R,Datos!$F:$F,$A153,Datos!$A:$A,$Q$1,Datos!$C:$C,R$1)</f>
        <v>0</v>
      </c>
      <c r="AF153" s="444">
        <f>SUMIFS(Datos!$R:$R,Datos!$F:$F,$A153,Datos!$A:$A,$Q$1,Datos!$C:$C,S$1)</f>
        <v>0</v>
      </c>
      <c r="AG153" s="444">
        <f>SUMIFS(Datos!$R:$R,Datos!$F:$F,$A153,Datos!$A:$A,$Q$1,Datos!$C:$C,T$1)</f>
        <v>0</v>
      </c>
      <c r="AH153" s="444">
        <f>SUMIFS(Datos!$R:$R,Datos!$F:$F,$A153,Datos!$A:$A,$Q$1,Datos!$C:$C,U$1)</f>
        <v>0</v>
      </c>
      <c r="AI153" s="351"/>
      <c r="AJ153" s="102">
        <f>SUMIFS(Datos!$S:$S,Datos!$F:$F,$A153,Datos!$V:$V,AJ$1,Datos!$A:$A,$AN$1)</f>
        <v>0</v>
      </c>
      <c r="AK153" s="102">
        <f>SUMIFS(Datos!$S:$S,Datos!$F:$F,$A153,Datos!$V:$V,AK$1,Datos!$A:$A,$AN$1)</f>
        <v>0</v>
      </c>
      <c r="AL153" s="102">
        <f>SUMIFS(Datos!$S:$S,Datos!$F:$F,$A153,Datos!$V:$V,AL$1,Datos!$A:$A,$AN$1)</f>
        <v>0</v>
      </c>
      <c r="AM153" s="102">
        <f>SUMIFS(Datos!$S:$S,Datos!$F:$F,$A153,Datos!$V:$V,AM$1,Datos!$A:$A,$AN$1)</f>
        <v>0</v>
      </c>
      <c r="AN153" s="102">
        <f>SUMIFS(Datos!$S:$S,Datos!$A:$A,AN$1,Datos!$F:$F,$A153)</f>
        <v>0</v>
      </c>
      <c r="AO153" s="102">
        <f>SUMIFS(Datos!$S:$S,Datos!$F:$F,$A153,Datos!$C:$C,AO$1,Datos!$A:$A,$AN$1)</f>
        <v>0</v>
      </c>
      <c r="AP153" s="102">
        <f>SUMIFS(Datos!$S:$S,Datos!$F:$F,$A153,Datos!$C:$C,AP$1,Datos!$A:$A,$AN$1)</f>
        <v>0</v>
      </c>
      <c r="AQ153" s="102">
        <f>SUMIFS(Datos!$S:$S,Datos!$F:$F,$A153,Datos!$C:$C,AQ$1,Datos!$A:$A,$AN$1)</f>
        <v>0</v>
      </c>
      <c r="AR153" s="102">
        <f>SUMIFS(Datos!$S:$S,Datos!$F:$F,$A153,Datos!$C:$C,AR$1,Datos!$A:$A,$AN$1)</f>
        <v>0</v>
      </c>
      <c r="AT153" s="102">
        <f>SUMIFS(Datos!$M:$M,Datos!$A:$A,AN$1,Datos!$F:$F,$A153)</f>
        <v>0</v>
      </c>
      <c r="AU153" s="102">
        <f>SUMIFS(Datos!$R:$R,Datos!$A:$A,AN$1,Datos!$F:$F,$A153)</f>
        <v>0</v>
      </c>
      <c r="AW153" s="102">
        <f>SUMIFS(Datos!$M:$M,Datos!$F:$F,$A153,Datos!$A:$A,$AN$1,Datos!$C:$C,AO$1)</f>
        <v>0</v>
      </c>
      <c r="AX153" s="102">
        <f>SUMIFS(Datos!$M:$M,Datos!$F:$F,$A153,Datos!$A:$A,$AN$1,Datos!$C:$C,AP$1)</f>
        <v>0</v>
      </c>
      <c r="AY153" s="102">
        <f>SUMIFS(Datos!$M:$M,Datos!$F:$F,$A153,Datos!$A:$A,$AN$1,Datos!$C:$C,AQ$1)</f>
        <v>0</v>
      </c>
      <c r="AZ153" s="102">
        <f>SUMIFS(Datos!$M:$M,Datos!$F:$F,$A153,Datos!$A:$A,$AN$1,Datos!$C:$C,AR$1)</f>
        <v>0</v>
      </c>
      <c r="BA153" s="102"/>
      <c r="BB153" s="438">
        <f>SUMIFS(Datos!$R:$R,Datos!$F:$F,$A153,Datos!$A:$A,$AN$1,Datos!$C:$C,AO$1)</f>
        <v>0</v>
      </c>
      <c r="BC153" s="438">
        <f>SUMIFS(Datos!$R:$R,Datos!$F:$F,$A153,Datos!$A:$A,$AN$1,Datos!$C:$C,AP$1)</f>
        <v>0</v>
      </c>
      <c r="BD153" s="438">
        <f>SUMIFS(Datos!$R:$R,Datos!$F:$F,$A153,Datos!$A:$A,$AN$1,Datos!$C:$C,AQ$1)</f>
        <v>0</v>
      </c>
      <c r="BE153" s="438">
        <f>SUMIFS(Datos!$R:$R,Datos!$F:$F,$A153,Datos!$A:$A,$AN$1,Datos!$C:$C,AR$1)</f>
        <v>0</v>
      </c>
    </row>
    <row r="154" spans="1:57" x14ac:dyDescent="0.25">
      <c r="A154" s="36"/>
      <c r="B154" s="36"/>
      <c r="C154" s="36"/>
      <c r="D154" s="284"/>
      <c r="E154" s="36"/>
      <c r="F154" s="36"/>
      <c r="G154" s="408"/>
      <c r="H154" s="36"/>
      <c r="I154" s="36"/>
      <c r="J154" s="36"/>
      <c r="K154" s="36"/>
      <c r="M154" s="353">
        <f>SUMIFS(Datos!$S:$S,Datos!$F:$F,$A154,Datos!$V:$V,M$1,Datos!$A:$A,$Q$1)</f>
        <v>0</v>
      </c>
      <c r="N154" s="353">
        <f>SUMIFS(Datos!$S:$S,Datos!$F:$F,$A154,Datos!$V:$V,N$1,Datos!$A:$A,$Q$1)</f>
        <v>0</v>
      </c>
      <c r="O154" s="353">
        <f>SUMIFS(Datos!$S:$S,Datos!$F:$F,$A154,Datos!$V:$V,O$1,Datos!$A:$A,$Q$1)</f>
        <v>0</v>
      </c>
      <c r="P154" s="353">
        <f>SUMIFS(Datos!$S:$S,Datos!$F:$F,$A154,Datos!$V:$V,P$1,Datos!$A:$A,$Q$1)</f>
        <v>0</v>
      </c>
      <c r="Q154" s="353">
        <f>SUMIFS(Datos!$S:$S,Datos!$A:$A,Q$1,Datos!$F:$F,$A154)</f>
        <v>0</v>
      </c>
      <c r="R154" s="353">
        <f>SUMIFS(Datos!$S:$S,Datos!$F:$F,$A154,Datos!$C:$C,R$1,Datos!$A:$A,$Q$1)</f>
        <v>0</v>
      </c>
      <c r="S154" s="353">
        <f>SUMIFS(Datos!$S:$S,Datos!$F:$F,$A154,Datos!$C:$C,S$1,Datos!$A:$A,$Q$1)</f>
        <v>0</v>
      </c>
      <c r="T154" s="353">
        <f>SUMIFS(Datos!$S:$S,Datos!$F:$F,$A154,Datos!$C:$C,T$1,Datos!$A:$A,$Q$1)</f>
        <v>0</v>
      </c>
      <c r="U154" s="353">
        <f>SUMIFS(Datos!$S:$S,Datos!$F:$F,$A154,Datos!$C:$C,U$1,Datos!$A:$A,$Q$1)</f>
        <v>0</v>
      </c>
      <c r="V154" s="352"/>
      <c r="W154" s="353">
        <f>SUMIFS(Datos!M:M,Datos!A:A,Q$1,Datos!F:F,A154)</f>
        <v>0</v>
      </c>
      <c r="X154" s="444">
        <f>SUMIFS(Datos!R:R,Datos!A:A,Q$1,Datos!F:F,A154)</f>
        <v>0</v>
      </c>
      <c r="Y154" s="442"/>
      <c r="Z154" s="353">
        <f>SUMIFS(Datos!$M:$M,Datos!$F:$F,$A154,Datos!$A:$A,$Q$1,Datos!$C:$C,R$1)</f>
        <v>0</v>
      </c>
      <c r="AA154" s="353">
        <f>SUMIFS(Datos!$M:$M,Datos!$F:$F,$A154,Datos!$A:$A,$Q$1,Datos!$C:$C,S$1)</f>
        <v>0</v>
      </c>
      <c r="AB154" s="353">
        <f>SUMIFS(Datos!$M:$M,Datos!$F:$F,$A154,Datos!$A:$A,$Q$1,Datos!$C:$C,T$1)</f>
        <v>0</v>
      </c>
      <c r="AC154" s="353">
        <f>SUMIFS(Datos!$M:$M,Datos!$F:$F,$A154,Datos!$A:$A,$Q$1,Datos!$C:$C,U$1)</f>
        <v>0</v>
      </c>
      <c r="AD154" s="353"/>
      <c r="AE154" s="444">
        <f>SUMIFS(Datos!$R:$R,Datos!$F:$F,$A154,Datos!$A:$A,$Q$1,Datos!$C:$C,R$1)</f>
        <v>0</v>
      </c>
      <c r="AF154" s="444">
        <f>SUMIFS(Datos!$R:$R,Datos!$F:$F,$A154,Datos!$A:$A,$Q$1,Datos!$C:$C,S$1)</f>
        <v>0</v>
      </c>
      <c r="AG154" s="444">
        <f>SUMIFS(Datos!$R:$R,Datos!$F:$F,$A154,Datos!$A:$A,$Q$1,Datos!$C:$C,T$1)</f>
        <v>0</v>
      </c>
      <c r="AH154" s="444">
        <f>SUMIFS(Datos!$R:$R,Datos!$F:$F,$A154,Datos!$A:$A,$Q$1,Datos!$C:$C,U$1)</f>
        <v>0</v>
      </c>
      <c r="AI154" s="351"/>
      <c r="AJ154" s="102">
        <f>SUMIFS(Datos!$S:$S,Datos!$F:$F,$A154,Datos!$V:$V,AJ$1,Datos!$A:$A,$AN$1)</f>
        <v>0</v>
      </c>
      <c r="AK154" s="102">
        <f>SUMIFS(Datos!$S:$S,Datos!$F:$F,$A154,Datos!$V:$V,AK$1,Datos!$A:$A,$AN$1)</f>
        <v>0</v>
      </c>
      <c r="AL154" s="102">
        <f>SUMIFS(Datos!$S:$S,Datos!$F:$F,$A154,Datos!$V:$V,AL$1,Datos!$A:$A,$AN$1)</f>
        <v>0</v>
      </c>
      <c r="AM154" s="102">
        <f>SUMIFS(Datos!$S:$S,Datos!$F:$F,$A154,Datos!$V:$V,AM$1,Datos!$A:$A,$AN$1)</f>
        <v>0</v>
      </c>
      <c r="AN154" s="102">
        <f>SUMIFS(Datos!$S:$S,Datos!$A:$A,AN$1,Datos!$F:$F,$A154)</f>
        <v>0</v>
      </c>
      <c r="AO154" s="102">
        <f>SUMIFS(Datos!$S:$S,Datos!$F:$F,$A154,Datos!$C:$C,AO$1,Datos!$A:$A,$AN$1)</f>
        <v>0</v>
      </c>
      <c r="AP154" s="102">
        <f>SUMIFS(Datos!$S:$S,Datos!$F:$F,$A154,Datos!$C:$C,AP$1,Datos!$A:$A,$AN$1)</f>
        <v>0</v>
      </c>
      <c r="AQ154" s="102">
        <f>SUMIFS(Datos!$S:$S,Datos!$F:$F,$A154,Datos!$C:$C,AQ$1,Datos!$A:$A,$AN$1)</f>
        <v>0</v>
      </c>
      <c r="AR154" s="102">
        <f>SUMIFS(Datos!$S:$S,Datos!$F:$F,$A154,Datos!$C:$C,AR$1,Datos!$A:$A,$AN$1)</f>
        <v>0</v>
      </c>
      <c r="AT154" s="102">
        <f>SUMIFS(Datos!$M:$M,Datos!$A:$A,AN$1,Datos!$F:$F,$A154)</f>
        <v>0</v>
      </c>
      <c r="AU154" s="102">
        <f>SUMIFS(Datos!$R:$R,Datos!$A:$A,AN$1,Datos!$F:$F,$A154)</f>
        <v>0</v>
      </c>
      <c r="AW154" s="102">
        <f>SUMIFS(Datos!$M:$M,Datos!$F:$F,$A154,Datos!$A:$A,$AN$1,Datos!$C:$C,AO$1)</f>
        <v>0</v>
      </c>
      <c r="AX154" s="102">
        <f>SUMIFS(Datos!$M:$M,Datos!$F:$F,$A154,Datos!$A:$A,$AN$1,Datos!$C:$C,AP$1)</f>
        <v>0</v>
      </c>
      <c r="AY154" s="102">
        <f>SUMIFS(Datos!$M:$M,Datos!$F:$F,$A154,Datos!$A:$A,$AN$1,Datos!$C:$C,AQ$1)</f>
        <v>0</v>
      </c>
      <c r="AZ154" s="102">
        <f>SUMIFS(Datos!$M:$M,Datos!$F:$F,$A154,Datos!$A:$A,$AN$1,Datos!$C:$C,AR$1)</f>
        <v>0</v>
      </c>
      <c r="BA154" s="102"/>
      <c r="BB154" s="438">
        <f>SUMIFS(Datos!$R:$R,Datos!$F:$F,$A154,Datos!$A:$A,$AN$1,Datos!$C:$C,AO$1)</f>
        <v>0</v>
      </c>
      <c r="BC154" s="438">
        <f>SUMIFS(Datos!$R:$R,Datos!$F:$F,$A154,Datos!$A:$A,$AN$1,Datos!$C:$C,AP$1)</f>
        <v>0</v>
      </c>
      <c r="BD154" s="438">
        <f>SUMIFS(Datos!$R:$R,Datos!$F:$F,$A154,Datos!$A:$A,$AN$1,Datos!$C:$C,AQ$1)</f>
        <v>0</v>
      </c>
      <c r="BE154" s="438">
        <f>SUMIFS(Datos!$R:$R,Datos!$F:$F,$A154,Datos!$A:$A,$AN$1,Datos!$C:$C,AR$1)</f>
        <v>0</v>
      </c>
    </row>
    <row r="155" spans="1:57" x14ac:dyDescent="0.25">
      <c r="A155" s="36"/>
      <c r="B155" s="36"/>
      <c r="C155" s="36"/>
      <c r="D155" s="284"/>
      <c r="E155" s="36"/>
      <c r="F155" s="36"/>
      <c r="G155" s="408"/>
      <c r="H155" s="36"/>
      <c r="I155" s="36"/>
      <c r="J155" s="36"/>
      <c r="K155" s="36"/>
      <c r="M155" s="353">
        <f>SUMIFS(Datos!$S:$S,Datos!$F:$F,$A155,Datos!$V:$V,M$1,Datos!$A:$A,$Q$1)</f>
        <v>0</v>
      </c>
      <c r="N155" s="353">
        <f>SUMIFS(Datos!$S:$S,Datos!$F:$F,$A155,Datos!$V:$V,N$1,Datos!$A:$A,$Q$1)</f>
        <v>0</v>
      </c>
      <c r="O155" s="353">
        <f>SUMIFS(Datos!$S:$S,Datos!$F:$F,$A155,Datos!$V:$V,O$1,Datos!$A:$A,$Q$1)</f>
        <v>0</v>
      </c>
      <c r="P155" s="353">
        <f>SUMIFS(Datos!$S:$S,Datos!$F:$F,$A155,Datos!$V:$V,P$1,Datos!$A:$A,$Q$1)</f>
        <v>0</v>
      </c>
      <c r="Q155" s="353">
        <f>SUMIFS(Datos!$S:$S,Datos!$A:$A,Q$1,Datos!$F:$F,$A155)</f>
        <v>0</v>
      </c>
      <c r="R155" s="353">
        <f>SUMIFS(Datos!$S:$S,Datos!$F:$F,$A155,Datos!$C:$C,R$1,Datos!$A:$A,$Q$1)</f>
        <v>0</v>
      </c>
      <c r="S155" s="353">
        <f>SUMIFS(Datos!$S:$S,Datos!$F:$F,$A155,Datos!$C:$C,S$1,Datos!$A:$A,$Q$1)</f>
        <v>0</v>
      </c>
      <c r="T155" s="353">
        <f>SUMIFS(Datos!$S:$S,Datos!$F:$F,$A155,Datos!$C:$C,T$1,Datos!$A:$A,$Q$1)</f>
        <v>0</v>
      </c>
      <c r="U155" s="353">
        <f>SUMIFS(Datos!$S:$S,Datos!$F:$F,$A155,Datos!$C:$C,U$1,Datos!$A:$A,$Q$1)</f>
        <v>0</v>
      </c>
      <c r="V155" s="352"/>
      <c r="W155" s="353">
        <f>SUMIFS(Datos!M:M,Datos!A:A,Q$1,Datos!F:F,A155)</f>
        <v>0</v>
      </c>
      <c r="X155" s="444">
        <f>SUMIFS(Datos!R:R,Datos!A:A,Q$1,Datos!F:F,A155)</f>
        <v>0</v>
      </c>
      <c r="Y155" s="442"/>
      <c r="Z155" s="353">
        <f>SUMIFS(Datos!$M:$M,Datos!$F:$F,$A155,Datos!$A:$A,$Q$1,Datos!$C:$C,R$1)</f>
        <v>0</v>
      </c>
      <c r="AA155" s="353">
        <f>SUMIFS(Datos!$M:$M,Datos!$F:$F,$A155,Datos!$A:$A,$Q$1,Datos!$C:$C,S$1)</f>
        <v>0</v>
      </c>
      <c r="AB155" s="353">
        <f>SUMIFS(Datos!$M:$M,Datos!$F:$F,$A155,Datos!$A:$A,$Q$1,Datos!$C:$C,T$1)</f>
        <v>0</v>
      </c>
      <c r="AC155" s="353">
        <f>SUMIFS(Datos!$M:$M,Datos!$F:$F,$A155,Datos!$A:$A,$Q$1,Datos!$C:$C,U$1)</f>
        <v>0</v>
      </c>
      <c r="AD155" s="353"/>
      <c r="AE155" s="444">
        <f>SUMIFS(Datos!$R:$R,Datos!$F:$F,$A155,Datos!$A:$A,$Q$1,Datos!$C:$C,R$1)</f>
        <v>0</v>
      </c>
      <c r="AF155" s="444">
        <f>SUMIFS(Datos!$R:$R,Datos!$F:$F,$A155,Datos!$A:$A,$Q$1,Datos!$C:$C,S$1)</f>
        <v>0</v>
      </c>
      <c r="AG155" s="444">
        <f>SUMIFS(Datos!$R:$R,Datos!$F:$F,$A155,Datos!$A:$A,$Q$1,Datos!$C:$C,T$1)</f>
        <v>0</v>
      </c>
      <c r="AH155" s="444">
        <f>SUMIFS(Datos!$R:$R,Datos!$F:$F,$A155,Datos!$A:$A,$Q$1,Datos!$C:$C,U$1)</f>
        <v>0</v>
      </c>
      <c r="AI155" s="351"/>
      <c r="AJ155" s="102">
        <f>SUMIFS(Datos!$S:$S,Datos!$F:$F,$A155,Datos!$V:$V,AJ$1,Datos!$A:$A,$AN$1)</f>
        <v>0</v>
      </c>
      <c r="AK155" s="102">
        <f>SUMIFS(Datos!$S:$S,Datos!$F:$F,$A155,Datos!$V:$V,AK$1,Datos!$A:$A,$AN$1)</f>
        <v>0</v>
      </c>
      <c r="AL155" s="102">
        <f>SUMIFS(Datos!$S:$S,Datos!$F:$F,$A155,Datos!$V:$V,AL$1,Datos!$A:$A,$AN$1)</f>
        <v>0</v>
      </c>
      <c r="AM155" s="102">
        <f>SUMIFS(Datos!$S:$S,Datos!$F:$F,$A155,Datos!$V:$V,AM$1,Datos!$A:$A,$AN$1)</f>
        <v>0</v>
      </c>
      <c r="AN155" s="102">
        <f>SUMIFS(Datos!$S:$S,Datos!$A:$A,AN$1,Datos!$F:$F,$A155)</f>
        <v>0</v>
      </c>
      <c r="AO155" s="102">
        <f>SUMIFS(Datos!$S:$S,Datos!$F:$F,$A155,Datos!$C:$C,AO$1,Datos!$A:$A,$AN$1)</f>
        <v>0</v>
      </c>
      <c r="AP155" s="102">
        <f>SUMIFS(Datos!$S:$S,Datos!$F:$F,$A155,Datos!$C:$C,AP$1,Datos!$A:$A,$AN$1)</f>
        <v>0</v>
      </c>
      <c r="AQ155" s="102">
        <f>SUMIFS(Datos!$S:$S,Datos!$F:$F,$A155,Datos!$C:$C,AQ$1,Datos!$A:$A,$AN$1)</f>
        <v>0</v>
      </c>
      <c r="AR155" s="102">
        <f>SUMIFS(Datos!$S:$S,Datos!$F:$F,$A155,Datos!$C:$C,AR$1,Datos!$A:$A,$AN$1)</f>
        <v>0</v>
      </c>
      <c r="AT155" s="102">
        <f>SUMIFS(Datos!$M:$M,Datos!$A:$A,AN$1,Datos!$F:$F,$A155)</f>
        <v>0</v>
      </c>
      <c r="AU155" s="102">
        <f>SUMIFS(Datos!$R:$R,Datos!$A:$A,AN$1,Datos!$F:$F,$A155)</f>
        <v>0</v>
      </c>
      <c r="AW155" s="102">
        <f>SUMIFS(Datos!$M:$M,Datos!$F:$F,$A155,Datos!$A:$A,$AN$1,Datos!$C:$C,AO$1)</f>
        <v>0</v>
      </c>
      <c r="AX155" s="102">
        <f>SUMIFS(Datos!$M:$M,Datos!$F:$F,$A155,Datos!$A:$A,$AN$1,Datos!$C:$C,AP$1)</f>
        <v>0</v>
      </c>
      <c r="AY155" s="102">
        <f>SUMIFS(Datos!$M:$M,Datos!$F:$F,$A155,Datos!$A:$A,$AN$1,Datos!$C:$C,AQ$1)</f>
        <v>0</v>
      </c>
      <c r="AZ155" s="102">
        <f>SUMIFS(Datos!$M:$M,Datos!$F:$F,$A155,Datos!$A:$A,$AN$1,Datos!$C:$C,AR$1)</f>
        <v>0</v>
      </c>
      <c r="BA155" s="102"/>
      <c r="BB155" s="438">
        <f>SUMIFS(Datos!$R:$R,Datos!$F:$F,$A155,Datos!$A:$A,$AN$1,Datos!$C:$C,AO$1)</f>
        <v>0</v>
      </c>
      <c r="BC155" s="438">
        <f>SUMIFS(Datos!$R:$R,Datos!$F:$F,$A155,Datos!$A:$A,$AN$1,Datos!$C:$C,AP$1)</f>
        <v>0</v>
      </c>
      <c r="BD155" s="438">
        <f>SUMIFS(Datos!$R:$R,Datos!$F:$F,$A155,Datos!$A:$A,$AN$1,Datos!$C:$C,AQ$1)</f>
        <v>0</v>
      </c>
      <c r="BE155" s="438">
        <f>SUMIFS(Datos!$R:$R,Datos!$F:$F,$A155,Datos!$A:$A,$AN$1,Datos!$C:$C,AR$1)</f>
        <v>0</v>
      </c>
    </row>
    <row r="156" spans="1:57" x14ac:dyDescent="0.25">
      <c r="A156" s="36"/>
      <c r="B156" s="36"/>
      <c r="C156" s="36"/>
      <c r="D156" s="284"/>
      <c r="E156" s="36"/>
      <c r="F156" s="36"/>
      <c r="G156" s="408"/>
      <c r="H156" s="36"/>
      <c r="I156" s="36"/>
      <c r="J156" s="36"/>
      <c r="K156" s="36"/>
      <c r="M156" s="353">
        <f>SUMIFS(Datos!$S:$S,Datos!$F:$F,$A156,Datos!$V:$V,M$1,Datos!$A:$A,$Q$1)</f>
        <v>0</v>
      </c>
      <c r="N156" s="353">
        <f>SUMIFS(Datos!$S:$S,Datos!$F:$F,$A156,Datos!$V:$V,N$1,Datos!$A:$A,$Q$1)</f>
        <v>0</v>
      </c>
      <c r="O156" s="353">
        <f>SUMIFS(Datos!$S:$S,Datos!$F:$F,$A156,Datos!$V:$V,O$1,Datos!$A:$A,$Q$1)</f>
        <v>0</v>
      </c>
      <c r="P156" s="353">
        <f>SUMIFS(Datos!$S:$S,Datos!$F:$F,$A156,Datos!$V:$V,P$1,Datos!$A:$A,$Q$1)</f>
        <v>0</v>
      </c>
      <c r="Q156" s="353">
        <f>SUMIFS(Datos!$S:$S,Datos!$A:$A,Q$1,Datos!$F:$F,$A156)</f>
        <v>0</v>
      </c>
      <c r="R156" s="353">
        <f>SUMIFS(Datos!$S:$S,Datos!$F:$F,$A156,Datos!$C:$C,R$1,Datos!$A:$A,$Q$1)</f>
        <v>0</v>
      </c>
      <c r="S156" s="353">
        <f>SUMIFS(Datos!$S:$S,Datos!$F:$F,$A156,Datos!$C:$C,S$1,Datos!$A:$A,$Q$1)</f>
        <v>0</v>
      </c>
      <c r="T156" s="353">
        <f>SUMIFS(Datos!$S:$S,Datos!$F:$F,$A156,Datos!$C:$C,T$1,Datos!$A:$A,$Q$1)</f>
        <v>0</v>
      </c>
      <c r="U156" s="353">
        <f>SUMIFS(Datos!$S:$S,Datos!$F:$F,$A156,Datos!$C:$C,U$1,Datos!$A:$A,$Q$1)</f>
        <v>0</v>
      </c>
      <c r="V156" s="352"/>
      <c r="W156" s="353">
        <f>SUMIFS(Datos!M:M,Datos!A:A,Q$1,Datos!F:F,A156)</f>
        <v>0</v>
      </c>
      <c r="X156" s="444">
        <f>SUMIFS(Datos!R:R,Datos!A:A,Q$1,Datos!F:F,A156)</f>
        <v>0</v>
      </c>
      <c r="Y156" s="442"/>
      <c r="Z156" s="353">
        <f>SUMIFS(Datos!$M:$M,Datos!$F:$F,$A156,Datos!$A:$A,$Q$1,Datos!$C:$C,R$1)</f>
        <v>0</v>
      </c>
      <c r="AA156" s="353">
        <f>SUMIFS(Datos!$M:$M,Datos!$F:$F,$A156,Datos!$A:$A,$Q$1,Datos!$C:$C,S$1)</f>
        <v>0</v>
      </c>
      <c r="AB156" s="353">
        <f>SUMIFS(Datos!$M:$M,Datos!$F:$F,$A156,Datos!$A:$A,$Q$1,Datos!$C:$C,T$1)</f>
        <v>0</v>
      </c>
      <c r="AC156" s="353">
        <f>SUMIFS(Datos!$M:$M,Datos!$F:$F,$A156,Datos!$A:$A,$Q$1,Datos!$C:$C,U$1)</f>
        <v>0</v>
      </c>
      <c r="AD156" s="353"/>
      <c r="AE156" s="444">
        <f>SUMIFS(Datos!$R:$R,Datos!$F:$F,$A156,Datos!$A:$A,$Q$1,Datos!$C:$C,R$1)</f>
        <v>0</v>
      </c>
      <c r="AF156" s="444">
        <f>SUMIFS(Datos!$R:$R,Datos!$F:$F,$A156,Datos!$A:$A,$Q$1,Datos!$C:$C,S$1)</f>
        <v>0</v>
      </c>
      <c r="AG156" s="444">
        <f>SUMIFS(Datos!$R:$R,Datos!$F:$F,$A156,Datos!$A:$A,$Q$1,Datos!$C:$C,T$1)</f>
        <v>0</v>
      </c>
      <c r="AH156" s="444">
        <f>SUMIFS(Datos!$R:$R,Datos!$F:$F,$A156,Datos!$A:$A,$Q$1,Datos!$C:$C,U$1)</f>
        <v>0</v>
      </c>
      <c r="AI156" s="351"/>
      <c r="AJ156" s="102">
        <f>SUMIFS(Datos!$S:$S,Datos!$F:$F,$A156,Datos!$V:$V,AJ$1,Datos!$A:$A,$AN$1)</f>
        <v>0</v>
      </c>
      <c r="AK156" s="102">
        <f>SUMIFS(Datos!$S:$S,Datos!$F:$F,$A156,Datos!$V:$V,AK$1,Datos!$A:$A,$AN$1)</f>
        <v>0</v>
      </c>
      <c r="AL156" s="102">
        <f>SUMIFS(Datos!$S:$S,Datos!$F:$F,$A156,Datos!$V:$V,AL$1,Datos!$A:$A,$AN$1)</f>
        <v>0</v>
      </c>
      <c r="AM156" s="102">
        <f>SUMIFS(Datos!$S:$S,Datos!$F:$F,$A156,Datos!$V:$V,AM$1,Datos!$A:$A,$AN$1)</f>
        <v>0</v>
      </c>
      <c r="AN156" s="102">
        <f>SUMIFS(Datos!$S:$S,Datos!$A:$A,AN$1,Datos!$F:$F,$A156)</f>
        <v>0</v>
      </c>
      <c r="AO156" s="102">
        <f>SUMIFS(Datos!$S:$S,Datos!$F:$F,$A156,Datos!$C:$C,AO$1,Datos!$A:$A,$AN$1)</f>
        <v>0</v>
      </c>
      <c r="AP156" s="102">
        <f>SUMIFS(Datos!$S:$S,Datos!$F:$F,$A156,Datos!$C:$C,AP$1,Datos!$A:$A,$AN$1)</f>
        <v>0</v>
      </c>
      <c r="AQ156" s="102">
        <f>SUMIFS(Datos!$S:$S,Datos!$F:$F,$A156,Datos!$C:$C,AQ$1,Datos!$A:$A,$AN$1)</f>
        <v>0</v>
      </c>
      <c r="AR156" s="102">
        <f>SUMIFS(Datos!$S:$S,Datos!$F:$F,$A156,Datos!$C:$C,AR$1,Datos!$A:$A,$AN$1)</f>
        <v>0</v>
      </c>
      <c r="AT156" s="102">
        <f>SUMIFS(Datos!$M:$M,Datos!$A:$A,AN$1,Datos!$F:$F,$A156)</f>
        <v>0</v>
      </c>
      <c r="AU156" s="102">
        <f>SUMIFS(Datos!$R:$R,Datos!$A:$A,AN$1,Datos!$F:$F,$A156)</f>
        <v>0</v>
      </c>
      <c r="AW156" s="102">
        <f>SUMIFS(Datos!$M:$M,Datos!$F:$F,$A156,Datos!$A:$A,$AN$1,Datos!$C:$C,AO$1)</f>
        <v>0</v>
      </c>
      <c r="AX156" s="102">
        <f>SUMIFS(Datos!$M:$M,Datos!$F:$F,$A156,Datos!$A:$A,$AN$1,Datos!$C:$C,AP$1)</f>
        <v>0</v>
      </c>
      <c r="AY156" s="102">
        <f>SUMIFS(Datos!$M:$M,Datos!$F:$F,$A156,Datos!$A:$A,$AN$1,Datos!$C:$C,AQ$1)</f>
        <v>0</v>
      </c>
      <c r="AZ156" s="102">
        <f>SUMIFS(Datos!$M:$M,Datos!$F:$F,$A156,Datos!$A:$A,$AN$1,Datos!$C:$C,AR$1)</f>
        <v>0</v>
      </c>
      <c r="BA156" s="102"/>
      <c r="BB156" s="438">
        <f>SUMIFS(Datos!$R:$R,Datos!$F:$F,$A156,Datos!$A:$A,$AN$1,Datos!$C:$C,AO$1)</f>
        <v>0</v>
      </c>
      <c r="BC156" s="438">
        <f>SUMIFS(Datos!$R:$R,Datos!$F:$F,$A156,Datos!$A:$A,$AN$1,Datos!$C:$C,AP$1)</f>
        <v>0</v>
      </c>
      <c r="BD156" s="438">
        <f>SUMIFS(Datos!$R:$R,Datos!$F:$F,$A156,Datos!$A:$A,$AN$1,Datos!$C:$C,AQ$1)</f>
        <v>0</v>
      </c>
      <c r="BE156" s="438">
        <f>SUMIFS(Datos!$R:$R,Datos!$F:$F,$A156,Datos!$A:$A,$AN$1,Datos!$C:$C,AR$1)</f>
        <v>0</v>
      </c>
    </row>
    <row r="157" spans="1:57" x14ac:dyDescent="0.25">
      <c r="A157" s="36"/>
      <c r="B157" s="36"/>
      <c r="C157" s="36"/>
      <c r="D157" s="284"/>
      <c r="E157" s="36"/>
      <c r="F157" s="36"/>
      <c r="G157" s="408"/>
      <c r="H157" s="36"/>
      <c r="I157" s="36"/>
      <c r="J157" s="36"/>
      <c r="K157" s="36"/>
      <c r="M157" s="353">
        <f>SUMIFS(Datos!$S:$S,Datos!$F:$F,$A157,Datos!$V:$V,M$1,Datos!$A:$A,$Q$1)</f>
        <v>0</v>
      </c>
      <c r="N157" s="353">
        <f>SUMIFS(Datos!$S:$S,Datos!$F:$F,$A157,Datos!$V:$V,N$1,Datos!$A:$A,$Q$1)</f>
        <v>0</v>
      </c>
      <c r="O157" s="353">
        <f>SUMIFS(Datos!$S:$S,Datos!$F:$F,$A157,Datos!$V:$V,O$1,Datos!$A:$A,$Q$1)</f>
        <v>0</v>
      </c>
      <c r="P157" s="353">
        <f>SUMIFS(Datos!$S:$S,Datos!$F:$F,$A157,Datos!$V:$V,P$1,Datos!$A:$A,$Q$1)</f>
        <v>0</v>
      </c>
      <c r="Q157" s="353">
        <f>SUMIFS(Datos!$S:$S,Datos!$A:$A,Q$1,Datos!$F:$F,$A157)</f>
        <v>0</v>
      </c>
      <c r="R157" s="353">
        <f>SUMIFS(Datos!$S:$S,Datos!$F:$F,$A157,Datos!$C:$C,R$1,Datos!$A:$A,$Q$1)</f>
        <v>0</v>
      </c>
      <c r="S157" s="353">
        <f>SUMIFS(Datos!$S:$S,Datos!$F:$F,$A157,Datos!$C:$C,S$1,Datos!$A:$A,$Q$1)</f>
        <v>0</v>
      </c>
      <c r="T157" s="353">
        <f>SUMIFS(Datos!$S:$S,Datos!$F:$F,$A157,Datos!$C:$C,T$1,Datos!$A:$A,$Q$1)</f>
        <v>0</v>
      </c>
      <c r="U157" s="353">
        <f>SUMIFS(Datos!$S:$S,Datos!$F:$F,$A157,Datos!$C:$C,U$1,Datos!$A:$A,$Q$1)</f>
        <v>0</v>
      </c>
      <c r="V157" s="352"/>
      <c r="W157" s="353">
        <f>SUMIFS(Datos!M:M,Datos!A:A,Q$1,Datos!F:F,A157)</f>
        <v>0</v>
      </c>
      <c r="X157" s="444">
        <f>SUMIFS(Datos!R:R,Datos!A:A,Q$1,Datos!F:F,A157)</f>
        <v>0</v>
      </c>
      <c r="Y157" s="442"/>
      <c r="Z157" s="353">
        <f>SUMIFS(Datos!$M:$M,Datos!$F:$F,$A157,Datos!$A:$A,$Q$1,Datos!$C:$C,R$1)</f>
        <v>0</v>
      </c>
      <c r="AA157" s="353">
        <f>SUMIFS(Datos!$M:$M,Datos!$F:$F,$A157,Datos!$A:$A,$Q$1,Datos!$C:$C,S$1)</f>
        <v>0</v>
      </c>
      <c r="AB157" s="353">
        <f>SUMIFS(Datos!$M:$M,Datos!$F:$F,$A157,Datos!$A:$A,$Q$1,Datos!$C:$C,T$1)</f>
        <v>0</v>
      </c>
      <c r="AC157" s="353">
        <f>SUMIFS(Datos!$M:$M,Datos!$F:$F,$A157,Datos!$A:$A,$Q$1,Datos!$C:$C,U$1)</f>
        <v>0</v>
      </c>
      <c r="AD157" s="353"/>
      <c r="AE157" s="444">
        <f>SUMIFS(Datos!$R:$R,Datos!$F:$F,$A157,Datos!$A:$A,$Q$1,Datos!$C:$C,R$1)</f>
        <v>0</v>
      </c>
      <c r="AF157" s="444">
        <f>SUMIFS(Datos!$R:$R,Datos!$F:$F,$A157,Datos!$A:$A,$Q$1,Datos!$C:$C,S$1)</f>
        <v>0</v>
      </c>
      <c r="AG157" s="444">
        <f>SUMIFS(Datos!$R:$R,Datos!$F:$F,$A157,Datos!$A:$A,$Q$1,Datos!$C:$C,T$1)</f>
        <v>0</v>
      </c>
      <c r="AH157" s="444">
        <f>SUMIFS(Datos!$R:$R,Datos!$F:$F,$A157,Datos!$A:$A,$Q$1,Datos!$C:$C,U$1)</f>
        <v>0</v>
      </c>
      <c r="AI157" s="351"/>
      <c r="AJ157" s="102">
        <f>SUMIFS(Datos!$S:$S,Datos!$F:$F,$A157,Datos!$V:$V,AJ$1,Datos!$A:$A,$AN$1)</f>
        <v>0</v>
      </c>
      <c r="AK157" s="102">
        <f>SUMIFS(Datos!$S:$S,Datos!$F:$F,$A157,Datos!$V:$V,AK$1,Datos!$A:$A,$AN$1)</f>
        <v>0</v>
      </c>
      <c r="AL157" s="102">
        <f>SUMIFS(Datos!$S:$S,Datos!$F:$F,$A157,Datos!$V:$V,AL$1,Datos!$A:$A,$AN$1)</f>
        <v>0</v>
      </c>
      <c r="AM157" s="102">
        <f>SUMIFS(Datos!$S:$S,Datos!$F:$F,$A157,Datos!$V:$V,AM$1,Datos!$A:$A,$AN$1)</f>
        <v>0</v>
      </c>
      <c r="AN157" s="102">
        <f>SUMIFS(Datos!$S:$S,Datos!$A:$A,AN$1,Datos!$F:$F,$A157)</f>
        <v>0</v>
      </c>
      <c r="AO157" s="102">
        <f>SUMIFS(Datos!$S:$S,Datos!$F:$F,$A157,Datos!$C:$C,AO$1,Datos!$A:$A,$AN$1)</f>
        <v>0</v>
      </c>
      <c r="AP157" s="102">
        <f>SUMIFS(Datos!$S:$S,Datos!$F:$F,$A157,Datos!$C:$C,AP$1,Datos!$A:$A,$AN$1)</f>
        <v>0</v>
      </c>
      <c r="AQ157" s="102">
        <f>SUMIFS(Datos!$S:$S,Datos!$F:$F,$A157,Datos!$C:$C,AQ$1,Datos!$A:$A,$AN$1)</f>
        <v>0</v>
      </c>
      <c r="AR157" s="102">
        <f>SUMIFS(Datos!$S:$S,Datos!$F:$F,$A157,Datos!$C:$C,AR$1,Datos!$A:$A,$AN$1)</f>
        <v>0</v>
      </c>
      <c r="AT157" s="102">
        <f>SUMIFS(Datos!$M:$M,Datos!$A:$A,AN$1,Datos!$F:$F,$A157)</f>
        <v>0</v>
      </c>
      <c r="AU157" s="102">
        <f>SUMIFS(Datos!$R:$R,Datos!$A:$A,AN$1,Datos!$F:$F,$A157)</f>
        <v>0</v>
      </c>
      <c r="AW157" s="102">
        <f>SUMIFS(Datos!$M:$M,Datos!$F:$F,$A157,Datos!$A:$A,$AN$1,Datos!$C:$C,AO$1)</f>
        <v>0</v>
      </c>
      <c r="AX157" s="102">
        <f>SUMIFS(Datos!$M:$M,Datos!$F:$F,$A157,Datos!$A:$A,$AN$1,Datos!$C:$C,AP$1)</f>
        <v>0</v>
      </c>
      <c r="AY157" s="102">
        <f>SUMIFS(Datos!$M:$M,Datos!$F:$F,$A157,Datos!$A:$A,$AN$1,Datos!$C:$C,AQ$1)</f>
        <v>0</v>
      </c>
      <c r="AZ157" s="102">
        <f>SUMIFS(Datos!$M:$M,Datos!$F:$F,$A157,Datos!$A:$A,$AN$1,Datos!$C:$C,AR$1)</f>
        <v>0</v>
      </c>
      <c r="BA157" s="102"/>
      <c r="BB157" s="438">
        <f>SUMIFS(Datos!$R:$R,Datos!$F:$F,$A157,Datos!$A:$A,$AN$1,Datos!$C:$C,AO$1)</f>
        <v>0</v>
      </c>
      <c r="BC157" s="438">
        <f>SUMIFS(Datos!$R:$R,Datos!$F:$F,$A157,Datos!$A:$A,$AN$1,Datos!$C:$C,AP$1)</f>
        <v>0</v>
      </c>
      <c r="BD157" s="438">
        <f>SUMIFS(Datos!$R:$R,Datos!$F:$F,$A157,Datos!$A:$A,$AN$1,Datos!$C:$C,AQ$1)</f>
        <v>0</v>
      </c>
      <c r="BE157" s="438">
        <f>SUMIFS(Datos!$R:$R,Datos!$F:$F,$A157,Datos!$A:$A,$AN$1,Datos!$C:$C,AR$1)</f>
        <v>0</v>
      </c>
    </row>
    <row r="158" spans="1:57" x14ac:dyDescent="0.25">
      <c r="A158" s="36"/>
      <c r="B158" s="36"/>
      <c r="C158" s="36"/>
      <c r="D158" s="284"/>
      <c r="E158" s="36"/>
      <c r="F158" s="36"/>
      <c r="G158" s="408"/>
      <c r="H158" s="36"/>
      <c r="I158" s="36"/>
      <c r="J158" s="36"/>
      <c r="K158" s="36"/>
      <c r="M158" s="353">
        <f>SUMIFS(Datos!$S:$S,Datos!$F:$F,$A158,Datos!$V:$V,M$1,Datos!$A:$A,$Q$1)</f>
        <v>0</v>
      </c>
      <c r="N158" s="353">
        <f>SUMIFS(Datos!$S:$S,Datos!$F:$F,$A158,Datos!$V:$V,N$1,Datos!$A:$A,$Q$1)</f>
        <v>0</v>
      </c>
      <c r="O158" s="353">
        <f>SUMIFS(Datos!$S:$S,Datos!$F:$F,$A158,Datos!$V:$V,O$1,Datos!$A:$A,$Q$1)</f>
        <v>0</v>
      </c>
      <c r="P158" s="353">
        <f>SUMIFS(Datos!$S:$S,Datos!$F:$F,$A158,Datos!$V:$V,P$1,Datos!$A:$A,$Q$1)</f>
        <v>0</v>
      </c>
      <c r="Q158" s="353">
        <f>SUMIFS(Datos!$S:$S,Datos!$A:$A,Q$1,Datos!$F:$F,$A158)</f>
        <v>0</v>
      </c>
      <c r="R158" s="353">
        <f>SUMIFS(Datos!$S:$S,Datos!$F:$F,$A158,Datos!$C:$C,R$1,Datos!$A:$A,$Q$1)</f>
        <v>0</v>
      </c>
      <c r="S158" s="353">
        <f>SUMIFS(Datos!$S:$S,Datos!$F:$F,$A158,Datos!$C:$C,S$1,Datos!$A:$A,$Q$1)</f>
        <v>0</v>
      </c>
      <c r="T158" s="353">
        <f>SUMIFS(Datos!$S:$S,Datos!$F:$F,$A158,Datos!$C:$C,T$1,Datos!$A:$A,$Q$1)</f>
        <v>0</v>
      </c>
      <c r="U158" s="353">
        <f>SUMIFS(Datos!$S:$S,Datos!$F:$F,$A158,Datos!$C:$C,U$1,Datos!$A:$A,$Q$1)</f>
        <v>0</v>
      </c>
      <c r="V158" s="352"/>
      <c r="W158" s="353">
        <f>SUMIFS(Datos!M:M,Datos!A:A,Q$1,Datos!F:F,A158)</f>
        <v>0</v>
      </c>
      <c r="X158" s="444">
        <f>SUMIFS(Datos!R:R,Datos!A:A,Q$1,Datos!F:F,A158)</f>
        <v>0</v>
      </c>
      <c r="Y158" s="442"/>
      <c r="Z158" s="353">
        <f>SUMIFS(Datos!$M:$M,Datos!$F:$F,$A158,Datos!$A:$A,$Q$1,Datos!$C:$C,R$1)</f>
        <v>0</v>
      </c>
      <c r="AA158" s="353">
        <f>SUMIFS(Datos!$M:$M,Datos!$F:$F,$A158,Datos!$A:$A,$Q$1,Datos!$C:$C,S$1)</f>
        <v>0</v>
      </c>
      <c r="AB158" s="353">
        <f>SUMIFS(Datos!$M:$M,Datos!$F:$F,$A158,Datos!$A:$A,$Q$1,Datos!$C:$C,T$1)</f>
        <v>0</v>
      </c>
      <c r="AC158" s="353">
        <f>SUMIFS(Datos!$M:$M,Datos!$F:$F,$A158,Datos!$A:$A,$Q$1,Datos!$C:$C,U$1)</f>
        <v>0</v>
      </c>
      <c r="AD158" s="353"/>
      <c r="AE158" s="444">
        <f>SUMIFS(Datos!$R:$R,Datos!$F:$F,$A158,Datos!$A:$A,$Q$1,Datos!$C:$C,R$1)</f>
        <v>0</v>
      </c>
      <c r="AF158" s="444">
        <f>SUMIFS(Datos!$R:$R,Datos!$F:$F,$A158,Datos!$A:$A,$Q$1,Datos!$C:$C,S$1)</f>
        <v>0</v>
      </c>
      <c r="AG158" s="444">
        <f>SUMIFS(Datos!$R:$R,Datos!$F:$F,$A158,Datos!$A:$A,$Q$1,Datos!$C:$C,T$1)</f>
        <v>0</v>
      </c>
      <c r="AH158" s="444">
        <f>SUMIFS(Datos!$R:$R,Datos!$F:$F,$A158,Datos!$A:$A,$Q$1,Datos!$C:$C,U$1)</f>
        <v>0</v>
      </c>
      <c r="AI158" s="351"/>
      <c r="AJ158" s="102">
        <f>SUMIFS(Datos!$S:$S,Datos!$F:$F,$A158,Datos!$V:$V,AJ$1,Datos!$A:$A,$AN$1)</f>
        <v>0</v>
      </c>
      <c r="AK158" s="102">
        <f>SUMIFS(Datos!$S:$S,Datos!$F:$F,$A158,Datos!$V:$V,AK$1,Datos!$A:$A,$AN$1)</f>
        <v>0</v>
      </c>
      <c r="AL158" s="102">
        <f>SUMIFS(Datos!$S:$S,Datos!$F:$F,$A158,Datos!$V:$V,AL$1,Datos!$A:$A,$AN$1)</f>
        <v>0</v>
      </c>
      <c r="AM158" s="102">
        <f>SUMIFS(Datos!$S:$S,Datos!$F:$F,$A158,Datos!$V:$V,AM$1,Datos!$A:$A,$AN$1)</f>
        <v>0</v>
      </c>
      <c r="AN158" s="102">
        <f>SUMIFS(Datos!$S:$S,Datos!$A:$A,AN$1,Datos!$F:$F,$A158)</f>
        <v>0</v>
      </c>
      <c r="AO158" s="102">
        <f>SUMIFS(Datos!$S:$S,Datos!$F:$F,$A158,Datos!$C:$C,AO$1,Datos!$A:$A,$AN$1)</f>
        <v>0</v>
      </c>
      <c r="AP158" s="102">
        <f>SUMIFS(Datos!$S:$S,Datos!$F:$F,$A158,Datos!$C:$C,AP$1,Datos!$A:$A,$AN$1)</f>
        <v>0</v>
      </c>
      <c r="AQ158" s="102">
        <f>SUMIFS(Datos!$S:$S,Datos!$F:$F,$A158,Datos!$C:$C,AQ$1,Datos!$A:$A,$AN$1)</f>
        <v>0</v>
      </c>
      <c r="AR158" s="102">
        <f>SUMIFS(Datos!$S:$S,Datos!$F:$F,$A158,Datos!$C:$C,AR$1,Datos!$A:$A,$AN$1)</f>
        <v>0</v>
      </c>
      <c r="AT158" s="102">
        <f>SUMIFS(Datos!$M:$M,Datos!$A:$A,AN$1,Datos!$F:$F,$A158)</f>
        <v>0</v>
      </c>
      <c r="AU158" s="102">
        <f>SUMIFS(Datos!$R:$R,Datos!$A:$A,AN$1,Datos!$F:$F,$A158)</f>
        <v>0</v>
      </c>
      <c r="AW158" s="102">
        <f>SUMIFS(Datos!$M:$M,Datos!$F:$F,$A158,Datos!$A:$A,$AN$1,Datos!$C:$C,AO$1)</f>
        <v>0</v>
      </c>
      <c r="AX158" s="102">
        <f>SUMIFS(Datos!$M:$M,Datos!$F:$F,$A158,Datos!$A:$A,$AN$1,Datos!$C:$C,AP$1)</f>
        <v>0</v>
      </c>
      <c r="AY158" s="102">
        <f>SUMIFS(Datos!$M:$M,Datos!$F:$F,$A158,Datos!$A:$A,$AN$1,Datos!$C:$C,AQ$1)</f>
        <v>0</v>
      </c>
      <c r="AZ158" s="102">
        <f>SUMIFS(Datos!$M:$M,Datos!$F:$F,$A158,Datos!$A:$A,$AN$1,Datos!$C:$C,AR$1)</f>
        <v>0</v>
      </c>
      <c r="BA158" s="102"/>
      <c r="BB158" s="438">
        <f>SUMIFS(Datos!$R:$R,Datos!$F:$F,$A158,Datos!$A:$A,$AN$1,Datos!$C:$C,AO$1)</f>
        <v>0</v>
      </c>
      <c r="BC158" s="438">
        <f>SUMIFS(Datos!$R:$R,Datos!$F:$F,$A158,Datos!$A:$A,$AN$1,Datos!$C:$C,AP$1)</f>
        <v>0</v>
      </c>
      <c r="BD158" s="438">
        <f>SUMIFS(Datos!$R:$R,Datos!$F:$F,$A158,Datos!$A:$A,$AN$1,Datos!$C:$C,AQ$1)</f>
        <v>0</v>
      </c>
      <c r="BE158" s="438">
        <f>SUMIFS(Datos!$R:$R,Datos!$F:$F,$A158,Datos!$A:$A,$AN$1,Datos!$C:$C,AR$1)</f>
        <v>0</v>
      </c>
    </row>
    <row r="159" spans="1:57" x14ac:dyDescent="0.25">
      <c r="A159" s="36"/>
      <c r="B159" s="36"/>
      <c r="C159" s="36"/>
      <c r="D159" s="284"/>
      <c r="E159" s="36"/>
      <c r="F159" s="36"/>
      <c r="G159" s="408"/>
      <c r="H159" s="36"/>
      <c r="I159" s="36"/>
      <c r="J159" s="36"/>
      <c r="K159" s="36"/>
      <c r="M159" s="353">
        <f>SUMIFS(Datos!$S:$S,Datos!$F:$F,$A159,Datos!$V:$V,M$1,Datos!$A:$A,$Q$1)</f>
        <v>0</v>
      </c>
      <c r="N159" s="353">
        <f>SUMIFS(Datos!$S:$S,Datos!$F:$F,$A159,Datos!$V:$V,N$1,Datos!$A:$A,$Q$1)</f>
        <v>0</v>
      </c>
      <c r="O159" s="353">
        <f>SUMIFS(Datos!$S:$S,Datos!$F:$F,$A159,Datos!$V:$V,O$1,Datos!$A:$A,$Q$1)</f>
        <v>0</v>
      </c>
      <c r="P159" s="353">
        <f>SUMIFS(Datos!$S:$S,Datos!$F:$F,$A159,Datos!$V:$V,P$1,Datos!$A:$A,$Q$1)</f>
        <v>0</v>
      </c>
      <c r="Q159" s="353">
        <f>SUMIFS(Datos!$S:$S,Datos!$A:$A,Q$1,Datos!$F:$F,$A159)</f>
        <v>0</v>
      </c>
      <c r="R159" s="353">
        <f>SUMIFS(Datos!$S:$S,Datos!$F:$F,$A159,Datos!$C:$C,R$1,Datos!$A:$A,$Q$1)</f>
        <v>0</v>
      </c>
      <c r="S159" s="353">
        <f>SUMIFS(Datos!$S:$S,Datos!$F:$F,$A159,Datos!$C:$C,S$1,Datos!$A:$A,$Q$1)</f>
        <v>0</v>
      </c>
      <c r="T159" s="353">
        <f>SUMIFS(Datos!$S:$S,Datos!$F:$F,$A159,Datos!$C:$C,T$1,Datos!$A:$A,$Q$1)</f>
        <v>0</v>
      </c>
      <c r="U159" s="353">
        <f>SUMIFS(Datos!$S:$S,Datos!$F:$F,$A159,Datos!$C:$C,U$1,Datos!$A:$A,$Q$1)</f>
        <v>0</v>
      </c>
      <c r="V159" s="352"/>
      <c r="W159" s="353">
        <f>SUMIFS(Datos!M:M,Datos!A:A,Q$1,Datos!F:F,A159)</f>
        <v>0</v>
      </c>
      <c r="X159" s="444">
        <f>SUMIFS(Datos!R:R,Datos!A:A,Q$1,Datos!F:F,A159)</f>
        <v>0</v>
      </c>
      <c r="Y159" s="442"/>
      <c r="Z159" s="353">
        <f>SUMIFS(Datos!$M:$M,Datos!$F:$F,$A159,Datos!$A:$A,$Q$1,Datos!$C:$C,R$1)</f>
        <v>0</v>
      </c>
      <c r="AA159" s="353">
        <f>SUMIFS(Datos!$M:$M,Datos!$F:$F,$A159,Datos!$A:$A,$Q$1,Datos!$C:$C,S$1)</f>
        <v>0</v>
      </c>
      <c r="AB159" s="353">
        <f>SUMIFS(Datos!$M:$M,Datos!$F:$F,$A159,Datos!$A:$A,$Q$1,Datos!$C:$C,T$1)</f>
        <v>0</v>
      </c>
      <c r="AC159" s="353">
        <f>SUMIFS(Datos!$M:$M,Datos!$F:$F,$A159,Datos!$A:$A,$Q$1,Datos!$C:$C,U$1)</f>
        <v>0</v>
      </c>
      <c r="AD159" s="353"/>
      <c r="AE159" s="444">
        <f>SUMIFS(Datos!$R:$R,Datos!$F:$F,$A159,Datos!$A:$A,$Q$1,Datos!$C:$C,R$1)</f>
        <v>0</v>
      </c>
      <c r="AF159" s="444">
        <f>SUMIFS(Datos!$R:$R,Datos!$F:$F,$A159,Datos!$A:$A,$Q$1,Datos!$C:$C,S$1)</f>
        <v>0</v>
      </c>
      <c r="AG159" s="444">
        <f>SUMIFS(Datos!$R:$R,Datos!$F:$F,$A159,Datos!$A:$A,$Q$1,Datos!$C:$C,T$1)</f>
        <v>0</v>
      </c>
      <c r="AH159" s="444">
        <f>SUMIFS(Datos!$R:$R,Datos!$F:$F,$A159,Datos!$A:$A,$Q$1,Datos!$C:$C,U$1)</f>
        <v>0</v>
      </c>
      <c r="AI159" s="351"/>
      <c r="AJ159" s="102">
        <f>SUMIFS(Datos!$S:$S,Datos!$F:$F,$A159,Datos!$V:$V,AJ$1,Datos!$A:$A,$AN$1)</f>
        <v>0</v>
      </c>
      <c r="AK159" s="102">
        <f>SUMIFS(Datos!$S:$S,Datos!$F:$F,$A159,Datos!$V:$V,AK$1,Datos!$A:$A,$AN$1)</f>
        <v>0</v>
      </c>
      <c r="AL159" s="102">
        <f>SUMIFS(Datos!$S:$S,Datos!$F:$F,$A159,Datos!$V:$V,AL$1,Datos!$A:$A,$AN$1)</f>
        <v>0</v>
      </c>
      <c r="AM159" s="102">
        <f>SUMIFS(Datos!$S:$S,Datos!$F:$F,$A159,Datos!$V:$V,AM$1,Datos!$A:$A,$AN$1)</f>
        <v>0</v>
      </c>
      <c r="AN159" s="102">
        <f>SUMIFS(Datos!$S:$S,Datos!$A:$A,AN$1,Datos!$F:$F,$A159)</f>
        <v>0</v>
      </c>
      <c r="AO159" s="102">
        <f>SUMIFS(Datos!$S:$S,Datos!$F:$F,$A159,Datos!$C:$C,AO$1,Datos!$A:$A,$AN$1)</f>
        <v>0</v>
      </c>
      <c r="AP159" s="102">
        <f>SUMIFS(Datos!$S:$S,Datos!$F:$F,$A159,Datos!$C:$C,AP$1,Datos!$A:$A,$AN$1)</f>
        <v>0</v>
      </c>
      <c r="AQ159" s="102">
        <f>SUMIFS(Datos!$S:$S,Datos!$F:$F,$A159,Datos!$C:$C,AQ$1,Datos!$A:$A,$AN$1)</f>
        <v>0</v>
      </c>
      <c r="AR159" s="102">
        <f>SUMIFS(Datos!$S:$S,Datos!$F:$F,$A159,Datos!$C:$C,AR$1,Datos!$A:$A,$AN$1)</f>
        <v>0</v>
      </c>
      <c r="AT159" s="102">
        <f>SUMIFS(Datos!$M:$M,Datos!$A:$A,AN$1,Datos!$F:$F,$A159)</f>
        <v>0</v>
      </c>
      <c r="AU159" s="102">
        <f>SUMIFS(Datos!$R:$R,Datos!$A:$A,AN$1,Datos!$F:$F,$A159)</f>
        <v>0</v>
      </c>
      <c r="AW159" s="102">
        <f>SUMIFS(Datos!$M:$M,Datos!$F:$F,$A159,Datos!$A:$A,$AN$1,Datos!$C:$C,AO$1)</f>
        <v>0</v>
      </c>
      <c r="AX159" s="102">
        <f>SUMIFS(Datos!$M:$M,Datos!$F:$F,$A159,Datos!$A:$A,$AN$1,Datos!$C:$C,AP$1)</f>
        <v>0</v>
      </c>
      <c r="AY159" s="102">
        <f>SUMIFS(Datos!$M:$M,Datos!$F:$F,$A159,Datos!$A:$A,$AN$1,Datos!$C:$C,AQ$1)</f>
        <v>0</v>
      </c>
      <c r="AZ159" s="102">
        <f>SUMIFS(Datos!$M:$M,Datos!$F:$F,$A159,Datos!$A:$A,$AN$1,Datos!$C:$C,AR$1)</f>
        <v>0</v>
      </c>
      <c r="BA159" s="102"/>
      <c r="BB159" s="438">
        <f>SUMIFS(Datos!$R:$R,Datos!$F:$F,$A159,Datos!$A:$A,$AN$1,Datos!$C:$C,AO$1)</f>
        <v>0</v>
      </c>
      <c r="BC159" s="438">
        <f>SUMIFS(Datos!$R:$R,Datos!$F:$F,$A159,Datos!$A:$A,$AN$1,Datos!$C:$C,AP$1)</f>
        <v>0</v>
      </c>
      <c r="BD159" s="438">
        <f>SUMIFS(Datos!$R:$R,Datos!$F:$F,$A159,Datos!$A:$A,$AN$1,Datos!$C:$C,AQ$1)</f>
        <v>0</v>
      </c>
      <c r="BE159" s="438">
        <f>SUMIFS(Datos!$R:$R,Datos!$F:$F,$A159,Datos!$A:$A,$AN$1,Datos!$C:$C,AR$1)</f>
        <v>0</v>
      </c>
    </row>
    <row r="160" spans="1:57" x14ac:dyDescent="0.25">
      <c r="A160" s="36"/>
      <c r="B160" s="36"/>
      <c r="C160" s="36"/>
      <c r="D160" s="284"/>
      <c r="E160" s="36"/>
      <c r="F160" s="36"/>
      <c r="G160" s="408"/>
      <c r="H160" s="36"/>
      <c r="I160" s="36"/>
      <c r="J160" s="36"/>
      <c r="K160" s="36"/>
      <c r="M160" s="353">
        <f>SUMIFS(Datos!$S:$S,Datos!$F:$F,$A160,Datos!$V:$V,M$1,Datos!$A:$A,$Q$1)</f>
        <v>0</v>
      </c>
      <c r="N160" s="353">
        <f>SUMIFS(Datos!$S:$S,Datos!$F:$F,$A160,Datos!$V:$V,N$1,Datos!$A:$A,$Q$1)</f>
        <v>0</v>
      </c>
      <c r="O160" s="353">
        <f>SUMIFS(Datos!$S:$S,Datos!$F:$F,$A160,Datos!$V:$V,O$1,Datos!$A:$A,$Q$1)</f>
        <v>0</v>
      </c>
      <c r="P160" s="353">
        <f>SUMIFS(Datos!$S:$S,Datos!$F:$F,$A160,Datos!$V:$V,P$1,Datos!$A:$A,$Q$1)</f>
        <v>0</v>
      </c>
      <c r="Q160" s="353">
        <f>SUMIFS(Datos!$S:$S,Datos!$A:$A,Q$1,Datos!$F:$F,$A160)</f>
        <v>0</v>
      </c>
      <c r="R160" s="353">
        <f>SUMIFS(Datos!$S:$S,Datos!$F:$F,$A160,Datos!$C:$C,R$1,Datos!$A:$A,$Q$1)</f>
        <v>0</v>
      </c>
      <c r="S160" s="353">
        <f>SUMIFS(Datos!$S:$S,Datos!$F:$F,$A160,Datos!$C:$C,S$1,Datos!$A:$A,$Q$1)</f>
        <v>0</v>
      </c>
      <c r="T160" s="353">
        <f>SUMIFS(Datos!$S:$S,Datos!$F:$F,$A160,Datos!$C:$C,T$1,Datos!$A:$A,$Q$1)</f>
        <v>0</v>
      </c>
      <c r="U160" s="353">
        <f>SUMIFS(Datos!$S:$S,Datos!$F:$F,$A160,Datos!$C:$C,U$1,Datos!$A:$A,$Q$1)</f>
        <v>0</v>
      </c>
      <c r="V160" s="352"/>
      <c r="W160" s="353">
        <f>SUMIFS(Datos!M:M,Datos!A:A,Q$1,Datos!F:F,A160)</f>
        <v>0</v>
      </c>
      <c r="X160" s="444">
        <f>SUMIFS(Datos!R:R,Datos!A:A,Q$1,Datos!F:F,A160)</f>
        <v>0</v>
      </c>
      <c r="Y160" s="442"/>
      <c r="Z160" s="353">
        <f>SUMIFS(Datos!$M:$M,Datos!$F:$F,$A160,Datos!$A:$A,$Q$1,Datos!$C:$C,R$1)</f>
        <v>0</v>
      </c>
      <c r="AA160" s="353">
        <f>SUMIFS(Datos!$M:$M,Datos!$F:$F,$A160,Datos!$A:$A,$Q$1,Datos!$C:$C,S$1)</f>
        <v>0</v>
      </c>
      <c r="AB160" s="353">
        <f>SUMIFS(Datos!$M:$M,Datos!$F:$F,$A160,Datos!$A:$A,$Q$1,Datos!$C:$C,T$1)</f>
        <v>0</v>
      </c>
      <c r="AC160" s="353">
        <f>SUMIFS(Datos!$M:$M,Datos!$F:$F,$A160,Datos!$A:$A,$Q$1,Datos!$C:$C,U$1)</f>
        <v>0</v>
      </c>
      <c r="AD160" s="353"/>
      <c r="AE160" s="444">
        <f>SUMIFS(Datos!$R:$R,Datos!$F:$F,$A160,Datos!$A:$A,$Q$1,Datos!$C:$C,R$1)</f>
        <v>0</v>
      </c>
      <c r="AF160" s="444">
        <f>SUMIFS(Datos!$R:$R,Datos!$F:$F,$A160,Datos!$A:$A,$Q$1,Datos!$C:$C,S$1)</f>
        <v>0</v>
      </c>
      <c r="AG160" s="444">
        <f>SUMIFS(Datos!$R:$R,Datos!$F:$F,$A160,Datos!$A:$A,$Q$1,Datos!$C:$C,T$1)</f>
        <v>0</v>
      </c>
      <c r="AH160" s="444">
        <f>SUMIFS(Datos!$R:$R,Datos!$F:$F,$A160,Datos!$A:$A,$Q$1,Datos!$C:$C,U$1)</f>
        <v>0</v>
      </c>
      <c r="AI160" s="351"/>
      <c r="AJ160" s="102">
        <f>SUMIFS(Datos!$S:$S,Datos!$F:$F,$A160,Datos!$V:$V,AJ$1,Datos!$A:$A,$AN$1)</f>
        <v>0</v>
      </c>
      <c r="AK160" s="102">
        <f>SUMIFS(Datos!$S:$S,Datos!$F:$F,$A160,Datos!$V:$V,AK$1,Datos!$A:$A,$AN$1)</f>
        <v>0</v>
      </c>
      <c r="AL160" s="102">
        <f>SUMIFS(Datos!$S:$S,Datos!$F:$F,$A160,Datos!$V:$V,AL$1,Datos!$A:$A,$AN$1)</f>
        <v>0</v>
      </c>
      <c r="AM160" s="102">
        <f>SUMIFS(Datos!$S:$S,Datos!$F:$F,$A160,Datos!$V:$V,AM$1,Datos!$A:$A,$AN$1)</f>
        <v>0</v>
      </c>
      <c r="AN160" s="102">
        <f>SUMIFS(Datos!$S:$S,Datos!$A:$A,AN$1,Datos!$F:$F,$A160)</f>
        <v>0</v>
      </c>
      <c r="AO160" s="102">
        <f>SUMIFS(Datos!$S:$S,Datos!$F:$F,$A160,Datos!$C:$C,AO$1,Datos!$A:$A,$AN$1)</f>
        <v>0</v>
      </c>
      <c r="AP160" s="102">
        <f>SUMIFS(Datos!$S:$S,Datos!$F:$F,$A160,Datos!$C:$C,AP$1,Datos!$A:$A,$AN$1)</f>
        <v>0</v>
      </c>
      <c r="AQ160" s="102">
        <f>SUMIFS(Datos!$S:$S,Datos!$F:$F,$A160,Datos!$C:$C,AQ$1,Datos!$A:$A,$AN$1)</f>
        <v>0</v>
      </c>
      <c r="AR160" s="102">
        <f>SUMIFS(Datos!$S:$S,Datos!$F:$F,$A160,Datos!$C:$C,AR$1,Datos!$A:$A,$AN$1)</f>
        <v>0</v>
      </c>
      <c r="AT160" s="102">
        <f>SUMIFS(Datos!$M:$M,Datos!$A:$A,AN$1,Datos!$F:$F,$A160)</f>
        <v>0</v>
      </c>
      <c r="AU160" s="102">
        <f>SUMIFS(Datos!$R:$R,Datos!$A:$A,AN$1,Datos!$F:$F,$A160)</f>
        <v>0</v>
      </c>
      <c r="AW160" s="102">
        <f>SUMIFS(Datos!$M:$M,Datos!$F:$F,$A160,Datos!$A:$A,$AN$1,Datos!$C:$C,AO$1)</f>
        <v>0</v>
      </c>
      <c r="AX160" s="102">
        <f>SUMIFS(Datos!$M:$M,Datos!$F:$F,$A160,Datos!$A:$A,$AN$1,Datos!$C:$C,AP$1)</f>
        <v>0</v>
      </c>
      <c r="AY160" s="102">
        <f>SUMIFS(Datos!$M:$M,Datos!$F:$F,$A160,Datos!$A:$A,$AN$1,Datos!$C:$C,AQ$1)</f>
        <v>0</v>
      </c>
      <c r="AZ160" s="102">
        <f>SUMIFS(Datos!$M:$M,Datos!$F:$F,$A160,Datos!$A:$A,$AN$1,Datos!$C:$C,AR$1)</f>
        <v>0</v>
      </c>
      <c r="BA160" s="102"/>
      <c r="BB160" s="438">
        <f>SUMIFS(Datos!$R:$R,Datos!$F:$F,$A160,Datos!$A:$A,$AN$1,Datos!$C:$C,AO$1)</f>
        <v>0</v>
      </c>
      <c r="BC160" s="438">
        <f>SUMIFS(Datos!$R:$R,Datos!$F:$F,$A160,Datos!$A:$A,$AN$1,Datos!$C:$C,AP$1)</f>
        <v>0</v>
      </c>
      <c r="BD160" s="438">
        <f>SUMIFS(Datos!$R:$R,Datos!$F:$F,$A160,Datos!$A:$A,$AN$1,Datos!$C:$C,AQ$1)</f>
        <v>0</v>
      </c>
      <c r="BE160" s="438">
        <f>SUMIFS(Datos!$R:$R,Datos!$F:$F,$A160,Datos!$A:$A,$AN$1,Datos!$C:$C,AR$1)</f>
        <v>0</v>
      </c>
    </row>
    <row r="161" spans="1:57" x14ac:dyDescent="0.25">
      <c r="A161" s="36"/>
      <c r="B161" s="36"/>
      <c r="C161" s="36"/>
      <c r="D161" s="284"/>
      <c r="E161" s="36"/>
      <c r="F161" s="36"/>
      <c r="G161" s="408"/>
      <c r="H161" s="36"/>
      <c r="I161" s="36"/>
      <c r="J161" s="36"/>
      <c r="K161" s="36"/>
      <c r="M161" s="353">
        <f>SUMIFS(Datos!$S:$S,Datos!$F:$F,$A161,Datos!$V:$V,M$1,Datos!$A:$A,$Q$1)</f>
        <v>0</v>
      </c>
      <c r="N161" s="353">
        <f>SUMIFS(Datos!$S:$S,Datos!$F:$F,$A161,Datos!$V:$V,N$1,Datos!$A:$A,$Q$1)</f>
        <v>0</v>
      </c>
      <c r="O161" s="353">
        <f>SUMIFS(Datos!$S:$S,Datos!$F:$F,$A161,Datos!$V:$V,O$1,Datos!$A:$A,$Q$1)</f>
        <v>0</v>
      </c>
      <c r="P161" s="353">
        <f>SUMIFS(Datos!$S:$S,Datos!$F:$F,$A161,Datos!$V:$V,P$1,Datos!$A:$A,$Q$1)</f>
        <v>0</v>
      </c>
      <c r="Q161" s="353">
        <f>SUMIFS(Datos!$S:$S,Datos!$A:$A,Q$1,Datos!$F:$F,$A161)</f>
        <v>0</v>
      </c>
      <c r="R161" s="353">
        <f>SUMIFS(Datos!$S:$S,Datos!$F:$F,$A161,Datos!$C:$C,R$1,Datos!$A:$A,$Q$1)</f>
        <v>0</v>
      </c>
      <c r="S161" s="353">
        <f>SUMIFS(Datos!$S:$S,Datos!$F:$F,$A161,Datos!$C:$C,S$1,Datos!$A:$A,$Q$1)</f>
        <v>0</v>
      </c>
      <c r="T161" s="353">
        <f>SUMIFS(Datos!$S:$S,Datos!$F:$F,$A161,Datos!$C:$C,T$1,Datos!$A:$A,$Q$1)</f>
        <v>0</v>
      </c>
      <c r="U161" s="353">
        <f>SUMIFS(Datos!$S:$S,Datos!$F:$F,$A161,Datos!$C:$C,U$1,Datos!$A:$A,$Q$1)</f>
        <v>0</v>
      </c>
      <c r="V161" s="352"/>
      <c r="W161" s="353">
        <f>SUMIFS(Datos!M:M,Datos!A:A,Q$1,Datos!F:F,A161)</f>
        <v>0</v>
      </c>
      <c r="X161" s="444">
        <f>SUMIFS(Datos!R:R,Datos!A:A,Q$1,Datos!F:F,A161)</f>
        <v>0</v>
      </c>
      <c r="Y161" s="442"/>
      <c r="Z161" s="353">
        <f>SUMIFS(Datos!$M:$M,Datos!$F:$F,$A161,Datos!$A:$A,$Q$1,Datos!$C:$C,R$1)</f>
        <v>0</v>
      </c>
      <c r="AA161" s="353">
        <f>SUMIFS(Datos!$M:$M,Datos!$F:$F,$A161,Datos!$A:$A,$Q$1,Datos!$C:$C,S$1)</f>
        <v>0</v>
      </c>
      <c r="AB161" s="353">
        <f>SUMIFS(Datos!$M:$M,Datos!$F:$F,$A161,Datos!$A:$A,$Q$1,Datos!$C:$C,T$1)</f>
        <v>0</v>
      </c>
      <c r="AC161" s="353">
        <f>SUMIFS(Datos!$M:$M,Datos!$F:$F,$A161,Datos!$A:$A,$Q$1,Datos!$C:$C,U$1)</f>
        <v>0</v>
      </c>
      <c r="AD161" s="353"/>
      <c r="AE161" s="444">
        <f>SUMIFS(Datos!$R:$R,Datos!$F:$F,$A161,Datos!$A:$A,$Q$1,Datos!$C:$C,R$1)</f>
        <v>0</v>
      </c>
      <c r="AF161" s="444">
        <f>SUMIFS(Datos!$R:$R,Datos!$F:$F,$A161,Datos!$A:$A,$Q$1,Datos!$C:$C,S$1)</f>
        <v>0</v>
      </c>
      <c r="AG161" s="444">
        <f>SUMIFS(Datos!$R:$R,Datos!$F:$F,$A161,Datos!$A:$A,$Q$1,Datos!$C:$C,T$1)</f>
        <v>0</v>
      </c>
      <c r="AH161" s="444">
        <f>SUMIFS(Datos!$R:$R,Datos!$F:$F,$A161,Datos!$A:$A,$Q$1,Datos!$C:$C,U$1)</f>
        <v>0</v>
      </c>
      <c r="AI161" s="351"/>
      <c r="AJ161" s="102">
        <f>SUMIFS(Datos!$S:$S,Datos!$F:$F,$A161,Datos!$V:$V,AJ$1,Datos!$A:$A,$AN$1)</f>
        <v>0</v>
      </c>
      <c r="AK161" s="102">
        <f>SUMIFS(Datos!$S:$S,Datos!$F:$F,$A161,Datos!$V:$V,AK$1,Datos!$A:$A,$AN$1)</f>
        <v>0</v>
      </c>
      <c r="AL161" s="102">
        <f>SUMIFS(Datos!$S:$S,Datos!$F:$F,$A161,Datos!$V:$V,AL$1,Datos!$A:$A,$AN$1)</f>
        <v>0</v>
      </c>
      <c r="AM161" s="102">
        <f>SUMIFS(Datos!$S:$S,Datos!$F:$F,$A161,Datos!$V:$V,AM$1,Datos!$A:$A,$AN$1)</f>
        <v>0</v>
      </c>
      <c r="AN161" s="102">
        <f>SUMIFS(Datos!$S:$S,Datos!$A:$A,AN$1,Datos!$F:$F,$A161)</f>
        <v>0</v>
      </c>
      <c r="AO161" s="102">
        <f>SUMIFS(Datos!$S:$S,Datos!$F:$F,$A161,Datos!$C:$C,AO$1,Datos!$A:$A,$AN$1)</f>
        <v>0</v>
      </c>
      <c r="AP161" s="102">
        <f>SUMIFS(Datos!$S:$S,Datos!$F:$F,$A161,Datos!$C:$C,AP$1,Datos!$A:$A,$AN$1)</f>
        <v>0</v>
      </c>
      <c r="AQ161" s="102">
        <f>SUMIFS(Datos!$S:$S,Datos!$F:$F,$A161,Datos!$C:$C,AQ$1,Datos!$A:$A,$AN$1)</f>
        <v>0</v>
      </c>
      <c r="AR161" s="102">
        <f>SUMIFS(Datos!$S:$S,Datos!$F:$F,$A161,Datos!$C:$C,AR$1,Datos!$A:$A,$AN$1)</f>
        <v>0</v>
      </c>
      <c r="AT161" s="102">
        <f>SUMIFS(Datos!$M:$M,Datos!$A:$A,AN$1,Datos!$F:$F,$A161)</f>
        <v>0</v>
      </c>
      <c r="AU161" s="102">
        <f>SUMIFS(Datos!$R:$R,Datos!$A:$A,AN$1,Datos!$F:$F,$A161)</f>
        <v>0</v>
      </c>
      <c r="AW161" s="102">
        <f>SUMIFS(Datos!$M:$M,Datos!$F:$F,$A161,Datos!$A:$A,$AN$1,Datos!$C:$C,AO$1)</f>
        <v>0</v>
      </c>
      <c r="AX161" s="102">
        <f>SUMIFS(Datos!$M:$M,Datos!$F:$F,$A161,Datos!$A:$A,$AN$1,Datos!$C:$C,AP$1)</f>
        <v>0</v>
      </c>
      <c r="AY161" s="102">
        <f>SUMIFS(Datos!$M:$M,Datos!$F:$F,$A161,Datos!$A:$A,$AN$1,Datos!$C:$C,AQ$1)</f>
        <v>0</v>
      </c>
      <c r="AZ161" s="102">
        <f>SUMIFS(Datos!$M:$M,Datos!$F:$F,$A161,Datos!$A:$A,$AN$1,Datos!$C:$C,AR$1)</f>
        <v>0</v>
      </c>
      <c r="BA161" s="102"/>
      <c r="BB161" s="438">
        <f>SUMIFS(Datos!$R:$R,Datos!$F:$F,$A161,Datos!$A:$A,$AN$1,Datos!$C:$C,AO$1)</f>
        <v>0</v>
      </c>
      <c r="BC161" s="438">
        <f>SUMIFS(Datos!$R:$R,Datos!$F:$F,$A161,Datos!$A:$A,$AN$1,Datos!$C:$C,AP$1)</f>
        <v>0</v>
      </c>
      <c r="BD161" s="438">
        <f>SUMIFS(Datos!$R:$R,Datos!$F:$F,$A161,Datos!$A:$A,$AN$1,Datos!$C:$C,AQ$1)</f>
        <v>0</v>
      </c>
      <c r="BE161" s="438">
        <f>SUMIFS(Datos!$R:$R,Datos!$F:$F,$A161,Datos!$A:$A,$AN$1,Datos!$C:$C,AR$1)</f>
        <v>0</v>
      </c>
    </row>
    <row r="162" spans="1:57" x14ac:dyDescent="0.25">
      <c r="A162" s="36"/>
      <c r="B162" s="36"/>
      <c r="C162" s="36"/>
      <c r="D162" s="284"/>
      <c r="E162" s="36"/>
      <c r="F162" s="36"/>
      <c r="G162" s="408"/>
      <c r="H162" s="36"/>
      <c r="I162" s="36"/>
      <c r="J162" s="36"/>
      <c r="K162" s="36"/>
      <c r="M162" s="353">
        <f>SUMIFS(Datos!$S:$S,Datos!$F:$F,$A162,Datos!$V:$V,M$1,Datos!$A:$A,$Q$1)</f>
        <v>0</v>
      </c>
      <c r="N162" s="353">
        <f>SUMIFS(Datos!$S:$S,Datos!$F:$F,$A162,Datos!$V:$V,N$1,Datos!$A:$A,$Q$1)</f>
        <v>0</v>
      </c>
      <c r="O162" s="353">
        <f>SUMIFS(Datos!$S:$S,Datos!$F:$F,$A162,Datos!$V:$V,O$1,Datos!$A:$A,$Q$1)</f>
        <v>0</v>
      </c>
      <c r="P162" s="353">
        <f>SUMIFS(Datos!$S:$S,Datos!$F:$F,$A162,Datos!$V:$V,P$1,Datos!$A:$A,$Q$1)</f>
        <v>0</v>
      </c>
      <c r="Q162" s="353">
        <f>SUMIFS(Datos!$S:$S,Datos!$A:$A,Q$1,Datos!$F:$F,$A162)</f>
        <v>0</v>
      </c>
      <c r="R162" s="353">
        <f>SUMIFS(Datos!$S:$S,Datos!$F:$F,$A162,Datos!$C:$C,R$1,Datos!$A:$A,$Q$1)</f>
        <v>0</v>
      </c>
      <c r="S162" s="353">
        <f>SUMIFS(Datos!$S:$S,Datos!$F:$F,$A162,Datos!$C:$C,S$1,Datos!$A:$A,$Q$1)</f>
        <v>0</v>
      </c>
      <c r="T162" s="353">
        <f>SUMIFS(Datos!$S:$S,Datos!$F:$F,$A162,Datos!$C:$C,T$1,Datos!$A:$A,$Q$1)</f>
        <v>0</v>
      </c>
      <c r="U162" s="353">
        <f>SUMIFS(Datos!$S:$S,Datos!$F:$F,$A162,Datos!$C:$C,U$1,Datos!$A:$A,$Q$1)</f>
        <v>0</v>
      </c>
      <c r="V162" s="352"/>
      <c r="W162" s="353">
        <f>SUMIFS(Datos!M:M,Datos!A:A,Q$1,Datos!F:F,A162)</f>
        <v>0</v>
      </c>
      <c r="X162" s="444">
        <f>SUMIFS(Datos!R:R,Datos!A:A,Q$1,Datos!F:F,A162)</f>
        <v>0</v>
      </c>
      <c r="Y162" s="442"/>
      <c r="Z162" s="353">
        <f>SUMIFS(Datos!$M:$M,Datos!$F:$F,$A162,Datos!$A:$A,$Q$1,Datos!$C:$C,R$1)</f>
        <v>0</v>
      </c>
      <c r="AA162" s="353">
        <f>SUMIFS(Datos!$M:$M,Datos!$F:$F,$A162,Datos!$A:$A,$Q$1,Datos!$C:$C,S$1)</f>
        <v>0</v>
      </c>
      <c r="AB162" s="353">
        <f>SUMIFS(Datos!$M:$M,Datos!$F:$F,$A162,Datos!$A:$A,$Q$1,Datos!$C:$C,T$1)</f>
        <v>0</v>
      </c>
      <c r="AC162" s="353">
        <f>SUMIFS(Datos!$M:$M,Datos!$F:$F,$A162,Datos!$A:$A,$Q$1,Datos!$C:$C,U$1)</f>
        <v>0</v>
      </c>
      <c r="AD162" s="353"/>
      <c r="AE162" s="444">
        <f>SUMIFS(Datos!$R:$R,Datos!$F:$F,$A162,Datos!$A:$A,$Q$1,Datos!$C:$C,R$1)</f>
        <v>0</v>
      </c>
      <c r="AF162" s="444">
        <f>SUMIFS(Datos!$R:$R,Datos!$F:$F,$A162,Datos!$A:$A,$Q$1,Datos!$C:$C,S$1)</f>
        <v>0</v>
      </c>
      <c r="AG162" s="444">
        <f>SUMIFS(Datos!$R:$R,Datos!$F:$F,$A162,Datos!$A:$A,$Q$1,Datos!$C:$C,T$1)</f>
        <v>0</v>
      </c>
      <c r="AH162" s="444">
        <f>SUMIFS(Datos!$R:$R,Datos!$F:$F,$A162,Datos!$A:$A,$Q$1,Datos!$C:$C,U$1)</f>
        <v>0</v>
      </c>
      <c r="AI162" s="351"/>
      <c r="AJ162" s="102">
        <f>SUMIFS(Datos!$S:$S,Datos!$F:$F,$A162,Datos!$V:$V,AJ$1,Datos!$A:$A,$AN$1)</f>
        <v>0</v>
      </c>
      <c r="AK162" s="102">
        <f>SUMIFS(Datos!$S:$S,Datos!$F:$F,$A162,Datos!$V:$V,AK$1,Datos!$A:$A,$AN$1)</f>
        <v>0</v>
      </c>
      <c r="AL162" s="102">
        <f>SUMIFS(Datos!$S:$S,Datos!$F:$F,$A162,Datos!$V:$V,AL$1,Datos!$A:$A,$AN$1)</f>
        <v>0</v>
      </c>
      <c r="AM162" s="102">
        <f>SUMIFS(Datos!$S:$S,Datos!$F:$F,$A162,Datos!$V:$V,AM$1,Datos!$A:$A,$AN$1)</f>
        <v>0</v>
      </c>
      <c r="AN162" s="102">
        <f>SUMIFS(Datos!$S:$S,Datos!$A:$A,AN$1,Datos!$F:$F,$A162)</f>
        <v>0</v>
      </c>
      <c r="AO162" s="102">
        <f>SUMIFS(Datos!$S:$S,Datos!$F:$F,$A162,Datos!$C:$C,AO$1,Datos!$A:$A,$AN$1)</f>
        <v>0</v>
      </c>
      <c r="AP162" s="102">
        <f>SUMIFS(Datos!$S:$S,Datos!$F:$F,$A162,Datos!$C:$C,AP$1,Datos!$A:$A,$AN$1)</f>
        <v>0</v>
      </c>
      <c r="AQ162" s="102">
        <f>SUMIFS(Datos!$S:$S,Datos!$F:$F,$A162,Datos!$C:$C,AQ$1,Datos!$A:$A,$AN$1)</f>
        <v>0</v>
      </c>
      <c r="AR162" s="102">
        <f>SUMIFS(Datos!$S:$S,Datos!$F:$F,$A162,Datos!$C:$C,AR$1,Datos!$A:$A,$AN$1)</f>
        <v>0</v>
      </c>
      <c r="AT162" s="102">
        <f>SUMIFS(Datos!$M:$M,Datos!$A:$A,AN$1,Datos!$F:$F,$A162)</f>
        <v>0</v>
      </c>
      <c r="AU162" s="102">
        <f>SUMIFS(Datos!$R:$R,Datos!$A:$A,AN$1,Datos!$F:$F,$A162)</f>
        <v>0</v>
      </c>
      <c r="AW162" s="102">
        <f>SUMIFS(Datos!$M:$M,Datos!$F:$F,$A162,Datos!$A:$A,$AN$1,Datos!$C:$C,AO$1)</f>
        <v>0</v>
      </c>
      <c r="AX162" s="102">
        <f>SUMIFS(Datos!$M:$M,Datos!$F:$F,$A162,Datos!$A:$A,$AN$1,Datos!$C:$C,AP$1)</f>
        <v>0</v>
      </c>
      <c r="AY162" s="102">
        <f>SUMIFS(Datos!$M:$M,Datos!$F:$F,$A162,Datos!$A:$A,$AN$1,Datos!$C:$C,AQ$1)</f>
        <v>0</v>
      </c>
      <c r="AZ162" s="102">
        <f>SUMIFS(Datos!$M:$M,Datos!$F:$F,$A162,Datos!$A:$A,$AN$1,Datos!$C:$C,AR$1)</f>
        <v>0</v>
      </c>
      <c r="BA162" s="102"/>
      <c r="BB162" s="438">
        <f>SUMIFS(Datos!$R:$R,Datos!$F:$F,$A162,Datos!$A:$A,$AN$1,Datos!$C:$C,AO$1)</f>
        <v>0</v>
      </c>
      <c r="BC162" s="438">
        <f>SUMIFS(Datos!$R:$R,Datos!$F:$F,$A162,Datos!$A:$A,$AN$1,Datos!$C:$C,AP$1)</f>
        <v>0</v>
      </c>
      <c r="BD162" s="438">
        <f>SUMIFS(Datos!$R:$R,Datos!$F:$F,$A162,Datos!$A:$A,$AN$1,Datos!$C:$C,AQ$1)</f>
        <v>0</v>
      </c>
      <c r="BE162" s="438">
        <f>SUMIFS(Datos!$R:$R,Datos!$F:$F,$A162,Datos!$A:$A,$AN$1,Datos!$C:$C,AR$1)</f>
        <v>0</v>
      </c>
    </row>
    <row r="163" spans="1:57" x14ac:dyDescent="0.25">
      <c r="A163" s="36"/>
      <c r="B163" s="36"/>
      <c r="C163" s="36"/>
      <c r="D163" s="284"/>
      <c r="E163" s="36"/>
      <c r="F163" s="36"/>
      <c r="G163" s="408"/>
      <c r="H163" s="36"/>
      <c r="I163" s="36"/>
      <c r="J163" s="36"/>
      <c r="K163" s="36"/>
      <c r="M163" s="353">
        <f>SUMIFS(Datos!$S:$S,Datos!$F:$F,$A163,Datos!$V:$V,M$1,Datos!$A:$A,$Q$1)</f>
        <v>0</v>
      </c>
      <c r="N163" s="353">
        <f>SUMIFS(Datos!$S:$S,Datos!$F:$F,$A163,Datos!$V:$V,N$1,Datos!$A:$A,$Q$1)</f>
        <v>0</v>
      </c>
      <c r="O163" s="353">
        <f>SUMIFS(Datos!$S:$S,Datos!$F:$F,$A163,Datos!$V:$V,O$1,Datos!$A:$A,$Q$1)</f>
        <v>0</v>
      </c>
      <c r="P163" s="353">
        <f>SUMIFS(Datos!$S:$S,Datos!$F:$F,$A163,Datos!$V:$V,P$1,Datos!$A:$A,$Q$1)</f>
        <v>0</v>
      </c>
      <c r="Q163" s="353">
        <f>SUMIFS(Datos!$S:$S,Datos!$A:$A,Q$1,Datos!$F:$F,$A163)</f>
        <v>0</v>
      </c>
      <c r="R163" s="353">
        <f>SUMIFS(Datos!$S:$S,Datos!$F:$F,$A163,Datos!$C:$C,R$1,Datos!$A:$A,$Q$1)</f>
        <v>0</v>
      </c>
      <c r="S163" s="353">
        <f>SUMIFS(Datos!$S:$S,Datos!$F:$F,$A163,Datos!$C:$C,S$1,Datos!$A:$A,$Q$1)</f>
        <v>0</v>
      </c>
      <c r="T163" s="353">
        <f>SUMIFS(Datos!$S:$S,Datos!$F:$F,$A163,Datos!$C:$C,T$1,Datos!$A:$A,$Q$1)</f>
        <v>0</v>
      </c>
      <c r="U163" s="353">
        <f>SUMIFS(Datos!$S:$S,Datos!$F:$F,$A163,Datos!$C:$C,U$1,Datos!$A:$A,$Q$1)</f>
        <v>0</v>
      </c>
      <c r="V163" s="352"/>
      <c r="W163" s="353">
        <f>SUMIFS(Datos!M:M,Datos!A:A,Q$1,Datos!F:F,A163)</f>
        <v>0</v>
      </c>
      <c r="X163" s="444">
        <f>SUMIFS(Datos!R:R,Datos!A:A,Q$1,Datos!F:F,A163)</f>
        <v>0</v>
      </c>
      <c r="Y163" s="442"/>
      <c r="Z163" s="353">
        <f>SUMIFS(Datos!$M:$M,Datos!$F:$F,$A163,Datos!$A:$A,$Q$1,Datos!$C:$C,R$1)</f>
        <v>0</v>
      </c>
      <c r="AA163" s="353">
        <f>SUMIFS(Datos!$M:$M,Datos!$F:$F,$A163,Datos!$A:$A,$Q$1,Datos!$C:$C,S$1)</f>
        <v>0</v>
      </c>
      <c r="AB163" s="353">
        <f>SUMIFS(Datos!$M:$M,Datos!$F:$F,$A163,Datos!$A:$A,$Q$1,Datos!$C:$C,T$1)</f>
        <v>0</v>
      </c>
      <c r="AC163" s="353">
        <f>SUMIFS(Datos!$M:$M,Datos!$F:$F,$A163,Datos!$A:$A,$Q$1,Datos!$C:$C,U$1)</f>
        <v>0</v>
      </c>
      <c r="AD163" s="353"/>
      <c r="AE163" s="444">
        <f>SUMIFS(Datos!$R:$R,Datos!$F:$F,$A163,Datos!$A:$A,$Q$1,Datos!$C:$C,R$1)</f>
        <v>0</v>
      </c>
      <c r="AF163" s="444">
        <f>SUMIFS(Datos!$R:$R,Datos!$F:$F,$A163,Datos!$A:$A,$Q$1,Datos!$C:$C,S$1)</f>
        <v>0</v>
      </c>
      <c r="AG163" s="444">
        <f>SUMIFS(Datos!$R:$R,Datos!$F:$F,$A163,Datos!$A:$A,$Q$1,Datos!$C:$C,T$1)</f>
        <v>0</v>
      </c>
      <c r="AH163" s="444">
        <f>SUMIFS(Datos!$R:$R,Datos!$F:$F,$A163,Datos!$A:$A,$Q$1,Datos!$C:$C,U$1)</f>
        <v>0</v>
      </c>
      <c r="AI163" s="351"/>
      <c r="AJ163" s="102">
        <f>SUMIFS(Datos!$S:$S,Datos!$F:$F,$A163,Datos!$V:$V,AJ$1,Datos!$A:$A,$AN$1)</f>
        <v>0</v>
      </c>
      <c r="AK163" s="102">
        <f>SUMIFS(Datos!$S:$S,Datos!$F:$F,$A163,Datos!$V:$V,AK$1,Datos!$A:$A,$AN$1)</f>
        <v>0</v>
      </c>
      <c r="AL163" s="102">
        <f>SUMIFS(Datos!$S:$S,Datos!$F:$F,$A163,Datos!$V:$V,AL$1,Datos!$A:$A,$AN$1)</f>
        <v>0</v>
      </c>
      <c r="AM163" s="102">
        <f>SUMIFS(Datos!$S:$S,Datos!$F:$F,$A163,Datos!$V:$V,AM$1,Datos!$A:$A,$AN$1)</f>
        <v>0</v>
      </c>
      <c r="AN163" s="102">
        <f>SUMIFS(Datos!$S:$S,Datos!$A:$A,AN$1,Datos!$F:$F,$A163)</f>
        <v>0</v>
      </c>
      <c r="AO163" s="102">
        <f>SUMIFS(Datos!$S:$S,Datos!$F:$F,$A163,Datos!$C:$C,AO$1,Datos!$A:$A,$AN$1)</f>
        <v>0</v>
      </c>
      <c r="AP163" s="102">
        <f>SUMIFS(Datos!$S:$S,Datos!$F:$F,$A163,Datos!$C:$C,AP$1,Datos!$A:$A,$AN$1)</f>
        <v>0</v>
      </c>
      <c r="AQ163" s="102">
        <f>SUMIFS(Datos!$S:$S,Datos!$F:$F,$A163,Datos!$C:$C,AQ$1,Datos!$A:$A,$AN$1)</f>
        <v>0</v>
      </c>
      <c r="AR163" s="102">
        <f>SUMIFS(Datos!$S:$S,Datos!$F:$F,$A163,Datos!$C:$C,AR$1,Datos!$A:$A,$AN$1)</f>
        <v>0</v>
      </c>
      <c r="AT163" s="102">
        <f>SUMIFS(Datos!$M:$M,Datos!$A:$A,AN$1,Datos!$F:$F,$A163)</f>
        <v>0</v>
      </c>
      <c r="AU163" s="102">
        <f>SUMIFS(Datos!$R:$R,Datos!$A:$A,AN$1,Datos!$F:$F,$A163)</f>
        <v>0</v>
      </c>
      <c r="AW163" s="102">
        <f>SUMIFS(Datos!$M:$M,Datos!$F:$F,$A163,Datos!$A:$A,$AN$1,Datos!$C:$C,AO$1)</f>
        <v>0</v>
      </c>
      <c r="AX163" s="102">
        <f>SUMIFS(Datos!$M:$M,Datos!$F:$F,$A163,Datos!$A:$A,$AN$1,Datos!$C:$C,AP$1)</f>
        <v>0</v>
      </c>
      <c r="AY163" s="102">
        <f>SUMIFS(Datos!$M:$M,Datos!$F:$F,$A163,Datos!$A:$A,$AN$1,Datos!$C:$C,AQ$1)</f>
        <v>0</v>
      </c>
      <c r="AZ163" s="102">
        <f>SUMIFS(Datos!$M:$M,Datos!$F:$F,$A163,Datos!$A:$A,$AN$1,Datos!$C:$C,AR$1)</f>
        <v>0</v>
      </c>
      <c r="BA163" s="102"/>
      <c r="BB163" s="438">
        <f>SUMIFS(Datos!$R:$R,Datos!$F:$F,$A163,Datos!$A:$A,$AN$1,Datos!$C:$C,AO$1)</f>
        <v>0</v>
      </c>
      <c r="BC163" s="438">
        <f>SUMIFS(Datos!$R:$R,Datos!$F:$F,$A163,Datos!$A:$A,$AN$1,Datos!$C:$C,AP$1)</f>
        <v>0</v>
      </c>
      <c r="BD163" s="438">
        <f>SUMIFS(Datos!$R:$R,Datos!$F:$F,$A163,Datos!$A:$A,$AN$1,Datos!$C:$C,AQ$1)</f>
        <v>0</v>
      </c>
      <c r="BE163" s="438">
        <f>SUMIFS(Datos!$R:$R,Datos!$F:$F,$A163,Datos!$A:$A,$AN$1,Datos!$C:$C,AR$1)</f>
        <v>0</v>
      </c>
    </row>
    <row r="164" spans="1:57" x14ac:dyDescent="0.25">
      <c r="A164" s="36"/>
      <c r="B164" s="36"/>
      <c r="C164" s="36"/>
      <c r="D164" s="284"/>
      <c r="E164" s="36"/>
      <c r="F164" s="36"/>
      <c r="G164" s="408"/>
      <c r="H164" s="36"/>
      <c r="I164" s="36"/>
      <c r="J164" s="36"/>
      <c r="K164" s="36"/>
      <c r="M164" s="353">
        <f>SUMIFS(Datos!$S:$S,Datos!$F:$F,$A164,Datos!$V:$V,M$1,Datos!$A:$A,$Q$1)</f>
        <v>0</v>
      </c>
      <c r="N164" s="353">
        <f>SUMIFS(Datos!$S:$S,Datos!$F:$F,$A164,Datos!$V:$V,N$1,Datos!$A:$A,$Q$1)</f>
        <v>0</v>
      </c>
      <c r="O164" s="353">
        <f>SUMIFS(Datos!$S:$S,Datos!$F:$F,$A164,Datos!$V:$V,O$1,Datos!$A:$A,$Q$1)</f>
        <v>0</v>
      </c>
      <c r="P164" s="353">
        <f>SUMIFS(Datos!$S:$S,Datos!$F:$F,$A164,Datos!$V:$V,P$1,Datos!$A:$A,$Q$1)</f>
        <v>0</v>
      </c>
      <c r="Q164" s="353">
        <f>SUMIFS(Datos!$S:$S,Datos!$A:$A,Q$1,Datos!$F:$F,$A164)</f>
        <v>0</v>
      </c>
      <c r="R164" s="353">
        <f>SUMIFS(Datos!$S:$S,Datos!$F:$F,$A164,Datos!$C:$C,R$1,Datos!$A:$A,$Q$1)</f>
        <v>0</v>
      </c>
      <c r="S164" s="353">
        <f>SUMIFS(Datos!$S:$S,Datos!$F:$F,$A164,Datos!$C:$C,S$1,Datos!$A:$A,$Q$1)</f>
        <v>0</v>
      </c>
      <c r="T164" s="353">
        <f>SUMIFS(Datos!$S:$S,Datos!$F:$F,$A164,Datos!$C:$C,T$1,Datos!$A:$A,$Q$1)</f>
        <v>0</v>
      </c>
      <c r="U164" s="353">
        <f>SUMIFS(Datos!$S:$S,Datos!$F:$F,$A164,Datos!$C:$C,U$1,Datos!$A:$A,$Q$1)</f>
        <v>0</v>
      </c>
      <c r="V164" s="352"/>
      <c r="W164" s="353">
        <f>SUMIFS(Datos!M:M,Datos!A:A,Q$1,Datos!F:F,A164)</f>
        <v>0</v>
      </c>
      <c r="X164" s="444">
        <f>SUMIFS(Datos!R:R,Datos!A:A,Q$1,Datos!F:F,A164)</f>
        <v>0</v>
      </c>
      <c r="Y164" s="442"/>
      <c r="Z164" s="353">
        <f>SUMIFS(Datos!$M:$M,Datos!$F:$F,$A164,Datos!$A:$A,$Q$1,Datos!$C:$C,R$1)</f>
        <v>0</v>
      </c>
      <c r="AA164" s="353">
        <f>SUMIFS(Datos!$M:$M,Datos!$F:$F,$A164,Datos!$A:$A,$Q$1,Datos!$C:$C,S$1)</f>
        <v>0</v>
      </c>
      <c r="AB164" s="353">
        <f>SUMIFS(Datos!$M:$M,Datos!$F:$F,$A164,Datos!$A:$A,$Q$1,Datos!$C:$C,T$1)</f>
        <v>0</v>
      </c>
      <c r="AC164" s="353">
        <f>SUMIFS(Datos!$M:$M,Datos!$F:$F,$A164,Datos!$A:$A,$Q$1,Datos!$C:$C,U$1)</f>
        <v>0</v>
      </c>
      <c r="AD164" s="353"/>
      <c r="AE164" s="444">
        <f>SUMIFS(Datos!$R:$R,Datos!$F:$F,$A164,Datos!$A:$A,$Q$1,Datos!$C:$C,R$1)</f>
        <v>0</v>
      </c>
      <c r="AF164" s="444">
        <f>SUMIFS(Datos!$R:$R,Datos!$F:$F,$A164,Datos!$A:$A,$Q$1,Datos!$C:$C,S$1)</f>
        <v>0</v>
      </c>
      <c r="AG164" s="444">
        <f>SUMIFS(Datos!$R:$R,Datos!$F:$F,$A164,Datos!$A:$A,$Q$1,Datos!$C:$C,T$1)</f>
        <v>0</v>
      </c>
      <c r="AH164" s="444">
        <f>SUMIFS(Datos!$R:$R,Datos!$F:$F,$A164,Datos!$A:$A,$Q$1,Datos!$C:$C,U$1)</f>
        <v>0</v>
      </c>
      <c r="AI164" s="351"/>
      <c r="AJ164" s="102">
        <f>SUMIFS(Datos!$S:$S,Datos!$F:$F,$A164,Datos!$V:$V,AJ$1,Datos!$A:$A,$AN$1)</f>
        <v>0</v>
      </c>
      <c r="AK164" s="102">
        <f>SUMIFS(Datos!$S:$S,Datos!$F:$F,$A164,Datos!$V:$V,AK$1,Datos!$A:$A,$AN$1)</f>
        <v>0</v>
      </c>
      <c r="AL164" s="102">
        <f>SUMIFS(Datos!$S:$S,Datos!$F:$F,$A164,Datos!$V:$V,AL$1,Datos!$A:$A,$AN$1)</f>
        <v>0</v>
      </c>
      <c r="AM164" s="102">
        <f>SUMIFS(Datos!$S:$S,Datos!$F:$F,$A164,Datos!$V:$V,AM$1,Datos!$A:$A,$AN$1)</f>
        <v>0</v>
      </c>
      <c r="AN164" s="102">
        <f>SUMIFS(Datos!$S:$S,Datos!$A:$A,AN$1,Datos!$F:$F,$A164)</f>
        <v>0</v>
      </c>
      <c r="AO164" s="102">
        <f>SUMIFS(Datos!$S:$S,Datos!$F:$F,$A164,Datos!$C:$C,AO$1,Datos!$A:$A,$AN$1)</f>
        <v>0</v>
      </c>
      <c r="AP164" s="102">
        <f>SUMIFS(Datos!$S:$S,Datos!$F:$F,$A164,Datos!$C:$C,AP$1,Datos!$A:$A,$AN$1)</f>
        <v>0</v>
      </c>
      <c r="AQ164" s="102">
        <f>SUMIFS(Datos!$S:$S,Datos!$F:$F,$A164,Datos!$C:$C,AQ$1,Datos!$A:$A,$AN$1)</f>
        <v>0</v>
      </c>
      <c r="AR164" s="102">
        <f>SUMIFS(Datos!$S:$S,Datos!$F:$F,$A164,Datos!$C:$C,AR$1,Datos!$A:$A,$AN$1)</f>
        <v>0</v>
      </c>
      <c r="AT164" s="102">
        <f>SUMIFS(Datos!$M:$M,Datos!$A:$A,AN$1,Datos!$F:$F,$A164)</f>
        <v>0</v>
      </c>
      <c r="AU164" s="102">
        <f>SUMIFS(Datos!$R:$R,Datos!$A:$A,AN$1,Datos!$F:$F,$A164)</f>
        <v>0</v>
      </c>
      <c r="AW164" s="102">
        <f>SUMIFS(Datos!$M:$M,Datos!$F:$F,$A164,Datos!$A:$A,$AN$1,Datos!$C:$C,AO$1)</f>
        <v>0</v>
      </c>
      <c r="AX164" s="102">
        <f>SUMIFS(Datos!$M:$M,Datos!$F:$F,$A164,Datos!$A:$A,$AN$1,Datos!$C:$C,AP$1)</f>
        <v>0</v>
      </c>
      <c r="AY164" s="102">
        <f>SUMIFS(Datos!$M:$M,Datos!$F:$F,$A164,Datos!$A:$A,$AN$1,Datos!$C:$C,AQ$1)</f>
        <v>0</v>
      </c>
      <c r="AZ164" s="102">
        <f>SUMIFS(Datos!$M:$M,Datos!$F:$F,$A164,Datos!$A:$A,$AN$1,Datos!$C:$C,AR$1)</f>
        <v>0</v>
      </c>
      <c r="BA164" s="102"/>
      <c r="BB164" s="438">
        <f>SUMIFS(Datos!$R:$R,Datos!$F:$F,$A164,Datos!$A:$A,$AN$1,Datos!$C:$C,AO$1)</f>
        <v>0</v>
      </c>
      <c r="BC164" s="438">
        <f>SUMIFS(Datos!$R:$R,Datos!$F:$F,$A164,Datos!$A:$A,$AN$1,Datos!$C:$C,AP$1)</f>
        <v>0</v>
      </c>
      <c r="BD164" s="438">
        <f>SUMIFS(Datos!$R:$R,Datos!$F:$F,$A164,Datos!$A:$A,$AN$1,Datos!$C:$C,AQ$1)</f>
        <v>0</v>
      </c>
      <c r="BE164" s="438">
        <f>SUMIFS(Datos!$R:$R,Datos!$F:$F,$A164,Datos!$A:$A,$AN$1,Datos!$C:$C,AR$1)</f>
        <v>0</v>
      </c>
    </row>
    <row r="165" spans="1:57" x14ac:dyDescent="0.25">
      <c r="A165" s="36"/>
      <c r="B165" s="36"/>
      <c r="C165" s="36"/>
      <c r="D165" s="284"/>
      <c r="E165" s="36"/>
      <c r="F165" s="36"/>
      <c r="G165" s="408"/>
      <c r="H165" s="36"/>
      <c r="I165" s="36"/>
      <c r="J165" s="36"/>
      <c r="K165" s="36"/>
      <c r="M165" s="353">
        <f>SUMIFS(Datos!$S:$S,Datos!$F:$F,$A165,Datos!$V:$V,M$1,Datos!$A:$A,$Q$1)</f>
        <v>0</v>
      </c>
      <c r="N165" s="353">
        <f>SUMIFS(Datos!$S:$S,Datos!$F:$F,$A165,Datos!$V:$V,N$1,Datos!$A:$A,$Q$1)</f>
        <v>0</v>
      </c>
      <c r="O165" s="353">
        <f>SUMIFS(Datos!$S:$S,Datos!$F:$F,$A165,Datos!$V:$V,O$1,Datos!$A:$A,$Q$1)</f>
        <v>0</v>
      </c>
      <c r="P165" s="353">
        <f>SUMIFS(Datos!$S:$S,Datos!$F:$F,$A165,Datos!$V:$V,P$1,Datos!$A:$A,$Q$1)</f>
        <v>0</v>
      </c>
      <c r="Q165" s="353">
        <f>SUMIFS(Datos!$S:$S,Datos!$A:$A,Q$1,Datos!$F:$F,$A165)</f>
        <v>0</v>
      </c>
      <c r="R165" s="353">
        <f>SUMIFS(Datos!$S:$S,Datos!$F:$F,$A165,Datos!$C:$C,R$1,Datos!$A:$A,$Q$1)</f>
        <v>0</v>
      </c>
      <c r="S165" s="353">
        <f>SUMIFS(Datos!$S:$S,Datos!$F:$F,$A165,Datos!$C:$C,S$1,Datos!$A:$A,$Q$1)</f>
        <v>0</v>
      </c>
      <c r="T165" s="353">
        <f>SUMIFS(Datos!$S:$S,Datos!$F:$F,$A165,Datos!$C:$C,T$1,Datos!$A:$A,$Q$1)</f>
        <v>0</v>
      </c>
      <c r="U165" s="353">
        <f>SUMIFS(Datos!$S:$S,Datos!$F:$F,$A165,Datos!$C:$C,U$1,Datos!$A:$A,$Q$1)</f>
        <v>0</v>
      </c>
      <c r="V165" s="352"/>
      <c r="W165" s="353">
        <f>SUMIFS(Datos!M:M,Datos!A:A,Q$1,Datos!F:F,A165)</f>
        <v>0</v>
      </c>
      <c r="X165" s="444">
        <f>SUMIFS(Datos!R:R,Datos!A:A,Q$1,Datos!F:F,A165)</f>
        <v>0</v>
      </c>
      <c r="Y165" s="442"/>
      <c r="Z165" s="353">
        <f>SUMIFS(Datos!$M:$M,Datos!$F:$F,$A165,Datos!$A:$A,$Q$1,Datos!$C:$C,R$1)</f>
        <v>0</v>
      </c>
      <c r="AA165" s="353">
        <f>SUMIFS(Datos!$M:$M,Datos!$F:$F,$A165,Datos!$A:$A,$Q$1,Datos!$C:$C,S$1)</f>
        <v>0</v>
      </c>
      <c r="AB165" s="353">
        <f>SUMIFS(Datos!$M:$M,Datos!$F:$F,$A165,Datos!$A:$A,$Q$1,Datos!$C:$C,T$1)</f>
        <v>0</v>
      </c>
      <c r="AC165" s="353">
        <f>SUMIFS(Datos!$M:$M,Datos!$F:$F,$A165,Datos!$A:$A,$Q$1,Datos!$C:$C,U$1)</f>
        <v>0</v>
      </c>
      <c r="AD165" s="353"/>
      <c r="AE165" s="444">
        <f>SUMIFS(Datos!$R:$R,Datos!$F:$F,$A165,Datos!$A:$A,$Q$1,Datos!$C:$C,R$1)</f>
        <v>0</v>
      </c>
      <c r="AF165" s="444">
        <f>SUMIFS(Datos!$R:$R,Datos!$F:$F,$A165,Datos!$A:$A,$Q$1,Datos!$C:$C,S$1)</f>
        <v>0</v>
      </c>
      <c r="AG165" s="444">
        <f>SUMIFS(Datos!$R:$R,Datos!$F:$F,$A165,Datos!$A:$A,$Q$1,Datos!$C:$C,T$1)</f>
        <v>0</v>
      </c>
      <c r="AH165" s="444">
        <f>SUMIFS(Datos!$R:$R,Datos!$F:$F,$A165,Datos!$A:$A,$Q$1,Datos!$C:$C,U$1)</f>
        <v>0</v>
      </c>
      <c r="AI165" s="351"/>
      <c r="AJ165" s="102">
        <f>SUMIFS(Datos!$S:$S,Datos!$F:$F,$A165,Datos!$V:$V,AJ$1,Datos!$A:$A,$AN$1)</f>
        <v>0</v>
      </c>
      <c r="AK165" s="102">
        <f>SUMIFS(Datos!$S:$S,Datos!$F:$F,$A165,Datos!$V:$V,AK$1,Datos!$A:$A,$AN$1)</f>
        <v>0</v>
      </c>
      <c r="AL165" s="102">
        <f>SUMIFS(Datos!$S:$S,Datos!$F:$F,$A165,Datos!$V:$V,AL$1,Datos!$A:$A,$AN$1)</f>
        <v>0</v>
      </c>
      <c r="AM165" s="102">
        <f>SUMIFS(Datos!$S:$S,Datos!$F:$F,$A165,Datos!$V:$V,AM$1,Datos!$A:$A,$AN$1)</f>
        <v>0</v>
      </c>
      <c r="AN165" s="102">
        <f>SUMIFS(Datos!$S:$S,Datos!$A:$A,AN$1,Datos!$F:$F,$A165)</f>
        <v>0</v>
      </c>
      <c r="AO165" s="102">
        <f>SUMIFS(Datos!$S:$S,Datos!$F:$F,$A165,Datos!$C:$C,AO$1,Datos!$A:$A,$AN$1)</f>
        <v>0</v>
      </c>
      <c r="AP165" s="102">
        <f>SUMIFS(Datos!$S:$S,Datos!$F:$F,$A165,Datos!$C:$C,AP$1,Datos!$A:$A,$AN$1)</f>
        <v>0</v>
      </c>
      <c r="AQ165" s="102">
        <f>SUMIFS(Datos!$S:$S,Datos!$F:$F,$A165,Datos!$C:$C,AQ$1,Datos!$A:$A,$AN$1)</f>
        <v>0</v>
      </c>
      <c r="AR165" s="102">
        <f>SUMIFS(Datos!$S:$S,Datos!$F:$F,$A165,Datos!$C:$C,AR$1,Datos!$A:$A,$AN$1)</f>
        <v>0</v>
      </c>
      <c r="AT165" s="102">
        <f>SUMIFS(Datos!$M:$M,Datos!$A:$A,AN$1,Datos!$F:$F,$A165)</f>
        <v>0</v>
      </c>
      <c r="AU165" s="102">
        <f>SUMIFS(Datos!$R:$R,Datos!$A:$A,AN$1,Datos!$F:$F,$A165)</f>
        <v>0</v>
      </c>
      <c r="AW165" s="102">
        <f>SUMIFS(Datos!$M:$M,Datos!$F:$F,$A165,Datos!$A:$A,$AN$1,Datos!$C:$C,AO$1)</f>
        <v>0</v>
      </c>
      <c r="AX165" s="102">
        <f>SUMIFS(Datos!$M:$M,Datos!$F:$F,$A165,Datos!$A:$A,$AN$1,Datos!$C:$C,AP$1)</f>
        <v>0</v>
      </c>
      <c r="AY165" s="102">
        <f>SUMIFS(Datos!$M:$M,Datos!$F:$F,$A165,Datos!$A:$A,$AN$1,Datos!$C:$C,AQ$1)</f>
        <v>0</v>
      </c>
      <c r="AZ165" s="102">
        <f>SUMIFS(Datos!$M:$M,Datos!$F:$F,$A165,Datos!$A:$A,$AN$1,Datos!$C:$C,AR$1)</f>
        <v>0</v>
      </c>
      <c r="BA165" s="102"/>
      <c r="BB165" s="438">
        <f>SUMIFS(Datos!$R:$R,Datos!$F:$F,$A165,Datos!$A:$A,$AN$1,Datos!$C:$C,AO$1)</f>
        <v>0</v>
      </c>
      <c r="BC165" s="438">
        <f>SUMIFS(Datos!$R:$R,Datos!$F:$F,$A165,Datos!$A:$A,$AN$1,Datos!$C:$C,AP$1)</f>
        <v>0</v>
      </c>
      <c r="BD165" s="438">
        <f>SUMIFS(Datos!$R:$R,Datos!$F:$F,$A165,Datos!$A:$A,$AN$1,Datos!$C:$C,AQ$1)</f>
        <v>0</v>
      </c>
      <c r="BE165" s="438">
        <f>SUMIFS(Datos!$R:$R,Datos!$F:$F,$A165,Datos!$A:$A,$AN$1,Datos!$C:$C,AR$1)</f>
        <v>0</v>
      </c>
    </row>
    <row r="166" spans="1:57" x14ac:dyDescent="0.25">
      <c r="A166" s="36"/>
      <c r="B166" s="36"/>
      <c r="C166" s="36"/>
      <c r="D166" s="284"/>
      <c r="E166" s="36"/>
      <c r="F166" s="36"/>
      <c r="G166" s="408"/>
      <c r="H166" s="36"/>
      <c r="I166" s="36"/>
      <c r="J166" s="36"/>
      <c r="K166" s="36"/>
      <c r="M166" s="353">
        <f>SUMIFS(Datos!$S:$S,Datos!$F:$F,$A166,Datos!$V:$V,M$1,Datos!$A:$A,$Q$1)</f>
        <v>0</v>
      </c>
      <c r="N166" s="353">
        <f>SUMIFS(Datos!$S:$S,Datos!$F:$F,$A166,Datos!$V:$V,N$1,Datos!$A:$A,$Q$1)</f>
        <v>0</v>
      </c>
      <c r="O166" s="353">
        <f>SUMIFS(Datos!$S:$S,Datos!$F:$F,$A166,Datos!$V:$V,O$1,Datos!$A:$A,$Q$1)</f>
        <v>0</v>
      </c>
      <c r="P166" s="353">
        <f>SUMIFS(Datos!$S:$S,Datos!$F:$F,$A166,Datos!$V:$V,P$1,Datos!$A:$A,$Q$1)</f>
        <v>0</v>
      </c>
      <c r="Q166" s="353">
        <f>SUMIFS(Datos!$S:$S,Datos!$A:$A,Q$1,Datos!$F:$F,$A166)</f>
        <v>0</v>
      </c>
      <c r="R166" s="353">
        <f>SUMIFS(Datos!$S:$S,Datos!$F:$F,$A166,Datos!$C:$C,R$1,Datos!$A:$A,$Q$1)</f>
        <v>0</v>
      </c>
      <c r="S166" s="353">
        <f>SUMIFS(Datos!$S:$S,Datos!$F:$F,$A166,Datos!$C:$C,S$1,Datos!$A:$A,$Q$1)</f>
        <v>0</v>
      </c>
      <c r="T166" s="353">
        <f>SUMIFS(Datos!$S:$S,Datos!$F:$F,$A166,Datos!$C:$C,T$1,Datos!$A:$A,$Q$1)</f>
        <v>0</v>
      </c>
      <c r="U166" s="353">
        <f>SUMIFS(Datos!$S:$S,Datos!$F:$F,$A166,Datos!$C:$C,U$1,Datos!$A:$A,$Q$1)</f>
        <v>0</v>
      </c>
      <c r="V166" s="352"/>
      <c r="W166" s="353">
        <f>SUMIFS(Datos!M:M,Datos!A:A,Q$1,Datos!F:F,A166)</f>
        <v>0</v>
      </c>
      <c r="X166" s="444">
        <f>SUMIFS(Datos!R:R,Datos!A:A,Q$1,Datos!F:F,A166)</f>
        <v>0</v>
      </c>
      <c r="Y166" s="442"/>
      <c r="Z166" s="353">
        <f>SUMIFS(Datos!$M:$M,Datos!$F:$F,$A166,Datos!$A:$A,$Q$1,Datos!$C:$C,R$1)</f>
        <v>0</v>
      </c>
      <c r="AA166" s="353">
        <f>SUMIFS(Datos!$M:$M,Datos!$F:$F,$A166,Datos!$A:$A,$Q$1,Datos!$C:$C,S$1)</f>
        <v>0</v>
      </c>
      <c r="AB166" s="353">
        <f>SUMIFS(Datos!$M:$M,Datos!$F:$F,$A166,Datos!$A:$A,$Q$1,Datos!$C:$C,T$1)</f>
        <v>0</v>
      </c>
      <c r="AC166" s="353">
        <f>SUMIFS(Datos!$M:$M,Datos!$F:$F,$A166,Datos!$A:$A,$Q$1,Datos!$C:$C,U$1)</f>
        <v>0</v>
      </c>
      <c r="AD166" s="353"/>
      <c r="AE166" s="444">
        <f>SUMIFS(Datos!$R:$R,Datos!$F:$F,$A166,Datos!$A:$A,$Q$1,Datos!$C:$C,R$1)</f>
        <v>0</v>
      </c>
      <c r="AF166" s="444">
        <f>SUMIFS(Datos!$R:$R,Datos!$F:$F,$A166,Datos!$A:$A,$Q$1,Datos!$C:$C,S$1)</f>
        <v>0</v>
      </c>
      <c r="AG166" s="444">
        <f>SUMIFS(Datos!$R:$R,Datos!$F:$F,$A166,Datos!$A:$A,$Q$1,Datos!$C:$C,T$1)</f>
        <v>0</v>
      </c>
      <c r="AH166" s="444">
        <f>SUMIFS(Datos!$R:$R,Datos!$F:$F,$A166,Datos!$A:$A,$Q$1,Datos!$C:$C,U$1)</f>
        <v>0</v>
      </c>
      <c r="AI166" s="351"/>
      <c r="AJ166" s="102">
        <f>SUMIFS(Datos!$S:$S,Datos!$F:$F,$A166,Datos!$V:$V,AJ$1,Datos!$A:$A,$AN$1)</f>
        <v>0</v>
      </c>
      <c r="AK166" s="102">
        <f>SUMIFS(Datos!$S:$S,Datos!$F:$F,$A166,Datos!$V:$V,AK$1,Datos!$A:$A,$AN$1)</f>
        <v>0</v>
      </c>
      <c r="AL166" s="102">
        <f>SUMIFS(Datos!$S:$S,Datos!$F:$F,$A166,Datos!$V:$V,AL$1,Datos!$A:$A,$AN$1)</f>
        <v>0</v>
      </c>
      <c r="AM166" s="102">
        <f>SUMIFS(Datos!$S:$S,Datos!$F:$F,$A166,Datos!$V:$V,AM$1,Datos!$A:$A,$AN$1)</f>
        <v>0</v>
      </c>
      <c r="AN166" s="102">
        <f>SUMIFS(Datos!$S:$S,Datos!$A:$A,AN$1,Datos!$F:$F,$A166)</f>
        <v>0</v>
      </c>
      <c r="AO166" s="102">
        <f>SUMIFS(Datos!$S:$S,Datos!$F:$F,$A166,Datos!$C:$C,AO$1,Datos!$A:$A,$AN$1)</f>
        <v>0</v>
      </c>
      <c r="AP166" s="102">
        <f>SUMIFS(Datos!$S:$S,Datos!$F:$F,$A166,Datos!$C:$C,AP$1,Datos!$A:$A,$AN$1)</f>
        <v>0</v>
      </c>
      <c r="AQ166" s="102">
        <f>SUMIFS(Datos!$S:$S,Datos!$F:$F,$A166,Datos!$C:$C,AQ$1,Datos!$A:$A,$AN$1)</f>
        <v>0</v>
      </c>
      <c r="AR166" s="102">
        <f>SUMIFS(Datos!$S:$S,Datos!$F:$F,$A166,Datos!$C:$C,AR$1,Datos!$A:$A,$AN$1)</f>
        <v>0</v>
      </c>
      <c r="AT166" s="102">
        <f>SUMIFS(Datos!$M:$M,Datos!$A:$A,AN$1,Datos!$F:$F,$A166)</f>
        <v>0</v>
      </c>
      <c r="AU166" s="102">
        <f>SUMIFS(Datos!$R:$R,Datos!$A:$A,AN$1,Datos!$F:$F,$A166)</f>
        <v>0</v>
      </c>
      <c r="AW166" s="102">
        <f>SUMIFS(Datos!$M:$M,Datos!$F:$F,$A166,Datos!$A:$A,$AN$1,Datos!$C:$C,AO$1)</f>
        <v>0</v>
      </c>
      <c r="AX166" s="102">
        <f>SUMIFS(Datos!$M:$M,Datos!$F:$F,$A166,Datos!$A:$A,$AN$1,Datos!$C:$C,AP$1)</f>
        <v>0</v>
      </c>
      <c r="AY166" s="102">
        <f>SUMIFS(Datos!$M:$M,Datos!$F:$F,$A166,Datos!$A:$A,$AN$1,Datos!$C:$C,AQ$1)</f>
        <v>0</v>
      </c>
      <c r="AZ166" s="102">
        <f>SUMIFS(Datos!$M:$M,Datos!$F:$F,$A166,Datos!$A:$A,$AN$1,Datos!$C:$C,AR$1)</f>
        <v>0</v>
      </c>
      <c r="BA166" s="102"/>
      <c r="BB166" s="438">
        <f>SUMIFS(Datos!$R:$R,Datos!$F:$F,$A166,Datos!$A:$A,$AN$1,Datos!$C:$C,AO$1)</f>
        <v>0</v>
      </c>
      <c r="BC166" s="438">
        <f>SUMIFS(Datos!$R:$R,Datos!$F:$F,$A166,Datos!$A:$A,$AN$1,Datos!$C:$C,AP$1)</f>
        <v>0</v>
      </c>
      <c r="BD166" s="438">
        <f>SUMIFS(Datos!$R:$R,Datos!$F:$F,$A166,Datos!$A:$A,$AN$1,Datos!$C:$C,AQ$1)</f>
        <v>0</v>
      </c>
      <c r="BE166" s="438">
        <f>SUMIFS(Datos!$R:$R,Datos!$F:$F,$A166,Datos!$A:$A,$AN$1,Datos!$C:$C,AR$1)</f>
        <v>0</v>
      </c>
    </row>
    <row r="167" spans="1:57" x14ac:dyDescent="0.25">
      <c r="A167" s="36"/>
      <c r="B167" s="36"/>
      <c r="C167" s="36"/>
      <c r="D167" s="284"/>
      <c r="E167" s="36"/>
      <c r="F167" s="36"/>
      <c r="G167" s="408"/>
      <c r="H167" s="36"/>
      <c r="I167" s="36"/>
      <c r="J167" s="36"/>
      <c r="K167" s="36"/>
      <c r="M167" s="353">
        <f>SUMIFS(Datos!$S:$S,Datos!$F:$F,$A167,Datos!$V:$V,M$1,Datos!$A:$A,$Q$1)</f>
        <v>0</v>
      </c>
      <c r="N167" s="353">
        <f>SUMIFS(Datos!$S:$S,Datos!$F:$F,$A167,Datos!$V:$V,N$1,Datos!$A:$A,$Q$1)</f>
        <v>0</v>
      </c>
      <c r="O167" s="353">
        <f>SUMIFS(Datos!$S:$S,Datos!$F:$F,$A167,Datos!$V:$V,O$1,Datos!$A:$A,$Q$1)</f>
        <v>0</v>
      </c>
      <c r="P167" s="353">
        <f>SUMIFS(Datos!$S:$S,Datos!$F:$F,$A167,Datos!$V:$V,P$1,Datos!$A:$A,$Q$1)</f>
        <v>0</v>
      </c>
      <c r="Q167" s="353">
        <f>SUMIFS(Datos!$S:$S,Datos!$A:$A,Q$1,Datos!$F:$F,$A167)</f>
        <v>0</v>
      </c>
      <c r="R167" s="353">
        <f>SUMIFS(Datos!$S:$S,Datos!$F:$F,$A167,Datos!$C:$C,R$1,Datos!$A:$A,$Q$1)</f>
        <v>0</v>
      </c>
      <c r="S167" s="353">
        <f>SUMIFS(Datos!$S:$S,Datos!$F:$F,$A167,Datos!$C:$C,S$1,Datos!$A:$A,$Q$1)</f>
        <v>0</v>
      </c>
      <c r="T167" s="353">
        <f>SUMIFS(Datos!$S:$S,Datos!$F:$F,$A167,Datos!$C:$C,T$1,Datos!$A:$A,$Q$1)</f>
        <v>0</v>
      </c>
      <c r="U167" s="353">
        <f>SUMIFS(Datos!$S:$S,Datos!$F:$F,$A167,Datos!$C:$C,U$1,Datos!$A:$A,$Q$1)</f>
        <v>0</v>
      </c>
      <c r="V167" s="352"/>
      <c r="W167" s="353">
        <f>SUMIFS(Datos!M:M,Datos!A:A,Q$1,Datos!F:F,A167)</f>
        <v>0</v>
      </c>
      <c r="X167" s="444">
        <f>SUMIFS(Datos!R:R,Datos!A:A,Q$1,Datos!F:F,A167)</f>
        <v>0</v>
      </c>
      <c r="Y167" s="442"/>
      <c r="Z167" s="353">
        <f>SUMIFS(Datos!$M:$M,Datos!$F:$F,$A167,Datos!$A:$A,$Q$1,Datos!$C:$C,R$1)</f>
        <v>0</v>
      </c>
      <c r="AA167" s="353">
        <f>SUMIFS(Datos!$M:$M,Datos!$F:$F,$A167,Datos!$A:$A,$Q$1,Datos!$C:$C,S$1)</f>
        <v>0</v>
      </c>
      <c r="AB167" s="353">
        <f>SUMIFS(Datos!$M:$M,Datos!$F:$F,$A167,Datos!$A:$A,$Q$1,Datos!$C:$C,T$1)</f>
        <v>0</v>
      </c>
      <c r="AC167" s="353">
        <f>SUMIFS(Datos!$M:$M,Datos!$F:$F,$A167,Datos!$A:$A,$Q$1,Datos!$C:$C,U$1)</f>
        <v>0</v>
      </c>
      <c r="AD167" s="353"/>
      <c r="AE167" s="444">
        <f>SUMIFS(Datos!$R:$R,Datos!$F:$F,$A167,Datos!$A:$A,$Q$1,Datos!$C:$C,R$1)</f>
        <v>0</v>
      </c>
      <c r="AF167" s="444">
        <f>SUMIFS(Datos!$R:$R,Datos!$F:$F,$A167,Datos!$A:$A,$Q$1,Datos!$C:$C,S$1)</f>
        <v>0</v>
      </c>
      <c r="AG167" s="444">
        <f>SUMIFS(Datos!$R:$R,Datos!$F:$F,$A167,Datos!$A:$A,$Q$1,Datos!$C:$C,T$1)</f>
        <v>0</v>
      </c>
      <c r="AH167" s="444">
        <f>SUMIFS(Datos!$R:$R,Datos!$F:$F,$A167,Datos!$A:$A,$Q$1,Datos!$C:$C,U$1)</f>
        <v>0</v>
      </c>
      <c r="AI167" s="351"/>
      <c r="AJ167" s="102">
        <f>SUMIFS(Datos!$S:$S,Datos!$F:$F,$A167,Datos!$V:$V,AJ$1,Datos!$A:$A,$AN$1)</f>
        <v>0</v>
      </c>
      <c r="AK167" s="102">
        <f>SUMIFS(Datos!$S:$S,Datos!$F:$F,$A167,Datos!$V:$V,AK$1,Datos!$A:$A,$AN$1)</f>
        <v>0</v>
      </c>
      <c r="AL167" s="102">
        <f>SUMIFS(Datos!$S:$S,Datos!$F:$F,$A167,Datos!$V:$V,AL$1,Datos!$A:$A,$AN$1)</f>
        <v>0</v>
      </c>
      <c r="AM167" s="102">
        <f>SUMIFS(Datos!$S:$S,Datos!$F:$F,$A167,Datos!$V:$V,AM$1,Datos!$A:$A,$AN$1)</f>
        <v>0</v>
      </c>
      <c r="AN167" s="102">
        <f>SUMIFS(Datos!$S:$S,Datos!$A:$A,AN$1,Datos!$F:$F,$A167)</f>
        <v>0</v>
      </c>
      <c r="AO167" s="102">
        <f>SUMIFS(Datos!$S:$S,Datos!$F:$F,$A167,Datos!$C:$C,AO$1,Datos!$A:$A,$AN$1)</f>
        <v>0</v>
      </c>
      <c r="AP167" s="102">
        <f>SUMIFS(Datos!$S:$S,Datos!$F:$F,$A167,Datos!$C:$C,AP$1,Datos!$A:$A,$AN$1)</f>
        <v>0</v>
      </c>
      <c r="AQ167" s="102">
        <f>SUMIFS(Datos!$S:$S,Datos!$F:$F,$A167,Datos!$C:$C,AQ$1,Datos!$A:$A,$AN$1)</f>
        <v>0</v>
      </c>
      <c r="AR167" s="102">
        <f>SUMIFS(Datos!$S:$S,Datos!$F:$F,$A167,Datos!$C:$C,AR$1,Datos!$A:$A,$AN$1)</f>
        <v>0</v>
      </c>
      <c r="AT167" s="102">
        <f>SUMIFS(Datos!$M:$M,Datos!$A:$A,AN$1,Datos!$F:$F,$A167)</f>
        <v>0</v>
      </c>
      <c r="AU167" s="102">
        <f>SUMIFS(Datos!$R:$R,Datos!$A:$A,AN$1,Datos!$F:$F,$A167)</f>
        <v>0</v>
      </c>
      <c r="AW167" s="102">
        <f>SUMIFS(Datos!$M:$M,Datos!$F:$F,$A167,Datos!$A:$A,$AN$1,Datos!$C:$C,AO$1)</f>
        <v>0</v>
      </c>
      <c r="AX167" s="102">
        <f>SUMIFS(Datos!$M:$M,Datos!$F:$F,$A167,Datos!$A:$A,$AN$1,Datos!$C:$C,AP$1)</f>
        <v>0</v>
      </c>
      <c r="AY167" s="102">
        <f>SUMIFS(Datos!$M:$M,Datos!$F:$F,$A167,Datos!$A:$A,$AN$1,Datos!$C:$C,AQ$1)</f>
        <v>0</v>
      </c>
      <c r="AZ167" s="102">
        <f>SUMIFS(Datos!$M:$M,Datos!$F:$F,$A167,Datos!$A:$A,$AN$1,Datos!$C:$C,AR$1)</f>
        <v>0</v>
      </c>
      <c r="BA167" s="102"/>
      <c r="BB167" s="438">
        <f>SUMIFS(Datos!$R:$R,Datos!$F:$F,$A167,Datos!$A:$A,$AN$1,Datos!$C:$C,AO$1)</f>
        <v>0</v>
      </c>
      <c r="BC167" s="438">
        <f>SUMIFS(Datos!$R:$R,Datos!$F:$F,$A167,Datos!$A:$A,$AN$1,Datos!$C:$C,AP$1)</f>
        <v>0</v>
      </c>
      <c r="BD167" s="438">
        <f>SUMIFS(Datos!$R:$R,Datos!$F:$F,$A167,Datos!$A:$A,$AN$1,Datos!$C:$C,AQ$1)</f>
        <v>0</v>
      </c>
      <c r="BE167" s="438">
        <f>SUMIFS(Datos!$R:$R,Datos!$F:$F,$A167,Datos!$A:$A,$AN$1,Datos!$C:$C,AR$1)</f>
        <v>0</v>
      </c>
    </row>
    <row r="168" spans="1:57" x14ac:dyDescent="0.25">
      <c r="A168" s="36"/>
      <c r="B168" s="36"/>
      <c r="C168" s="36"/>
      <c r="D168" s="284"/>
      <c r="E168" s="36"/>
      <c r="F168" s="36"/>
      <c r="G168" s="408"/>
      <c r="H168" s="36"/>
      <c r="I168" s="36"/>
      <c r="J168" s="36"/>
      <c r="K168" s="36"/>
      <c r="M168" s="353">
        <f>SUMIFS(Datos!$S:$S,Datos!$F:$F,$A168,Datos!$V:$V,M$1,Datos!$A:$A,$Q$1)</f>
        <v>0</v>
      </c>
      <c r="N168" s="353">
        <f>SUMIFS(Datos!$S:$S,Datos!$F:$F,$A168,Datos!$V:$V,N$1,Datos!$A:$A,$Q$1)</f>
        <v>0</v>
      </c>
      <c r="O168" s="353">
        <f>SUMIFS(Datos!$S:$S,Datos!$F:$F,$A168,Datos!$V:$V,O$1,Datos!$A:$A,$Q$1)</f>
        <v>0</v>
      </c>
      <c r="P168" s="353">
        <f>SUMIFS(Datos!$S:$S,Datos!$F:$F,$A168,Datos!$V:$V,P$1,Datos!$A:$A,$Q$1)</f>
        <v>0</v>
      </c>
      <c r="Q168" s="353">
        <f>SUMIFS(Datos!$S:$S,Datos!$A:$A,Q$1,Datos!$F:$F,$A168)</f>
        <v>0</v>
      </c>
      <c r="R168" s="353">
        <f>SUMIFS(Datos!$S:$S,Datos!$F:$F,$A168,Datos!$C:$C,R$1,Datos!$A:$A,$Q$1)</f>
        <v>0</v>
      </c>
      <c r="S168" s="353">
        <f>SUMIFS(Datos!$S:$S,Datos!$F:$F,$A168,Datos!$C:$C,S$1,Datos!$A:$A,$Q$1)</f>
        <v>0</v>
      </c>
      <c r="T168" s="353">
        <f>SUMIFS(Datos!$S:$S,Datos!$F:$F,$A168,Datos!$C:$C,T$1,Datos!$A:$A,$Q$1)</f>
        <v>0</v>
      </c>
      <c r="U168" s="353">
        <f>SUMIFS(Datos!$S:$S,Datos!$F:$F,$A168,Datos!$C:$C,U$1,Datos!$A:$A,$Q$1)</f>
        <v>0</v>
      </c>
      <c r="V168" s="352"/>
      <c r="W168" s="353">
        <f>SUMIFS(Datos!M:M,Datos!A:A,Q$1,Datos!F:F,A168)</f>
        <v>0</v>
      </c>
      <c r="X168" s="444">
        <f>SUMIFS(Datos!R:R,Datos!A:A,Q$1,Datos!F:F,A168)</f>
        <v>0</v>
      </c>
      <c r="Y168" s="442"/>
      <c r="Z168" s="353">
        <f>SUMIFS(Datos!$M:$M,Datos!$F:$F,$A168,Datos!$A:$A,$Q$1,Datos!$C:$C,R$1)</f>
        <v>0</v>
      </c>
      <c r="AA168" s="353">
        <f>SUMIFS(Datos!$M:$M,Datos!$F:$F,$A168,Datos!$A:$A,$Q$1,Datos!$C:$C,S$1)</f>
        <v>0</v>
      </c>
      <c r="AB168" s="353">
        <f>SUMIFS(Datos!$M:$M,Datos!$F:$F,$A168,Datos!$A:$A,$Q$1,Datos!$C:$C,T$1)</f>
        <v>0</v>
      </c>
      <c r="AC168" s="353">
        <f>SUMIFS(Datos!$M:$M,Datos!$F:$F,$A168,Datos!$A:$A,$Q$1,Datos!$C:$C,U$1)</f>
        <v>0</v>
      </c>
      <c r="AD168" s="353"/>
      <c r="AE168" s="444">
        <f>SUMIFS(Datos!$R:$R,Datos!$F:$F,$A168,Datos!$A:$A,$Q$1,Datos!$C:$C,R$1)</f>
        <v>0</v>
      </c>
      <c r="AF168" s="444">
        <f>SUMIFS(Datos!$R:$R,Datos!$F:$F,$A168,Datos!$A:$A,$Q$1,Datos!$C:$C,S$1)</f>
        <v>0</v>
      </c>
      <c r="AG168" s="444">
        <f>SUMIFS(Datos!$R:$R,Datos!$F:$F,$A168,Datos!$A:$A,$Q$1,Datos!$C:$C,T$1)</f>
        <v>0</v>
      </c>
      <c r="AH168" s="444">
        <f>SUMIFS(Datos!$R:$R,Datos!$F:$F,$A168,Datos!$A:$A,$Q$1,Datos!$C:$C,U$1)</f>
        <v>0</v>
      </c>
      <c r="AI168" s="351"/>
      <c r="AJ168" s="102">
        <f>SUMIFS(Datos!$S:$S,Datos!$F:$F,$A168,Datos!$V:$V,AJ$1,Datos!$A:$A,$AN$1)</f>
        <v>0</v>
      </c>
      <c r="AK168" s="102">
        <f>SUMIFS(Datos!$S:$S,Datos!$F:$F,$A168,Datos!$V:$V,AK$1,Datos!$A:$A,$AN$1)</f>
        <v>0</v>
      </c>
      <c r="AL168" s="102">
        <f>SUMIFS(Datos!$S:$S,Datos!$F:$F,$A168,Datos!$V:$V,AL$1,Datos!$A:$A,$AN$1)</f>
        <v>0</v>
      </c>
      <c r="AM168" s="102">
        <f>SUMIFS(Datos!$S:$S,Datos!$F:$F,$A168,Datos!$V:$V,AM$1,Datos!$A:$A,$AN$1)</f>
        <v>0</v>
      </c>
      <c r="AN168" s="102">
        <f>SUMIFS(Datos!$S:$S,Datos!$A:$A,AN$1,Datos!$F:$F,$A168)</f>
        <v>0</v>
      </c>
      <c r="AO168" s="102">
        <f>SUMIFS(Datos!$S:$S,Datos!$F:$F,$A168,Datos!$C:$C,AO$1,Datos!$A:$A,$AN$1)</f>
        <v>0</v>
      </c>
      <c r="AP168" s="102">
        <f>SUMIFS(Datos!$S:$S,Datos!$F:$F,$A168,Datos!$C:$C,AP$1,Datos!$A:$A,$AN$1)</f>
        <v>0</v>
      </c>
      <c r="AQ168" s="102">
        <f>SUMIFS(Datos!$S:$S,Datos!$F:$F,$A168,Datos!$C:$C,AQ$1,Datos!$A:$A,$AN$1)</f>
        <v>0</v>
      </c>
      <c r="AR168" s="102">
        <f>SUMIFS(Datos!$S:$S,Datos!$F:$F,$A168,Datos!$C:$C,AR$1,Datos!$A:$A,$AN$1)</f>
        <v>0</v>
      </c>
      <c r="AT168" s="102">
        <f>SUMIFS(Datos!$M:$M,Datos!$A:$A,AN$1,Datos!$F:$F,$A168)</f>
        <v>0</v>
      </c>
      <c r="AU168" s="102">
        <f>SUMIFS(Datos!$R:$R,Datos!$A:$A,AN$1,Datos!$F:$F,$A168)</f>
        <v>0</v>
      </c>
      <c r="AW168" s="102">
        <f>SUMIFS(Datos!$M:$M,Datos!$F:$F,$A168,Datos!$A:$A,$AN$1,Datos!$C:$C,AO$1)</f>
        <v>0</v>
      </c>
      <c r="AX168" s="102">
        <f>SUMIFS(Datos!$M:$M,Datos!$F:$F,$A168,Datos!$A:$A,$AN$1,Datos!$C:$C,AP$1)</f>
        <v>0</v>
      </c>
      <c r="AY168" s="102">
        <f>SUMIFS(Datos!$M:$M,Datos!$F:$F,$A168,Datos!$A:$A,$AN$1,Datos!$C:$C,AQ$1)</f>
        <v>0</v>
      </c>
      <c r="AZ168" s="102">
        <f>SUMIFS(Datos!$M:$M,Datos!$F:$F,$A168,Datos!$A:$A,$AN$1,Datos!$C:$C,AR$1)</f>
        <v>0</v>
      </c>
      <c r="BA168" s="102"/>
      <c r="BB168" s="438">
        <f>SUMIFS(Datos!$R:$R,Datos!$F:$F,$A168,Datos!$A:$A,$AN$1,Datos!$C:$C,AO$1)</f>
        <v>0</v>
      </c>
      <c r="BC168" s="438">
        <f>SUMIFS(Datos!$R:$R,Datos!$F:$F,$A168,Datos!$A:$A,$AN$1,Datos!$C:$C,AP$1)</f>
        <v>0</v>
      </c>
      <c r="BD168" s="438">
        <f>SUMIFS(Datos!$R:$R,Datos!$F:$F,$A168,Datos!$A:$A,$AN$1,Datos!$C:$C,AQ$1)</f>
        <v>0</v>
      </c>
      <c r="BE168" s="438">
        <f>SUMIFS(Datos!$R:$R,Datos!$F:$F,$A168,Datos!$A:$A,$AN$1,Datos!$C:$C,AR$1)</f>
        <v>0</v>
      </c>
    </row>
    <row r="169" spans="1:57" x14ac:dyDescent="0.25">
      <c r="A169" s="36"/>
      <c r="B169" s="36"/>
      <c r="C169" s="36"/>
      <c r="D169" s="284"/>
      <c r="E169" s="36"/>
      <c r="F169" s="36"/>
      <c r="G169" s="408"/>
      <c r="H169" s="36"/>
      <c r="I169" s="36"/>
      <c r="J169" s="36"/>
      <c r="K169" s="36"/>
      <c r="M169" s="353">
        <f>SUMIFS(Datos!$S:$S,Datos!$F:$F,$A169,Datos!$V:$V,M$1,Datos!$A:$A,$Q$1)</f>
        <v>0</v>
      </c>
      <c r="N169" s="353">
        <f>SUMIFS(Datos!$S:$S,Datos!$F:$F,$A169,Datos!$V:$V,N$1,Datos!$A:$A,$Q$1)</f>
        <v>0</v>
      </c>
      <c r="O169" s="353">
        <f>SUMIFS(Datos!$S:$S,Datos!$F:$F,$A169,Datos!$V:$V,O$1,Datos!$A:$A,$Q$1)</f>
        <v>0</v>
      </c>
      <c r="P169" s="353">
        <f>SUMIFS(Datos!$S:$S,Datos!$F:$F,$A169,Datos!$V:$V,P$1,Datos!$A:$A,$Q$1)</f>
        <v>0</v>
      </c>
      <c r="Q169" s="353">
        <f>SUMIFS(Datos!$S:$S,Datos!$A:$A,Q$1,Datos!$F:$F,$A169)</f>
        <v>0</v>
      </c>
      <c r="R169" s="353">
        <f>SUMIFS(Datos!$S:$S,Datos!$F:$F,$A169,Datos!$C:$C,R$1,Datos!$A:$A,$Q$1)</f>
        <v>0</v>
      </c>
      <c r="S169" s="353">
        <f>SUMIFS(Datos!$S:$S,Datos!$F:$F,$A169,Datos!$C:$C,S$1,Datos!$A:$A,$Q$1)</f>
        <v>0</v>
      </c>
      <c r="T169" s="353">
        <f>SUMIFS(Datos!$S:$S,Datos!$F:$F,$A169,Datos!$C:$C,T$1,Datos!$A:$A,$Q$1)</f>
        <v>0</v>
      </c>
      <c r="U169" s="353">
        <f>SUMIFS(Datos!$S:$S,Datos!$F:$F,$A169,Datos!$C:$C,U$1,Datos!$A:$A,$Q$1)</f>
        <v>0</v>
      </c>
      <c r="V169" s="352"/>
      <c r="W169" s="353">
        <f>SUMIFS(Datos!M:M,Datos!A:A,Q$1,Datos!F:F,A169)</f>
        <v>0</v>
      </c>
      <c r="X169" s="444">
        <f>SUMIFS(Datos!R:R,Datos!A:A,Q$1,Datos!F:F,A169)</f>
        <v>0</v>
      </c>
      <c r="Y169" s="442"/>
      <c r="Z169" s="353">
        <f>SUMIFS(Datos!$M:$M,Datos!$F:$F,$A169,Datos!$A:$A,$Q$1,Datos!$C:$C,R$1)</f>
        <v>0</v>
      </c>
      <c r="AA169" s="353">
        <f>SUMIFS(Datos!$M:$M,Datos!$F:$F,$A169,Datos!$A:$A,$Q$1,Datos!$C:$C,S$1)</f>
        <v>0</v>
      </c>
      <c r="AB169" s="353">
        <f>SUMIFS(Datos!$M:$M,Datos!$F:$F,$A169,Datos!$A:$A,$Q$1,Datos!$C:$C,T$1)</f>
        <v>0</v>
      </c>
      <c r="AC169" s="353">
        <f>SUMIFS(Datos!$M:$M,Datos!$F:$F,$A169,Datos!$A:$A,$Q$1,Datos!$C:$C,U$1)</f>
        <v>0</v>
      </c>
      <c r="AD169" s="353"/>
      <c r="AE169" s="444">
        <f>SUMIFS(Datos!$R:$R,Datos!$F:$F,$A169,Datos!$A:$A,$Q$1,Datos!$C:$C,R$1)</f>
        <v>0</v>
      </c>
      <c r="AF169" s="444">
        <f>SUMIFS(Datos!$R:$R,Datos!$F:$F,$A169,Datos!$A:$A,$Q$1,Datos!$C:$C,S$1)</f>
        <v>0</v>
      </c>
      <c r="AG169" s="444">
        <f>SUMIFS(Datos!$R:$R,Datos!$F:$F,$A169,Datos!$A:$A,$Q$1,Datos!$C:$C,T$1)</f>
        <v>0</v>
      </c>
      <c r="AH169" s="444">
        <f>SUMIFS(Datos!$R:$R,Datos!$F:$F,$A169,Datos!$A:$A,$Q$1,Datos!$C:$C,U$1)</f>
        <v>0</v>
      </c>
      <c r="AI169" s="351"/>
      <c r="AJ169" s="102">
        <f>SUMIFS(Datos!$S:$S,Datos!$F:$F,$A169,Datos!$V:$V,AJ$1,Datos!$A:$A,$AN$1)</f>
        <v>0</v>
      </c>
      <c r="AK169" s="102">
        <f>SUMIFS(Datos!$S:$S,Datos!$F:$F,$A169,Datos!$V:$V,AK$1,Datos!$A:$A,$AN$1)</f>
        <v>0</v>
      </c>
      <c r="AL169" s="102">
        <f>SUMIFS(Datos!$S:$S,Datos!$F:$F,$A169,Datos!$V:$V,AL$1,Datos!$A:$A,$AN$1)</f>
        <v>0</v>
      </c>
      <c r="AM169" s="102">
        <f>SUMIFS(Datos!$S:$S,Datos!$F:$F,$A169,Datos!$V:$V,AM$1,Datos!$A:$A,$AN$1)</f>
        <v>0</v>
      </c>
      <c r="AN169" s="102">
        <f>SUMIFS(Datos!$S:$S,Datos!$A:$A,AN$1,Datos!$F:$F,$A169)</f>
        <v>0</v>
      </c>
      <c r="AO169" s="102">
        <f>SUMIFS(Datos!$S:$S,Datos!$F:$F,$A169,Datos!$C:$C,AO$1,Datos!$A:$A,$AN$1)</f>
        <v>0</v>
      </c>
      <c r="AP169" s="102">
        <f>SUMIFS(Datos!$S:$S,Datos!$F:$F,$A169,Datos!$C:$C,AP$1,Datos!$A:$A,$AN$1)</f>
        <v>0</v>
      </c>
      <c r="AQ169" s="102">
        <f>SUMIFS(Datos!$S:$S,Datos!$F:$F,$A169,Datos!$C:$C,AQ$1,Datos!$A:$A,$AN$1)</f>
        <v>0</v>
      </c>
      <c r="AR169" s="102">
        <f>SUMIFS(Datos!$S:$S,Datos!$F:$F,$A169,Datos!$C:$C,AR$1,Datos!$A:$A,$AN$1)</f>
        <v>0</v>
      </c>
      <c r="AT169" s="102">
        <f>SUMIFS(Datos!$M:$M,Datos!$A:$A,AN$1,Datos!$F:$F,$A169)</f>
        <v>0</v>
      </c>
      <c r="AU169" s="102">
        <f>SUMIFS(Datos!$R:$R,Datos!$A:$A,AN$1,Datos!$F:$F,$A169)</f>
        <v>0</v>
      </c>
      <c r="AW169" s="102">
        <f>SUMIFS(Datos!$M:$M,Datos!$F:$F,$A169,Datos!$A:$A,$AN$1,Datos!$C:$C,AO$1)</f>
        <v>0</v>
      </c>
      <c r="AX169" s="102">
        <f>SUMIFS(Datos!$M:$M,Datos!$F:$F,$A169,Datos!$A:$A,$AN$1,Datos!$C:$C,AP$1)</f>
        <v>0</v>
      </c>
      <c r="AY169" s="102">
        <f>SUMIFS(Datos!$M:$M,Datos!$F:$F,$A169,Datos!$A:$A,$AN$1,Datos!$C:$C,AQ$1)</f>
        <v>0</v>
      </c>
      <c r="AZ169" s="102">
        <f>SUMIFS(Datos!$M:$M,Datos!$F:$F,$A169,Datos!$A:$A,$AN$1,Datos!$C:$C,AR$1)</f>
        <v>0</v>
      </c>
      <c r="BA169" s="102"/>
      <c r="BB169" s="438">
        <f>SUMIFS(Datos!$R:$R,Datos!$F:$F,$A169,Datos!$A:$A,$AN$1,Datos!$C:$C,AO$1)</f>
        <v>0</v>
      </c>
      <c r="BC169" s="438">
        <f>SUMIFS(Datos!$R:$R,Datos!$F:$F,$A169,Datos!$A:$A,$AN$1,Datos!$C:$C,AP$1)</f>
        <v>0</v>
      </c>
      <c r="BD169" s="438">
        <f>SUMIFS(Datos!$R:$R,Datos!$F:$F,$A169,Datos!$A:$A,$AN$1,Datos!$C:$C,AQ$1)</f>
        <v>0</v>
      </c>
      <c r="BE169" s="438">
        <f>SUMIFS(Datos!$R:$R,Datos!$F:$F,$A169,Datos!$A:$A,$AN$1,Datos!$C:$C,AR$1)</f>
        <v>0</v>
      </c>
    </row>
    <row r="170" spans="1:57" x14ac:dyDescent="0.25">
      <c r="A170" s="36"/>
      <c r="B170" s="36"/>
      <c r="C170" s="36"/>
      <c r="D170" s="284"/>
      <c r="E170" s="36"/>
      <c r="F170" s="36"/>
      <c r="G170" s="408"/>
      <c r="H170" s="36"/>
      <c r="I170" s="36"/>
      <c r="J170" s="36"/>
      <c r="K170" s="36"/>
      <c r="M170" s="353">
        <f>SUMIFS(Datos!$S:$S,Datos!$F:$F,$A170,Datos!$V:$V,M$1,Datos!$A:$A,$Q$1)</f>
        <v>0</v>
      </c>
      <c r="N170" s="353">
        <f>SUMIFS(Datos!$S:$S,Datos!$F:$F,$A170,Datos!$V:$V,N$1,Datos!$A:$A,$Q$1)</f>
        <v>0</v>
      </c>
      <c r="O170" s="353">
        <f>SUMIFS(Datos!$S:$S,Datos!$F:$F,$A170,Datos!$V:$V,O$1,Datos!$A:$A,$Q$1)</f>
        <v>0</v>
      </c>
      <c r="P170" s="353">
        <f>SUMIFS(Datos!$S:$S,Datos!$F:$F,$A170,Datos!$V:$V,P$1,Datos!$A:$A,$Q$1)</f>
        <v>0</v>
      </c>
      <c r="Q170" s="353">
        <f>SUMIFS(Datos!$S:$S,Datos!$A:$A,Q$1,Datos!$F:$F,$A170)</f>
        <v>0</v>
      </c>
      <c r="R170" s="353">
        <f>SUMIFS(Datos!$S:$S,Datos!$F:$F,$A170,Datos!$C:$C,R$1,Datos!$A:$A,$Q$1)</f>
        <v>0</v>
      </c>
      <c r="S170" s="353">
        <f>SUMIFS(Datos!$S:$S,Datos!$F:$F,$A170,Datos!$C:$C,S$1,Datos!$A:$A,$Q$1)</f>
        <v>0</v>
      </c>
      <c r="T170" s="353">
        <f>SUMIFS(Datos!$S:$S,Datos!$F:$F,$A170,Datos!$C:$C,T$1,Datos!$A:$A,$Q$1)</f>
        <v>0</v>
      </c>
      <c r="U170" s="353">
        <f>SUMIFS(Datos!$S:$S,Datos!$F:$F,$A170,Datos!$C:$C,U$1,Datos!$A:$A,$Q$1)</f>
        <v>0</v>
      </c>
      <c r="V170" s="352"/>
      <c r="W170" s="353">
        <f>SUMIFS(Datos!M:M,Datos!A:A,Q$1,Datos!F:F,A170)</f>
        <v>0</v>
      </c>
      <c r="X170" s="444">
        <f>SUMIFS(Datos!R:R,Datos!A:A,Q$1,Datos!F:F,A170)</f>
        <v>0</v>
      </c>
      <c r="Y170" s="442"/>
      <c r="Z170" s="353">
        <f>SUMIFS(Datos!$M:$M,Datos!$F:$F,$A170,Datos!$A:$A,$Q$1,Datos!$C:$C,R$1)</f>
        <v>0</v>
      </c>
      <c r="AA170" s="353">
        <f>SUMIFS(Datos!$M:$M,Datos!$F:$F,$A170,Datos!$A:$A,$Q$1,Datos!$C:$C,S$1)</f>
        <v>0</v>
      </c>
      <c r="AB170" s="353">
        <f>SUMIFS(Datos!$M:$M,Datos!$F:$F,$A170,Datos!$A:$A,$Q$1,Datos!$C:$C,T$1)</f>
        <v>0</v>
      </c>
      <c r="AC170" s="353">
        <f>SUMIFS(Datos!$M:$M,Datos!$F:$F,$A170,Datos!$A:$A,$Q$1,Datos!$C:$C,U$1)</f>
        <v>0</v>
      </c>
      <c r="AD170" s="353"/>
      <c r="AE170" s="444">
        <f>SUMIFS(Datos!$R:$R,Datos!$F:$F,$A170,Datos!$A:$A,$Q$1,Datos!$C:$C,R$1)</f>
        <v>0</v>
      </c>
      <c r="AF170" s="444">
        <f>SUMIFS(Datos!$R:$R,Datos!$F:$F,$A170,Datos!$A:$A,$Q$1,Datos!$C:$C,S$1)</f>
        <v>0</v>
      </c>
      <c r="AG170" s="444">
        <f>SUMIFS(Datos!$R:$R,Datos!$F:$F,$A170,Datos!$A:$A,$Q$1,Datos!$C:$C,T$1)</f>
        <v>0</v>
      </c>
      <c r="AH170" s="444">
        <f>SUMIFS(Datos!$R:$R,Datos!$F:$F,$A170,Datos!$A:$A,$Q$1,Datos!$C:$C,U$1)</f>
        <v>0</v>
      </c>
      <c r="AI170" s="351"/>
      <c r="AJ170" s="102">
        <f>SUMIFS(Datos!$S:$S,Datos!$F:$F,$A170,Datos!$V:$V,AJ$1,Datos!$A:$A,$AN$1)</f>
        <v>0</v>
      </c>
      <c r="AK170" s="102">
        <f>SUMIFS(Datos!$S:$S,Datos!$F:$F,$A170,Datos!$V:$V,AK$1,Datos!$A:$A,$AN$1)</f>
        <v>0</v>
      </c>
      <c r="AL170" s="102">
        <f>SUMIFS(Datos!$S:$S,Datos!$F:$F,$A170,Datos!$V:$V,AL$1,Datos!$A:$A,$AN$1)</f>
        <v>0</v>
      </c>
      <c r="AM170" s="102">
        <f>SUMIFS(Datos!$S:$S,Datos!$F:$F,$A170,Datos!$V:$V,AM$1,Datos!$A:$A,$AN$1)</f>
        <v>0</v>
      </c>
      <c r="AN170" s="102">
        <f>SUMIFS(Datos!$S:$S,Datos!$A:$A,AN$1,Datos!$F:$F,$A170)</f>
        <v>0</v>
      </c>
      <c r="AO170" s="102">
        <f>SUMIFS(Datos!$S:$S,Datos!$F:$F,$A170,Datos!$C:$C,AO$1,Datos!$A:$A,$AN$1)</f>
        <v>0</v>
      </c>
      <c r="AP170" s="102">
        <f>SUMIFS(Datos!$S:$S,Datos!$F:$F,$A170,Datos!$C:$C,AP$1,Datos!$A:$A,$AN$1)</f>
        <v>0</v>
      </c>
      <c r="AQ170" s="102">
        <f>SUMIFS(Datos!$S:$S,Datos!$F:$F,$A170,Datos!$C:$C,AQ$1,Datos!$A:$A,$AN$1)</f>
        <v>0</v>
      </c>
      <c r="AR170" s="102">
        <f>SUMIFS(Datos!$S:$S,Datos!$F:$F,$A170,Datos!$C:$C,AR$1,Datos!$A:$A,$AN$1)</f>
        <v>0</v>
      </c>
      <c r="AT170" s="102">
        <f>SUMIFS(Datos!$M:$M,Datos!$A:$A,AN$1,Datos!$F:$F,$A170)</f>
        <v>0</v>
      </c>
      <c r="AU170" s="102">
        <f>SUMIFS(Datos!$R:$R,Datos!$A:$A,AN$1,Datos!$F:$F,$A170)</f>
        <v>0</v>
      </c>
      <c r="AW170" s="102">
        <f>SUMIFS(Datos!$M:$M,Datos!$F:$F,$A170,Datos!$A:$A,$AN$1,Datos!$C:$C,AO$1)</f>
        <v>0</v>
      </c>
      <c r="AX170" s="102">
        <f>SUMIFS(Datos!$M:$M,Datos!$F:$F,$A170,Datos!$A:$A,$AN$1,Datos!$C:$C,AP$1)</f>
        <v>0</v>
      </c>
      <c r="AY170" s="102">
        <f>SUMIFS(Datos!$M:$M,Datos!$F:$F,$A170,Datos!$A:$A,$AN$1,Datos!$C:$C,AQ$1)</f>
        <v>0</v>
      </c>
      <c r="AZ170" s="102">
        <f>SUMIFS(Datos!$M:$M,Datos!$F:$F,$A170,Datos!$A:$A,$AN$1,Datos!$C:$C,AR$1)</f>
        <v>0</v>
      </c>
      <c r="BA170" s="102"/>
      <c r="BB170" s="438">
        <f>SUMIFS(Datos!$R:$R,Datos!$F:$F,$A170,Datos!$A:$A,$AN$1,Datos!$C:$C,AO$1)</f>
        <v>0</v>
      </c>
      <c r="BC170" s="438">
        <f>SUMIFS(Datos!$R:$R,Datos!$F:$F,$A170,Datos!$A:$A,$AN$1,Datos!$C:$C,AP$1)</f>
        <v>0</v>
      </c>
      <c r="BD170" s="438">
        <f>SUMIFS(Datos!$R:$R,Datos!$F:$F,$A170,Datos!$A:$A,$AN$1,Datos!$C:$C,AQ$1)</f>
        <v>0</v>
      </c>
      <c r="BE170" s="438">
        <f>SUMIFS(Datos!$R:$R,Datos!$F:$F,$A170,Datos!$A:$A,$AN$1,Datos!$C:$C,AR$1)</f>
        <v>0</v>
      </c>
    </row>
    <row r="171" spans="1:57" x14ac:dyDescent="0.25">
      <c r="A171" s="36"/>
      <c r="B171" s="36"/>
      <c r="C171" s="36"/>
      <c r="D171" s="284"/>
      <c r="E171" s="36"/>
      <c r="F171" s="36"/>
      <c r="G171" s="408"/>
      <c r="H171" s="36"/>
      <c r="I171" s="36"/>
      <c r="J171" s="36"/>
      <c r="K171" s="36"/>
      <c r="M171" s="353">
        <f>SUMIFS(Datos!$S:$S,Datos!$F:$F,$A171,Datos!$V:$V,M$1,Datos!$A:$A,$Q$1)</f>
        <v>0</v>
      </c>
      <c r="N171" s="353">
        <f>SUMIFS(Datos!$S:$S,Datos!$F:$F,$A171,Datos!$V:$V,N$1,Datos!$A:$A,$Q$1)</f>
        <v>0</v>
      </c>
      <c r="O171" s="353">
        <f>SUMIFS(Datos!$S:$S,Datos!$F:$F,$A171,Datos!$V:$V,O$1,Datos!$A:$A,$Q$1)</f>
        <v>0</v>
      </c>
      <c r="P171" s="353">
        <f>SUMIFS(Datos!$S:$S,Datos!$F:$F,$A171,Datos!$V:$V,P$1,Datos!$A:$A,$Q$1)</f>
        <v>0</v>
      </c>
      <c r="Q171" s="353">
        <f>SUMIFS(Datos!$S:$S,Datos!$A:$A,Q$1,Datos!$F:$F,$A171)</f>
        <v>0</v>
      </c>
      <c r="R171" s="353">
        <f>SUMIFS(Datos!$S:$S,Datos!$F:$F,$A171,Datos!$C:$C,R$1,Datos!$A:$A,$Q$1)</f>
        <v>0</v>
      </c>
      <c r="S171" s="353">
        <f>SUMIFS(Datos!$S:$S,Datos!$F:$F,$A171,Datos!$C:$C,S$1,Datos!$A:$A,$Q$1)</f>
        <v>0</v>
      </c>
      <c r="T171" s="353">
        <f>SUMIFS(Datos!$S:$S,Datos!$F:$F,$A171,Datos!$C:$C,T$1,Datos!$A:$A,$Q$1)</f>
        <v>0</v>
      </c>
      <c r="U171" s="353">
        <f>SUMIFS(Datos!$S:$S,Datos!$F:$F,$A171,Datos!$C:$C,U$1,Datos!$A:$A,$Q$1)</f>
        <v>0</v>
      </c>
      <c r="V171" s="352"/>
      <c r="W171" s="353">
        <f>SUMIFS(Datos!M:M,Datos!A:A,Q$1,Datos!F:F,A171)</f>
        <v>0</v>
      </c>
      <c r="X171" s="444">
        <f>SUMIFS(Datos!R:R,Datos!A:A,Q$1,Datos!F:F,A171)</f>
        <v>0</v>
      </c>
      <c r="Y171" s="442"/>
      <c r="Z171" s="353">
        <f>SUMIFS(Datos!$M:$M,Datos!$F:$F,$A171,Datos!$A:$A,$Q$1,Datos!$C:$C,R$1)</f>
        <v>0</v>
      </c>
      <c r="AA171" s="353">
        <f>SUMIFS(Datos!$M:$M,Datos!$F:$F,$A171,Datos!$A:$A,$Q$1,Datos!$C:$C,S$1)</f>
        <v>0</v>
      </c>
      <c r="AB171" s="353">
        <f>SUMIFS(Datos!$M:$M,Datos!$F:$F,$A171,Datos!$A:$A,$Q$1,Datos!$C:$C,T$1)</f>
        <v>0</v>
      </c>
      <c r="AC171" s="353">
        <f>SUMIFS(Datos!$M:$M,Datos!$F:$F,$A171,Datos!$A:$A,$Q$1,Datos!$C:$C,U$1)</f>
        <v>0</v>
      </c>
      <c r="AD171" s="353"/>
      <c r="AE171" s="444">
        <f>SUMIFS(Datos!$R:$R,Datos!$F:$F,$A171,Datos!$A:$A,$Q$1,Datos!$C:$C,R$1)</f>
        <v>0</v>
      </c>
      <c r="AF171" s="444">
        <f>SUMIFS(Datos!$R:$R,Datos!$F:$F,$A171,Datos!$A:$A,$Q$1,Datos!$C:$C,S$1)</f>
        <v>0</v>
      </c>
      <c r="AG171" s="444">
        <f>SUMIFS(Datos!$R:$R,Datos!$F:$F,$A171,Datos!$A:$A,$Q$1,Datos!$C:$C,T$1)</f>
        <v>0</v>
      </c>
      <c r="AH171" s="444">
        <f>SUMIFS(Datos!$R:$R,Datos!$F:$F,$A171,Datos!$A:$A,$Q$1,Datos!$C:$C,U$1)</f>
        <v>0</v>
      </c>
      <c r="AI171" s="351"/>
      <c r="AJ171" s="102">
        <f>SUMIFS(Datos!$S:$S,Datos!$F:$F,$A171,Datos!$V:$V,AJ$1,Datos!$A:$A,$AN$1)</f>
        <v>0</v>
      </c>
      <c r="AK171" s="102">
        <f>SUMIFS(Datos!$S:$S,Datos!$F:$F,$A171,Datos!$V:$V,AK$1,Datos!$A:$A,$AN$1)</f>
        <v>0</v>
      </c>
      <c r="AL171" s="102">
        <f>SUMIFS(Datos!$S:$S,Datos!$F:$F,$A171,Datos!$V:$V,AL$1,Datos!$A:$A,$AN$1)</f>
        <v>0</v>
      </c>
      <c r="AM171" s="102">
        <f>SUMIFS(Datos!$S:$S,Datos!$F:$F,$A171,Datos!$V:$V,AM$1,Datos!$A:$A,$AN$1)</f>
        <v>0</v>
      </c>
      <c r="AN171" s="102">
        <f>SUMIFS(Datos!$S:$S,Datos!$A:$A,AN$1,Datos!$F:$F,$A171)</f>
        <v>0</v>
      </c>
      <c r="AO171" s="102">
        <f>SUMIFS(Datos!$S:$S,Datos!$F:$F,$A171,Datos!$C:$C,AO$1,Datos!$A:$A,$AN$1)</f>
        <v>0</v>
      </c>
      <c r="AP171" s="102">
        <f>SUMIFS(Datos!$S:$S,Datos!$F:$F,$A171,Datos!$C:$C,AP$1,Datos!$A:$A,$AN$1)</f>
        <v>0</v>
      </c>
      <c r="AQ171" s="102">
        <f>SUMIFS(Datos!$S:$S,Datos!$F:$F,$A171,Datos!$C:$C,AQ$1,Datos!$A:$A,$AN$1)</f>
        <v>0</v>
      </c>
      <c r="AR171" s="102">
        <f>SUMIFS(Datos!$S:$S,Datos!$F:$F,$A171,Datos!$C:$C,AR$1,Datos!$A:$A,$AN$1)</f>
        <v>0</v>
      </c>
      <c r="AT171" s="102">
        <f>SUMIFS(Datos!$M:$M,Datos!$A:$A,AN$1,Datos!$F:$F,$A171)</f>
        <v>0</v>
      </c>
      <c r="AU171" s="102">
        <f>SUMIFS(Datos!$R:$R,Datos!$A:$A,AN$1,Datos!$F:$F,$A171)</f>
        <v>0</v>
      </c>
      <c r="AW171" s="102">
        <f>SUMIFS(Datos!$M:$M,Datos!$F:$F,$A171,Datos!$A:$A,$AN$1,Datos!$C:$C,AO$1)</f>
        <v>0</v>
      </c>
      <c r="AX171" s="102">
        <f>SUMIFS(Datos!$M:$M,Datos!$F:$F,$A171,Datos!$A:$A,$AN$1,Datos!$C:$C,AP$1)</f>
        <v>0</v>
      </c>
      <c r="AY171" s="102">
        <f>SUMIFS(Datos!$M:$M,Datos!$F:$F,$A171,Datos!$A:$A,$AN$1,Datos!$C:$C,AQ$1)</f>
        <v>0</v>
      </c>
      <c r="AZ171" s="102">
        <f>SUMIFS(Datos!$M:$M,Datos!$F:$F,$A171,Datos!$A:$A,$AN$1,Datos!$C:$C,AR$1)</f>
        <v>0</v>
      </c>
      <c r="BA171" s="102"/>
      <c r="BB171" s="438">
        <f>SUMIFS(Datos!$R:$R,Datos!$F:$F,$A171,Datos!$A:$A,$AN$1,Datos!$C:$C,AO$1)</f>
        <v>0</v>
      </c>
      <c r="BC171" s="438">
        <f>SUMIFS(Datos!$R:$R,Datos!$F:$F,$A171,Datos!$A:$A,$AN$1,Datos!$C:$C,AP$1)</f>
        <v>0</v>
      </c>
      <c r="BD171" s="438">
        <f>SUMIFS(Datos!$R:$R,Datos!$F:$F,$A171,Datos!$A:$A,$AN$1,Datos!$C:$C,AQ$1)</f>
        <v>0</v>
      </c>
      <c r="BE171" s="438">
        <f>SUMIFS(Datos!$R:$R,Datos!$F:$F,$A171,Datos!$A:$A,$AN$1,Datos!$C:$C,AR$1)</f>
        <v>0</v>
      </c>
    </row>
    <row r="172" spans="1:57" x14ac:dyDescent="0.25">
      <c r="A172" s="36"/>
      <c r="B172" s="36"/>
      <c r="C172" s="36"/>
      <c r="D172" s="284"/>
      <c r="E172" s="36"/>
      <c r="F172" s="36"/>
      <c r="G172" s="408"/>
      <c r="H172" s="36"/>
      <c r="I172" s="36"/>
      <c r="J172" s="36"/>
      <c r="K172" s="36"/>
      <c r="M172" s="353">
        <f>SUMIFS(Datos!$S:$S,Datos!$F:$F,$A172,Datos!$V:$V,M$1,Datos!$A:$A,$Q$1)</f>
        <v>0</v>
      </c>
      <c r="N172" s="353">
        <f>SUMIFS(Datos!$S:$S,Datos!$F:$F,$A172,Datos!$V:$V,N$1,Datos!$A:$A,$Q$1)</f>
        <v>0</v>
      </c>
      <c r="O172" s="353">
        <f>SUMIFS(Datos!$S:$S,Datos!$F:$F,$A172,Datos!$V:$V,O$1,Datos!$A:$A,$Q$1)</f>
        <v>0</v>
      </c>
      <c r="P172" s="353">
        <f>SUMIFS(Datos!$S:$S,Datos!$F:$F,$A172,Datos!$V:$V,P$1,Datos!$A:$A,$Q$1)</f>
        <v>0</v>
      </c>
      <c r="Q172" s="353">
        <f>SUMIFS(Datos!$S:$S,Datos!$A:$A,Q$1,Datos!$F:$F,$A172)</f>
        <v>0</v>
      </c>
      <c r="R172" s="353">
        <f>SUMIFS(Datos!$S:$S,Datos!$F:$F,$A172,Datos!$C:$C,R$1,Datos!$A:$A,$Q$1)</f>
        <v>0</v>
      </c>
      <c r="S172" s="353">
        <f>SUMIFS(Datos!$S:$S,Datos!$F:$F,$A172,Datos!$C:$C,S$1,Datos!$A:$A,$Q$1)</f>
        <v>0</v>
      </c>
      <c r="T172" s="353">
        <f>SUMIFS(Datos!$S:$S,Datos!$F:$F,$A172,Datos!$C:$C,T$1,Datos!$A:$A,$Q$1)</f>
        <v>0</v>
      </c>
      <c r="U172" s="353">
        <f>SUMIFS(Datos!$S:$S,Datos!$F:$F,$A172,Datos!$C:$C,U$1,Datos!$A:$A,$Q$1)</f>
        <v>0</v>
      </c>
      <c r="V172" s="352"/>
      <c r="W172" s="353">
        <f>SUMIFS(Datos!M:M,Datos!A:A,Q$1,Datos!F:F,A172)</f>
        <v>0</v>
      </c>
      <c r="X172" s="444">
        <f>SUMIFS(Datos!R:R,Datos!A:A,Q$1,Datos!F:F,A172)</f>
        <v>0</v>
      </c>
      <c r="Y172" s="442"/>
      <c r="Z172" s="353">
        <f>SUMIFS(Datos!$M:$M,Datos!$F:$F,$A172,Datos!$A:$A,$Q$1,Datos!$C:$C,R$1)</f>
        <v>0</v>
      </c>
      <c r="AA172" s="353">
        <f>SUMIFS(Datos!$M:$M,Datos!$F:$F,$A172,Datos!$A:$A,$Q$1,Datos!$C:$C,S$1)</f>
        <v>0</v>
      </c>
      <c r="AB172" s="353">
        <f>SUMIFS(Datos!$M:$M,Datos!$F:$F,$A172,Datos!$A:$A,$Q$1,Datos!$C:$C,T$1)</f>
        <v>0</v>
      </c>
      <c r="AC172" s="353">
        <f>SUMIFS(Datos!$M:$M,Datos!$F:$F,$A172,Datos!$A:$A,$Q$1,Datos!$C:$C,U$1)</f>
        <v>0</v>
      </c>
      <c r="AD172" s="353"/>
      <c r="AE172" s="444">
        <f>SUMIFS(Datos!$R:$R,Datos!$F:$F,$A172,Datos!$A:$A,$Q$1,Datos!$C:$C,R$1)</f>
        <v>0</v>
      </c>
      <c r="AF172" s="444">
        <f>SUMIFS(Datos!$R:$R,Datos!$F:$F,$A172,Datos!$A:$A,$Q$1,Datos!$C:$C,S$1)</f>
        <v>0</v>
      </c>
      <c r="AG172" s="444">
        <f>SUMIFS(Datos!$R:$R,Datos!$F:$F,$A172,Datos!$A:$A,$Q$1,Datos!$C:$C,T$1)</f>
        <v>0</v>
      </c>
      <c r="AH172" s="444">
        <f>SUMIFS(Datos!$R:$R,Datos!$F:$F,$A172,Datos!$A:$A,$Q$1,Datos!$C:$C,U$1)</f>
        <v>0</v>
      </c>
      <c r="AI172" s="351"/>
      <c r="AJ172" s="102">
        <f>SUMIFS(Datos!$S:$S,Datos!$F:$F,$A172,Datos!$V:$V,AJ$1,Datos!$A:$A,$AN$1)</f>
        <v>0</v>
      </c>
      <c r="AK172" s="102">
        <f>SUMIFS(Datos!$S:$S,Datos!$F:$F,$A172,Datos!$V:$V,AK$1,Datos!$A:$A,$AN$1)</f>
        <v>0</v>
      </c>
      <c r="AL172" s="102">
        <f>SUMIFS(Datos!$S:$S,Datos!$F:$F,$A172,Datos!$V:$V,AL$1,Datos!$A:$A,$AN$1)</f>
        <v>0</v>
      </c>
      <c r="AM172" s="102">
        <f>SUMIFS(Datos!$S:$S,Datos!$F:$F,$A172,Datos!$V:$V,AM$1,Datos!$A:$A,$AN$1)</f>
        <v>0</v>
      </c>
      <c r="AN172" s="102">
        <f>SUMIFS(Datos!$S:$S,Datos!$A:$A,AN$1,Datos!$F:$F,$A172)</f>
        <v>0</v>
      </c>
      <c r="AO172" s="102">
        <f>SUMIFS(Datos!$S:$S,Datos!$F:$F,$A172,Datos!$C:$C,AO$1,Datos!$A:$A,$AN$1)</f>
        <v>0</v>
      </c>
      <c r="AP172" s="102">
        <f>SUMIFS(Datos!$S:$S,Datos!$F:$F,$A172,Datos!$C:$C,AP$1,Datos!$A:$A,$AN$1)</f>
        <v>0</v>
      </c>
      <c r="AQ172" s="102">
        <f>SUMIFS(Datos!$S:$S,Datos!$F:$F,$A172,Datos!$C:$C,AQ$1,Datos!$A:$A,$AN$1)</f>
        <v>0</v>
      </c>
      <c r="AR172" s="102">
        <f>SUMIFS(Datos!$S:$S,Datos!$F:$F,$A172,Datos!$C:$C,AR$1,Datos!$A:$A,$AN$1)</f>
        <v>0</v>
      </c>
      <c r="AT172" s="102">
        <f>SUMIFS(Datos!$M:$M,Datos!$A:$A,AN$1,Datos!$F:$F,$A172)</f>
        <v>0</v>
      </c>
      <c r="AU172" s="102">
        <f>SUMIFS(Datos!$R:$R,Datos!$A:$A,AN$1,Datos!$F:$F,$A172)</f>
        <v>0</v>
      </c>
      <c r="AW172" s="102">
        <f>SUMIFS(Datos!$M:$M,Datos!$F:$F,$A172,Datos!$A:$A,$AN$1,Datos!$C:$C,AO$1)</f>
        <v>0</v>
      </c>
      <c r="AX172" s="102">
        <f>SUMIFS(Datos!$M:$M,Datos!$F:$F,$A172,Datos!$A:$A,$AN$1,Datos!$C:$C,AP$1)</f>
        <v>0</v>
      </c>
      <c r="AY172" s="102">
        <f>SUMIFS(Datos!$M:$M,Datos!$F:$F,$A172,Datos!$A:$A,$AN$1,Datos!$C:$C,AQ$1)</f>
        <v>0</v>
      </c>
      <c r="AZ172" s="102">
        <f>SUMIFS(Datos!$M:$M,Datos!$F:$F,$A172,Datos!$A:$A,$AN$1,Datos!$C:$C,AR$1)</f>
        <v>0</v>
      </c>
      <c r="BA172" s="102"/>
      <c r="BB172" s="438">
        <f>SUMIFS(Datos!$R:$R,Datos!$F:$F,$A172,Datos!$A:$A,$AN$1,Datos!$C:$C,AO$1)</f>
        <v>0</v>
      </c>
      <c r="BC172" s="438">
        <f>SUMIFS(Datos!$R:$R,Datos!$F:$F,$A172,Datos!$A:$A,$AN$1,Datos!$C:$C,AP$1)</f>
        <v>0</v>
      </c>
      <c r="BD172" s="438">
        <f>SUMIFS(Datos!$R:$R,Datos!$F:$F,$A172,Datos!$A:$A,$AN$1,Datos!$C:$C,AQ$1)</f>
        <v>0</v>
      </c>
      <c r="BE172" s="438">
        <f>SUMIFS(Datos!$R:$R,Datos!$F:$F,$A172,Datos!$A:$A,$AN$1,Datos!$C:$C,AR$1)</f>
        <v>0</v>
      </c>
    </row>
    <row r="173" spans="1:57" x14ac:dyDescent="0.25">
      <c r="A173" s="36"/>
      <c r="B173" s="36"/>
      <c r="C173" s="36"/>
      <c r="D173" s="284"/>
      <c r="E173" s="36"/>
      <c r="F173" s="36"/>
      <c r="G173" s="408"/>
      <c r="H173" s="36"/>
      <c r="I173" s="36"/>
      <c r="J173" s="36"/>
      <c r="K173" s="36"/>
      <c r="M173" s="353">
        <f>SUMIFS(Datos!$S:$S,Datos!$F:$F,$A173,Datos!$V:$V,M$1,Datos!$A:$A,$Q$1)</f>
        <v>0</v>
      </c>
      <c r="N173" s="353">
        <f>SUMIFS(Datos!$S:$S,Datos!$F:$F,$A173,Datos!$V:$V,N$1,Datos!$A:$A,$Q$1)</f>
        <v>0</v>
      </c>
      <c r="O173" s="353">
        <f>SUMIFS(Datos!$S:$S,Datos!$F:$F,$A173,Datos!$V:$V,O$1,Datos!$A:$A,$Q$1)</f>
        <v>0</v>
      </c>
      <c r="P173" s="353">
        <f>SUMIFS(Datos!$S:$S,Datos!$F:$F,$A173,Datos!$V:$V,P$1,Datos!$A:$A,$Q$1)</f>
        <v>0</v>
      </c>
      <c r="Q173" s="353">
        <f>SUMIFS(Datos!$S:$S,Datos!$A:$A,Q$1,Datos!$F:$F,$A173)</f>
        <v>0</v>
      </c>
      <c r="R173" s="353">
        <f>SUMIFS(Datos!$S:$S,Datos!$F:$F,$A173,Datos!$C:$C,R$1,Datos!$A:$A,$Q$1)</f>
        <v>0</v>
      </c>
      <c r="S173" s="353">
        <f>SUMIFS(Datos!$S:$S,Datos!$F:$F,$A173,Datos!$C:$C,S$1,Datos!$A:$A,$Q$1)</f>
        <v>0</v>
      </c>
      <c r="T173" s="353">
        <f>SUMIFS(Datos!$S:$S,Datos!$F:$F,$A173,Datos!$C:$C,T$1,Datos!$A:$A,$Q$1)</f>
        <v>0</v>
      </c>
      <c r="U173" s="353">
        <f>SUMIFS(Datos!$S:$S,Datos!$F:$F,$A173,Datos!$C:$C,U$1,Datos!$A:$A,$Q$1)</f>
        <v>0</v>
      </c>
      <c r="V173" s="352"/>
      <c r="W173" s="353">
        <f>SUMIFS(Datos!M:M,Datos!A:A,Q$1,Datos!F:F,A173)</f>
        <v>0</v>
      </c>
      <c r="X173" s="444">
        <f>SUMIFS(Datos!R:R,Datos!A:A,Q$1,Datos!F:F,A173)</f>
        <v>0</v>
      </c>
      <c r="Y173" s="442"/>
      <c r="Z173" s="353">
        <f>SUMIFS(Datos!$M:$M,Datos!$F:$F,$A173,Datos!$A:$A,$Q$1,Datos!$C:$C,R$1)</f>
        <v>0</v>
      </c>
      <c r="AA173" s="353">
        <f>SUMIFS(Datos!$M:$M,Datos!$F:$F,$A173,Datos!$A:$A,$Q$1,Datos!$C:$C,S$1)</f>
        <v>0</v>
      </c>
      <c r="AB173" s="353">
        <f>SUMIFS(Datos!$M:$M,Datos!$F:$F,$A173,Datos!$A:$A,$Q$1,Datos!$C:$C,T$1)</f>
        <v>0</v>
      </c>
      <c r="AC173" s="353">
        <f>SUMIFS(Datos!$M:$M,Datos!$F:$F,$A173,Datos!$A:$A,$Q$1,Datos!$C:$C,U$1)</f>
        <v>0</v>
      </c>
      <c r="AD173" s="353"/>
      <c r="AE173" s="444">
        <f>SUMIFS(Datos!$R:$R,Datos!$F:$F,$A173,Datos!$A:$A,$Q$1,Datos!$C:$C,R$1)</f>
        <v>0</v>
      </c>
      <c r="AF173" s="444">
        <f>SUMIFS(Datos!$R:$R,Datos!$F:$F,$A173,Datos!$A:$A,$Q$1,Datos!$C:$C,S$1)</f>
        <v>0</v>
      </c>
      <c r="AG173" s="444">
        <f>SUMIFS(Datos!$R:$R,Datos!$F:$F,$A173,Datos!$A:$A,$Q$1,Datos!$C:$C,T$1)</f>
        <v>0</v>
      </c>
      <c r="AH173" s="444">
        <f>SUMIFS(Datos!$R:$R,Datos!$F:$F,$A173,Datos!$A:$A,$Q$1,Datos!$C:$C,U$1)</f>
        <v>0</v>
      </c>
      <c r="AI173" s="351"/>
      <c r="AJ173" s="102">
        <f>SUMIFS(Datos!$S:$S,Datos!$F:$F,$A173,Datos!$V:$V,AJ$1,Datos!$A:$A,$AN$1)</f>
        <v>0</v>
      </c>
      <c r="AK173" s="102">
        <f>SUMIFS(Datos!$S:$S,Datos!$F:$F,$A173,Datos!$V:$V,AK$1,Datos!$A:$A,$AN$1)</f>
        <v>0</v>
      </c>
      <c r="AL173" s="102">
        <f>SUMIFS(Datos!$S:$S,Datos!$F:$F,$A173,Datos!$V:$V,AL$1,Datos!$A:$A,$AN$1)</f>
        <v>0</v>
      </c>
      <c r="AM173" s="102">
        <f>SUMIFS(Datos!$S:$S,Datos!$F:$F,$A173,Datos!$V:$V,AM$1,Datos!$A:$A,$AN$1)</f>
        <v>0</v>
      </c>
      <c r="AN173" s="102">
        <f>SUMIFS(Datos!$S:$S,Datos!$A:$A,AN$1,Datos!$F:$F,$A173)</f>
        <v>0</v>
      </c>
      <c r="AO173" s="102">
        <f>SUMIFS(Datos!$S:$S,Datos!$F:$F,$A173,Datos!$C:$C,AO$1,Datos!$A:$A,$AN$1)</f>
        <v>0</v>
      </c>
      <c r="AP173" s="102">
        <f>SUMIFS(Datos!$S:$S,Datos!$F:$F,$A173,Datos!$C:$C,AP$1,Datos!$A:$A,$AN$1)</f>
        <v>0</v>
      </c>
      <c r="AQ173" s="102">
        <f>SUMIFS(Datos!$S:$S,Datos!$F:$F,$A173,Datos!$C:$C,AQ$1,Datos!$A:$A,$AN$1)</f>
        <v>0</v>
      </c>
      <c r="AR173" s="102">
        <f>SUMIFS(Datos!$S:$S,Datos!$F:$F,$A173,Datos!$C:$C,AR$1,Datos!$A:$A,$AN$1)</f>
        <v>0</v>
      </c>
      <c r="AT173" s="102">
        <f>SUMIFS(Datos!$M:$M,Datos!$A:$A,AN$1,Datos!$F:$F,$A173)</f>
        <v>0</v>
      </c>
      <c r="AU173" s="102">
        <f>SUMIFS(Datos!$R:$R,Datos!$A:$A,AN$1,Datos!$F:$F,$A173)</f>
        <v>0</v>
      </c>
      <c r="AW173" s="102">
        <f>SUMIFS(Datos!$M:$M,Datos!$F:$F,$A173,Datos!$A:$A,$AN$1,Datos!$C:$C,AO$1)</f>
        <v>0</v>
      </c>
      <c r="AX173" s="102">
        <f>SUMIFS(Datos!$M:$M,Datos!$F:$F,$A173,Datos!$A:$A,$AN$1,Datos!$C:$C,AP$1)</f>
        <v>0</v>
      </c>
      <c r="AY173" s="102">
        <f>SUMIFS(Datos!$M:$M,Datos!$F:$F,$A173,Datos!$A:$A,$AN$1,Datos!$C:$C,AQ$1)</f>
        <v>0</v>
      </c>
      <c r="AZ173" s="102">
        <f>SUMIFS(Datos!$M:$M,Datos!$F:$F,$A173,Datos!$A:$A,$AN$1,Datos!$C:$C,AR$1)</f>
        <v>0</v>
      </c>
      <c r="BA173" s="102"/>
      <c r="BB173" s="438">
        <f>SUMIFS(Datos!$R:$R,Datos!$F:$F,$A173,Datos!$A:$A,$AN$1,Datos!$C:$C,AO$1)</f>
        <v>0</v>
      </c>
      <c r="BC173" s="438">
        <f>SUMIFS(Datos!$R:$R,Datos!$F:$F,$A173,Datos!$A:$A,$AN$1,Datos!$C:$C,AP$1)</f>
        <v>0</v>
      </c>
      <c r="BD173" s="438">
        <f>SUMIFS(Datos!$R:$R,Datos!$F:$F,$A173,Datos!$A:$A,$AN$1,Datos!$C:$C,AQ$1)</f>
        <v>0</v>
      </c>
      <c r="BE173" s="438">
        <f>SUMIFS(Datos!$R:$R,Datos!$F:$F,$A173,Datos!$A:$A,$AN$1,Datos!$C:$C,AR$1)</f>
        <v>0</v>
      </c>
    </row>
    <row r="174" spans="1:57" x14ac:dyDescent="0.25">
      <c r="A174" s="36"/>
      <c r="B174" s="36"/>
      <c r="C174" s="36"/>
      <c r="D174" s="284"/>
      <c r="E174" s="36"/>
      <c r="F174" s="36"/>
      <c r="G174" s="408"/>
      <c r="H174" s="36"/>
      <c r="I174" s="36"/>
      <c r="J174" s="36"/>
      <c r="K174" s="36"/>
      <c r="M174" s="353">
        <f>SUMIFS(Datos!$S:$S,Datos!$F:$F,$A174,Datos!$V:$V,M$1,Datos!$A:$A,$Q$1)</f>
        <v>0</v>
      </c>
      <c r="N174" s="353">
        <f>SUMIFS(Datos!$S:$S,Datos!$F:$F,$A174,Datos!$V:$V,N$1,Datos!$A:$A,$Q$1)</f>
        <v>0</v>
      </c>
      <c r="O174" s="353">
        <f>SUMIFS(Datos!$S:$S,Datos!$F:$F,$A174,Datos!$V:$V,O$1,Datos!$A:$A,$Q$1)</f>
        <v>0</v>
      </c>
      <c r="P174" s="353">
        <f>SUMIFS(Datos!$S:$S,Datos!$F:$F,$A174,Datos!$V:$V,P$1,Datos!$A:$A,$Q$1)</f>
        <v>0</v>
      </c>
      <c r="Q174" s="353">
        <f>SUMIFS(Datos!$S:$S,Datos!$A:$A,Q$1,Datos!$F:$F,$A174)</f>
        <v>0</v>
      </c>
      <c r="R174" s="353">
        <f>SUMIFS(Datos!$S:$S,Datos!$F:$F,$A174,Datos!$C:$C,R$1,Datos!$A:$A,$Q$1)</f>
        <v>0</v>
      </c>
      <c r="S174" s="353">
        <f>SUMIFS(Datos!$S:$S,Datos!$F:$F,$A174,Datos!$C:$C,S$1,Datos!$A:$A,$Q$1)</f>
        <v>0</v>
      </c>
      <c r="T174" s="353">
        <f>SUMIFS(Datos!$S:$S,Datos!$F:$F,$A174,Datos!$C:$C,T$1,Datos!$A:$A,$Q$1)</f>
        <v>0</v>
      </c>
      <c r="U174" s="353">
        <f>SUMIFS(Datos!$S:$S,Datos!$F:$F,$A174,Datos!$C:$C,U$1,Datos!$A:$A,$Q$1)</f>
        <v>0</v>
      </c>
      <c r="V174" s="352"/>
      <c r="W174" s="353">
        <f>SUMIFS(Datos!M:M,Datos!A:A,Q$1,Datos!F:F,A174)</f>
        <v>0</v>
      </c>
      <c r="X174" s="444">
        <f>SUMIFS(Datos!R:R,Datos!A:A,Q$1,Datos!F:F,A174)</f>
        <v>0</v>
      </c>
      <c r="Y174" s="442"/>
      <c r="Z174" s="353">
        <f>SUMIFS(Datos!$M:$M,Datos!$F:$F,$A174,Datos!$A:$A,$Q$1,Datos!$C:$C,R$1)</f>
        <v>0</v>
      </c>
      <c r="AA174" s="353">
        <f>SUMIFS(Datos!$M:$M,Datos!$F:$F,$A174,Datos!$A:$A,$Q$1,Datos!$C:$C,S$1)</f>
        <v>0</v>
      </c>
      <c r="AB174" s="353">
        <f>SUMIFS(Datos!$M:$M,Datos!$F:$F,$A174,Datos!$A:$A,$Q$1,Datos!$C:$C,T$1)</f>
        <v>0</v>
      </c>
      <c r="AC174" s="353">
        <f>SUMIFS(Datos!$M:$M,Datos!$F:$F,$A174,Datos!$A:$A,$Q$1,Datos!$C:$C,U$1)</f>
        <v>0</v>
      </c>
      <c r="AD174" s="353"/>
      <c r="AE174" s="444">
        <f>SUMIFS(Datos!$R:$R,Datos!$F:$F,$A174,Datos!$A:$A,$Q$1,Datos!$C:$C,R$1)</f>
        <v>0</v>
      </c>
      <c r="AF174" s="444">
        <f>SUMIFS(Datos!$R:$R,Datos!$F:$F,$A174,Datos!$A:$A,$Q$1,Datos!$C:$C,S$1)</f>
        <v>0</v>
      </c>
      <c r="AG174" s="444">
        <f>SUMIFS(Datos!$R:$R,Datos!$F:$F,$A174,Datos!$A:$A,$Q$1,Datos!$C:$C,T$1)</f>
        <v>0</v>
      </c>
      <c r="AH174" s="444">
        <f>SUMIFS(Datos!$R:$R,Datos!$F:$F,$A174,Datos!$A:$A,$Q$1,Datos!$C:$C,U$1)</f>
        <v>0</v>
      </c>
      <c r="AI174" s="351"/>
      <c r="AJ174" s="102">
        <f>SUMIFS(Datos!$S:$S,Datos!$F:$F,$A174,Datos!$V:$V,AJ$1,Datos!$A:$A,$AN$1)</f>
        <v>0</v>
      </c>
      <c r="AK174" s="102">
        <f>SUMIFS(Datos!$S:$S,Datos!$F:$F,$A174,Datos!$V:$V,AK$1,Datos!$A:$A,$AN$1)</f>
        <v>0</v>
      </c>
      <c r="AL174" s="102">
        <f>SUMIFS(Datos!$S:$S,Datos!$F:$F,$A174,Datos!$V:$V,AL$1,Datos!$A:$A,$AN$1)</f>
        <v>0</v>
      </c>
      <c r="AM174" s="102">
        <f>SUMIFS(Datos!$S:$S,Datos!$F:$F,$A174,Datos!$V:$V,AM$1,Datos!$A:$A,$AN$1)</f>
        <v>0</v>
      </c>
      <c r="AN174" s="102">
        <f>SUMIFS(Datos!$S:$S,Datos!$A:$A,AN$1,Datos!$F:$F,$A174)</f>
        <v>0</v>
      </c>
      <c r="AO174" s="102">
        <f>SUMIFS(Datos!$S:$S,Datos!$F:$F,$A174,Datos!$C:$C,AO$1,Datos!$A:$A,$AN$1)</f>
        <v>0</v>
      </c>
      <c r="AP174" s="102">
        <f>SUMIFS(Datos!$S:$S,Datos!$F:$F,$A174,Datos!$C:$C,AP$1,Datos!$A:$A,$AN$1)</f>
        <v>0</v>
      </c>
      <c r="AQ174" s="102">
        <f>SUMIFS(Datos!$S:$S,Datos!$F:$F,$A174,Datos!$C:$C,AQ$1,Datos!$A:$A,$AN$1)</f>
        <v>0</v>
      </c>
      <c r="AR174" s="102">
        <f>SUMIFS(Datos!$S:$S,Datos!$F:$F,$A174,Datos!$C:$C,AR$1,Datos!$A:$A,$AN$1)</f>
        <v>0</v>
      </c>
      <c r="AT174" s="102">
        <f>SUMIFS(Datos!$M:$M,Datos!$A:$A,AN$1,Datos!$F:$F,$A174)</f>
        <v>0</v>
      </c>
      <c r="AU174" s="102">
        <f>SUMIFS(Datos!$R:$R,Datos!$A:$A,AN$1,Datos!$F:$F,$A174)</f>
        <v>0</v>
      </c>
      <c r="AW174" s="102">
        <f>SUMIFS(Datos!$M:$M,Datos!$F:$F,$A174,Datos!$A:$A,$AN$1,Datos!$C:$C,AO$1)</f>
        <v>0</v>
      </c>
      <c r="AX174" s="102">
        <f>SUMIFS(Datos!$M:$M,Datos!$F:$F,$A174,Datos!$A:$A,$AN$1,Datos!$C:$C,AP$1)</f>
        <v>0</v>
      </c>
      <c r="AY174" s="102">
        <f>SUMIFS(Datos!$M:$M,Datos!$F:$F,$A174,Datos!$A:$A,$AN$1,Datos!$C:$C,AQ$1)</f>
        <v>0</v>
      </c>
      <c r="AZ174" s="102">
        <f>SUMIFS(Datos!$M:$M,Datos!$F:$F,$A174,Datos!$A:$A,$AN$1,Datos!$C:$C,AR$1)</f>
        <v>0</v>
      </c>
      <c r="BA174" s="102"/>
      <c r="BB174" s="438">
        <f>SUMIFS(Datos!$R:$R,Datos!$F:$F,$A174,Datos!$A:$A,$AN$1,Datos!$C:$C,AO$1)</f>
        <v>0</v>
      </c>
      <c r="BC174" s="438">
        <f>SUMIFS(Datos!$R:$R,Datos!$F:$F,$A174,Datos!$A:$A,$AN$1,Datos!$C:$C,AP$1)</f>
        <v>0</v>
      </c>
      <c r="BD174" s="438">
        <f>SUMIFS(Datos!$R:$R,Datos!$F:$F,$A174,Datos!$A:$A,$AN$1,Datos!$C:$C,AQ$1)</f>
        <v>0</v>
      </c>
      <c r="BE174" s="438">
        <f>SUMIFS(Datos!$R:$R,Datos!$F:$F,$A174,Datos!$A:$A,$AN$1,Datos!$C:$C,AR$1)</f>
        <v>0</v>
      </c>
    </row>
    <row r="175" spans="1:57" x14ac:dyDescent="0.25">
      <c r="A175" s="36"/>
      <c r="B175" s="36"/>
      <c r="C175" s="36"/>
      <c r="D175" s="284"/>
      <c r="E175" s="36"/>
      <c r="F175" s="36"/>
      <c r="G175" s="408"/>
      <c r="H175" s="36"/>
      <c r="I175" s="36"/>
      <c r="J175" s="36"/>
      <c r="K175" s="36"/>
      <c r="M175" s="353">
        <f>SUMIFS(Datos!$S:$S,Datos!$F:$F,$A175,Datos!$V:$V,M$1,Datos!$A:$A,$Q$1)</f>
        <v>0</v>
      </c>
      <c r="N175" s="353">
        <f>SUMIFS(Datos!$S:$S,Datos!$F:$F,$A175,Datos!$V:$V,N$1,Datos!$A:$A,$Q$1)</f>
        <v>0</v>
      </c>
      <c r="O175" s="353">
        <f>SUMIFS(Datos!$S:$S,Datos!$F:$F,$A175,Datos!$V:$V,O$1,Datos!$A:$A,$Q$1)</f>
        <v>0</v>
      </c>
      <c r="P175" s="353">
        <f>SUMIFS(Datos!$S:$S,Datos!$F:$F,$A175,Datos!$V:$V,P$1,Datos!$A:$A,$Q$1)</f>
        <v>0</v>
      </c>
      <c r="Q175" s="353">
        <f>SUMIFS(Datos!$S:$S,Datos!$A:$A,Q$1,Datos!$F:$F,$A175)</f>
        <v>0</v>
      </c>
      <c r="R175" s="353">
        <f>SUMIFS(Datos!$S:$S,Datos!$F:$F,$A175,Datos!$C:$C,R$1,Datos!$A:$A,$Q$1)</f>
        <v>0</v>
      </c>
      <c r="S175" s="353">
        <f>SUMIFS(Datos!$S:$S,Datos!$F:$F,$A175,Datos!$C:$C,S$1,Datos!$A:$A,$Q$1)</f>
        <v>0</v>
      </c>
      <c r="T175" s="353">
        <f>SUMIFS(Datos!$S:$S,Datos!$F:$F,$A175,Datos!$C:$C,T$1,Datos!$A:$A,$Q$1)</f>
        <v>0</v>
      </c>
      <c r="U175" s="353">
        <f>SUMIFS(Datos!$S:$S,Datos!$F:$F,$A175,Datos!$C:$C,U$1,Datos!$A:$A,$Q$1)</f>
        <v>0</v>
      </c>
      <c r="V175" s="352"/>
      <c r="W175" s="353">
        <f>SUMIFS(Datos!M:M,Datos!A:A,Q$1,Datos!F:F,A175)</f>
        <v>0</v>
      </c>
      <c r="X175" s="444">
        <f>SUMIFS(Datos!R:R,Datos!A:A,Q$1,Datos!F:F,A175)</f>
        <v>0</v>
      </c>
      <c r="Y175" s="442"/>
      <c r="Z175" s="353">
        <f>SUMIFS(Datos!$M:$M,Datos!$F:$F,$A175,Datos!$A:$A,$Q$1,Datos!$C:$C,R$1)</f>
        <v>0</v>
      </c>
      <c r="AA175" s="353">
        <f>SUMIFS(Datos!$M:$M,Datos!$F:$F,$A175,Datos!$A:$A,$Q$1,Datos!$C:$C,S$1)</f>
        <v>0</v>
      </c>
      <c r="AB175" s="353">
        <f>SUMIFS(Datos!$M:$M,Datos!$F:$F,$A175,Datos!$A:$A,$Q$1,Datos!$C:$C,T$1)</f>
        <v>0</v>
      </c>
      <c r="AC175" s="353">
        <f>SUMIFS(Datos!$M:$M,Datos!$F:$F,$A175,Datos!$A:$A,$Q$1,Datos!$C:$C,U$1)</f>
        <v>0</v>
      </c>
      <c r="AD175" s="353"/>
      <c r="AE175" s="444">
        <f>SUMIFS(Datos!$R:$R,Datos!$F:$F,$A175,Datos!$A:$A,$Q$1,Datos!$C:$C,R$1)</f>
        <v>0</v>
      </c>
      <c r="AF175" s="444">
        <f>SUMIFS(Datos!$R:$R,Datos!$F:$F,$A175,Datos!$A:$A,$Q$1,Datos!$C:$C,S$1)</f>
        <v>0</v>
      </c>
      <c r="AG175" s="444">
        <f>SUMIFS(Datos!$R:$R,Datos!$F:$F,$A175,Datos!$A:$A,$Q$1,Datos!$C:$C,T$1)</f>
        <v>0</v>
      </c>
      <c r="AH175" s="444">
        <f>SUMIFS(Datos!$R:$R,Datos!$F:$F,$A175,Datos!$A:$A,$Q$1,Datos!$C:$C,U$1)</f>
        <v>0</v>
      </c>
      <c r="AI175" s="351"/>
      <c r="AJ175" s="102">
        <f>SUMIFS(Datos!$S:$S,Datos!$F:$F,$A175,Datos!$V:$V,AJ$1,Datos!$A:$A,$AN$1)</f>
        <v>0</v>
      </c>
      <c r="AK175" s="102">
        <f>SUMIFS(Datos!$S:$S,Datos!$F:$F,$A175,Datos!$V:$V,AK$1,Datos!$A:$A,$AN$1)</f>
        <v>0</v>
      </c>
      <c r="AL175" s="102">
        <f>SUMIFS(Datos!$S:$S,Datos!$F:$F,$A175,Datos!$V:$V,AL$1,Datos!$A:$A,$AN$1)</f>
        <v>0</v>
      </c>
      <c r="AM175" s="102">
        <f>SUMIFS(Datos!$S:$S,Datos!$F:$F,$A175,Datos!$V:$V,AM$1,Datos!$A:$A,$AN$1)</f>
        <v>0</v>
      </c>
      <c r="AN175" s="102">
        <f>SUMIFS(Datos!$S:$S,Datos!$A:$A,AN$1,Datos!$F:$F,$A175)</f>
        <v>0</v>
      </c>
      <c r="AO175" s="102">
        <f>SUMIFS(Datos!$S:$S,Datos!$F:$F,$A175,Datos!$C:$C,AO$1,Datos!$A:$A,$AN$1)</f>
        <v>0</v>
      </c>
      <c r="AP175" s="102">
        <f>SUMIFS(Datos!$S:$S,Datos!$F:$F,$A175,Datos!$C:$C,AP$1,Datos!$A:$A,$AN$1)</f>
        <v>0</v>
      </c>
      <c r="AQ175" s="102">
        <f>SUMIFS(Datos!$S:$S,Datos!$F:$F,$A175,Datos!$C:$C,AQ$1,Datos!$A:$A,$AN$1)</f>
        <v>0</v>
      </c>
      <c r="AR175" s="102">
        <f>SUMIFS(Datos!$S:$S,Datos!$F:$F,$A175,Datos!$C:$C,AR$1,Datos!$A:$A,$AN$1)</f>
        <v>0</v>
      </c>
      <c r="AT175" s="102">
        <f>SUMIFS(Datos!$M:$M,Datos!$A:$A,AN$1,Datos!$F:$F,$A175)</f>
        <v>0</v>
      </c>
      <c r="AU175" s="102">
        <f>SUMIFS(Datos!$R:$R,Datos!$A:$A,AN$1,Datos!$F:$F,$A175)</f>
        <v>0</v>
      </c>
      <c r="AW175" s="102">
        <f>SUMIFS(Datos!$M:$M,Datos!$F:$F,$A175,Datos!$A:$A,$AN$1,Datos!$C:$C,AO$1)</f>
        <v>0</v>
      </c>
      <c r="AX175" s="102">
        <f>SUMIFS(Datos!$M:$M,Datos!$F:$F,$A175,Datos!$A:$A,$AN$1,Datos!$C:$C,AP$1)</f>
        <v>0</v>
      </c>
      <c r="AY175" s="102">
        <f>SUMIFS(Datos!$M:$M,Datos!$F:$F,$A175,Datos!$A:$A,$AN$1,Datos!$C:$C,AQ$1)</f>
        <v>0</v>
      </c>
      <c r="AZ175" s="102">
        <f>SUMIFS(Datos!$M:$M,Datos!$F:$F,$A175,Datos!$A:$A,$AN$1,Datos!$C:$C,AR$1)</f>
        <v>0</v>
      </c>
      <c r="BA175" s="102"/>
      <c r="BB175" s="438">
        <f>SUMIFS(Datos!$R:$R,Datos!$F:$F,$A175,Datos!$A:$A,$AN$1,Datos!$C:$C,AO$1)</f>
        <v>0</v>
      </c>
      <c r="BC175" s="438">
        <f>SUMIFS(Datos!$R:$R,Datos!$F:$F,$A175,Datos!$A:$A,$AN$1,Datos!$C:$C,AP$1)</f>
        <v>0</v>
      </c>
      <c r="BD175" s="438">
        <f>SUMIFS(Datos!$R:$R,Datos!$F:$F,$A175,Datos!$A:$A,$AN$1,Datos!$C:$C,AQ$1)</f>
        <v>0</v>
      </c>
      <c r="BE175" s="438">
        <f>SUMIFS(Datos!$R:$R,Datos!$F:$F,$A175,Datos!$A:$A,$AN$1,Datos!$C:$C,AR$1)</f>
        <v>0</v>
      </c>
    </row>
    <row r="176" spans="1:57" x14ac:dyDescent="0.25">
      <c r="A176" s="36"/>
      <c r="B176" s="36"/>
      <c r="C176" s="36"/>
      <c r="D176" s="284"/>
      <c r="E176" s="36"/>
      <c r="F176" s="36"/>
      <c r="G176" s="408"/>
      <c r="H176" s="36"/>
      <c r="I176" s="36"/>
      <c r="J176" s="36"/>
      <c r="K176" s="36"/>
      <c r="M176" s="353">
        <f>SUMIFS(Datos!$S:$S,Datos!$F:$F,$A176,Datos!$V:$V,M$1,Datos!$A:$A,$Q$1)</f>
        <v>0</v>
      </c>
      <c r="N176" s="353">
        <f>SUMIFS(Datos!$S:$S,Datos!$F:$F,$A176,Datos!$V:$V,N$1,Datos!$A:$A,$Q$1)</f>
        <v>0</v>
      </c>
      <c r="O176" s="353">
        <f>SUMIFS(Datos!$S:$S,Datos!$F:$F,$A176,Datos!$V:$V,O$1,Datos!$A:$A,$Q$1)</f>
        <v>0</v>
      </c>
      <c r="P176" s="353">
        <f>SUMIFS(Datos!$S:$S,Datos!$F:$F,$A176,Datos!$V:$V,P$1,Datos!$A:$A,$Q$1)</f>
        <v>0</v>
      </c>
      <c r="Q176" s="353">
        <f>SUMIFS(Datos!$S:$S,Datos!$A:$A,Q$1,Datos!$F:$F,$A176)</f>
        <v>0</v>
      </c>
      <c r="R176" s="353">
        <f>SUMIFS(Datos!$S:$S,Datos!$F:$F,$A176,Datos!$C:$C,R$1,Datos!$A:$A,$Q$1)</f>
        <v>0</v>
      </c>
      <c r="S176" s="353">
        <f>SUMIFS(Datos!$S:$S,Datos!$F:$F,$A176,Datos!$C:$C,S$1,Datos!$A:$A,$Q$1)</f>
        <v>0</v>
      </c>
      <c r="T176" s="353">
        <f>SUMIFS(Datos!$S:$S,Datos!$F:$F,$A176,Datos!$C:$C,T$1,Datos!$A:$A,$Q$1)</f>
        <v>0</v>
      </c>
      <c r="U176" s="353">
        <f>SUMIFS(Datos!$S:$S,Datos!$F:$F,$A176,Datos!$C:$C,U$1,Datos!$A:$A,$Q$1)</f>
        <v>0</v>
      </c>
      <c r="V176" s="352"/>
      <c r="W176" s="353">
        <f>SUMIFS(Datos!M:M,Datos!A:A,Q$1,Datos!F:F,A176)</f>
        <v>0</v>
      </c>
      <c r="X176" s="444">
        <f>SUMIFS(Datos!R:R,Datos!A:A,Q$1,Datos!F:F,A176)</f>
        <v>0</v>
      </c>
      <c r="Y176" s="442"/>
      <c r="Z176" s="353">
        <f>SUMIFS(Datos!$M:$M,Datos!$F:$F,$A176,Datos!$A:$A,$Q$1,Datos!$C:$C,R$1)</f>
        <v>0</v>
      </c>
      <c r="AA176" s="353">
        <f>SUMIFS(Datos!$M:$M,Datos!$F:$F,$A176,Datos!$A:$A,$Q$1,Datos!$C:$C,S$1)</f>
        <v>0</v>
      </c>
      <c r="AB176" s="353">
        <f>SUMIFS(Datos!$M:$M,Datos!$F:$F,$A176,Datos!$A:$A,$Q$1,Datos!$C:$C,T$1)</f>
        <v>0</v>
      </c>
      <c r="AC176" s="353">
        <f>SUMIFS(Datos!$M:$M,Datos!$F:$F,$A176,Datos!$A:$A,$Q$1,Datos!$C:$C,U$1)</f>
        <v>0</v>
      </c>
      <c r="AD176" s="353"/>
      <c r="AE176" s="444">
        <f>SUMIFS(Datos!$R:$R,Datos!$F:$F,$A176,Datos!$A:$A,$Q$1,Datos!$C:$C,R$1)</f>
        <v>0</v>
      </c>
      <c r="AF176" s="444">
        <f>SUMIFS(Datos!$R:$R,Datos!$F:$F,$A176,Datos!$A:$A,$Q$1,Datos!$C:$C,S$1)</f>
        <v>0</v>
      </c>
      <c r="AG176" s="444">
        <f>SUMIFS(Datos!$R:$R,Datos!$F:$F,$A176,Datos!$A:$A,$Q$1,Datos!$C:$C,T$1)</f>
        <v>0</v>
      </c>
      <c r="AH176" s="444">
        <f>SUMIFS(Datos!$R:$R,Datos!$F:$F,$A176,Datos!$A:$A,$Q$1,Datos!$C:$C,U$1)</f>
        <v>0</v>
      </c>
      <c r="AI176" s="351"/>
      <c r="AJ176" s="102">
        <f>SUMIFS(Datos!$S:$S,Datos!$F:$F,$A176,Datos!$V:$V,AJ$1,Datos!$A:$A,$AN$1)</f>
        <v>0</v>
      </c>
      <c r="AK176" s="102">
        <f>SUMIFS(Datos!$S:$S,Datos!$F:$F,$A176,Datos!$V:$V,AK$1,Datos!$A:$A,$AN$1)</f>
        <v>0</v>
      </c>
      <c r="AL176" s="102">
        <f>SUMIFS(Datos!$S:$S,Datos!$F:$F,$A176,Datos!$V:$V,AL$1,Datos!$A:$A,$AN$1)</f>
        <v>0</v>
      </c>
      <c r="AM176" s="102">
        <f>SUMIFS(Datos!$S:$S,Datos!$F:$F,$A176,Datos!$V:$V,AM$1,Datos!$A:$A,$AN$1)</f>
        <v>0</v>
      </c>
      <c r="AN176" s="102">
        <f>SUMIFS(Datos!$S:$S,Datos!$A:$A,AN$1,Datos!$F:$F,$A176)</f>
        <v>0</v>
      </c>
      <c r="AO176" s="102">
        <f>SUMIFS(Datos!$S:$S,Datos!$F:$F,$A176,Datos!$C:$C,AO$1,Datos!$A:$A,$AN$1)</f>
        <v>0</v>
      </c>
      <c r="AP176" s="102">
        <f>SUMIFS(Datos!$S:$S,Datos!$F:$F,$A176,Datos!$C:$C,AP$1,Datos!$A:$A,$AN$1)</f>
        <v>0</v>
      </c>
      <c r="AQ176" s="102">
        <f>SUMIFS(Datos!$S:$S,Datos!$F:$F,$A176,Datos!$C:$C,AQ$1,Datos!$A:$A,$AN$1)</f>
        <v>0</v>
      </c>
      <c r="AR176" s="102">
        <f>SUMIFS(Datos!$S:$S,Datos!$F:$F,$A176,Datos!$C:$C,AR$1,Datos!$A:$A,$AN$1)</f>
        <v>0</v>
      </c>
      <c r="AT176" s="102">
        <f>SUMIFS(Datos!$M:$M,Datos!$A:$A,AN$1,Datos!$F:$F,$A176)</f>
        <v>0</v>
      </c>
      <c r="AU176" s="102">
        <f>SUMIFS(Datos!$R:$R,Datos!$A:$A,AN$1,Datos!$F:$F,$A176)</f>
        <v>0</v>
      </c>
      <c r="AW176" s="102">
        <f>SUMIFS(Datos!$M:$M,Datos!$F:$F,$A176,Datos!$A:$A,$AN$1,Datos!$C:$C,AO$1)</f>
        <v>0</v>
      </c>
      <c r="AX176" s="102">
        <f>SUMIFS(Datos!$M:$M,Datos!$F:$F,$A176,Datos!$A:$A,$AN$1,Datos!$C:$C,AP$1)</f>
        <v>0</v>
      </c>
      <c r="AY176" s="102">
        <f>SUMIFS(Datos!$M:$M,Datos!$F:$F,$A176,Datos!$A:$A,$AN$1,Datos!$C:$C,AQ$1)</f>
        <v>0</v>
      </c>
      <c r="AZ176" s="102">
        <f>SUMIFS(Datos!$M:$M,Datos!$F:$F,$A176,Datos!$A:$A,$AN$1,Datos!$C:$C,AR$1)</f>
        <v>0</v>
      </c>
      <c r="BA176" s="102"/>
      <c r="BB176" s="438">
        <f>SUMIFS(Datos!$R:$R,Datos!$F:$F,$A176,Datos!$A:$A,$AN$1,Datos!$C:$C,AO$1)</f>
        <v>0</v>
      </c>
      <c r="BC176" s="438">
        <f>SUMIFS(Datos!$R:$R,Datos!$F:$F,$A176,Datos!$A:$A,$AN$1,Datos!$C:$C,AP$1)</f>
        <v>0</v>
      </c>
      <c r="BD176" s="438">
        <f>SUMIFS(Datos!$R:$R,Datos!$F:$F,$A176,Datos!$A:$A,$AN$1,Datos!$C:$C,AQ$1)</f>
        <v>0</v>
      </c>
      <c r="BE176" s="438">
        <f>SUMIFS(Datos!$R:$R,Datos!$F:$F,$A176,Datos!$A:$A,$AN$1,Datos!$C:$C,AR$1)</f>
        <v>0</v>
      </c>
    </row>
    <row r="177" spans="1:57" x14ac:dyDescent="0.25">
      <c r="A177" s="36"/>
      <c r="B177" s="36"/>
      <c r="C177" s="36"/>
      <c r="D177" s="284"/>
      <c r="E177" s="36"/>
      <c r="F177" s="36"/>
      <c r="G177" s="408"/>
      <c r="H177" s="36"/>
      <c r="I177" s="36"/>
      <c r="J177" s="36"/>
      <c r="K177" s="36"/>
      <c r="M177" s="353">
        <f>SUMIFS(Datos!$S:$S,Datos!$F:$F,$A177,Datos!$V:$V,M$1,Datos!$A:$A,$Q$1)</f>
        <v>0</v>
      </c>
      <c r="N177" s="353">
        <f>SUMIFS(Datos!$S:$S,Datos!$F:$F,$A177,Datos!$V:$V,N$1,Datos!$A:$A,$Q$1)</f>
        <v>0</v>
      </c>
      <c r="O177" s="353">
        <f>SUMIFS(Datos!$S:$S,Datos!$F:$F,$A177,Datos!$V:$V,O$1,Datos!$A:$A,$Q$1)</f>
        <v>0</v>
      </c>
      <c r="P177" s="353">
        <f>SUMIFS(Datos!$S:$S,Datos!$F:$F,$A177,Datos!$V:$V,P$1,Datos!$A:$A,$Q$1)</f>
        <v>0</v>
      </c>
      <c r="Q177" s="353">
        <f>SUMIFS(Datos!$S:$S,Datos!$A:$A,Q$1,Datos!$F:$F,$A177)</f>
        <v>0</v>
      </c>
      <c r="R177" s="353">
        <f>SUMIFS(Datos!$S:$S,Datos!$F:$F,$A177,Datos!$C:$C,R$1,Datos!$A:$A,$Q$1)</f>
        <v>0</v>
      </c>
      <c r="S177" s="353">
        <f>SUMIFS(Datos!$S:$S,Datos!$F:$F,$A177,Datos!$C:$C,S$1,Datos!$A:$A,$Q$1)</f>
        <v>0</v>
      </c>
      <c r="T177" s="353">
        <f>SUMIFS(Datos!$S:$S,Datos!$F:$F,$A177,Datos!$C:$C,T$1,Datos!$A:$A,$Q$1)</f>
        <v>0</v>
      </c>
      <c r="U177" s="353">
        <f>SUMIFS(Datos!$S:$S,Datos!$F:$F,$A177,Datos!$C:$C,U$1,Datos!$A:$A,$Q$1)</f>
        <v>0</v>
      </c>
      <c r="V177" s="352"/>
      <c r="W177" s="353">
        <f>SUMIFS(Datos!M:M,Datos!A:A,Q$1,Datos!F:F,A177)</f>
        <v>0</v>
      </c>
      <c r="X177" s="444">
        <f>SUMIFS(Datos!R:R,Datos!A:A,Q$1,Datos!F:F,A177)</f>
        <v>0</v>
      </c>
      <c r="Y177" s="442"/>
      <c r="Z177" s="353">
        <f>SUMIFS(Datos!$M:$M,Datos!$F:$F,$A177,Datos!$A:$A,$Q$1,Datos!$C:$C,R$1)</f>
        <v>0</v>
      </c>
      <c r="AA177" s="353">
        <f>SUMIFS(Datos!$M:$M,Datos!$F:$F,$A177,Datos!$A:$A,$Q$1,Datos!$C:$C,S$1)</f>
        <v>0</v>
      </c>
      <c r="AB177" s="353">
        <f>SUMIFS(Datos!$M:$M,Datos!$F:$F,$A177,Datos!$A:$A,$Q$1,Datos!$C:$C,T$1)</f>
        <v>0</v>
      </c>
      <c r="AC177" s="353">
        <f>SUMIFS(Datos!$M:$M,Datos!$F:$F,$A177,Datos!$A:$A,$Q$1,Datos!$C:$C,U$1)</f>
        <v>0</v>
      </c>
      <c r="AD177" s="353"/>
      <c r="AE177" s="444">
        <f>SUMIFS(Datos!$R:$R,Datos!$F:$F,$A177,Datos!$A:$A,$Q$1,Datos!$C:$C,R$1)</f>
        <v>0</v>
      </c>
      <c r="AF177" s="444">
        <f>SUMIFS(Datos!$R:$R,Datos!$F:$F,$A177,Datos!$A:$A,$Q$1,Datos!$C:$C,S$1)</f>
        <v>0</v>
      </c>
      <c r="AG177" s="444">
        <f>SUMIFS(Datos!$R:$R,Datos!$F:$F,$A177,Datos!$A:$A,$Q$1,Datos!$C:$C,T$1)</f>
        <v>0</v>
      </c>
      <c r="AH177" s="444">
        <f>SUMIFS(Datos!$R:$R,Datos!$F:$F,$A177,Datos!$A:$A,$Q$1,Datos!$C:$C,U$1)</f>
        <v>0</v>
      </c>
      <c r="AI177" s="351"/>
      <c r="AJ177" s="102">
        <f>SUMIFS(Datos!$S:$S,Datos!$F:$F,$A177,Datos!$V:$V,AJ$1,Datos!$A:$A,$AN$1)</f>
        <v>0</v>
      </c>
      <c r="AK177" s="102">
        <f>SUMIFS(Datos!$S:$S,Datos!$F:$F,$A177,Datos!$V:$V,AK$1,Datos!$A:$A,$AN$1)</f>
        <v>0</v>
      </c>
      <c r="AL177" s="102">
        <f>SUMIFS(Datos!$S:$S,Datos!$F:$F,$A177,Datos!$V:$V,AL$1,Datos!$A:$A,$AN$1)</f>
        <v>0</v>
      </c>
      <c r="AM177" s="102">
        <f>SUMIFS(Datos!$S:$S,Datos!$F:$F,$A177,Datos!$V:$V,AM$1,Datos!$A:$A,$AN$1)</f>
        <v>0</v>
      </c>
      <c r="AN177" s="102">
        <f>SUMIFS(Datos!$S:$S,Datos!$A:$A,AN$1,Datos!$F:$F,$A177)</f>
        <v>0</v>
      </c>
      <c r="AO177" s="102">
        <f>SUMIFS(Datos!$S:$S,Datos!$F:$F,$A177,Datos!$C:$C,AO$1,Datos!$A:$A,$AN$1)</f>
        <v>0</v>
      </c>
      <c r="AP177" s="102">
        <f>SUMIFS(Datos!$S:$S,Datos!$F:$F,$A177,Datos!$C:$C,AP$1,Datos!$A:$A,$AN$1)</f>
        <v>0</v>
      </c>
      <c r="AQ177" s="102">
        <f>SUMIFS(Datos!$S:$S,Datos!$F:$F,$A177,Datos!$C:$C,AQ$1,Datos!$A:$A,$AN$1)</f>
        <v>0</v>
      </c>
      <c r="AR177" s="102">
        <f>SUMIFS(Datos!$S:$S,Datos!$F:$F,$A177,Datos!$C:$C,AR$1,Datos!$A:$A,$AN$1)</f>
        <v>0</v>
      </c>
      <c r="AT177" s="102">
        <f>SUMIFS(Datos!$M:$M,Datos!$A:$A,AN$1,Datos!$F:$F,$A177)</f>
        <v>0</v>
      </c>
      <c r="AU177" s="102">
        <f>SUMIFS(Datos!$R:$R,Datos!$A:$A,AN$1,Datos!$F:$F,$A177)</f>
        <v>0</v>
      </c>
      <c r="AW177" s="102">
        <f>SUMIFS(Datos!$M:$M,Datos!$F:$F,$A177,Datos!$A:$A,$AN$1,Datos!$C:$C,AO$1)</f>
        <v>0</v>
      </c>
      <c r="AX177" s="102">
        <f>SUMIFS(Datos!$M:$M,Datos!$F:$F,$A177,Datos!$A:$A,$AN$1,Datos!$C:$C,AP$1)</f>
        <v>0</v>
      </c>
      <c r="AY177" s="102">
        <f>SUMIFS(Datos!$M:$M,Datos!$F:$F,$A177,Datos!$A:$A,$AN$1,Datos!$C:$C,AQ$1)</f>
        <v>0</v>
      </c>
      <c r="AZ177" s="102">
        <f>SUMIFS(Datos!$M:$M,Datos!$F:$F,$A177,Datos!$A:$A,$AN$1,Datos!$C:$C,AR$1)</f>
        <v>0</v>
      </c>
      <c r="BA177" s="102"/>
      <c r="BB177" s="438">
        <f>SUMIFS(Datos!$R:$R,Datos!$F:$F,$A177,Datos!$A:$A,$AN$1,Datos!$C:$C,AO$1)</f>
        <v>0</v>
      </c>
      <c r="BC177" s="438">
        <f>SUMIFS(Datos!$R:$R,Datos!$F:$F,$A177,Datos!$A:$A,$AN$1,Datos!$C:$C,AP$1)</f>
        <v>0</v>
      </c>
      <c r="BD177" s="438">
        <f>SUMIFS(Datos!$R:$R,Datos!$F:$F,$A177,Datos!$A:$A,$AN$1,Datos!$C:$C,AQ$1)</f>
        <v>0</v>
      </c>
      <c r="BE177" s="438">
        <f>SUMIFS(Datos!$R:$R,Datos!$F:$F,$A177,Datos!$A:$A,$AN$1,Datos!$C:$C,AR$1)</f>
        <v>0</v>
      </c>
    </row>
    <row r="178" spans="1:57" x14ac:dyDescent="0.25">
      <c r="A178" s="36"/>
      <c r="B178" s="36"/>
      <c r="C178" s="36"/>
      <c r="D178" s="284"/>
      <c r="E178" s="36"/>
      <c r="F178" s="36"/>
      <c r="G178" s="408"/>
      <c r="H178" s="36"/>
      <c r="I178" s="36"/>
      <c r="J178" s="36"/>
      <c r="K178" s="36"/>
      <c r="M178" s="353">
        <f>SUMIFS(Datos!$S:$S,Datos!$F:$F,$A178,Datos!$V:$V,M$1,Datos!$A:$A,$Q$1)</f>
        <v>0</v>
      </c>
      <c r="N178" s="353">
        <f>SUMIFS(Datos!$S:$S,Datos!$F:$F,$A178,Datos!$V:$V,N$1,Datos!$A:$A,$Q$1)</f>
        <v>0</v>
      </c>
      <c r="O178" s="353">
        <f>SUMIFS(Datos!$S:$S,Datos!$F:$F,$A178,Datos!$V:$V,O$1,Datos!$A:$A,$Q$1)</f>
        <v>0</v>
      </c>
      <c r="P178" s="353">
        <f>SUMIFS(Datos!$S:$S,Datos!$F:$F,$A178,Datos!$V:$V,P$1,Datos!$A:$A,$Q$1)</f>
        <v>0</v>
      </c>
      <c r="Q178" s="353">
        <f>SUMIFS(Datos!$S:$S,Datos!$A:$A,Q$1,Datos!$F:$F,$A178)</f>
        <v>0</v>
      </c>
      <c r="R178" s="353">
        <f>SUMIFS(Datos!$S:$S,Datos!$F:$F,$A178,Datos!$C:$C,R$1,Datos!$A:$A,$Q$1)</f>
        <v>0</v>
      </c>
      <c r="S178" s="353">
        <f>SUMIFS(Datos!$S:$S,Datos!$F:$F,$A178,Datos!$C:$C,S$1,Datos!$A:$A,$Q$1)</f>
        <v>0</v>
      </c>
      <c r="T178" s="353">
        <f>SUMIFS(Datos!$S:$S,Datos!$F:$F,$A178,Datos!$C:$C,T$1,Datos!$A:$A,$Q$1)</f>
        <v>0</v>
      </c>
      <c r="U178" s="353">
        <f>SUMIFS(Datos!$S:$S,Datos!$F:$F,$A178,Datos!$C:$C,U$1,Datos!$A:$A,$Q$1)</f>
        <v>0</v>
      </c>
      <c r="V178" s="352"/>
      <c r="W178" s="353">
        <f>SUMIFS(Datos!M:M,Datos!A:A,Q$1,Datos!F:F,A178)</f>
        <v>0</v>
      </c>
      <c r="X178" s="444">
        <f>SUMIFS(Datos!R:R,Datos!A:A,Q$1,Datos!F:F,A178)</f>
        <v>0</v>
      </c>
      <c r="Y178" s="442"/>
      <c r="Z178" s="353">
        <f>SUMIFS(Datos!$M:$M,Datos!$F:$F,$A178,Datos!$A:$A,$Q$1,Datos!$C:$C,R$1)</f>
        <v>0</v>
      </c>
      <c r="AA178" s="353">
        <f>SUMIFS(Datos!$M:$M,Datos!$F:$F,$A178,Datos!$A:$A,$Q$1,Datos!$C:$C,S$1)</f>
        <v>0</v>
      </c>
      <c r="AB178" s="353">
        <f>SUMIFS(Datos!$M:$M,Datos!$F:$F,$A178,Datos!$A:$A,$Q$1,Datos!$C:$C,T$1)</f>
        <v>0</v>
      </c>
      <c r="AC178" s="353">
        <f>SUMIFS(Datos!$M:$M,Datos!$F:$F,$A178,Datos!$A:$A,$Q$1,Datos!$C:$C,U$1)</f>
        <v>0</v>
      </c>
      <c r="AD178" s="353"/>
      <c r="AE178" s="444">
        <f>SUMIFS(Datos!$R:$R,Datos!$F:$F,$A178,Datos!$A:$A,$Q$1,Datos!$C:$C,R$1)</f>
        <v>0</v>
      </c>
      <c r="AF178" s="444">
        <f>SUMIFS(Datos!$R:$R,Datos!$F:$F,$A178,Datos!$A:$A,$Q$1,Datos!$C:$C,S$1)</f>
        <v>0</v>
      </c>
      <c r="AG178" s="444">
        <f>SUMIFS(Datos!$R:$R,Datos!$F:$F,$A178,Datos!$A:$A,$Q$1,Datos!$C:$C,T$1)</f>
        <v>0</v>
      </c>
      <c r="AH178" s="444">
        <f>SUMIFS(Datos!$R:$R,Datos!$F:$F,$A178,Datos!$A:$A,$Q$1,Datos!$C:$C,U$1)</f>
        <v>0</v>
      </c>
      <c r="AI178" s="351"/>
      <c r="AJ178" s="102">
        <f>SUMIFS(Datos!$S:$S,Datos!$F:$F,$A178,Datos!$V:$V,AJ$1,Datos!$A:$A,$AN$1)</f>
        <v>0</v>
      </c>
      <c r="AK178" s="102">
        <f>SUMIFS(Datos!$S:$S,Datos!$F:$F,$A178,Datos!$V:$V,AK$1,Datos!$A:$A,$AN$1)</f>
        <v>0</v>
      </c>
      <c r="AL178" s="102">
        <f>SUMIFS(Datos!$S:$S,Datos!$F:$F,$A178,Datos!$V:$V,AL$1,Datos!$A:$A,$AN$1)</f>
        <v>0</v>
      </c>
      <c r="AM178" s="102">
        <f>SUMIFS(Datos!$S:$S,Datos!$F:$F,$A178,Datos!$V:$V,AM$1,Datos!$A:$A,$AN$1)</f>
        <v>0</v>
      </c>
      <c r="AN178" s="102">
        <f>SUMIFS(Datos!$S:$S,Datos!$A:$A,AN$1,Datos!$F:$F,$A178)</f>
        <v>0</v>
      </c>
      <c r="AO178" s="102">
        <f>SUMIFS(Datos!$S:$S,Datos!$F:$F,$A178,Datos!$C:$C,AO$1,Datos!$A:$A,$AN$1)</f>
        <v>0</v>
      </c>
      <c r="AP178" s="102">
        <f>SUMIFS(Datos!$S:$S,Datos!$F:$F,$A178,Datos!$C:$C,AP$1,Datos!$A:$A,$AN$1)</f>
        <v>0</v>
      </c>
      <c r="AQ178" s="102">
        <f>SUMIFS(Datos!$S:$S,Datos!$F:$F,$A178,Datos!$C:$C,AQ$1,Datos!$A:$A,$AN$1)</f>
        <v>0</v>
      </c>
      <c r="AR178" s="102">
        <f>SUMIFS(Datos!$S:$S,Datos!$F:$F,$A178,Datos!$C:$C,AR$1,Datos!$A:$A,$AN$1)</f>
        <v>0</v>
      </c>
      <c r="AT178" s="102">
        <f>SUMIFS(Datos!$M:$M,Datos!$A:$A,AN$1,Datos!$F:$F,$A178)</f>
        <v>0</v>
      </c>
      <c r="AU178" s="102">
        <f>SUMIFS(Datos!$R:$R,Datos!$A:$A,AN$1,Datos!$F:$F,$A178)</f>
        <v>0</v>
      </c>
      <c r="AW178" s="102">
        <f>SUMIFS(Datos!$M:$M,Datos!$F:$F,$A178,Datos!$A:$A,$AN$1,Datos!$C:$C,AO$1)</f>
        <v>0</v>
      </c>
      <c r="AX178" s="102">
        <f>SUMIFS(Datos!$M:$M,Datos!$F:$F,$A178,Datos!$A:$A,$AN$1,Datos!$C:$C,AP$1)</f>
        <v>0</v>
      </c>
      <c r="AY178" s="102">
        <f>SUMIFS(Datos!$M:$M,Datos!$F:$F,$A178,Datos!$A:$A,$AN$1,Datos!$C:$C,AQ$1)</f>
        <v>0</v>
      </c>
      <c r="AZ178" s="102">
        <f>SUMIFS(Datos!$M:$M,Datos!$F:$F,$A178,Datos!$A:$A,$AN$1,Datos!$C:$C,AR$1)</f>
        <v>0</v>
      </c>
      <c r="BA178" s="102"/>
      <c r="BB178" s="438">
        <f>SUMIFS(Datos!$R:$R,Datos!$F:$F,$A178,Datos!$A:$A,$AN$1,Datos!$C:$C,AO$1)</f>
        <v>0</v>
      </c>
      <c r="BC178" s="438">
        <f>SUMIFS(Datos!$R:$R,Datos!$F:$F,$A178,Datos!$A:$A,$AN$1,Datos!$C:$C,AP$1)</f>
        <v>0</v>
      </c>
      <c r="BD178" s="438">
        <f>SUMIFS(Datos!$R:$R,Datos!$F:$F,$A178,Datos!$A:$A,$AN$1,Datos!$C:$C,AQ$1)</f>
        <v>0</v>
      </c>
      <c r="BE178" s="438">
        <f>SUMIFS(Datos!$R:$R,Datos!$F:$F,$A178,Datos!$A:$A,$AN$1,Datos!$C:$C,AR$1)</f>
        <v>0</v>
      </c>
    </row>
    <row r="179" spans="1:57" x14ac:dyDescent="0.25">
      <c r="A179" s="36"/>
      <c r="B179" s="36"/>
      <c r="C179" s="36"/>
      <c r="D179" s="284"/>
      <c r="E179" s="36"/>
      <c r="F179" s="36"/>
      <c r="G179" s="408"/>
      <c r="H179" s="36"/>
      <c r="I179" s="36"/>
      <c r="J179" s="36"/>
      <c r="K179" s="36"/>
      <c r="M179" s="353">
        <f>SUMIFS(Datos!$S:$S,Datos!$F:$F,$A179,Datos!$V:$V,M$1,Datos!$A:$A,$Q$1)</f>
        <v>0</v>
      </c>
      <c r="N179" s="353">
        <f>SUMIFS(Datos!$S:$S,Datos!$F:$F,$A179,Datos!$V:$V,N$1,Datos!$A:$A,$Q$1)</f>
        <v>0</v>
      </c>
      <c r="O179" s="353">
        <f>SUMIFS(Datos!$S:$S,Datos!$F:$F,$A179,Datos!$V:$V,O$1,Datos!$A:$A,$Q$1)</f>
        <v>0</v>
      </c>
      <c r="P179" s="353">
        <f>SUMIFS(Datos!$S:$S,Datos!$F:$F,$A179,Datos!$V:$V,P$1,Datos!$A:$A,$Q$1)</f>
        <v>0</v>
      </c>
      <c r="Q179" s="353">
        <f>SUMIFS(Datos!$S:$S,Datos!$A:$A,Q$1,Datos!$F:$F,$A179)</f>
        <v>0</v>
      </c>
      <c r="R179" s="353">
        <f>SUMIFS(Datos!$S:$S,Datos!$F:$F,$A179,Datos!$C:$C,R$1,Datos!$A:$A,$Q$1)</f>
        <v>0</v>
      </c>
      <c r="S179" s="353">
        <f>SUMIFS(Datos!$S:$S,Datos!$F:$F,$A179,Datos!$C:$C,S$1,Datos!$A:$A,$Q$1)</f>
        <v>0</v>
      </c>
      <c r="T179" s="353">
        <f>SUMIFS(Datos!$S:$S,Datos!$F:$F,$A179,Datos!$C:$C,T$1,Datos!$A:$A,$Q$1)</f>
        <v>0</v>
      </c>
      <c r="U179" s="353">
        <f>SUMIFS(Datos!$S:$S,Datos!$F:$F,$A179,Datos!$C:$C,U$1,Datos!$A:$A,$Q$1)</f>
        <v>0</v>
      </c>
      <c r="V179" s="352"/>
      <c r="W179" s="353">
        <f>SUMIFS(Datos!M:M,Datos!A:A,Q$1,Datos!F:F,A179)</f>
        <v>0</v>
      </c>
      <c r="X179" s="444">
        <f>SUMIFS(Datos!R:R,Datos!A:A,Q$1,Datos!F:F,A179)</f>
        <v>0</v>
      </c>
      <c r="Y179" s="442"/>
      <c r="Z179" s="353">
        <f>SUMIFS(Datos!$M:$M,Datos!$F:$F,$A179,Datos!$A:$A,$Q$1,Datos!$C:$C,R$1)</f>
        <v>0</v>
      </c>
      <c r="AA179" s="353">
        <f>SUMIFS(Datos!$M:$M,Datos!$F:$F,$A179,Datos!$A:$A,$Q$1,Datos!$C:$C,S$1)</f>
        <v>0</v>
      </c>
      <c r="AB179" s="353">
        <f>SUMIFS(Datos!$M:$M,Datos!$F:$F,$A179,Datos!$A:$A,$Q$1,Datos!$C:$C,T$1)</f>
        <v>0</v>
      </c>
      <c r="AC179" s="353">
        <f>SUMIFS(Datos!$M:$M,Datos!$F:$F,$A179,Datos!$A:$A,$Q$1,Datos!$C:$C,U$1)</f>
        <v>0</v>
      </c>
      <c r="AD179" s="353"/>
      <c r="AE179" s="444">
        <f>SUMIFS(Datos!$R:$R,Datos!$F:$F,$A179,Datos!$A:$A,$Q$1,Datos!$C:$C,R$1)</f>
        <v>0</v>
      </c>
      <c r="AF179" s="444">
        <f>SUMIFS(Datos!$R:$R,Datos!$F:$F,$A179,Datos!$A:$A,$Q$1,Datos!$C:$C,S$1)</f>
        <v>0</v>
      </c>
      <c r="AG179" s="444">
        <f>SUMIFS(Datos!$R:$R,Datos!$F:$F,$A179,Datos!$A:$A,$Q$1,Datos!$C:$C,T$1)</f>
        <v>0</v>
      </c>
      <c r="AH179" s="444">
        <f>SUMIFS(Datos!$R:$R,Datos!$F:$F,$A179,Datos!$A:$A,$Q$1,Datos!$C:$C,U$1)</f>
        <v>0</v>
      </c>
      <c r="AI179" s="351"/>
      <c r="AJ179" s="102">
        <f>SUMIFS(Datos!$S:$S,Datos!$F:$F,$A179,Datos!$V:$V,AJ$1,Datos!$A:$A,$AN$1)</f>
        <v>0</v>
      </c>
      <c r="AK179" s="102">
        <f>SUMIFS(Datos!$S:$S,Datos!$F:$F,$A179,Datos!$V:$V,AK$1,Datos!$A:$A,$AN$1)</f>
        <v>0</v>
      </c>
      <c r="AL179" s="102">
        <f>SUMIFS(Datos!$S:$S,Datos!$F:$F,$A179,Datos!$V:$V,AL$1,Datos!$A:$A,$AN$1)</f>
        <v>0</v>
      </c>
      <c r="AM179" s="102">
        <f>SUMIFS(Datos!$S:$S,Datos!$F:$F,$A179,Datos!$V:$V,AM$1,Datos!$A:$A,$AN$1)</f>
        <v>0</v>
      </c>
      <c r="AN179" s="102">
        <f>SUMIFS(Datos!$S:$S,Datos!$A:$A,AN$1,Datos!$F:$F,$A179)</f>
        <v>0</v>
      </c>
      <c r="AO179" s="102">
        <f>SUMIFS(Datos!$S:$S,Datos!$F:$F,$A179,Datos!$C:$C,AO$1,Datos!$A:$A,$AN$1)</f>
        <v>0</v>
      </c>
      <c r="AP179" s="102">
        <f>SUMIFS(Datos!$S:$S,Datos!$F:$F,$A179,Datos!$C:$C,AP$1,Datos!$A:$A,$AN$1)</f>
        <v>0</v>
      </c>
      <c r="AQ179" s="102">
        <f>SUMIFS(Datos!$S:$S,Datos!$F:$F,$A179,Datos!$C:$C,AQ$1,Datos!$A:$A,$AN$1)</f>
        <v>0</v>
      </c>
      <c r="AR179" s="102">
        <f>SUMIFS(Datos!$S:$S,Datos!$F:$F,$A179,Datos!$C:$C,AR$1,Datos!$A:$A,$AN$1)</f>
        <v>0</v>
      </c>
      <c r="AT179" s="102">
        <f>SUMIFS(Datos!$M:$M,Datos!$A:$A,AN$1,Datos!$F:$F,$A179)</f>
        <v>0</v>
      </c>
      <c r="AU179" s="102">
        <f>SUMIFS(Datos!$R:$R,Datos!$A:$A,AN$1,Datos!$F:$F,$A179)</f>
        <v>0</v>
      </c>
      <c r="AW179" s="102">
        <f>SUMIFS(Datos!$M:$M,Datos!$F:$F,$A179,Datos!$A:$A,$AN$1,Datos!$C:$C,AO$1)</f>
        <v>0</v>
      </c>
      <c r="AX179" s="102">
        <f>SUMIFS(Datos!$M:$M,Datos!$F:$F,$A179,Datos!$A:$A,$AN$1,Datos!$C:$C,AP$1)</f>
        <v>0</v>
      </c>
      <c r="AY179" s="102">
        <f>SUMIFS(Datos!$M:$M,Datos!$F:$F,$A179,Datos!$A:$A,$AN$1,Datos!$C:$C,AQ$1)</f>
        <v>0</v>
      </c>
      <c r="AZ179" s="102">
        <f>SUMIFS(Datos!$M:$M,Datos!$F:$F,$A179,Datos!$A:$A,$AN$1,Datos!$C:$C,AR$1)</f>
        <v>0</v>
      </c>
      <c r="BA179" s="102"/>
      <c r="BB179" s="438">
        <f>SUMIFS(Datos!$R:$R,Datos!$F:$F,$A179,Datos!$A:$A,$AN$1,Datos!$C:$C,AO$1)</f>
        <v>0</v>
      </c>
      <c r="BC179" s="438">
        <f>SUMIFS(Datos!$R:$R,Datos!$F:$F,$A179,Datos!$A:$A,$AN$1,Datos!$C:$C,AP$1)</f>
        <v>0</v>
      </c>
      <c r="BD179" s="438">
        <f>SUMIFS(Datos!$R:$R,Datos!$F:$F,$A179,Datos!$A:$A,$AN$1,Datos!$C:$C,AQ$1)</f>
        <v>0</v>
      </c>
      <c r="BE179" s="438">
        <f>SUMIFS(Datos!$R:$R,Datos!$F:$F,$A179,Datos!$A:$A,$AN$1,Datos!$C:$C,AR$1)</f>
        <v>0</v>
      </c>
    </row>
    <row r="180" spans="1:57" x14ac:dyDescent="0.25">
      <c r="A180" s="36"/>
      <c r="B180" s="36"/>
      <c r="C180" s="36"/>
      <c r="D180" s="284"/>
      <c r="E180" s="36"/>
      <c r="F180" s="36"/>
      <c r="G180" s="408"/>
      <c r="H180" s="36"/>
      <c r="I180" s="36"/>
      <c r="J180" s="36"/>
      <c r="K180" s="36"/>
      <c r="M180" s="353">
        <f>SUMIFS(Datos!$S:$S,Datos!$F:$F,$A180,Datos!$V:$V,M$1,Datos!$A:$A,$Q$1)</f>
        <v>0</v>
      </c>
      <c r="N180" s="353">
        <f>SUMIFS(Datos!$S:$S,Datos!$F:$F,$A180,Datos!$V:$V,N$1,Datos!$A:$A,$Q$1)</f>
        <v>0</v>
      </c>
      <c r="O180" s="353">
        <f>SUMIFS(Datos!$S:$S,Datos!$F:$F,$A180,Datos!$V:$V,O$1,Datos!$A:$A,$Q$1)</f>
        <v>0</v>
      </c>
      <c r="P180" s="353">
        <f>SUMIFS(Datos!$S:$S,Datos!$F:$F,$A180,Datos!$V:$V,P$1,Datos!$A:$A,$Q$1)</f>
        <v>0</v>
      </c>
      <c r="Q180" s="353">
        <f>SUMIFS(Datos!$S:$S,Datos!$A:$A,Q$1,Datos!$F:$F,$A180)</f>
        <v>0</v>
      </c>
      <c r="R180" s="353">
        <f>SUMIFS(Datos!$S:$S,Datos!$F:$F,$A180,Datos!$C:$C,R$1,Datos!$A:$A,$Q$1)</f>
        <v>0</v>
      </c>
      <c r="S180" s="353">
        <f>SUMIFS(Datos!$S:$S,Datos!$F:$F,$A180,Datos!$C:$C,S$1,Datos!$A:$A,$Q$1)</f>
        <v>0</v>
      </c>
      <c r="T180" s="353">
        <f>SUMIFS(Datos!$S:$S,Datos!$F:$F,$A180,Datos!$C:$C,T$1,Datos!$A:$A,$Q$1)</f>
        <v>0</v>
      </c>
      <c r="U180" s="353">
        <f>SUMIFS(Datos!$S:$S,Datos!$F:$F,$A180,Datos!$C:$C,U$1,Datos!$A:$A,$Q$1)</f>
        <v>0</v>
      </c>
      <c r="V180" s="352"/>
      <c r="W180" s="353">
        <f>SUMIFS(Datos!M:M,Datos!A:A,Q$1,Datos!F:F,A180)</f>
        <v>0</v>
      </c>
      <c r="X180" s="444">
        <f>SUMIFS(Datos!R:R,Datos!A:A,Q$1,Datos!F:F,A180)</f>
        <v>0</v>
      </c>
      <c r="Y180" s="442"/>
      <c r="Z180" s="353">
        <f>SUMIFS(Datos!$M:$M,Datos!$F:$F,$A180,Datos!$A:$A,$Q$1,Datos!$C:$C,R$1)</f>
        <v>0</v>
      </c>
      <c r="AA180" s="353">
        <f>SUMIFS(Datos!$M:$M,Datos!$F:$F,$A180,Datos!$A:$A,$Q$1,Datos!$C:$C,S$1)</f>
        <v>0</v>
      </c>
      <c r="AB180" s="353">
        <f>SUMIFS(Datos!$M:$M,Datos!$F:$F,$A180,Datos!$A:$A,$Q$1,Datos!$C:$C,T$1)</f>
        <v>0</v>
      </c>
      <c r="AC180" s="353">
        <f>SUMIFS(Datos!$M:$M,Datos!$F:$F,$A180,Datos!$A:$A,$Q$1,Datos!$C:$C,U$1)</f>
        <v>0</v>
      </c>
      <c r="AD180" s="353"/>
      <c r="AE180" s="444">
        <f>SUMIFS(Datos!$R:$R,Datos!$F:$F,$A180,Datos!$A:$A,$Q$1,Datos!$C:$C,R$1)</f>
        <v>0</v>
      </c>
      <c r="AF180" s="444">
        <f>SUMIFS(Datos!$R:$R,Datos!$F:$F,$A180,Datos!$A:$A,$Q$1,Datos!$C:$C,S$1)</f>
        <v>0</v>
      </c>
      <c r="AG180" s="444">
        <f>SUMIFS(Datos!$R:$R,Datos!$F:$F,$A180,Datos!$A:$A,$Q$1,Datos!$C:$C,T$1)</f>
        <v>0</v>
      </c>
      <c r="AH180" s="444">
        <f>SUMIFS(Datos!$R:$R,Datos!$F:$F,$A180,Datos!$A:$A,$Q$1,Datos!$C:$C,U$1)</f>
        <v>0</v>
      </c>
      <c r="AI180" s="351"/>
      <c r="AJ180" s="102">
        <f>SUMIFS(Datos!$S:$S,Datos!$F:$F,$A180,Datos!$V:$V,AJ$1,Datos!$A:$A,$AN$1)</f>
        <v>0</v>
      </c>
      <c r="AK180" s="102">
        <f>SUMIFS(Datos!$S:$S,Datos!$F:$F,$A180,Datos!$V:$V,AK$1,Datos!$A:$A,$AN$1)</f>
        <v>0</v>
      </c>
      <c r="AL180" s="102">
        <f>SUMIFS(Datos!$S:$S,Datos!$F:$F,$A180,Datos!$V:$V,AL$1,Datos!$A:$A,$AN$1)</f>
        <v>0</v>
      </c>
      <c r="AM180" s="102">
        <f>SUMIFS(Datos!$S:$S,Datos!$F:$F,$A180,Datos!$V:$V,AM$1,Datos!$A:$A,$AN$1)</f>
        <v>0</v>
      </c>
      <c r="AN180" s="102">
        <f>SUMIFS(Datos!$S:$S,Datos!$A:$A,AN$1,Datos!$F:$F,$A180)</f>
        <v>0</v>
      </c>
      <c r="AO180" s="102">
        <f>SUMIFS(Datos!$S:$S,Datos!$F:$F,$A180,Datos!$C:$C,AO$1,Datos!$A:$A,$AN$1)</f>
        <v>0</v>
      </c>
      <c r="AP180" s="102">
        <f>SUMIFS(Datos!$S:$S,Datos!$F:$F,$A180,Datos!$C:$C,AP$1,Datos!$A:$A,$AN$1)</f>
        <v>0</v>
      </c>
      <c r="AQ180" s="102">
        <f>SUMIFS(Datos!$S:$S,Datos!$F:$F,$A180,Datos!$C:$C,AQ$1,Datos!$A:$A,$AN$1)</f>
        <v>0</v>
      </c>
      <c r="AR180" s="102">
        <f>SUMIFS(Datos!$S:$S,Datos!$F:$F,$A180,Datos!$C:$C,AR$1,Datos!$A:$A,$AN$1)</f>
        <v>0</v>
      </c>
      <c r="AT180" s="102">
        <f>SUMIFS(Datos!$M:$M,Datos!$A:$A,AN$1,Datos!$F:$F,$A180)</f>
        <v>0</v>
      </c>
      <c r="AU180" s="102">
        <f>SUMIFS(Datos!$R:$R,Datos!$A:$A,AN$1,Datos!$F:$F,$A180)</f>
        <v>0</v>
      </c>
      <c r="AW180" s="102">
        <f>SUMIFS(Datos!$M:$M,Datos!$F:$F,$A180,Datos!$A:$A,$AN$1,Datos!$C:$C,AO$1)</f>
        <v>0</v>
      </c>
      <c r="AX180" s="102">
        <f>SUMIFS(Datos!$M:$M,Datos!$F:$F,$A180,Datos!$A:$A,$AN$1,Datos!$C:$C,AP$1)</f>
        <v>0</v>
      </c>
      <c r="AY180" s="102">
        <f>SUMIFS(Datos!$M:$M,Datos!$F:$F,$A180,Datos!$A:$A,$AN$1,Datos!$C:$C,AQ$1)</f>
        <v>0</v>
      </c>
      <c r="AZ180" s="102">
        <f>SUMIFS(Datos!$M:$M,Datos!$F:$F,$A180,Datos!$A:$A,$AN$1,Datos!$C:$C,AR$1)</f>
        <v>0</v>
      </c>
      <c r="BA180" s="102"/>
      <c r="BB180" s="438">
        <f>SUMIFS(Datos!$R:$R,Datos!$F:$F,$A180,Datos!$A:$A,$AN$1,Datos!$C:$C,AO$1)</f>
        <v>0</v>
      </c>
      <c r="BC180" s="438">
        <f>SUMIFS(Datos!$R:$R,Datos!$F:$F,$A180,Datos!$A:$A,$AN$1,Datos!$C:$C,AP$1)</f>
        <v>0</v>
      </c>
      <c r="BD180" s="438">
        <f>SUMIFS(Datos!$R:$R,Datos!$F:$F,$A180,Datos!$A:$A,$AN$1,Datos!$C:$C,AQ$1)</f>
        <v>0</v>
      </c>
      <c r="BE180" s="438">
        <f>SUMIFS(Datos!$R:$R,Datos!$F:$F,$A180,Datos!$A:$A,$AN$1,Datos!$C:$C,AR$1)</f>
        <v>0</v>
      </c>
    </row>
    <row r="181" spans="1:57" x14ac:dyDescent="0.25">
      <c r="A181" s="36"/>
      <c r="B181" s="36"/>
      <c r="C181" s="36"/>
      <c r="D181" s="284"/>
      <c r="E181" s="36"/>
      <c r="F181" s="36"/>
      <c r="G181" s="408"/>
      <c r="H181" s="36"/>
      <c r="I181" s="36"/>
      <c r="J181" s="36"/>
      <c r="K181" s="36"/>
      <c r="M181" s="353">
        <f>SUMIFS(Datos!$S:$S,Datos!$F:$F,$A181,Datos!$V:$V,M$1,Datos!$A:$A,$Q$1)</f>
        <v>0</v>
      </c>
      <c r="N181" s="353">
        <f>SUMIFS(Datos!$S:$S,Datos!$F:$F,$A181,Datos!$V:$V,N$1,Datos!$A:$A,$Q$1)</f>
        <v>0</v>
      </c>
      <c r="O181" s="353">
        <f>SUMIFS(Datos!$S:$S,Datos!$F:$F,$A181,Datos!$V:$V,O$1,Datos!$A:$A,$Q$1)</f>
        <v>0</v>
      </c>
      <c r="P181" s="353">
        <f>SUMIFS(Datos!$S:$S,Datos!$F:$F,$A181,Datos!$V:$V,P$1,Datos!$A:$A,$Q$1)</f>
        <v>0</v>
      </c>
      <c r="Q181" s="353">
        <f>SUMIFS(Datos!$S:$S,Datos!$A:$A,Q$1,Datos!$F:$F,$A181)</f>
        <v>0</v>
      </c>
      <c r="R181" s="353">
        <f>SUMIFS(Datos!$S:$S,Datos!$F:$F,$A181,Datos!$C:$C,R$1,Datos!$A:$A,$Q$1)</f>
        <v>0</v>
      </c>
      <c r="S181" s="353">
        <f>SUMIFS(Datos!$S:$S,Datos!$F:$F,$A181,Datos!$C:$C,S$1,Datos!$A:$A,$Q$1)</f>
        <v>0</v>
      </c>
      <c r="T181" s="353">
        <f>SUMIFS(Datos!$S:$S,Datos!$F:$F,$A181,Datos!$C:$C,T$1,Datos!$A:$A,$Q$1)</f>
        <v>0</v>
      </c>
      <c r="U181" s="353">
        <f>SUMIFS(Datos!$S:$S,Datos!$F:$F,$A181,Datos!$C:$C,U$1,Datos!$A:$A,$Q$1)</f>
        <v>0</v>
      </c>
      <c r="V181" s="352"/>
      <c r="W181" s="353">
        <f>SUMIFS(Datos!M:M,Datos!A:A,Q$1,Datos!F:F,A181)</f>
        <v>0</v>
      </c>
      <c r="X181" s="444">
        <f>SUMIFS(Datos!R:R,Datos!A:A,Q$1,Datos!F:F,A181)</f>
        <v>0</v>
      </c>
      <c r="Y181" s="442"/>
      <c r="Z181" s="353">
        <f>SUMIFS(Datos!$M:$M,Datos!$F:$F,$A181,Datos!$A:$A,$Q$1,Datos!$C:$C,R$1)</f>
        <v>0</v>
      </c>
      <c r="AA181" s="353">
        <f>SUMIFS(Datos!$M:$M,Datos!$F:$F,$A181,Datos!$A:$A,$Q$1,Datos!$C:$C,S$1)</f>
        <v>0</v>
      </c>
      <c r="AB181" s="353">
        <f>SUMIFS(Datos!$M:$M,Datos!$F:$F,$A181,Datos!$A:$A,$Q$1,Datos!$C:$C,T$1)</f>
        <v>0</v>
      </c>
      <c r="AC181" s="353">
        <f>SUMIFS(Datos!$M:$M,Datos!$F:$F,$A181,Datos!$A:$A,$Q$1,Datos!$C:$C,U$1)</f>
        <v>0</v>
      </c>
      <c r="AD181" s="353"/>
      <c r="AE181" s="444">
        <f>SUMIFS(Datos!$R:$R,Datos!$F:$F,$A181,Datos!$A:$A,$Q$1,Datos!$C:$C,R$1)</f>
        <v>0</v>
      </c>
      <c r="AF181" s="444">
        <f>SUMIFS(Datos!$R:$R,Datos!$F:$F,$A181,Datos!$A:$A,$Q$1,Datos!$C:$C,S$1)</f>
        <v>0</v>
      </c>
      <c r="AG181" s="444">
        <f>SUMIFS(Datos!$R:$R,Datos!$F:$F,$A181,Datos!$A:$A,$Q$1,Datos!$C:$C,T$1)</f>
        <v>0</v>
      </c>
      <c r="AH181" s="444">
        <f>SUMIFS(Datos!$R:$R,Datos!$F:$F,$A181,Datos!$A:$A,$Q$1,Datos!$C:$C,U$1)</f>
        <v>0</v>
      </c>
      <c r="AI181" s="351"/>
      <c r="AJ181" s="102">
        <f>SUMIFS(Datos!$S:$S,Datos!$F:$F,$A181,Datos!$V:$V,AJ$1,Datos!$A:$A,$AN$1)</f>
        <v>0</v>
      </c>
      <c r="AK181" s="102">
        <f>SUMIFS(Datos!$S:$S,Datos!$F:$F,$A181,Datos!$V:$V,AK$1,Datos!$A:$A,$AN$1)</f>
        <v>0</v>
      </c>
      <c r="AL181" s="102">
        <f>SUMIFS(Datos!$S:$S,Datos!$F:$F,$A181,Datos!$V:$V,AL$1,Datos!$A:$A,$AN$1)</f>
        <v>0</v>
      </c>
      <c r="AM181" s="102">
        <f>SUMIFS(Datos!$S:$S,Datos!$F:$F,$A181,Datos!$V:$V,AM$1,Datos!$A:$A,$AN$1)</f>
        <v>0</v>
      </c>
      <c r="AN181" s="102">
        <f>SUMIFS(Datos!$S:$S,Datos!$A:$A,AN$1,Datos!$F:$F,$A181)</f>
        <v>0</v>
      </c>
      <c r="AO181" s="102">
        <f>SUMIFS(Datos!$S:$S,Datos!$F:$F,$A181,Datos!$C:$C,AO$1,Datos!$A:$A,$AN$1)</f>
        <v>0</v>
      </c>
      <c r="AP181" s="102">
        <f>SUMIFS(Datos!$S:$S,Datos!$F:$F,$A181,Datos!$C:$C,AP$1,Datos!$A:$A,$AN$1)</f>
        <v>0</v>
      </c>
      <c r="AQ181" s="102">
        <f>SUMIFS(Datos!$S:$S,Datos!$F:$F,$A181,Datos!$C:$C,AQ$1,Datos!$A:$A,$AN$1)</f>
        <v>0</v>
      </c>
      <c r="AR181" s="102">
        <f>SUMIFS(Datos!$S:$S,Datos!$F:$F,$A181,Datos!$C:$C,AR$1,Datos!$A:$A,$AN$1)</f>
        <v>0</v>
      </c>
      <c r="AT181" s="102">
        <f>SUMIFS(Datos!$M:$M,Datos!$A:$A,AN$1,Datos!$F:$F,$A181)</f>
        <v>0</v>
      </c>
      <c r="AU181" s="102">
        <f>SUMIFS(Datos!$R:$R,Datos!$A:$A,AN$1,Datos!$F:$F,$A181)</f>
        <v>0</v>
      </c>
      <c r="AW181" s="102">
        <f>SUMIFS(Datos!$M:$M,Datos!$F:$F,$A181,Datos!$A:$A,$AN$1,Datos!$C:$C,AO$1)</f>
        <v>0</v>
      </c>
      <c r="AX181" s="102">
        <f>SUMIFS(Datos!$M:$M,Datos!$F:$F,$A181,Datos!$A:$A,$AN$1,Datos!$C:$C,AP$1)</f>
        <v>0</v>
      </c>
      <c r="AY181" s="102">
        <f>SUMIFS(Datos!$M:$M,Datos!$F:$F,$A181,Datos!$A:$A,$AN$1,Datos!$C:$C,AQ$1)</f>
        <v>0</v>
      </c>
      <c r="AZ181" s="102">
        <f>SUMIFS(Datos!$M:$M,Datos!$F:$F,$A181,Datos!$A:$A,$AN$1,Datos!$C:$C,AR$1)</f>
        <v>0</v>
      </c>
      <c r="BA181" s="102"/>
      <c r="BB181" s="438">
        <f>SUMIFS(Datos!$R:$R,Datos!$F:$F,$A181,Datos!$A:$A,$AN$1,Datos!$C:$C,AO$1)</f>
        <v>0</v>
      </c>
      <c r="BC181" s="438">
        <f>SUMIFS(Datos!$R:$R,Datos!$F:$F,$A181,Datos!$A:$A,$AN$1,Datos!$C:$C,AP$1)</f>
        <v>0</v>
      </c>
      <c r="BD181" s="438">
        <f>SUMIFS(Datos!$R:$R,Datos!$F:$F,$A181,Datos!$A:$A,$AN$1,Datos!$C:$C,AQ$1)</f>
        <v>0</v>
      </c>
      <c r="BE181" s="438">
        <f>SUMIFS(Datos!$R:$R,Datos!$F:$F,$A181,Datos!$A:$A,$AN$1,Datos!$C:$C,AR$1)</f>
        <v>0</v>
      </c>
    </row>
    <row r="182" spans="1:57" x14ac:dyDescent="0.25">
      <c r="A182" s="36"/>
      <c r="B182" s="36"/>
      <c r="C182" s="36"/>
      <c r="D182" s="284"/>
      <c r="E182" s="36"/>
      <c r="F182" s="36"/>
      <c r="G182" s="408"/>
      <c r="H182" s="36"/>
      <c r="I182" s="36"/>
      <c r="J182" s="36"/>
      <c r="K182" s="36"/>
      <c r="M182" s="353">
        <f>SUMIFS(Datos!$S:$S,Datos!$F:$F,$A182,Datos!$V:$V,M$1,Datos!$A:$A,$Q$1)</f>
        <v>0</v>
      </c>
      <c r="N182" s="353">
        <f>SUMIFS(Datos!$S:$S,Datos!$F:$F,$A182,Datos!$V:$V,N$1,Datos!$A:$A,$Q$1)</f>
        <v>0</v>
      </c>
      <c r="O182" s="353">
        <f>SUMIFS(Datos!$S:$S,Datos!$F:$F,$A182,Datos!$V:$V,O$1,Datos!$A:$A,$Q$1)</f>
        <v>0</v>
      </c>
      <c r="P182" s="353">
        <f>SUMIFS(Datos!$S:$S,Datos!$F:$F,$A182,Datos!$V:$V,P$1,Datos!$A:$A,$Q$1)</f>
        <v>0</v>
      </c>
      <c r="Q182" s="353">
        <f>SUMIFS(Datos!$S:$S,Datos!$A:$A,Q$1,Datos!$F:$F,$A182)</f>
        <v>0</v>
      </c>
      <c r="R182" s="353">
        <f>SUMIFS(Datos!$S:$S,Datos!$F:$F,$A182,Datos!$C:$C,R$1,Datos!$A:$A,$Q$1)</f>
        <v>0</v>
      </c>
      <c r="S182" s="353">
        <f>SUMIFS(Datos!$S:$S,Datos!$F:$F,$A182,Datos!$C:$C,S$1,Datos!$A:$A,$Q$1)</f>
        <v>0</v>
      </c>
      <c r="T182" s="353">
        <f>SUMIFS(Datos!$S:$S,Datos!$F:$F,$A182,Datos!$C:$C,T$1,Datos!$A:$A,$Q$1)</f>
        <v>0</v>
      </c>
      <c r="U182" s="353">
        <f>SUMIFS(Datos!$S:$S,Datos!$F:$F,$A182,Datos!$C:$C,U$1,Datos!$A:$A,$Q$1)</f>
        <v>0</v>
      </c>
      <c r="V182" s="352"/>
      <c r="W182" s="353">
        <f>SUMIFS(Datos!M:M,Datos!A:A,Q$1,Datos!F:F,A182)</f>
        <v>0</v>
      </c>
      <c r="X182" s="444">
        <f>SUMIFS(Datos!R:R,Datos!A:A,Q$1,Datos!F:F,A182)</f>
        <v>0</v>
      </c>
      <c r="Y182" s="442"/>
      <c r="Z182" s="353">
        <f>SUMIFS(Datos!$M:$M,Datos!$F:$F,$A182,Datos!$A:$A,$Q$1,Datos!$C:$C,R$1)</f>
        <v>0</v>
      </c>
      <c r="AA182" s="353">
        <f>SUMIFS(Datos!$M:$M,Datos!$F:$F,$A182,Datos!$A:$A,$Q$1,Datos!$C:$C,S$1)</f>
        <v>0</v>
      </c>
      <c r="AB182" s="353">
        <f>SUMIFS(Datos!$M:$M,Datos!$F:$F,$A182,Datos!$A:$A,$Q$1,Datos!$C:$C,T$1)</f>
        <v>0</v>
      </c>
      <c r="AC182" s="353">
        <f>SUMIFS(Datos!$M:$M,Datos!$F:$F,$A182,Datos!$A:$A,$Q$1,Datos!$C:$C,U$1)</f>
        <v>0</v>
      </c>
      <c r="AD182" s="353"/>
      <c r="AE182" s="444">
        <f>SUMIFS(Datos!$R:$R,Datos!$F:$F,$A182,Datos!$A:$A,$Q$1,Datos!$C:$C,R$1)</f>
        <v>0</v>
      </c>
      <c r="AF182" s="444">
        <f>SUMIFS(Datos!$R:$R,Datos!$F:$F,$A182,Datos!$A:$A,$Q$1,Datos!$C:$C,S$1)</f>
        <v>0</v>
      </c>
      <c r="AG182" s="444">
        <f>SUMIFS(Datos!$R:$R,Datos!$F:$F,$A182,Datos!$A:$A,$Q$1,Datos!$C:$C,T$1)</f>
        <v>0</v>
      </c>
      <c r="AH182" s="444">
        <f>SUMIFS(Datos!$R:$R,Datos!$F:$F,$A182,Datos!$A:$A,$Q$1,Datos!$C:$C,U$1)</f>
        <v>0</v>
      </c>
      <c r="AI182" s="351"/>
      <c r="AJ182" s="102">
        <f>SUMIFS(Datos!$S:$S,Datos!$F:$F,$A182,Datos!$V:$V,AJ$1,Datos!$A:$A,$AN$1)</f>
        <v>0</v>
      </c>
      <c r="AK182" s="102">
        <f>SUMIFS(Datos!$S:$S,Datos!$F:$F,$A182,Datos!$V:$V,AK$1,Datos!$A:$A,$AN$1)</f>
        <v>0</v>
      </c>
      <c r="AL182" s="102">
        <f>SUMIFS(Datos!$S:$S,Datos!$F:$F,$A182,Datos!$V:$V,AL$1,Datos!$A:$A,$AN$1)</f>
        <v>0</v>
      </c>
      <c r="AM182" s="102">
        <f>SUMIFS(Datos!$S:$S,Datos!$F:$F,$A182,Datos!$V:$V,AM$1,Datos!$A:$A,$AN$1)</f>
        <v>0</v>
      </c>
      <c r="AN182" s="102">
        <f>SUMIFS(Datos!$S:$S,Datos!$A:$A,AN$1,Datos!$F:$F,$A182)</f>
        <v>0</v>
      </c>
      <c r="AO182" s="102">
        <f>SUMIFS(Datos!$S:$S,Datos!$F:$F,$A182,Datos!$C:$C,AO$1,Datos!$A:$A,$AN$1)</f>
        <v>0</v>
      </c>
      <c r="AP182" s="102">
        <f>SUMIFS(Datos!$S:$S,Datos!$F:$F,$A182,Datos!$C:$C,AP$1,Datos!$A:$A,$AN$1)</f>
        <v>0</v>
      </c>
      <c r="AQ182" s="102">
        <f>SUMIFS(Datos!$S:$S,Datos!$F:$F,$A182,Datos!$C:$C,AQ$1,Datos!$A:$A,$AN$1)</f>
        <v>0</v>
      </c>
      <c r="AR182" s="102">
        <f>SUMIFS(Datos!$S:$S,Datos!$F:$F,$A182,Datos!$C:$C,AR$1,Datos!$A:$A,$AN$1)</f>
        <v>0</v>
      </c>
      <c r="AT182" s="102">
        <f>SUMIFS(Datos!$M:$M,Datos!$A:$A,AN$1,Datos!$F:$F,$A182)</f>
        <v>0</v>
      </c>
      <c r="AU182" s="102">
        <f>SUMIFS(Datos!$R:$R,Datos!$A:$A,AN$1,Datos!$F:$F,$A182)</f>
        <v>0</v>
      </c>
      <c r="AW182" s="102">
        <f>SUMIFS(Datos!$M:$M,Datos!$F:$F,$A182,Datos!$A:$A,$AN$1,Datos!$C:$C,AO$1)</f>
        <v>0</v>
      </c>
      <c r="AX182" s="102">
        <f>SUMIFS(Datos!$M:$M,Datos!$F:$F,$A182,Datos!$A:$A,$AN$1,Datos!$C:$C,AP$1)</f>
        <v>0</v>
      </c>
      <c r="AY182" s="102">
        <f>SUMIFS(Datos!$M:$M,Datos!$F:$F,$A182,Datos!$A:$A,$AN$1,Datos!$C:$C,AQ$1)</f>
        <v>0</v>
      </c>
      <c r="AZ182" s="102">
        <f>SUMIFS(Datos!$M:$M,Datos!$F:$F,$A182,Datos!$A:$A,$AN$1,Datos!$C:$C,AR$1)</f>
        <v>0</v>
      </c>
      <c r="BA182" s="102"/>
      <c r="BB182" s="438">
        <f>SUMIFS(Datos!$R:$R,Datos!$F:$F,$A182,Datos!$A:$A,$AN$1,Datos!$C:$C,AO$1)</f>
        <v>0</v>
      </c>
      <c r="BC182" s="438">
        <f>SUMIFS(Datos!$R:$R,Datos!$F:$F,$A182,Datos!$A:$A,$AN$1,Datos!$C:$C,AP$1)</f>
        <v>0</v>
      </c>
      <c r="BD182" s="438">
        <f>SUMIFS(Datos!$R:$R,Datos!$F:$F,$A182,Datos!$A:$A,$AN$1,Datos!$C:$C,AQ$1)</f>
        <v>0</v>
      </c>
      <c r="BE182" s="438">
        <f>SUMIFS(Datos!$R:$R,Datos!$F:$F,$A182,Datos!$A:$A,$AN$1,Datos!$C:$C,AR$1)</f>
        <v>0</v>
      </c>
    </row>
    <row r="183" spans="1:57" x14ac:dyDescent="0.25">
      <c r="A183" s="36"/>
      <c r="B183" s="36"/>
      <c r="C183" s="36"/>
      <c r="D183" s="284"/>
      <c r="E183" s="36"/>
      <c r="F183" s="36"/>
      <c r="G183" s="408"/>
      <c r="H183" s="36"/>
      <c r="I183" s="36"/>
      <c r="J183" s="36"/>
      <c r="K183" s="36"/>
      <c r="M183" s="353">
        <f>SUMIFS(Datos!$S:$S,Datos!$F:$F,$A183,Datos!$V:$V,M$1,Datos!$A:$A,$Q$1)</f>
        <v>0</v>
      </c>
      <c r="N183" s="353">
        <f>SUMIFS(Datos!$S:$S,Datos!$F:$F,$A183,Datos!$V:$V,N$1,Datos!$A:$A,$Q$1)</f>
        <v>0</v>
      </c>
      <c r="O183" s="353">
        <f>SUMIFS(Datos!$S:$S,Datos!$F:$F,$A183,Datos!$V:$V,O$1,Datos!$A:$A,$Q$1)</f>
        <v>0</v>
      </c>
      <c r="P183" s="353">
        <f>SUMIFS(Datos!$S:$S,Datos!$F:$F,$A183,Datos!$V:$V,P$1,Datos!$A:$A,$Q$1)</f>
        <v>0</v>
      </c>
      <c r="Q183" s="353">
        <f>SUMIFS(Datos!$S:$S,Datos!$A:$A,Q$1,Datos!$F:$F,$A183)</f>
        <v>0</v>
      </c>
      <c r="R183" s="353">
        <f>SUMIFS(Datos!$S:$S,Datos!$F:$F,$A183,Datos!$C:$C,R$1,Datos!$A:$A,$Q$1)</f>
        <v>0</v>
      </c>
      <c r="S183" s="353">
        <f>SUMIFS(Datos!$S:$S,Datos!$F:$F,$A183,Datos!$C:$C,S$1,Datos!$A:$A,$Q$1)</f>
        <v>0</v>
      </c>
      <c r="T183" s="353">
        <f>SUMIFS(Datos!$S:$S,Datos!$F:$F,$A183,Datos!$C:$C,T$1,Datos!$A:$A,$Q$1)</f>
        <v>0</v>
      </c>
      <c r="U183" s="353">
        <f>SUMIFS(Datos!$S:$S,Datos!$F:$F,$A183,Datos!$C:$C,U$1,Datos!$A:$A,$Q$1)</f>
        <v>0</v>
      </c>
      <c r="V183" s="352"/>
      <c r="W183" s="353">
        <f>SUMIFS(Datos!M:M,Datos!A:A,Q$1,Datos!F:F,A183)</f>
        <v>0</v>
      </c>
      <c r="X183" s="444">
        <f>SUMIFS(Datos!R:R,Datos!A:A,Q$1,Datos!F:F,A183)</f>
        <v>0</v>
      </c>
      <c r="Y183" s="442"/>
      <c r="Z183" s="353">
        <f>SUMIFS(Datos!$M:$M,Datos!$F:$F,$A183,Datos!$A:$A,$Q$1,Datos!$C:$C,R$1)</f>
        <v>0</v>
      </c>
      <c r="AA183" s="353">
        <f>SUMIFS(Datos!$M:$M,Datos!$F:$F,$A183,Datos!$A:$A,$Q$1,Datos!$C:$C,S$1)</f>
        <v>0</v>
      </c>
      <c r="AB183" s="353">
        <f>SUMIFS(Datos!$M:$M,Datos!$F:$F,$A183,Datos!$A:$A,$Q$1,Datos!$C:$C,T$1)</f>
        <v>0</v>
      </c>
      <c r="AC183" s="353">
        <f>SUMIFS(Datos!$M:$M,Datos!$F:$F,$A183,Datos!$A:$A,$Q$1,Datos!$C:$C,U$1)</f>
        <v>0</v>
      </c>
      <c r="AD183" s="353"/>
      <c r="AE183" s="444">
        <f>SUMIFS(Datos!$R:$R,Datos!$F:$F,$A183,Datos!$A:$A,$Q$1,Datos!$C:$C,R$1)</f>
        <v>0</v>
      </c>
      <c r="AF183" s="444">
        <f>SUMIFS(Datos!$R:$R,Datos!$F:$F,$A183,Datos!$A:$A,$Q$1,Datos!$C:$C,S$1)</f>
        <v>0</v>
      </c>
      <c r="AG183" s="444">
        <f>SUMIFS(Datos!$R:$R,Datos!$F:$F,$A183,Datos!$A:$A,$Q$1,Datos!$C:$C,T$1)</f>
        <v>0</v>
      </c>
      <c r="AH183" s="444">
        <f>SUMIFS(Datos!$R:$R,Datos!$F:$F,$A183,Datos!$A:$A,$Q$1,Datos!$C:$C,U$1)</f>
        <v>0</v>
      </c>
      <c r="AI183" s="351"/>
      <c r="AJ183" s="102">
        <f>SUMIFS(Datos!$S:$S,Datos!$F:$F,$A183,Datos!$V:$V,AJ$1,Datos!$A:$A,$AN$1)</f>
        <v>0</v>
      </c>
      <c r="AK183" s="102">
        <f>SUMIFS(Datos!$S:$S,Datos!$F:$F,$A183,Datos!$V:$V,AK$1,Datos!$A:$A,$AN$1)</f>
        <v>0</v>
      </c>
      <c r="AL183" s="102">
        <f>SUMIFS(Datos!$S:$S,Datos!$F:$F,$A183,Datos!$V:$V,AL$1,Datos!$A:$A,$AN$1)</f>
        <v>0</v>
      </c>
      <c r="AM183" s="102">
        <f>SUMIFS(Datos!$S:$S,Datos!$F:$F,$A183,Datos!$V:$V,AM$1,Datos!$A:$A,$AN$1)</f>
        <v>0</v>
      </c>
      <c r="AN183" s="102">
        <f>SUMIFS(Datos!$S:$S,Datos!$A:$A,AN$1,Datos!$F:$F,$A183)</f>
        <v>0</v>
      </c>
      <c r="AO183" s="102">
        <f>SUMIFS(Datos!$S:$S,Datos!$F:$F,$A183,Datos!$C:$C,AO$1,Datos!$A:$A,$AN$1)</f>
        <v>0</v>
      </c>
      <c r="AP183" s="102">
        <f>SUMIFS(Datos!$S:$S,Datos!$F:$F,$A183,Datos!$C:$C,AP$1,Datos!$A:$A,$AN$1)</f>
        <v>0</v>
      </c>
      <c r="AQ183" s="102">
        <f>SUMIFS(Datos!$S:$S,Datos!$F:$F,$A183,Datos!$C:$C,AQ$1,Datos!$A:$A,$AN$1)</f>
        <v>0</v>
      </c>
      <c r="AR183" s="102">
        <f>SUMIFS(Datos!$S:$S,Datos!$F:$F,$A183,Datos!$C:$C,AR$1,Datos!$A:$A,$AN$1)</f>
        <v>0</v>
      </c>
      <c r="AT183" s="102">
        <f>SUMIFS(Datos!$M:$M,Datos!$A:$A,AN$1,Datos!$F:$F,$A183)</f>
        <v>0</v>
      </c>
      <c r="AU183" s="102">
        <f>SUMIFS(Datos!$R:$R,Datos!$A:$A,AN$1,Datos!$F:$F,$A183)</f>
        <v>0</v>
      </c>
      <c r="AW183" s="102">
        <f>SUMIFS(Datos!$M:$M,Datos!$F:$F,$A183,Datos!$A:$A,$AN$1,Datos!$C:$C,AO$1)</f>
        <v>0</v>
      </c>
      <c r="AX183" s="102">
        <f>SUMIFS(Datos!$M:$M,Datos!$F:$F,$A183,Datos!$A:$A,$AN$1,Datos!$C:$C,AP$1)</f>
        <v>0</v>
      </c>
      <c r="AY183" s="102">
        <f>SUMIFS(Datos!$M:$M,Datos!$F:$F,$A183,Datos!$A:$A,$AN$1,Datos!$C:$C,AQ$1)</f>
        <v>0</v>
      </c>
      <c r="AZ183" s="102">
        <f>SUMIFS(Datos!$M:$M,Datos!$F:$F,$A183,Datos!$A:$A,$AN$1,Datos!$C:$C,AR$1)</f>
        <v>0</v>
      </c>
      <c r="BA183" s="102"/>
      <c r="BB183" s="438">
        <f>SUMIFS(Datos!$R:$R,Datos!$F:$F,$A183,Datos!$A:$A,$AN$1,Datos!$C:$C,AO$1)</f>
        <v>0</v>
      </c>
      <c r="BC183" s="438">
        <f>SUMIFS(Datos!$R:$R,Datos!$F:$F,$A183,Datos!$A:$A,$AN$1,Datos!$C:$C,AP$1)</f>
        <v>0</v>
      </c>
      <c r="BD183" s="438">
        <f>SUMIFS(Datos!$R:$R,Datos!$F:$F,$A183,Datos!$A:$A,$AN$1,Datos!$C:$C,AQ$1)</f>
        <v>0</v>
      </c>
      <c r="BE183" s="438">
        <f>SUMIFS(Datos!$R:$R,Datos!$F:$F,$A183,Datos!$A:$A,$AN$1,Datos!$C:$C,AR$1)</f>
        <v>0</v>
      </c>
    </row>
    <row r="184" spans="1:57" x14ac:dyDescent="0.25">
      <c r="A184" s="36"/>
      <c r="B184" s="36"/>
      <c r="C184" s="36"/>
      <c r="D184" s="284"/>
      <c r="E184" s="36"/>
      <c r="F184" s="36"/>
      <c r="G184" s="408"/>
      <c r="H184" s="36"/>
      <c r="I184" s="36"/>
      <c r="J184" s="36"/>
      <c r="K184" s="36"/>
      <c r="M184" s="353">
        <f>SUMIFS(Datos!$S:$S,Datos!$F:$F,$A184,Datos!$V:$V,M$1,Datos!$A:$A,$Q$1)</f>
        <v>0</v>
      </c>
      <c r="N184" s="353">
        <f>SUMIFS(Datos!$S:$S,Datos!$F:$F,$A184,Datos!$V:$V,N$1,Datos!$A:$A,$Q$1)</f>
        <v>0</v>
      </c>
      <c r="O184" s="353">
        <f>SUMIFS(Datos!$S:$S,Datos!$F:$F,$A184,Datos!$V:$V,O$1,Datos!$A:$A,$Q$1)</f>
        <v>0</v>
      </c>
      <c r="P184" s="353">
        <f>SUMIFS(Datos!$S:$S,Datos!$F:$F,$A184,Datos!$V:$V,P$1,Datos!$A:$A,$Q$1)</f>
        <v>0</v>
      </c>
      <c r="Q184" s="353">
        <f>SUMIFS(Datos!$S:$S,Datos!$A:$A,Q$1,Datos!$F:$F,$A184)</f>
        <v>0</v>
      </c>
      <c r="R184" s="353">
        <f>SUMIFS(Datos!$S:$S,Datos!$F:$F,$A184,Datos!$C:$C,R$1,Datos!$A:$A,$Q$1)</f>
        <v>0</v>
      </c>
      <c r="S184" s="353">
        <f>SUMIFS(Datos!$S:$S,Datos!$F:$F,$A184,Datos!$C:$C,S$1,Datos!$A:$A,$Q$1)</f>
        <v>0</v>
      </c>
      <c r="T184" s="353">
        <f>SUMIFS(Datos!$S:$S,Datos!$F:$F,$A184,Datos!$C:$C,T$1,Datos!$A:$A,$Q$1)</f>
        <v>0</v>
      </c>
      <c r="U184" s="353">
        <f>SUMIFS(Datos!$S:$S,Datos!$F:$F,$A184,Datos!$C:$C,U$1,Datos!$A:$A,$Q$1)</f>
        <v>0</v>
      </c>
      <c r="V184" s="352"/>
      <c r="W184" s="353">
        <f>SUMIFS(Datos!M:M,Datos!A:A,Q$1,Datos!F:F,A184)</f>
        <v>0</v>
      </c>
      <c r="X184" s="444">
        <f>SUMIFS(Datos!R:R,Datos!A:A,Q$1,Datos!F:F,A184)</f>
        <v>0</v>
      </c>
      <c r="Y184" s="442"/>
      <c r="Z184" s="353">
        <f>SUMIFS(Datos!$M:$M,Datos!$F:$F,$A184,Datos!$A:$A,$Q$1,Datos!$C:$C,R$1)</f>
        <v>0</v>
      </c>
      <c r="AA184" s="353">
        <f>SUMIFS(Datos!$M:$M,Datos!$F:$F,$A184,Datos!$A:$A,$Q$1,Datos!$C:$C,S$1)</f>
        <v>0</v>
      </c>
      <c r="AB184" s="353">
        <f>SUMIFS(Datos!$M:$M,Datos!$F:$F,$A184,Datos!$A:$A,$Q$1,Datos!$C:$C,T$1)</f>
        <v>0</v>
      </c>
      <c r="AC184" s="353">
        <f>SUMIFS(Datos!$M:$M,Datos!$F:$F,$A184,Datos!$A:$A,$Q$1,Datos!$C:$C,U$1)</f>
        <v>0</v>
      </c>
      <c r="AD184" s="353"/>
      <c r="AE184" s="444">
        <f>SUMIFS(Datos!$R:$R,Datos!$F:$F,$A184,Datos!$A:$A,$Q$1,Datos!$C:$C,R$1)</f>
        <v>0</v>
      </c>
      <c r="AF184" s="444">
        <f>SUMIFS(Datos!$R:$R,Datos!$F:$F,$A184,Datos!$A:$A,$Q$1,Datos!$C:$C,S$1)</f>
        <v>0</v>
      </c>
      <c r="AG184" s="444">
        <f>SUMIFS(Datos!$R:$R,Datos!$F:$F,$A184,Datos!$A:$A,$Q$1,Datos!$C:$C,T$1)</f>
        <v>0</v>
      </c>
      <c r="AH184" s="444">
        <f>SUMIFS(Datos!$R:$R,Datos!$F:$F,$A184,Datos!$A:$A,$Q$1,Datos!$C:$C,U$1)</f>
        <v>0</v>
      </c>
      <c r="AI184" s="351"/>
      <c r="AJ184" s="102">
        <f>SUMIFS(Datos!$S:$S,Datos!$F:$F,$A184,Datos!$V:$V,AJ$1,Datos!$A:$A,$AN$1)</f>
        <v>0</v>
      </c>
      <c r="AK184" s="102">
        <f>SUMIFS(Datos!$S:$S,Datos!$F:$F,$A184,Datos!$V:$V,AK$1,Datos!$A:$A,$AN$1)</f>
        <v>0</v>
      </c>
      <c r="AL184" s="102">
        <f>SUMIFS(Datos!$S:$S,Datos!$F:$F,$A184,Datos!$V:$V,AL$1,Datos!$A:$A,$AN$1)</f>
        <v>0</v>
      </c>
      <c r="AM184" s="102">
        <f>SUMIFS(Datos!$S:$S,Datos!$F:$F,$A184,Datos!$V:$V,AM$1,Datos!$A:$A,$AN$1)</f>
        <v>0</v>
      </c>
      <c r="AN184" s="102">
        <f>SUMIFS(Datos!$S:$S,Datos!$A:$A,AN$1,Datos!$F:$F,$A184)</f>
        <v>0</v>
      </c>
      <c r="AO184" s="102">
        <f>SUMIFS(Datos!$S:$S,Datos!$F:$F,$A184,Datos!$C:$C,AO$1,Datos!$A:$A,$AN$1)</f>
        <v>0</v>
      </c>
      <c r="AP184" s="102">
        <f>SUMIFS(Datos!$S:$S,Datos!$F:$F,$A184,Datos!$C:$C,AP$1,Datos!$A:$A,$AN$1)</f>
        <v>0</v>
      </c>
      <c r="AQ184" s="102">
        <f>SUMIFS(Datos!$S:$S,Datos!$F:$F,$A184,Datos!$C:$C,AQ$1,Datos!$A:$A,$AN$1)</f>
        <v>0</v>
      </c>
      <c r="AR184" s="102">
        <f>SUMIFS(Datos!$S:$S,Datos!$F:$F,$A184,Datos!$C:$C,AR$1,Datos!$A:$A,$AN$1)</f>
        <v>0</v>
      </c>
      <c r="AT184" s="102">
        <f>SUMIFS(Datos!$M:$M,Datos!$A:$A,AN$1,Datos!$F:$F,$A184)</f>
        <v>0</v>
      </c>
      <c r="AU184" s="102">
        <f>SUMIFS(Datos!$R:$R,Datos!$A:$A,AN$1,Datos!$F:$F,$A184)</f>
        <v>0</v>
      </c>
      <c r="AW184" s="102">
        <f>SUMIFS(Datos!$M:$M,Datos!$F:$F,$A184,Datos!$A:$A,$AN$1,Datos!$C:$C,AO$1)</f>
        <v>0</v>
      </c>
      <c r="AX184" s="102">
        <f>SUMIFS(Datos!$M:$M,Datos!$F:$F,$A184,Datos!$A:$A,$AN$1,Datos!$C:$C,AP$1)</f>
        <v>0</v>
      </c>
      <c r="AY184" s="102">
        <f>SUMIFS(Datos!$M:$M,Datos!$F:$F,$A184,Datos!$A:$A,$AN$1,Datos!$C:$C,AQ$1)</f>
        <v>0</v>
      </c>
      <c r="AZ184" s="102">
        <f>SUMIFS(Datos!$M:$M,Datos!$F:$F,$A184,Datos!$A:$A,$AN$1,Datos!$C:$C,AR$1)</f>
        <v>0</v>
      </c>
      <c r="BA184" s="102"/>
      <c r="BB184" s="438">
        <f>SUMIFS(Datos!$R:$R,Datos!$F:$F,$A184,Datos!$A:$A,$AN$1,Datos!$C:$C,AO$1)</f>
        <v>0</v>
      </c>
      <c r="BC184" s="438">
        <f>SUMIFS(Datos!$R:$R,Datos!$F:$F,$A184,Datos!$A:$A,$AN$1,Datos!$C:$C,AP$1)</f>
        <v>0</v>
      </c>
      <c r="BD184" s="438">
        <f>SUMIFS(Datos!$R:$R,Datos!$F:$F,$A184,Datos!$A:$A,$AN$1,Datos!$C:$C,AQ$1)</f>
        <v>0</v>
      </c>
      <c r="BE184" s="438">
        <f>SUMIFS(Datos!$R:$R,Datos!$F:$F,$A184,Datos!$A:$A,$AN$1,Datos!$C:$C,AR$1)</f>
        <v>0</v>
      </c>
    </row>
    <row r="185" spans="1:57" x14ac:dyDescent="0.25">
      <c r="A185" s="36"/>
      <c r="B185" s="36"/>
      <c r="C185" s="36"/>
      <c r="D185" s="284"/>
      <c r="E185" s="36"/>
      <c r="F185" s="36"/>
      <c r="G185" s="408"/>
      <c r="H185" s="36"/>
      <c r="I185" s="36"/>
      <c r="J185" s="36"/>
      <c r="K185" s="36"/>
      <c r="M185" s="353">
        <f>SUMIFS(Datos!$S:$S,Datos!$F:$F,$A185,Datos!$V:$V,M$1,Datos!$A:$A,$Q$1)</f>
        <v>0</v>
      </c>
      <c r="N185" s="353">
        <f>SUMIFS(Datos!$S:$S,Datos!$F:$F,$A185,Datos!$V:$V,N$1,Datos!$A:$A,$Q$1)</f>
        <v>0</v>
      </c>
      <c r="O185" s="353">
        <f>SUMIFS(Datos!$S:$S,Datos!$F:$F,$A185,Datos!$V:$V,O$1,Datos!$A:$A,$Q$1)</f>
        <v>0</v>
      </c>
      <c r="P185" s="353">
        <f>SUMIFS(Datos!$S:$S,Datos!$F:$F,$A185,Datos!$V:$V,P$1,Datos!$A:$A,$Q$1)</f>
        <v>0</v>
      </c>
      <c r="Q185" s="353">
        <f>SUMIFS(Datos!$S:$S,Datos!$A:$A,Q$1,Datos!$F:$F,$A185)</f>
        <v>0</v>
      </c>
      <c r="R185" s="353">
        <f>SUMIFS(Datos!$S:$S,Datos!$F:$F,$A185,Datos!$C:$C,R$1,Datos!$A:$A,$Q$1)</f>
        <v>0</v>
      </c>
      <c r="S185" s="353">
        <f>SUMIFS(Datos!$S:$S,Datos!$F:$F,$A185,Datos!$C:$C,S$1,Datos!$A:$A,$Q$1)</f>
        <v>0</v>
      </c>
      <c r="T185" s="353">
        <f>SUMIFS(Datos!$S:$S,Datos!$F:$F,$A185,Datos!$C:$C,T$1,Datos!$A:$A,$Q$1)</f>
        <v>0</v>
      </c>
      <c r="U185" s="353">
        <f>SUMIFS(Datos!$S:$S,Datos!$F:$F,$A185,Datos!$C:$C,U$1,Datos!$A:$A,$Q$1)</f>
        <v>0</v>
      </c>
      <c r="V185" s="352"/>
      <c r="W185" s="353">
        <f>SUMIFS(Datos!M:M,Datos!A:A,Q$1,Datos!F:F,A185)</f>
        <v>0</v>
      </c>
      <c r="X185" s="444">
        <f>SUMIFS(Datos!R:R,Datos!A:A,Q$1,Datos!F:F,A185)</f>
        <v>0</v>
      </c>
      <c r="Y185" s="442"/>
      <c r="Z185" s="353">
        <f>SUMIFS(Datos!$M:$M,Datos!$F:$F,$A185,Datos!$A:$A,$Q$1,Datos!$C:$C,R$1)</f>
        <v>0</v>
      </c>
      <c r="AA185" s="353">
        <f>SUMIFS(Datos!$M:$M,Datos!$F:$F,$A185,Datos!$A:$A,$Q$1,Datos!$C:$C,S$1)</f>
        <v>0</v>
      </c>
      <c r="AB185" s="353">
        <f>SUMIFS(Datos!$M:$M,Datos!$F:$F,$A185,Datos!$A:$A,$Q$1,Datos!$C:$C,T$1)</f>
        <v>0</v>
      </c>
      <c r="AC185" s="353">
        <f>SUMIFS(Datos!$M:$M,Datos!$F:$F,$A185,Datos!$A:$A,$Q$1,Datos!$C:$C,U$1)</f>
        <v>0</v>
      </c>
      <c r="AD185" s="353"/>
      <c r="AE185" s="444">
        <f>SUMIFS(Datos!$R:$R,Datos!$F:$F,$A185,Datos!$A:$A,$Q$1,Datos!$C:$C,R$1)</f>
        <v>0</v>
      </c>
      <c r="AF185" s="444">
        <f>SUMIFS(Datos!$R:$R,Datos!$F:$F,$A185,Datos!$A:$A,$Q$1,Datos!$C:$C,S$1)</f>
        <v>0</v>
      </c>
      <c r="AG185" s="444">
        <f>SUMIFS(Datos!$R:$R,Datos!$F:$F,$A185,Datos!$A:$A,$Q$1,Datos!$C:$C,T$1)</f>
        <v>0</v>
      </c>
      <c r="AH185" s="444">
        <f>SUMIFS(Datos!$R:$R,Datos!$F:$F,$A185,Datos!$A:$A,$Q$1,Datos!$C:$C,U$1)</f>
        <v>0</v>
      </c>
      <c r="AI185" s="351"/>
      <c r="AJ185" s="102">
        <f>SUMIFS(Datos!$S:$S,Datos!$F:$F,$A185,Datos!$V:$V,AJ$1,Datos!$A:$A,$AN$1)</f>
        <v>0</v>
      </c>
      <c r="AK185" s="102">
        <f>SUMIFS(Datos!$S:$S,Datos!$F:$F,$A185,Datos!$V:$V,AK$1,Datos!$A:$A,$AN$1)</f>
        <v>0</v>
      </c>
      <c r="AL185" s="102">
        <f>SUMIFS(Datos!$S:$S,Datos!$F:$F,$A185,Datos!$V:$V,AL$1,Datos!$A:$A,$AN$1)</f>
        <v>0</v>
      </c>
      <c r="AM185" s="102">
        <f>SUMIFS(Datos!$S:$S,Datos!$F:$F,$A185,Datos!$V:$V,AM$1,Datos!$A:$A,$AN$1)</f>
        <v>0</v>
      </c>
      <c r="AN185" s="102">
        <f>SUMIFS(Datos!$S:$S,Datos!$A:$A,AN$1,Datos!$F:$F,$A185)</f>
        <v>0</v>
      </c>
      <c r="AO185" s="102">
        <f>SUMIFS(Datos!$S:$S,Datos!$F:$F,$A185,Datos!$C:$C,AO$1,Datos!$A:$A,$AN$1)</f>
        <v>0</v>
      </c>
      <c r="AP185" s="102">
        <f>SUMIFS(Datos!$S:$S,Datos!$F:$F,$A185,Datos!$C:$C,AP$1,Datos!$A:$A,$AN$1)</f>
        <v>0</v>
      </c>
      <c r="AQ185" s="102">
        <f>SUMIFS(Datos!$S:$S,Datos!$F:$F,$A185,Datos!$C:$C,AQ$1,Datos!$A:$A,$AN$1)</f>
        <v>0</v>
      </c>
      <c r="AR185" s="102">
        <f>SUMIFS(Datos!$S:$S,Datos!$F:$F,$A185,Datos!$C:$C,AR$1,Datos!$A:$A,$AN$1)</f>
        <v>0</v>
      </c>
      <c r="AT185" s="102">
        <f>SUMIFS(Datos!$M:$M,Datos!$A:$A,AN$1,Datos!$F:$F,$A185)</f>
        <v>0</v>
      </c>
      <c r="AU185" s="102">
        <f>SUMIFS(Datos!$R:$R,Datos!$A:$A,AN$1,Datos!$F:$F,$A185)</f>
        <v>0</v>
      </c>
      <c r="AW185" s="102">
        <f>SUMIFS(Datos!$M:$M,Datos!$F:$F,$A185,Datos!$A:$A,$AN$1,Datos!$C:$C,AO$1)</f>
        <v>0</v>
      </c>
      <c r="AX185" s="102">
        <f>SUMIFS(Datos!$M:$M,Datos!$F:$F,$A185,Datos!$A:$A,$AN$1,Datos!$C:$C,AP$1)</f>
        <v>0</v>
      </c>
      <c r="AY185" s="102">
        <f>SUMIFS(Datos!$M:$M,Datos!$F:$F,$A185,Datos!$A:$A,$AN$1,Datos!$C:$C,AQ$1)</f>
        <v>0</v>
      </c>
      <c r="AZ185" s="102">
        <f>SUMIFS(Datos!$M:$M,Datos!$F:$F,$A185,Datos!$A:$A,$AN$1,Datos!$C:$C,AR$1)</f>
        <v>0</v>
      </c>
      <c r="BA185" s="102"/>
      <c r="BB185" s="438">
        <f>SUMIFS(Datos!$R:$R,Datos!$F:$F,$A185,Datos!$A:$A,$AN$1,Datos!$C:$C,AO$1)</f>
        <v>0</v>
      </c>
      <c r="BC185" s="438">
        <f>SUMIFS(Datos!$R:$R,Datos!$F:$F,$A185,Datos!$A:$A,$AN$1,Datos!$C:$C,AP$1)</f>
        <v>0</v>
      </c>
      <c r="BD185" s="438">
        <f>SUMIFS(Datos!$R:$R,Datos!$F:$F,$A185,Datos!$A:$A,$AN$1,Datos!$C:$C,AQ$1)</f>
        <v>0</v>
      </c>
      <c r="BE185" s="438">
        <f>SUMIFS(Datos!$R:$R,Datos!$F:$F,$A185,Datos!$A:$A,$AN$1,Datos!$C:$C,AR$1)</f>
        <v>0</v>
      </c>
    </row>
    <row r="186" spans="1:57" x14ac:dyDescent="0.25">
      <c r="A186" s="36"/>
      <c r="B186" s="36"/>
      <c r="C186" s="36"/>
      <c r="D186" s="284"/>
      <c r="E186" s="36"/>
      <c r="F186" s="36"/>
      <c r="G186" s="408"/>
      <c r="H186" s="36"/>
      <c r="I186" s="36"/>
      <c r="J186" s="36"/>
      <c r="K186" s="36"/>
      <c r="M186" s="353">
        <f>SUMIFS(Datos!$S:$S,Datos!$F:$F,$A186,Datos!$V:$V,M$1,Datos!$A:$A,$Q$1)</f>
        <v>0</v>
      </c>
      <c r="N186" s="353">
        <f>SUMIFS(Datos!$S:$S,Datos!$F:$F,$A186,Datos!$V:$V,N$1,Datos!$A:$A,$Q$1)</f>
        <v>0</v>
      </c>
      <c r="O186" s="353">
        <f>SUMIFS(Datos!$S:$S,Datos!$F:$F,$A186,Datos!$V:$V,O$1,Datos!$A:$A,$Q$1)</f>
        <v>0</v>
      </c>
      <c r="P186" s="353">
        <f>SUMIFS(Datos!$S:$S,Datos!$F:$F,$A186,Datos!$V:$V,P$1,Datos!$A:$A,$Q$1)</f>
        <v>0</v>
      </c>
      <c r="Q186" s="353">
        <f>SUMIFS(Datos!$S:$S,Datos!$A:$A,Q$1,Datos!$F:$F,$A186)</f>
        <v>0</v>
      </c>
      <c r="R186" s="353">
        <f>SUMIFS(Datos!$S:$S,Datos!$F:$F,$A186,Datos!$C:$C,R$1,Datos!$A:$A,$Q$1)</f>
        <v>0</v>
      </c>
      <c r="S186" s="353">
        <f>SUMIFS(Datos!$S:$S,Datos!$F:$F,$A186,Datos!$C:$C,S$1,Datos!$A:$A,$Q$1)</f>
        <v>0</v>
      </c>
      <c r="T186" s="353">
        <f>SUMIFS(Datos!$S:$S,Datos!$F:$F,$A186,Datos!$C:$C,T$1,Datos!$A:$A,$Q$1)</f>
        <v>0</v>
      </c>
      <c r="U186" s="353">
        <f>SUMIFS(Datos!$S:$S,Datos!$F:$F,$A186,Datos!$C:$C,U$1,Datos!$A:$A,$Q$1)</f>
        <v>0</v>
      </c>
      <c r="V186" s="352"/>
      <c r="W186" s="353">
        <f>SUMIFS(Datos!M:M,Datos!A:A,Q$1,Datos!F:F,A186)</f>
        <v>0</v>
      </c>
      <c r="X186" s="444">
        <f>SUMIFS(Datos!R:R,Datos!A:A,Q$1,Datos!F:F,A186)</f>
        <v>0</v>
      </c>
      <c r="Y186" s="442"/>
      <c r="Z186" s="353">
        <f>SUMIFS(Datos!$M:$M,Datos!$F:$F,$A186,Datos!$A:$A,$Q$1,Datos!$C:$C,R$1)</f>
        <v>0</v>
      </c>
      <c r="AA186" s="353">
        <f>SUMIFS(Datos!$M:$M,Datos!$F:$F,$A186,Datos!$A:$A,$Q$1,Datos!$C:$C,S$1)</f>
        <v>0</v>
      </c>
      <c r="AB186" s="353">
        <f>SUMIFS(Datos!$M:$M,Datos!$F:$F,$A186,Datos!$A:$A,$Q$1,Datos!$C:$C,T$1)</f>
        <v>0</v>
      </c>
      <c r="AC186" s="353">
        <f>SUMIFS(Datos!$M:$M,Datos!$F:$F,$A186,Datos!$A:$A,$Q$1,Datos!$C:$C,U$1)</f>
        <v>0</v>
      </c>
      <c r="AD186" s="353"/>
      <c r="AE186" s="444">
        <f>SUMIFS(Datos!$R:$R,Datos!$F:$F,$A186,Datos!$A:$A,$Q$1,Datos!$C:$C,R$1)</f>
        <v>0</v>
      </c>
      <c r="AF186" s="444">
        <f>SUMIFS(Datos!$R:$R,Datos!$F:$F,$A186,Datos!$A:$A,$Q$1,Datos!$C:$C,S$1)</f>
        <v>0</v>
      </c>
      <c r="AG186" s="444">
        <f>SUMIFS(Datos!$R:$R,Datos!$F:$F,$A186,Datos!$A:$A,$Q$1,Datos!$C:$C,T$1)</f>
        <v>0</v>
      </c>
      <c r="AH186" s="444">
        <f>SUMIFS(Datos!$R:$R,Datos!$F:$F,$A186,Datos!$A:$A,$Q$1,Datos!$C:$C,U$1)</f>
        <v>0</v>
      </c>
      <c r="AI186" s="351"/>
      <c r="AJ186" s="102">
        <f>SUMIFS(Datos!$S:$S,Datos!$F:$F,$A186,Datos!$V:$V,AJ$1,Datos!$A:$A,$AN$1)</f>
        <v>0</v>
      </c>
      <c r="AK186" s="102">
        <f>SUMIFS(Datos!$S:$S,Datos!$F:$F,$A186,Datos!$V:$V,AK$1,Datos!$A:$A,$AN$1)</f>
        <v>0</v>
      </c>
      <c r="AL186" s="102">
        <f>SUMIFS(Datos!$S:$S,Datos!$F:$F,$A186,Datos!$V:$V,AL$1,Datos!$A:$A,$AN$1)</f>
        <v>0</v>
      </c>
      <c r="AM186" s="102">
        <f>SUMIFS(Datos!$S:$S,Datos!$F:$F,$A186,Datos!$V:$V,AM$1,Datos!$A:$A,$AN$1)</f>
        <v>0</v>
      </c>
      <c r="AN186" s="102">
        <f>SUMIFS(Datos!$S:$S,Datos!$A:$A,AN$1,Datos!$F:$F,$A186)</f>
        <v>0</v>
      </c>
      <c r="AO186" s="102">
        <f>SUMIFS(Datos!$S:$S,Datos!$F:$F,$A186,Datos!$C:$C,AO$1,Datos!$A:$A,$AN$1)</f>
        <v>0</v>
      </c>
      <c r="AP186" s="102">
        <f>SUMIFS(Datos!$S:$S,Datos!$F:$F,$A186,Datos!$C:$C,AP$1,Datos!$A:$A,$AN$1)</f>
        <v>0</v>
      </c>
      <c r="AQ186" s="102">
        <f>SUMIFS(Datos!$S:$S,Datos!$F:$F,$A186,Datos!$C:$C,AQ$1,Datos!$A:$A,$AN$1)</f>
        <v>0</v>
      </c>
      <c r="AR186" s="102">
        <f>SUMIFS(Datos!$S:$S,Datos!$F:$F,$A186,Datos!$C:$C,AR$1,Datos!$A:$A,$AN$1)</f>
        <v>0</v>
      </c>
      <c r="AT186" s="102">
        <f>SUMIFS(Datos!$M:$M,Datos!$A:$A,AN$1,Datos!$F:$F,$A186)</f>
        <v>0</v>
      </c>
      <c r="AU186" s="102">
        <f>SUMIFS(Datos!$R:$R,Datos!$A:$A,AN$1,Datos!$F:$F,$A186)</f>
        <v>0</v>
      </c>
      <c r="AW186" s="102">
        <f>SUMIFS(Datos!$M:$M,Datos!$F:$F,$A186,Datos!$A:$A,$AN$1,Datos!$C:$C,AO$1)</f>
        <v>0</v>
      </c>
      <c r="AX186" s="102">
        <f>SUMIFS(Datos!$M:$M,Datos!$F:$F,$A186,Datos!$A:$A,$AN$1,Datos!$C:$C,AP$1)</f>
        <v>0</v>
      </c>
      <c r="AY186" s="102">
        <f>SUMIFS(Datos!$M:$M,Datos!$F:$F,$A186,Datos!$A:$A,$AN$1,Datos!$C:$C,AQ$1)</f>
        <v>0</v>
      </c>
      <c r="AZ186" s="102">
        <f>SUMIFS(Datos!$M:$M,Datos!$F:$F,$A186,Datos!$A:$A,$AN$1,Datos!$C:$C,AR$1)</f>
        <v>0</v>
      </c>
      <c r="BA186" s="102"/>
      <c r="BB186" s="438">
        <f>SUMIFS(Datos!$R:$R,Datos!$F:$F,$A186,Datos!$A:$A,$AN$1,Datos!$C:$C,AO$1)</f>
        <v>0</v>
      </c>
      <c r="BC186" s="438">
        <f>SUMIFS(Datos!$R:$R,Datos!$F:$F,$A186,Datos!$A:$A,$AN$1,Datos!$C:$C,AP$1)</f>
        <v>0</v>
      </c>
      <c r="BD186" s="438">
        <f>SUMIFS(Datos!$R:$R,Datos!$F:$F,$A186,Datos!$A:$A,$AN$1,Datos!$C:$C,AQ$1)</f>
        <v>0</v>
      </c>
      <c r="BE186" s="438">
        <f>SUMIFS(Datos!$R:$R,Datos!$F:$F,$A186,Datos!$A:$A,$AN$1,Datos!$C:$C,AR$1)</f>
        <v>0</v>
      </c>
    </row>
    <row r="187" spans="1:57" x14ac:dyDescent="0.25">
      <c r="A187" s="36"/>
      <c r="B187" s="36"/>
      <c r="C187" s="36"/>
      <c r="D187" s="284"/>
      <c r="E187" s="36"/>
      <c r="F187" s="36"/>
      <c r="G187" s="408"/>
      <c r="H187" s="36"/>
      <c r="I187" s="36"/>
      <c r="J187" s="36"/>
      <c r="K187" s="36"/>
      <c r="M187" s="353">
        <f>SUMIFS(Datos!$S:$S,Datos!$F:$F,$A187,Datos!$V:$V,M$1,Datos!$A:$A,$Q$1)</f>
        <v>0</v>
      </c>
      <c r="N187" s="353">
        <f>SUMIFS(Datos!$S:$S,Datos!$F:$F,$A187,Datos!$V:$V,N$1,Datos!$A:$A,$Q$1)</f>
        <v>0</v>
      </c>
      <c r="O187" s="353">
        <f>SUMIFS(Datos!$S:$S,Datos!$F:$F,$A187,Datos!$V:$V,O$1,Datos!$A:$A,$Q$1)</f>
        <v>0</v>
      </c>
      <c r="P187" s="353">
        <f>SUMIFS(Datos!$S:$S,Datos!$F:$F,$A187,Datos!$V:$V,P$1,Datos!$A:$A,$Q$1)</f>
        <v>0</v>
      </c>
      <c r="Q187" s="353">
        <f>SUMIFS(Datos!$S:$S,Datos!$A:$A,Q$1,Datos!$F:$F,$A187)</f>
        <v>0</v>
      </c>
      <c r="R187" s="353">
        <f>SUMIFS(Datos!$S:$S,Datos!$F:$F,$A187,Datos!$C:$C,R$1,Datos!$A:$A,$Q$1)</f>
        <v>0</v>
      </c>
      <c r="S187" s="353">
        <f>SUMIFS(Datos!$S:$S,Datos!$F:$F,$A187,Datos!$C:$C,S$1,Datos!$A:$A,$Q$1)</f>
        <v>0</v>
      </c>
      <c r="T187" s="353">
        <f>SUMIFS(Datos!$S:$S,Datos!$F:$F,$A187,Datos!$C:$C,T$1,Datos!$A:$A,$Q$1)</f>
        <v>0</v>
      </c>
      <c r="U187" s="353">
        <f>SUMIFS(Datos!$S:$S,Datos!$F:$F,$A187,Datos!$C:$C,U$1,Datos!$A:$A,$Q$1)</f>
        <v>0</v>
      </c>
      <c r="V187" s="352"/>
      <c r="W187" s="353">
        <f>SUMIFS(Datos!M:M,Datos!A:A,Q$1,Datos!F:F,A187)</f>
        <v>0</v>
      </c>
      <c r="X187" s="444">
        <f>SUMIFS(Datos!R:R,Datos!A:A,Q$1,Datos!F:F,A187)</f>
        <v>0</v>
      </c>
      <c r="Y187" s="442"/>
      <c r="Z187" s="353">
        <f>SUMIFS(Datos!$M:$M,Datos!$F:$F,$A187,Datos!$A:$A,$Q$1,Datos!$C:$C,R$1)</f>
        <v>0</v>
      </c>
      <c r="AA187" s="353">
        <f>SUMIFS(Datos!$M:$M,Datos!$F:$F,$A187,Datos!$A:$A,$Q$1,Datos!$C:$C,S$1)</f>
        <v>0</v>
      </c>
      <c r="AB187" s="353">
        <f>SUMIFS(Datos!$M:$M,Datos!$F:$F,$A187,Datos!$A:$A,$Q$1,Datos!$C:$C,T$1)</f>
        <v>0</v>
      </c>
      <c r="AC187" s="353">
        <f>SUMIFS(Datos!$M:$M,Datos!$F:$F,$A187,Datos!$A:$A,$Q$1,Datos!$C:$C,U$1)</f>
        <v>0</v>
      </c>
      <c r="AD187" s="353"/>
      <c r="AE187" s="444">
        <f>SUMIFS(Datos!$R:$R,Datos!$F:$F,$A187,Datos!$A:$A,$Q$1,Datos!$C:$C,R$1)</f>
        <v>0</v>
      </c>
      <c r="AF187" s="444">
        <f>SUMIFS(Datos!$R:$R,Datos!$F:$F,$A187,Datos!$A:$A,$Q$1,Datos!$C:$C,S$1)</f>
        <v>0</v>
      </c>
      <c r="AG187" s="444">
        <f>SUMIFS(Datos!$R:$R,Datos!$F:$F,$A187,Datos!$A:$A,$Q$1,Datos!$C:$C,T$1)</f>
        <v>0</v>
      </c>
      <c r="AH187" s="444">
        <f>SUMIFS(Datos!$R:$R,Datos!$F:$F,$A187,Datos!$A:$A,$Q$1,Datos!$C:$C,U$1)</f>
        <v>0</v>
      </c>
      <c r="AI187" s="351"/>
      <c r="AJ187" s="102">
        <f>SUMIFS(Datos!$S:$S,Datos!$F:$F,$A187,Datos!$V:$V,AJ$1,Datos!$A:$A,$AN$1)</f>
        <v>0</v>
      </c>
      <c r="AK187" s="102">
        <f>SUMIFS(Datos!$S:$S,Datos!$F:$F,$A187,Datos!$V:$V,AK$1,Datos!$A:$A,$AN$1)</f>
        <v>0</v>
      </c>
      <c r="AL187" s="102">
        <f>SUMIFS(Datos!$S:$S,Datos!$F:$F,$A187,Datos!$V:$V,AL$1,Datos!$A:$A,$AN$1)</f>
        <v>0</v>
      </c>
      <c r="AM187" s="102">
        <f>SUMIFS(Datos!$S:$S,Datos!$F:$F,$A187,Datos!$V:$V,AM$1,Datos!$A:$A,$AN$1)</f>
        <v>0</v>
      </c>
      <c r="AN187" s="102">
        <f>SUMIFS(Datos!$S:$S,Datos!$A:$A,AN$1,Datos!$F:$F,$A187)</f>
        <v>0</v>
      </c>
      <c r="AO187" s="102">
        <f>SUMIFS(Datos!$S:$S,Datos!$F:$F,$A187,Datos!$C:$C,AO$1,Datos!$A:$A,$AN$1)</f>
        <v>0</v>
      </c>
      <c r="AP187" s="102">
        <f>SUMIFS(Datos!$S:$S,Datos!$F:$F,$A187,Datos!$C:$C,AP$1,Datos!$A:$A,$AN$1)</f>
        <v>0</v>
      </c>
      <c r="AQ187" s="102">
        <f>SUMIFS(Datos!$S:$S,Datos!$F:$F,$A187,Datos!$C:$C,AQ$1,Datos!$A:$A,$AN$1)</f>
        <v>0</v>
      </c>
      <c r="AR187" s="102">
        <f>SUMIFS(Datos!$S:$S,Datos!$F:$F,$A187,Datos!$C:$C,AR$1,Datos!$A:$A,$AN$1)</f>
        <v>0</v>
      </c>
      <c r="AT187" s="102">
        <f>SUMIFS(Datos!$M:$M,Datos!$A:$A,AN$1,Datos!$F:$F,$A187)</f>
        <v>0</v>
      </c>
      <c r="AU187" s="102">
        <f>SUMIFS(Datos!$R:$R,Datos!$A:$A,AN$1,Datos!$F:$F,$A187)</f>
        <v>0</v>
      </c>
      <c r="AW187" s="102">
        <f>SUMIFS(Datos!$M:$M,Datos!$F:$F,$A187,Datos!$A:$A,$AN$1,Datos!$C:$C,AO$1)</f>
        <v>0</v>
      </c>
      <c r="AX187" s="102">
        <f>SUMIFS(Datos!$M:$M,Datos!$F:$F,$A187,Datos!$A:$A,$AN$1,Datos!$C:$C,AP$1)</f>
        <v>0</v>
      </c>
      <c r="AY187" s="102">
        <f>SUMIFS(Datos!$M:$M,Datos!$F:$F,$A187,Datos!$A:$A,$AN$1,Datos!$C:$C,AQ$1)</f>
        <v>0</v>
      </c>
      <c r="AZ187" s="102">
        <f>SUMIFS(Datos!$M:$M,Datos!$F:$F,$A187,Datos!$A:$A,$AN$1,Datos!$C:$C,AR$1)</f>
        <v>0</v>
      </c>
      <c r="BA187" s="102"/>
      <c r="BB187" s="438">
        <f>SUMIFS(Datos!$R:$R,Datos!$F:$F,$A187,Datos!$A:$A,$AN$1,Datos!$C:$C,AO$1)</f>
        <v>0</v>
      </c>
      <c r="BC187" s="438">
        <f>SUMIFS(Datos!$R:$R,Datos!$F:$F,$A187,Datos!$A:$A,$AN$1,Datos!$C:$C,AP$1)</f>
        <v>0</v>
      </c>
      <c r="BD187" s="438">
        <f>SUMIFS(Datos!$R:$R,Datos!$F:$F,$A187,Datos!$A:$A,$AN$1,Datos!$C:$C,AQ$1)</f>
        <v>0</v>
      </c>
      <c r="BE187" s="438">
        <f>SUMIFS(Datos!$R:$R,Datos!$F:$F,$A187,Datos!$A:$A,$AN$1,Datos!$C:$C,AR$1)</f>
        <v>0</v>
      </c>
    </row>
    <row r="188" spans="1:57" x14ac:dyDescent="0.25">
      <c r="A188" s="36"/>
      <c r="B188" s="36"/>
      <c r="C188" s="36"/>
      <c r="D188" s="284"/>
      <c r="E188" s="36"/>
      <c r="F188" s="36"/>
      <c r="G188" s="408"/>
      <c r="H188" s="36"/>
      <c r="I188" s="36"/>
      <c r="J188" s="36"/>
      <c r="K188" s="36"/>
      <c r="M188" s="353">
        <f>SUMIFS(Datos!$S:$S,Datos!$F:$F,$A188,Datos!$V:$V,M$1,Datos!$A:$A,$Q$1)</f>
        <v>0</v>
      </c>
      <c r="N188" s="353">
        <f>SUMIFS(Datos!$S:$S,Datos!$F:$F,$A188,Datos!$V:$V,N$1,Datos!$A:$A,$Q$1)</f>
        <v>0</v>
      </c>
      <c r="O188" s="353">
        <f>SUMIFS(Datos!$S:$S,Datos!$F:$F,$A188,Datos!$V:$V,O$1,Datos!$A:$A,$Q$1)</f>
        <v>0</v>
      </c>
      <c r="P188" s="353">
        <f>SUMIFS(Datos!$S:$S,Datos!$F:$F,$A188,Datos!$V:$V,P$1,Datos!$A:$A,$Q$1)</f>
        <v>0</v>
      </c>
      <c r="Q188" s="353">
        <f>SUMIFS(Datos!$S:$S,Datos!$A:$A,Q$1,Datos!$F:$F,$A188)</f>
        <v>0</v>
      </c>
      <c r="R188" s="353">
        <f>SUMIFS(Datos!$S:$S,Datos!$F:$F,$A188,Datos!$C:$C,R$1,Datos!$A:$A,$Q$1)</f>
        <v>0</v>
      </c>
      <c r="S188" s="353">
        <f>SUMIFS(Datos!$S:$S,Datos!$F:$F,$A188,Datos!$C:$C,S$1,Datos!$A:$A,$Q$1)</f>
        <v>0</v>
      </c>
      <c r="T188" s="353">
        <f>SUMIFS(Datos!$S:$S,Datos!$F:$F,$A188,Datos!$C:$C,T$1,Datos!$A:$A,$Q$1)</f>
        <v>0</v>
      </c>
      <c r="U188" s="353">
        <f>SUMIFS(Datos!$S:$S,Datos!$F:$F,$A188,Datos!$C:$C,U$1,Datos!$A:$A,$Q$1)</f>
        <v>0</v>
      </c>
      <c r="V188" s="352"/>
      <c r="W188" s="353">
        <f>SUMIFS(Datos!M:M,Datos!A:A,Q$1,Datos!F:F,A188)</f>
        <v>0</v>
      </c>
      <c r="X188" s="444">
        <f>SUMIFS(Datos!R:R,Datos!A:A,Q$1,Datos!F:F,A188)</f>
        <v>0</v>
      </c>
      <c r="Y188" s="442"/>
      <c r="Z188" s="353">
        <f>SUMIFS(Datos!$M:$M,Datos!$F:$F,$A188,Datos!$A:$A,$Q$1,Datos!$C:$C,R$1)</f>
        <v>0</v>
      </c>
      <c r="AA188" s="353">
        <f>SUMIFS(Datos!$M:$M,Datos!$F:$F,$A188,Datos!$A:$A,$Q$1,Datos!$C:$C,S$1)</f>
        <v>0</v>
      </c>
      <c r="AB188" s="353">
        <f>SUMIFS(Datos!$M:$M,Datos!$F:$F,$A188,Datos!$A:$A,$Q$1,Datos!$C:$C,T$1)</f>
        <v>0</v>
      </c>
      <c r="AC188" s="353">
        <f>SUMIFS(Datos!$M:$M,Datos!$F:$F,$A188,Datos!$A:$A,$Q$1,Datos!$C:$C,U$1)</f>
        <v>0</v>
      </c>
      <c r="AD188" s="353"/>
      <c r="AE188" s="444">
        <f>SUMIFS(Datos!$R:$R,Datos!$F:$F,$A188,Datos!$A:$A,$Q$1,Datos!$C:$C,R$1)</f>
        <v>0</v>
      </c>
      <c r="AF188" s="444">
        <f>SUMIFS(Datos!$R:$R,Datos!$F:$F,$A188,Datos!$A:$A,$Q$1,Datos!$C:$C,S$1)</f>
        <v>0</v>
      </c>
      <c r="AG188" s="444">
        <f>SUMIFS(Datos!$R:$R,Datos!$F:$F,$A188,Datos!$A:$A,$Q$1,Datos!$C:$C,T$1)</f>
        <v>0</v>
      </c>
      <c r="AH188" s="444">
        <f>SUMIFS(Datos!$R:$R,Datos!$F:$F,$A188,Datos!$A:$A,$Q$1,Datos!$C:$C,U$1)</f>
        <v>0</v>
      </c>
      <c r="AI188" s="351"/>
      <c r="AJ188" s="102">
        <f>SUMIFS(Datos!$S:$S,Datos!$F:$F,$A188,Datos!$V:$V,AJ$1,Datos!$A:$A,$AN$1)</f>
        <v>0</v>
      </c>
      <c r="AK188" s="102">
        <f>SUMIFS(Datos!$S:$S,Datos!$F:$F,$A188,Datos!$V:$V,AK$1,Datos!$A:$A,$AN$1)</f>
        <v>0</v>
      </c>
      <c r="AL188" s="102">
        <f>SUMIFS(Datos!$S:$S,Datos!$F:$F,$A188,Datos!$V:$V,AL$1,Datos!$A:$A,$AN$1)</f>
        <v>0</v>
      </c>
      <c r="AM188" s="102">
        <f>SUMIFS(Datos!$S:$S,Datos!$F:$F,$A188,Datos!$V:$V,AM$1,Datos!$A:$A,$AN$1)</f>
        <v>0</v>
      </c>
      <c r="AN188" s="102">
        <f>SUMIFS(Datos!$S:$S,Datos!$A:$A,AN$1,Datos!$F:$F,$A188)</f>
        <v>0</v>
      </c>
      <c r="AO188" s="102">
        <f>SUMIFS(Datos!$S:$S,Datos!$F:$F,$A188,Datos!$C:$C,AO$1,Datos!$A:$A,$AN$1)</f>
        <v>0</v>
      </c>
      <c r="AP188" s="102">
        <f>SUMIFS(Datos!$S:$S,Datos!$F:$F,$A188,Datos!$C:$C,AP$1,Datos!$A:$A,$AN$1)</f>
        <v>0</v>
      </c>
      <c r="AQ188" s="102">
        <f>SUMIFS(Datos!$S:$S,Datos!$F:$F,$A188,Datos!$C:$C,AQ$1,Datos!$A:$A,$AN$1)</f>
        <v>0</v>
      </c>
      <c r="AR188" s="102">
        <f>SUMIFS(Datos!$S:$S,Datos!$F:$F,$A188,Datos!$C:$C,AR$1,Datos!$A:$A,$AN$1)</f>
        <v>0</v>
      </c>
      <c r="AT188" s="102">
        <f>SUMIFS(Datos!$M:$M,Datos!$A:$A,AN$1,Datos!$F:$F,$A188)</f>
        <v>0</v>
      </c>
      <c r="AU188" s="102">
        <f>SUMIFS(Datos!$R:$R,Datos!$A:$A,AN$1,Datos!$F:$F,$A188)</f>
        <v>0</v>
      </c>
      <c r="AW188" s="102">
        <f>SUMIFS(Datos!$M:$M,Datos!$F:$F,$A188,Datos!$A:$A,$AN$1,Datos!$C:$C,AO$1)</f>
        <v>0</v>
      </c>
      <c r="AX188" s="102">
        <f>SUMIFS(Datos!$M:$M,Datos!$F:$F,$A188,Datos!$A:$A,$AN$1,Datos!$C:$C,AP$1)</f>
        <v>0</v>
      </c>
      <c r="AY188" s="102">
        <f>SUMIFS(Datos!$M:$M,Datos!$F:$F,$A188,Datos!$A:$A,$AN$1,Datos!$C:$C,AQ$1)</f>
        <v>0</v>
      </c>
      <c r="AZ188" s="102">
        <f>SUMIFS(Datos!$M:$M,Datos!$F:$F,$A188,Datos!$A:$A,$AN$1,Datos!$C:$C,AR$1)</f>
        <v>0</v>
      </c>
      <c r="BA188" s="102"/>
      <c r="BB188" s="438">
        <f>SUMIFS(Datos!$R:$R,Datos!$F:$F,$A188,Datos!$A:$A,$AN$1,Datos!$C:$C,AO$1)</f>
        <v>0</v>
      </c>
      <c r="BC188" s="438">
        <f>SUMIFS(Datos!$R:$R,Datos!$F:$F,$A188,Datos!$A:$A,$AN$1,Datos!$C:$C,AP$1)</f>
        <v>0</v>
      </c>
      <c r="BD188" s="438">
        <f>SUMIFS(Datos!$R:$R,Datos!$F:$F,$A188,Datos!$A:$A,$AN$1,Datos!$C:$C,AQ$1)</f>
        <v>0</v>
      </c>
      <c r="BE188" s="438">
        <f>SUMIFS(Datos!$R:$R,Datos!$F:$F,$A188,Datos!$A:$A,$AN$1,Datos!$C:$C,AR$1)</f>
        <v>0</v>
      </c>
    </row>
    <row r="189" spans="1:57" x14ac:dyDescent="0.25">
      <c r="A189" s="36"/>
      <c r="B189" s="36"/>
      <c r="C189" s="36"/>
      <c r="D189" s="284"/>
      <c r="E189" s="36"/>
      <c r="F189" s="36"/>
      <c r="G189" s="408"/>
      <c r="H189" s="36"/>
      <c r="I189" s="36"/>
      <c r="J189" s="36"/>
      <c r="K189" s="36"/>
      <c r="M189" s="353">
        <f>SUMIFS(Datos!$S:$S,Datos!$F:$F,$A189,Datos!$V:$V,M$1,Datos!$A:$A,$Q$1)</f>
        <v>0</v>
      </c>
      <c r="N189" s="353">
        <f>SUMIFS(Datos!$S:$S,Datos!$F:$F,$A189,Datos!$V:$V,N$1,Datos!$A:$A,$Q$1)</f>
        <v>0</v>
      </c>
      <c r="O189" s="353">
        <f>SUMIFS(Datos!$S:$S,Datos!$F:$F,$A189,Datos!$V:$V,O$1,Datos!$A:$A,$Q$1)</f>
        <v>0</v>
      </c>
      <c r="P189" s="353">
        <f>SUMIFS(Datos!$S:$S,Datos!$F:$F,$A189,Datos!$V:$V,P$1,Datos!$A:$A,$Q$1)</f>
        <v>0</v>
      </c>
      <c r="Q189" s="353">
        <f>SUMIFS(Datos!$S:$S,Datos!$A:$A,Q$1,Datos!$F:$F,$A189)</f>
        <v>0</v>
      </c>
      <c r="R189" s="353">
        <f>SUMIFS(Datos!$S:$S,Datos!$F:$F,$A189,Datos!$C:$C,R$1,Datos!$A:$A,$Q$1)</f>
        <v>0</v>
      </c>
      <c r="S189" s="353">
        <f>SUMIFS(Datos!$S:$S,Datos!$F:$F,$A189,Datos!$C:$C,S$1,Datos!$A:$A,$Q$1)</f>
        <v>0</v>
      </c>
      <c r="T189" s="353">
        <f>SUMIFS(Datos!$S:$S,Datos!$F:$F,$A189,Datos!$C:$C,T$1,Datos!$A:$A,$Q$1)</f>
        <v>0</v>
      </c>
      <c r="U189" s="353">
        <f>SUMIFS(Datos!$S:$S,Datos!$F:$F,$A189,Datos!$C:$C,U$1,Datos!$A:$A,$Q$1)</f>
        <v>0</v>
      </c>
      <c r="V189" s="352"/>
      <c r="W189" s="353">
        <f>SUMIFS(Datos!M:M,Datos!A:A,Q$1,Datos!F:F,A189)</f>
        <v>0</v>
      </c>
      <c r="X189" s="444">
        <f>SUMIFS(Datos!R:R,Datos!A:A,Q$1,Datos!F:F,A189)</f>
        <v>0</v>
      </c>
      <c r="Y189" s="442"/>
      <c r="Z189" s="353">
        <f>SUMIFS(Datos!$M:$M,Datos!$F:$F,$A189,Datos!$A:$A,$Q$1,Datos!$C:$C,R$1)</f>
        <v>0</v>
      </c>
      <c r="AA189" s="353">
        <f>SUMIFS(Datos!$M:$M,Datos!$F:$F,$A189,Datos!$A:$A,$Q$1,Datos!$C:$C,S$1)</f>
        <v>0</v>
      </c>
      <c r="AB189" s="353">
        <f>SUMIFS(Datos!$M:$M,Datos!$F:$F,$A189,Datos!$A:$A,$Q$1,Datos!$C:$C,T$1)</f>
        <v>0</v>
      </c>
      <c r="AC189" s="353">
        <f>SUMIFS(Datos!$M:$M,Datos!$F:$F,$A189,Datos!$A:$A,$Q$1,Datos!$C:$C,U$1)</f>
        <v>0</v>
      </c>
      <c r="AD189" s="353"/>
      <c r="AE189" s="444">
        <f>SUMIFS(Datos!$R:$R,Datos!$F:$F,$A189,Datos!$A:$A,$Q$1,Datos!$C:$C,R$1)</f>
        <v>0</v>
      </c>
      <c r="AF189" s="444">
        <f>SUMIFS(Datos!$R:$R,Datos!$F:$F,$A189,Datos!$A:$A,$Q$1,Datos!$C:$C,S$1)</f>
        <v>0</v>
      </c>
      <c r="AG189" s="444">
        <f>SUMIFS(Datos!$R:$R,Datos!$F:$F,$A189,Datos!$A:$A,$Q$1,Datos!$C:$C,T$1)</f>
        <v>0</v>
      </c>
      <c r="AH189" s="444">
        <f>SUMIFS(Datos!$R:$R,Datos!$F:$F,$A189,Datos!$A:$A,$Q$1,Datos!$C:$C,U$1)</f>
        <v>0</v>
      </c>
      <c r="AI189" s="351"/>
      <c r="AJ189" s="102">
        <f>SUMIFS(Datos!$S:$S,Datos!$F:$F,$A189,Datos!$V:$V,AJ$1,Datos!$A:$A,$AN$1)</f>
        <v>0</v>
      </c>
      <c r="AK189" s="102">
        <f>SUMIFS(Datos!$S:$S,Datos!$F:$F,$A189,Datos!$V:$V,AK$1,Datos!$A:$A,$AN$1)</f>
        <v>0</v>
      </c>
      <c r="AL189" s="102">
        <f>SUMIFS(Datos!$S:$S,Datos!$F:$F,$A189,Datos!$V:$V,AL$1,Datos!$A:$A,$AN$1)</f>
        <v>0</v>
      </c>
      <c r="AM189" s="102">
        <f>SUMIFS(Datos!$S:$S,Datos!$F:$F,$A189,Datos!$V:$V,AM$1,Datos!$A:$A,$AN$1)</f>
        <v>0</v>
      </c>
      <c r="AN189" s="102">
        <f>SUMIFS(Datos!$S:$S,Datos!$A:$A,AN$1,Datos!$F:$F,$A189)</f>
        <v>0</v>
      </c>
      <c r="AO189" s="102">
        <f>SUMIFS(Datos!$S:$S,Datos!$F:$F,$A189,Datos!$C:$C,AO$1,Datos!$A:$A,$AN$1)</f>
        <v>0</v>
      </c>
      <c r="AP189" s="102">
        <f>SUMIFS(Datos!$S:$S,Datos!$F:$F,$A189,Datos!$C:$C,AP$1,Datos!$A:$A,$AN$1)</f>
        <v>0</v>
      </c>
      <c r="AQ189" s="102">
        <f>SUMIFS(Datos!$S:$S,Datos!$F:$F,$A189,Datos!$C:$C,AQ$1,Datos!$A:$A,$AN$1)</f>
        <v>0</v>
      </c>
      <c r="AR189" s="102">
        <f>SUMIFS(Datos!$S:$S,Datos!$F:$F,$A189,Datos!$C:$C,AR$1,Datos!$A:$A,$AN$1)</f>
        <v>0</v>
      </c>
      <c r="AT189" s="102">
        <f>SUMIFS(Datos!$M:$M,Datos!$A:$A,AN$1,Datos!$F:$F,$A189)</f>
        <v>0</v>
      </c>
      <c r="AU189" s="102">
        <f>SUMIFS(Datos!$R:$R,Datos!$A:$A,AN$1,Datos!$F:$F,$A189)</f>
        <v>0</v>
      </c>
      <c r="AW189" s="102">
        <f>SUMIFS(Datos!$M:$M,Datos!$F:$F,$A189,Datos!$A:$A,$AN$1,Datos!$C:$C,AO$1)</f>
        <v>0</v>
      </c>
      <c r="AX189" s="102">
        <f>SUMIFS(Datos!$M:$M,Datos!$F:$F,$A189,Datos!$A:$A,$AN$1,Datos!$C:$C,AP$1)</f>
        <v>0</v>
      </c>
      <c r="AY189" s="102">
        <f>SUMIFS(Datos!$M:$M,Datos!$F:$F,$A189,Datos!$A:$A,$AN$1,Datos!$C:$C,AQ$1)</f>
        <v>0</v>
      </c>
      <c r="AZ189" s="102">
        <f>SUMIFS(Datos!$M:$M,Datos!$F:$F,$A189,Datos!$A:$A,$AN$1,Datos!$C:$C,AR$1)</f>
        <v>0</v>
      </c>
      <c r="BA189" s="102"/>
      <c r="BB189" s="438">
        <f>SUMIFS(Datos!$R:$R,Datos!$F:$F,$A189,Datos!$A:$A,$AN$1,Datos!$C:$C,AO$1)</f>
        <v>0</v>
      </c>
      <c r="BC189" s="438">
        <f>SUMIFS(Datos!$R:$R,Datos!$F:$F,$A189,Datos!$A:$A,$AN$1,Datos!$C:$C,AP$1)</f>
        <v>0</v>
      </c>
      <c r="BD189" s="438">
        <f>SUMIFS(Datos!$R:$R,Datos!$F:$F,$A189,Datos!$A:$A,$AN$1,Datos!$C:$C,AQ$1)</f>
        <v>0</v>
      </c>
      <c r="BE189" s="438">
        <f>SUMIFS(Datos!$R:$R,Datos!$F:$F,$A189,Datos!$A:$A,$AN$1,Datos!$C:$C,AR$1)</f>
        <v>0</v>
      </c>
    </row>
    <row r="190" spans="1:57" x14ac:dyDescent="0.25">
      <c r="A190" s="36"/>
      <c r="B190" s="36"/>
      <c r="C190" s="36"/>
      <c r="D190" s="284"/>
      <c r="E190" s="36"/>
      <c r="F190" s="36"/>
      <c r="G190" s="408"/>
      <c r="H190" s="36"/>
      <c r="I190" s="36"/>
      <c r="J190" s="36"/>
      <c r="K190" s="36"/>
      <c r="M190" s="353">
        <f>SUMIFS(Datos!$S:$S,Datos!$F:$F,$A190,Datos!$V:$V,M$1,Datos!$A:$A,$Q$1)</f>
        <v>0</v>
      </c>
      <c r="N190" s="353">
        <f>SUMIFS(Datos!$S:$S,Datos!$F:$F,$A190,Datos!$V:$V,N$1,Datos!$A:$A,$Q$1)</f>
        <v>0</v>
      </c>
      <c r="O190" s="353">
        <f>SUMIFS(Datos!$S:$S,Datos!$F:$F,$A190,Datos!$V:$V,O$1,Datos!$A:$A,$Q$1)</f>
        <v>0</v>
      </c>
      <c r="P190" s="353">
        <f>SUMIFS(Datos!$S:$S,Datos!$F:$F,$A190,Datos!$V:$V,P$1,Datos!$A:$A,$Q$1)</f>
        <v>0</v>
      </c>
      <c r="Q190" s="353">
        <f>SUMIFS(Datos!$S:$S,Datos!$A:$A,Q$1,Datos!$F:$F,$A190)</f>
        <v>0</v>
      </c>
      <c r="R190" s="353">
        <f>SUMIFS(Datos!$S:$S,Datos!$F:$F,$A190,Datos!$C:$C,R$1,Datos!$A:$A,$Q$1)</f>
        <v>0</v>
      </c>
      <c r="S190" s="353">
        <f>SUMIFS(Datos!$S:$S,Datos!$F:$F,$A190,Datos!$C:$C,S$1,Datos!$A:$A,$Q$1)</f>
        <v>0</v>
      </c>
      <c r="T190" s="353">
        <f>SUMIFS(Datos!$S:$S,Datos!$F:$F,$A190,Datos!$C:$C,T$1,Datos!$A:$A,$Q$1)</f>
        <v>0</v>
      </c>
      <c r="U190" s="353">
        <f>SUMIFS(Datos!$S:$S,Datos!$F:$F,$A190,Datos!$C:$C,U$1,Datos!$A:$A,$Q$1)</f>
        <v>0</v>
      </c>
      <c r="V190" s="352"/>
      <c r="W190" s="353">
        <f>SUMIFS(Datos!M:M,Datos!A:A,Q$1,Datos!F:F,A190)</f>
        <v>0</v>
      </c>
      <c r="X190" s="444">
        <f>SUMIFS(Datos!R:R,Datos!A:A,Q$1,Datos!F:F,A190)</f>
        <v>0</v>
      </c>
      <c r="Y190" s="442"/>
      <c r="Z190" s="353">
        <f>SUMIFS(Datos!$M:$M,Datos!$F:$F,$A190,Datos!$A:$A,$Q$1,Datos!$C:$C,R$1)</f>
        <v>0</v>
      </c>
      <c r="AA190" s="353">
        <f>SUMIFS(Datos!$M:$M,Datos!$F:$F,$A190,Datos!$A:$A,$Q$1,Datos!$C:$C,S$1)</f>
        <v>0</v>
      </c>
      <c r="AB190" s="353">
        <f>SUMIFS(Datos!$M:$M,Datos!$F:$F,$A190,Datos!$A:$A,$Q$1,Datos!$C:$C,T$1)</f>
        <v>0</v>
      </c>
      <c r="AC190" s="353">
        <f>SUMIFS(Datos!$M:$M,Datos!$F:$F,$A190,Datos!$A:$A,$Q$1,Datos!$C:$C,U$1)</f>
        <v>0</v>
      </c>
      <c r="AD190" s="353"/>
      <c r="AE190" s="444">
        <f>SUMIFS(Datos!$R:$R,Datos!$F:$F,$A190,Datos!$A:$A,$Q$1,Datos!$C:$C,R$1)</f>
        <v>0</v>
      </c>
      <c r="AF190" s="444">
        <f>SUMIFS(Datos!$R:$R,Datos!$F:$F,$A190,Datos!$A:$A,$Q$1,Datos!$C:$C,S$1)</f>
        <v>0</v>
      </c>
      <c r="AG190" s="444">
        <f>SUMIFS(Datos!$R:$R,Datos!$F:$F,$A190,Datos!$A:$A,$Q$1,Datos!$C:$C,T$1)</f>
        <v>0</v>
      </c>
      <c r="AH190" s="444">
        <f>SUMIFS(Datos!$R:$R,Datos!$F:$F,$A190,Datos!$A:$A,$Q$1,Datos!$C:$C,U$1)</f>
        <v>0</v>
      </c>
      <c r="AI190" s="351"/>
      <c r="AJ190" s="102">
        <f>SUMIFS(Datos!$S:$S,Datos!$F:$F,$A190,Datos!$V:$V,AJ$1,Datos!$A:$A,$AN$1)</f>
        <v>0</v>
      </c>
      <c r="AK190" s="102">
        <f>SUMIFS(Datos!$S:$S,Datos!$F:$F,$A190,Datos!$V:$V,AK$1,Datos!$A:$A,$AN$1)</f>
        <v>0</v>
      </c>
      <c r="AL190" s="102">
        <f>SUMIFS(Datos!$S:$S,Datos!$F:$F,$A190,Datos!$V:$V,AL$1,Datos!$A:$A,$AN$1)</f>
        <v>0</v>
      </c>
      <c r="AM190" s="102">
        <f>SUMIFS(Datos!$S:$S,Datos!$F:$F,$A190,Datos!$V:$V,AM$1,Datos!$A:$A,$AN$1)</f>
        <v>0</v>
      </c>
      <c r="AN190" s="102">
        <f>SUMIFS(Datos!$S:$S,Datos!$A:$A,AN$1,Datos!$F:$F,$A190)</f>
        <v>0</v>
      </c>
      <c r="AO190" s="102">
        <f>SUMIFS(Datos!$S:$S,Datos!$F:$F,$A190,Datos!$C:$C,AO$1,Datos!$A:$A,$AN$1)</f>
        <v>0</v>
      </c>
      <c r="AP190" s="102">
        <f>SUMIFS(Datos!$S:$S,Datos!$F:$F,$A190,Datos!$C:$C,AP$1,Datos!$A:$A,$AN$1)</f>
        <v>0</v>
      </c>
      <c r="AQ190" s="102">
        <f>SUMIFS(Datos!$S:$S,Datos!$F:$F,$A190,Datos!$C:$C,AQ$1,Datos!$A:$A,$AN$1)</f>
        <v>0</v>
      </c>
      <c r="AR190" s="102">
        <f>SUMIFS(Datos!$S:$S,Datos!$F:$F,$A190,Datos!$C:$C,AR$1,Datos!$A:$A,$AN$1)</f>
        <v>0</v>
      </c>
      <c r="AT190" s="102">
        <f>SUMIFS(Datos!$M:$M,Datos!$A:$A,AN$1,Datos!$F:$F,$A190)</f>
        <v>0</v>
      </c>
      <c r="AU190" s="102">
        <f>SUMIFS(Datos!$R:$R,Datos!$A:$A,AN$1,Datos!$F:$F,$A190)</f>
        <v>0</v>
      </c>
      <c r="AW190" s="102">
        <f>SUMIFS(Datos!$M:$M,Datos!$F:$F,$A190,Datos!$A:$A,$AN$1,Datos!$C:$C,AO$1)</f>
        <v>0</v>
      </c>
      <c r="AX190" s="102">
        <f>SUMIFS(Datos!$M:$M,Datos!$F:$F,$A190,Datos!$A:$A,$AN$1,Datos!$C:$C,AP$1)</f>
        <v>0</v>
      </c>
      <c r="AY190" s="102">
        <f>SUMIFS(Datos!$M:$M,Datos!$F:$F,$A190,Datos!$A:$A,$AN$1,Datos!$C:$C,AQ$1)</f>
        <v>0</v>
      </c>
      <c r="AZ190" s="102">
        <f>SUMIFS(Datos!$M:$M,Datos!$F:$F,$A190,Datos!$A:$A,$AN$1,Datos!$C:$C,AR$1)</f>
        <v>0</v>
      </c>
      <c r="BA190" s="102"/>
      <c r="BB190" s="438">
        <f>SUMIFS(Datos!$R:$R,Datos!$F:$F,$A190,Datos!$A:$A,$AN$1,Datos!$C:$C,AO$1)</f>
        <v>0</v>
      </c>
      <c r="BC190" s="438">
        <f>SUMIFS(Datos!$R:$R,Datos!$F:$F,$A190,Datos!$A:$A,$AN$1,Datos!$C:$C,AP$1)</f>
        <v>0</v>
      </c>
      <c r="BD190" s="438">
        <f>SUMIFS(Datos!$R:$R,Datos!$F:$F,$A190,Datos!$A:$A,$AN$1,Datos!$C:$C,AQ$1)</f>
        <v>0</v>
      </c>
      <c r="BE190" s="438">
        <f>SUMIFS(Datos!$R:$R,Datos!$F:$F,$A190,Datos!$A:$A,$AN$1,Datos!$C:$C,AR$1)</f>
        <v>0</v>
      </c>
    </row>
    <row r="191" spans="1:57" x14ac:dyDescent="0.25">
      <c r="A191" s="36"/>
      <c r="B191" s="36"/>
      <c r="C191" s="36"/>
      <c r="D191" s="284"/>
      <c r="E191" s="36"/>
      <c r="F191" s="36"/>
      <c r="G191" s="408"/>
      <c r="H191" s="36"/>
      <c r="I191" s="36"/>
      <c r="J191" s="36"/>
      <c r="K191" s="36"/>
      <c r="M191" s="353">
        <f>SUMIFS(Datos!$S:$S,Datos!$F:$F,$A191,Datos!$V:$V,M$1,Datos!$A:$A,$Q$1)</f>
        <v>0</v>
      </c>
      <c r="N191" s="353">
        <f>SUMIFS(Datos!$S:$S,Datos!$F:$F,$A191,Datos!$V:$V,N$1,Datos!$A:$A,$Q$1)</f>
        <v>0</v>
      </c>
      <c r="O191" s="353">
        <f>SUMIFS(Datos!$S:$S,Datos!$F:$F,$A191,Datos!$V:$V,O$1,Datos!$A:$A,$Q$1)</f>
        <v>0</v>
      </c>
      <c r="P191" s="353">
        <f>SUMIFS(Datos!$S:$S,Datos!$F:$F,$A191,Datos!$V:$V,P$1,Datos!$A:$A,$Q$1)</f>
        <v>0</v>
      </c>
      <c r="Q191" s="353">
        <f>SUMIFS(Datos!$S:$S,Datos!$A:$A,Q$1,Datos!$F:$F,$A191)</f>
        <v>0</v>
      </c>
      <c r="R191" s="353">
        <f>SUMIFS(Datos!$S:$S,Datos!$F:$F,$A191,Datos!$C:$C,R$1,Datos!$A:$A,$Q$1)</f>
        <v>0</v>
      </c>
      <c r="S191" s="353">
        <f>SUMIFS(Datos!$S:$S,Datos!$F:$F,$A191,Datos!$C:$C,S$1,Datos!$A:$A,$Q$1)</f>
        <v>0</v>
      </c>
      <c r="T191" s="353">
        <f>SUMIFS(Datos!$S:$S,Datos!$F:$F,$A191,Datos!$C:$C,T$1,Datos!$A:$A,$Q$1)</f>
        <v>0</v>
      </c>
      <c r="U191" s="353">
        <f>SUMIFS(Datos!$S:$S,Datos!$F:$F,$A191,Datos!$C:$C,U$1,Datos!$A:$A,$Q$1)</f>
        <v>0</v>
      </c>
      <c r="V191" s="352"/>
      <c r="W191" s="353">
        <f>SUMIFS(Datos!M:M,Datos!A:A,Q$1,Datos!F:F,A191)</f>
        <v>0</v>
      </c>
      <c r="X191" s="444">
        <f>SUMIFS(Datos!R:R,Datos!A:A,Q$1,Datos!F:F,A191)</f>
        <v>0</v>
      </c>
      <c r="Y191" s="442"/>
      <c r="Z191" s="353">
        <f>SUMIFS(Datos!$M:$M,Datos!$F:$F,$A191,Datos!$A:$A,$Q$1,Datos!$C:$C,R$1)</f>
        <v>0</v>
      </c>
      <c r="AA191" s="353">
        <f>SUMIFS(Datos!$M:$M,Datos!$F:$F,$A191,Datos!$A:$A,$Q$1,Datos!$C:$C,S$1)</f>
        <v>0</v>
      </c>
      <c r="AB191" s="353">
        <f>SUMIFS(Datos!$M:$M,Datos!$F:$F,$A191,Datos!$A:$A,$Q$1,Datos!$C:$C,T$1)</f>
        <v>0</v>
      </c>
      <c r="AC191" s="353">
        <f>SUMIFS(Datos!$M:$M,Datos!$F:$F,$A191,Datos!$A:$A,$Q$1,Datos!$C:$C,U$1)</f>
        <v>0</v>
      </c>
      <c r="AD191" s="353"/>
      <c r="AE191" s="444">
        <f>SUMIFS(Datos!$R:$R,Datos!$F:$F,$A191,Datos!$A:$A,$Q$1,Datos!$C:$C,R$1)</f>
        <v>0</v>
      </c>
      <c r="AF191" s="444">
        <f>SUMIFS(Datos!$R:$R,Datos!$F:$F,$A191,Datos!$A:$A,$Q$1,Datos!$C:$C,S$1)</f>
        <v>0</v>
      </c>
      <c r="AG191" s="444">
        <f>SUMIFS(Datos!$R:$R,Datos!$F:$F,$A191,Datos!$A:$A,$Q$1,Datos!$C:$C,T$1)</f>
        <v>0</v>
      </c>
      <c r="AH191" s="444">
        <f>SUMIFS(Datos!$R:$R,Datos!$F:$F,$A191,Datos!$A:$A,$Q$1,Datos!$C:$C,U$1)</f>
        <v>0</v>
      </c>
      <c r="AI191" s="351"/>
      <c r="AJ191" s="102">
        <f>SUMIFS(Datos!$S:$S,Datos!$F:$F,$A191,Datos!$V:$V,AJ$1,Datos!$A:$A,$AN$1)</f>
        <v>0</v>
      </c>
      <c r="AK191" s="102">
        <f>SUMIFS(Datos!$S:$S,Datos!$F:$F,$A191,Datos!$V:$V,AK$1,Datos!$A:$A,$AN$1)</f>
        <v>0</v>
      </c>
      <c r="AL191" s="102">
        <f>SUMIFS(Datos!$S:$S,Datos!$F:$F,$A191,Datos!$V:$V,AL$1,Datos!$A:$A,$AN$1)</f>
        <v>0</v>
      </c>
      <c r="AM191" s="102">
        <f>SUMIFS(Datos!$S:$S,Datos!$F:$F,$A191,Datos!$V:$V,AM$1,Datos!$A:$A,$AN$1)</f>
        <v>0</v>
      </c>
      <c r="AN191" s="102">
        <f>SUMIFS(Datos!$S:$S,Datos!$A:$A,AN$1,Datos!$F:$F,$A191)</f>
        <v>0</v>
      </c>
      <c r="AO191" s="102">
        <f>SUMIFS(Datos!$S:$S,Datos!$F:$F,$A191,Datos!$C:$C,AO$1,Datos!$A:$A,$AN$1)</f>
        <v>0</v>
      </c>
      <c r="AP191" s="102">
        <f>SUMIFS(Datos!$S:$S,Datos!$F:$F,$A191,Datos!$C:$C,AP$1,Datos!$A:$A,$AN$1)</f>
        <v>0</v>
      </c>
      <c r="AQ191" s="102">
        <f>SUMIFS(Datos!$S:$S,Datos!$F:$F,$A191,Datos!$C:$C,AQ$1,Datos!$A:$A,$AN$1)</f>
        <v>0</v>
      </c>
      <c r="AR191" s="102">
        <f>SUMIFS(Datos!$S:$S,Datos!$F:$F,$A191,Datos!$C:$C,AR$1,Datos!$A:$A,$AN$1)</f>
        <v>0</v>
      </c>
      <c r="AT191" s="102">
        <f>SUMIFS(Datos!$M:$M,Datos!$A:$A,AN$1,Datos!$F:$F,$A191)</f>
        <v>0</v>
      </c>
      <c r="AU191" s="102">
        <f>SUMIFS(Datos!$R:$R,Datos!$A:$A,AN$1,Datos!$F:$F,$A191)</f>
        <v>0</v>
      </c>
      <c r="AW191" s="102">
        <f>SUMIFS(Datos!$M:$M,Datos!$F:$F,$A191,Datos!$A:$A,$AN$1,Datos!$C:$C,AO$1)</f>
        <v>0</v>
      </c>
      <c r="AX191" s="102">
        <f>SUMIFS(Datos!$M:$M,Datos!$F:$F,$A191,Datos!$A:$A,$AN$1,Datos!$C:$C,AP$1)</f>
        <v>0</v>
      </c>
      <c r="AY191" s="102">
        <f>SUMIFS(Datos!$M:$M,Datos!$F:$F,$A191,Datos!$A:$A,$AN$1,Datos!$C:$C,AQ$1)</f>
        <v>0</v>
      </c>
      <c r="AZ191" s="102">
        <f>SUMIFS(Datos!$M:$M,Datos!$F:$F,$A191,Datos!$A:$A,$AN$1,Datos!$C:$C,AR$1)</f>
        <v>0</v>
      </c>
      <c r="BA191" s="102"/>
      <c r="BB191" s="438">
        <f>SUMIFS(Datos!$R:$R,Datos!$F:$F,$A191,Datos!$A:$A,$AN$1,Datos!$C:$C,AO$1)</f>
        <v>0</v>
      </c>
      <c r="BC191" s="438">
        <f>SUMIFS(Datos!$R:$R,Datos!$F:$F,$A191,Datos!$A:$A,$AN$1,Datos!$C:$C,AP$1)</f>
        <v>0</v>
      </c>
      <c r="BD191" s="438">
        <f>SUMIFS(Datos!$R:$R,Datos!$F:$F,$A191,Datos!$A:$A,$AN$1,Datos!$C:$C,AQ$1)</f>
        <v>0</v>
      </c>
      <c r="BE191" s="438">
        <f>SUMIFS(Datos!$R:$R,Datos!$F:$F,$A191,Datos!$A:$A,$AN$1,Datos!$C:$C,AR$1)</f>
        <v>0</v>
      </c>
    </row>
    <row r="192" spans="1:57" x14ac:dyDescent="0.25">
      <c r="A192" s="36"/>
      <c r="B192" s="36"/>
      <c r="C192" s="36"/>
      <c r="D192" s="284"/>
      <c r="E192" s="36"/>
      <c r="F192" s="36"/>
      <c r="G192" s="408"/>
      <c r="H192" s="36"/>
      <c r="I192" s="36"/>
      <c r="J192" s="36"/>
      <c r="K192" s="36"/>
      <c r="M192" s="353">
        <f>SUMIFS(Datos!$S:$S,Datos!$F:$F,$A192,Datos!$V:$V,M$1,Datos!$A:$A,$Q$1)</f>
        <v>0</v>
      </c>
      <c r="N192" s="353">
        <f>SUMIFS(Datos!$S:$S,Datos!$F:$F,$A192,Datos!$V:$V,N$1,Datos!$A:$A,$Q$1)</f>
        <v>0</v>
      </c>
      <c r="O192" s="353">
        <f>SUMIFS(Datos!$S:$S,Datos!$F:$F,$A192,Datos!$V:$V,O$1,Datos!$A:$A,$Q$1)</f>
        <v>0</v>
      </c>
      <c r="P192" s="353">
        <f>SUMIFS(Datos!$S:$S,Datos!$F:$F,$A192,Datos!$V:$V,P$1,Datos!$A:$A,$Q$1)</f>
        <v>0</v>
      </c>
      <c r="Q192" s="353">
        <f>SUMIFS(Datos!$S:$S,Datos!$A:$A,Q$1,Datos!$F:$F,$A192)</f>
        <v>0</v>
      </c>
      <c r="R192" s="353">
        <f>SUMIFS(Datos!$S:$S,Datos!$F:$F,$A192,Datos!$C:$C,R$1,Datos!$A:$A,$Q$1)</f>
        <v>0</v>
      </c>
      <c r="S192" s="353">
        <f>SUMIFS(Datos!$S:$S,Datos!$F:$F,$A192,Datos!$C:$C,S$1,Datos!$A:$A,$Q$1)</f>
        <v>0</v>
      </c>
      <c r="T192" s="353">
        <f>SUMIFS(Datos!$S:$S,Datos!$F:$F,$A192,Datos!$C:$C,T$1,Datos!$A:$A,$Q$1)</f>
        <v>0</v>
      </c>
      <c r="U192" s="353">
        <f>SUMIFS(Datos!$S:$S,Datos!$F:$F,$A192,Datos!$C:$C,U$1,Datos!$A:$A,$Q$1)</f>
        <v>0</v>
      </c>
      <c r="V192" s="352"/>
      <c r="W192" s="353">
        <f>SUMIFS(Datos!M:M,Datos!A:A,Q$1,Datos!F:F,A192)</f>
        <v>0</v>
      </c>
      <c r="X192" s="444">
        <f>SUMIFS(Datos!R:R,Datos!A:A,Q$1,Datos!F:F,A192)</f>
        <v>0</v>
      </c>
      <c r="Y192" s="442"/>
      <c r="Z192" s="353">
        <f>SUMIFS(Datos!$M:$M,Datos!$F:$F,$A192,Datos!$A:$A,$Q$1,Datos!$C:$C,R$1)</f>
        <v>0</v>
      </c>
      <c r="AA192" s="353">
        <f>SUMIFS(Datos!$M:$M,Datos!$F:$F,$A192,Datos!$A:$A,$Q$1,Datos!$C:$C,S$1)</f>
        <v>0</v>
      </c>
      <c r="AB192" s="353">
        <f>SUMIFS(Datos!$M:$M,Datos!$F:$F,$A192,Datos!$A:$A,$Q$1,Datos!$C:$C,T$1)</f>
        <v>0</v>
      </c>
      <c r="AC192" s="353">
        <f>SUMIFS(Datos!$M:$M,Datos!$F:$F,$A192,Datos!$A:$A,$Q$1,Datos!$C:$C,U$1)</f>
        <v>0</v>
      </c>
      <c r="AD192" s="353"/>
      <c r="AE192" s="444">
        <f>SUMIFS(Datos!$R:$R,Datos!$F:$F,$A192,Datos!$A:$A,$Q$1,Datos!$C:$C,R$1)</f>
        <v>0</v>
      </c>
      <c r="AF192" s="444">
        <f>SUMIFS(Datos!$R:$R,Datos!$F:$F,$A192,Datos!$A:$A,$Q$1,Datos!$C:$C,S$1)</f>
        <v>0</v>
      </c>
      <c r="AG192" s="444">
        <f>SUMIFS(Datos!$R:$R,Datos!$F:$F,$A192,Datos!$A:$A,$Q$1,Datos!$C:$C,T$1)</f>
        <v>0</v>
      </c>
      <c r="AH192" s="444">
        <f>SUMIFS(Datos!$R:$R,Datos!$F:$F,$A192,Datos!$A:$A,$Q$1,Datos!$C:$C,U$1)</f>
        <v>0</v>
      </c>
      <c r="AI192" s="351"/>
      <c r="AJ192" s="102">
        <f>SUMIFS(Datos!$S:$S,Datos!$F:$F,$A192,Datos!$V:$V,AJ$1,Datos!$A:$A,$AN$1)</f>
        <v>0</v>
      </c>
      <c r="AK192" s="102">
        <f>SUMIFS(Datos!$S:$S,Datos!$F:$F,$A192,Datos!$V:$V,AK$1,Datos!$A:$A,$AN$1)</f>
        <v>0</v>
      </c>
      <c r="AL192" s="102">
        <f>SUMIFS(Datos!$S:$S,Datos!$F:$F,$A192,Datos!$V:$V,AL$1,Datos!$A:$A,$AN$1)</f>
        <v>0</v>
      </c>
      <c r="AM192" s="102">
        <f>SUMIFS(Datos!$S:$S,Datos!$F:$F,$A192,Datos!$V:$V,AM$1,Datos!$A:$A,$AN$1)</f>
        <v>0</v>
      </c>
      <c r="AN192" s="102">
        <f>SUMIFS(Datos!$S:$S,Datos!$A:$A,AN$1,Datos!$F:$F,$A192)</f>
        <v>0</v>
      </c>
      <c r="AO192" s="102">
        <f>SUMIFS(Datos!$S:$S,Datos!$F:$F,$A192,Datos!$C:$C,AO$1,Datos!$A:$A,$AN$1)</f>
        <v>0</v>
      </c>
      <c r="AP192" s="102">
        <f>SUMIFS(Datos!$S:$S,Datos!$F:$F,$A192,Datos!$C:$C,AP$1,Datos!$A:$A,$AN$1)</f>
        <v>0</v>
      </c>
      <c r="AQ192" s="102">
        <f>SUMIFS(Datos!$S:$S,Datos!$F:$F,$A192,Datos!$C:$C,AQ$1,Datos!$A:$A,$AN$1)</f>
        <v>0</v>
      </c>
      <c r="AR192" s="102">
        <f>SUMIFS(Datos!$S:$S,Datos!$F:$F,$A192,Datos!$C:$C,AR$1,Datos!$A:$A,$AN$1)</f>
        <v>0</v>
      </c>
      <c r="AT192" s="102">
        <f>SUMIFS(Datos!$M:$M,Datos!$A:$A,AN$1,Datos!$F:$F,$A192)</f>
        <v>0</v>
      </c>
      <c r="AU192" s="102">
        <f>SUMIFS(Datos!$R:$R,Datos!$A:$A,AN$1,Datos!$F:$F,$A192)</f>
        <v>0</v>
      </c>
      <c r="AW192" s="102">
        <f>SUMIFS(Datos!$M:$M,Datos!$F:$F,$A192,Datos!$A:$A,$AN$1,Datos!$C:$C,AO$1)</f>
        <v>0</v>
      </c>
      <c r="AX192" s="102">
        <f>SUMIFS(Datos!$M:$M,Datos!$F:$F,$A192,Datos!$A:$A,$AN$1,Datos!$C:$C,AP$1)</f>
        <v>0</v>
      </c>
      <c r="AY192" s="102">
        <f>SUMIFS(Datos!$M:$M,Datos!$F:$F,$A192,Datos!$A:$A,$AN$1,Datos!$C:$C,AQ$1)</f>
        <v>0</v>
      </c>
      <c r="AZ192" s="102">
        <f>SUMIFS(Datos!$M:$M,Datos!$F:$F,$A192,Datos!$A:$A,$AN$1,Datos!$C:$C,AR$1)</f>
        <v>0</v>
      </c>
      <c r="BA192" s="102"/>
      <c r="BB192" s="438">
        <f>SUMIFS(Datos!$R:$R,Datos!$F:$F,$A192,Datos!$A:$A,$AN$1,Datos!$C:$C,AO$1)</f>
        <v>0</v>
      </c>
      <c r="BC192" s="438">
        <f>SUMIFS(Datos!$R:$R,Datos!$F:$F,$A192,Datos!$A:$A,$AN$1,Datos!$C:$C,AP$1)</f>
        <v>0</v>
      </c>
      <c r="BD192" s="438">
        <f>SUMIFS(Datos!$R:$R,Datos!$F:$F,$A192,Datos!$A:$A,$AN$1,Datos!$C:$C,AQ$1)</f>
        <v>0</v>
      </c>
      <c r="BE192" s="438">
        <f>SUMIFS(Datos!$R:$R,Datos!$F:$F,$A192,Datos!$A:$A,$AN$1,Datos!$C:$C,AR$1)</f>
        <v>0</v>
      </c>
    </row>
    <row r="193" spans="1:57" x14ac:dyDescent="0.25">
      <c r="A193" s="36"/>
      <c r="B193" s="36"/>
      <c r="C193" s="36"/>
      <c r="D193" s="284"/>
      <c r="E193" s="36"/>
      <c r="F193" s="36"/>
      <c r="G193" s="408"/>
      <c r="H193" s="36"/>
      <c r="I193" s="36"/>
      <c r="J193" s="36"/>
      <c r="K193" s="36"/>
      <c r="M193" s="353">
        <f>SUMIFS(Datos!$S:$S,Datos!$F:$F,$A193,Datos!$V:$V,M$1,Datos!$A:$A,$Q$1)</f>
        <v>0</v>
      </c>
      <c r="N193" s="353">
        <f>SUMIFS(Datos!$S:$S,Datos!$F:$F,$A193,Datos!$V:$V,N$1,Datos!$A:$A,$Q$1)</f>
        <v>0</v>
      </c>
      <c r="O193" s="353">
        <f>SUMIFS(Datos!$S:$S,Datos!$F:$F,$A193,Datos!$V:$V,O$1,Datos!$A:$A,$Q$1)</f>
        <v>0</v>
      </c>
      <c r="P193" s="353">
        <f>SUMIFS(Datos!$S:$S,Datos!$F:$F,$A193,Datos!$V:$V,P$1,Datos!$A:$A,$Q$1)</f>
        <v>0</v>
      </c>
      <c r="Q193" s="353">
        <f>SUMIFS(Datos!$S:$S,Datos!$A:$A,Q$1,Datos!$F:$F,$A193)</f>
        <v>0</v>
      </c>
      <c r="R193" s="353">
        <f>SUMIFS(Datos!$S:$S,Datos!$F:$F,$A193,Datos!$C:$C,R$1,Datos!$A:$A,$Q$1)</f>
        <v>0</v>
      </c>
      <c r="S193" s="353">
        <f>SUMIFS(Datos!$S:$S,Datos!$F:$F,$A193,Datos!$C:$C,S$1,Datos!$A:$A,$Q$1)</f>
        <v>0</v>
      </c>
      <c r="T193" s="353">
        <f>SUMIFS(Datos!$S:$S,Datos!$F:$F,$A193,Datos!$C:$C,T$1,Datos!$A:$A,$Q$1)</f>
        <v>0</v>
      </c>
      <c r="U193" s="353">
        <f>SUMIFS(Datos!$S:$S,Datos!$F:$F,$A193,Datos!$C:$C,U$1,Datos!$A:$A,$Q$1)</f>
        <v>0</v>
      </c>
      <c r="V193" s="352"/>
      <c r="W193" s="353">
        <f>SUMIFS(Datos!M:M,Datos!A:A,Q$1,Datos!F:F,A193)</f>
        <v>0</v>
      </c>
      <c r="X193" s="444">
        <f>SUMIFS(Datos!R:R,Datos!A:A,Q$1,Datos!F:F,A193)</f>
        <v>0</v>
      </c>
      <c r="Y193" s="442"/>
      <c r="Z193" s="353">
        <f>SUMIFS(Datos!$M:$M,Datos!$F:$F,$A193,Datos!$A:$A,$Q$1,Datos!$C:$C,R$1)</f>
        <v>0</v>
      </c>
      <c r="AA193" s="353">
        <f>SUMIFS(Datos!$M:$M,Datos!$F:$F,$A193,Datos!$A:$A,$Q$1,Datos!$C:$C,S$1)</f>
        <v>0</v>
      </c>
      <c r="AB193" s="353">
        <f>SUMIFS(Datos!$M:$M,Datos!$F:$F,$A193,Datos!$A:$A,$Q$1,Datos!$C:$C,T$1)</f>
        <v>0</v>
      </c>
      <c r="AC193" s="353">
        <f>SUMIFS(Datos!$M:$M,Datos!$F:$F,$A193,Datos!$A:$A,$Q$1,Datos!$C:$C,U$1)</f>
        <v>0</v>
      </c>
      <c r="AD193" s="353"/>
      <c r="AE193" s="444">
        <f>SUMIFS(Datos!$R:$R,Datos!$F:$F,$A193,Datos!$A:$A,$Q$1,Datos!$C:$C,R$1)</f>
        <v>0</v>
      </c>
      <c r="AF193" s="444">
        <f>SUMIFS(Datos!$R:$R,Datos!$F:$F,$A193,Datos!$A:$A,$Q$1,Datos!$C:$C,S$1)</f>
        <v>0</v>
      </c>
      <c r="AG193" s="444">
        <f>SUMIFS(Datos!$R:$R,Datos!$F:$F,$A193,Datos!$A:$A,$Q$1,Datos!$C:$C,T$1)</f>
        <v>0</v>
      </c>
      <c r="AH193" s="444">
        <f>SUMIFS(Datos!$R:$R,Datos!$F:$F,$A193,Datos!$A:$A,$Q$1,Datos!$C:$C,U$1)</f>
        <v>0</v>
      </c>
      <c r="AI193" s="351"/>
      <c r="AJ193" s="102">
        <f>SUMIFS(Datos!$S:$S,Datos!$F:$F,$A193,Datos!$V:$V,AJ$1,Datos!$A:$A,$AN$1)</f>
        <v>0</v>
      </c>
      <c r="AK193" s="102">
        <f>SUMIFS(Datos!$S:$S,Datos!$F:$F,$A193,Datos!$V:$V,AK$1,Datos!$A:$A,$AN$1)</f>
        <v>0</v>
      </c>
      <c r="AL193" s="102">
        <f>SUMIFS(Datos!$S:$S,Datos!$F:$F,$A193,Datos!$V:$V,AL$1,Datos!$A:$A,$AN$1)</f>
        <v>0</v>
      </c>
      <c r="AM193" s="102">
        <f>SUMIFS(Datos!$S:$S,Datos!$F:$F,$A193,Datos!$V:$V,AM$1,Datos!$A:$A,$AN$1)</f>
        <v>0</v>
      </c>
      <c r="AN193" s="102">
        <f>SUMIFS(Datos!$S:$S,Datos!$A:$A,AN$1,Datos!$F:$F,$A193)</f>
        <v>0</v>
      </c>
      <c r="AO193" s="102">
        <f>SUMIFS(Datos!$S:$S,Datos!$F:$F,$A193,Datos!$C:$C,AO$1,Datos!$A:$A,$AN$1)</f>
        <v>0</v>
      </c>
      <c r="AP193" s="102">
        <f>SUMIFS(Datos!$S:$S,Datos!$F:$F,$A193,Datos!$C:$C,AP$1,Datos!$A:$A,$AN$1)</f>
        <v>0</v>
      </c>
      <c r="AQ193" s="102">
        <f>SUMIFS(Datos!$S:$S,Datos!$F:$F,$A193,Datos!$C:$C,AQ$1,Datos!$A:$A,$AN$1)</f>
        <v>0</v>
      </c>
      <c r="AR193" s="102">
        <f>SUMIFS(Datos!$S:$S,Datos!$F:$F,$A193,Datos!$C:$C,AR$1,Datos!$A:$A,$AN$1)</f>
        <v>0</v>
      </c>
      <c r="AT193" s="102">
        <f>SUMIFS(Datos!$M:$M,Datos!$A:$A,AN$1,Datos!$F:$F,$A193)</f>
        <v>0</v>
      </c>
      <c r="AU193" s="102">
        <f>SUMIFS(Datos!$R:$R,Datos!$A:$A,AN$1,Datos!$F:$F,$A193)</f>
        <v>0</v>
      </c>
      <c r="AW193" s="102">
        <f>SUMIFS(Datos!$M:$M,Datos!$F:$F,$A193,Datos!$A:$A,$AN$1,Datos!$C:$C,AO$1)</f>
        <v>0</v>
      </c>
      <c r="AX193" s="102">
        <f>SUMIFS(Datos!$M:$M,Datos!$F:$F,$A193,Datos!$A:$A,$AN$1,Datos!$C:$C,AP$1)</f>
        <v>0</v>
      </c>
      <c r="AY193" s="102">
        <f>SUMIFS(Datos!$M:$M,Datos!$F:$F,$A193,Datos!$A:$A,$AN$1,Datos!$C:$C,AQ$1)</f>
        <v>0</v>
      </c>
      <c r="AZ193" s="102">
        <f>SUMIFS(Datos!$M:$M,Datos!$F:$F,$A193,Datos!$A:$A,$AN$1,Datos!$C:$C,AR$1)</f>
        <v>0</v>
      </c>
      <c r="BA193" s="102"/>
      <c r="BB193" s="438">
        <f>SUMIFS(Datos!$R:$R,Datos!$F:$F,$A193,Datos!$A:$A,$AN$1,Datos!$C:$C,AO$1)</f>
        <v>0</v>
      </c>
      <c r="BC193" s="438">
        <f>SUMIFS(Datos!$R:$R,Datos!$F:$F,$A193,Datos!$A:$A,$AN$1,Datos!$C:$C,AP$1)</f>
        <v>0</v>
      </c>
      <c r="BD193" s="438">
        <f>SUMIFS(Datos!$R:$R,Datos!$F:$F,$A193,Datos!$A:$A,$AN$1,Datos!$C:$C,AQ$1)</f>
        <v>0</v>
      </c>
      <c r="BE193" s="438">
        <f>SUMIFS(Datos!$R:$R,Datos!$F:$F,$A193,Datos!$A:$A,$AN$1,Datos!$C:$C,AR$1)</f>
        <v>0</v>
      </c>
    </row>
    <row r="194" spans="1:57" x14ac:dyDescent="0.25">
      <c r="A194" s="36"/>
      <c r="B194" s="36"/>
      <c r="C194" s="36"/>
      <c r="D194" s="284"/>
      <c r="E194" s="36"/>
      <c r="F194" s="36"/>
      <c r="G194" s="408"/>
      <c r="H194" s="36"/>
      <c r="I194" s="36"/>
      <c r="J194" s="36"/>
      <c r="K194" s="36"/>
      <c r="M194" s="353">
        <f>SUMIFS(Datos!$S:$S,Datos!$F:$F,$A194,Datos!$V:$V,M$1,Datos!$A:$A,$Q$1)</f>
        <v>0</v>
      </c>
      <c r="N194" s="353">
        <f>SUMIFS(Datos!$S:$S,Datos!$F:$F,$A194,Datos!$V:$V,N$1,Datos!$A:$A,$Q$1)</f>
        <v>0</v>
      </c>
      <c r="O194" s="353">
        <f>SUMIFS(Datos!$S:$S,Datos!$F:$F,$A194,Datos!$V:$V,O$1,Datos!$A:$A,$Q$1)</f>
        <v>0</v>
      </c>
      <c r="P194" s="353">
        <f>SUMIFS(Datos!$S:$S,Datos!$F:$F,$A194,Datos!$V:$V,P$1,Datos!$A:$A,$Q$1)</f>
        <v>0</v>
      </c>
      <c r="Q194" s="353">
        <f>SUMIFS(Datos!$S:$S,Datos!$A:$A,Q$1,Datos!$F:$F,$A194)</f>
        <v>0</v>
      </c>
      <c r="R194" s="353">
        <f>SUMIFS(Datos!$S:$S,Datos!$F:$F,$A194,Datos!$C:$C,R$1,Datos!$A:$A,$Q$1)</f>
        <v>0</v>
      </c>
      <c r="S194" s="353">
        <f>SUMIFS(Datos!$S:$S,Datos!$F:$F,$A194,Datos!$C:$C,S$1,Datos!$A:$A,$Q$1)</f>
        <v>0</v>
      </c>
      <c r="T194" s="353">
        <f>SUMIFS(Datos!$S:$S,Datos!$F:$F,$A194,Datos!$C:$C,T$1,Datos!$A:$A,$Q$1)</f>
        <v>0</v>
      </c>
      <c r="U194" s="353">
        <f>SUMIFS(Datos!$S:$S,Datos!$F:$F,$A194,Datos!$C:$C,U$1,Datos!$A:$A,$Q$1)</f>
        <v>0</v>
      </c>
      <c r="V194" s="352"/>
      <c r="W194" s="353">
        <f>SUMIFS(Datos!M:M,Datos!A:A,Q$1,Datos!F:F,A194)</f>
        <v>0</v>
      </c>
      <c r="X194" s="444">
        <f>SUMIFS(Datos!R:R,Datos!A:A,Q$1,Datos!F:F,A194)</f>
        <v>0</v>
      </c>
      <c r="Y194" s="442"/>
      <c r="Z194" s="353">
        <f>SUMIFS(Datos!$M:$M,Datos!$F:$F,$A194,Datos!$A:$A,$Q$1,Datos!$C:$C,R$1)</f>
        <v>0</v>
      </c>
      <c r="AA194" s="353">
        <f>SUMIFS(Datos!$M:$M,Datos!$F:$F,$A194,Datos!$A:$A,$Q$1,Datos!$C:$C,S$1)</f>
        <v>0</v>
      </c>
      <c r="AB194" s="353">
        <f>SUMIFS(Datos!$M:$M,Datos!$F:$F,$A194,Datos!$A:$A,$Q$1,Datos!$C:$C,T$1)</f>
        <v>0</v>
      </c>
      <c r="AC194" s="353">
        <f>SUMIFS(Datos!$M:$M,Datos!$F:$F,$A194,Datos!$A:$A,$Q$1,Datos!$C:$C,U$1)</f>
        <v>0</v>
      </c>
      <c r="AD194" s="353"/>
      <c r="AE194" s="444">
        <f>SUMIFS(Datos!$R:$R,Datos!$F:$F,$A194,Datos!$A:$A,$Q$1,Datos!$C:$C,R$1)</f>
        <v>0</v>
      </c>
      <c r="AF194" s="444">
        <f>SUMIFS(Datos!$R:$R,Datos!$F:$F,$A194,Datos!$A:$A,$Q$1,Datos!$C:$C,S$1)</f>
        <v>0</v>
      </c>
      <c r="AG194" s="444">
        <f>SUMIFS(Datos!$R:$R,Datos!$F:$F,$A194,Datos!$A:$A,$Q$1,Datos!$C:$C,T$1)</f>
        <v>0</v>
      </c>
      <c r="AH194" s="444">
        <f>SUMIFS(Datos!$R:$R,Datos!$F:$F,$A194,Datos!$A:$A,$Q$1,Datos!$C:$C,U$1)</f>
        <v>0</v>
      </c>
      <c r="AI194" s="351"/>
      <c r="AJ194" s="102">
        <f>SUMIFS(Datos!$S:$S,Datos!$F:$F,$A194,Datos!$V:$V,AJ$1,Datos!$A:$A,$AN$1)</f>
        <v>0</v>
      </c>
      <c r="AK194" s="102">
        <f>SUMIFS(Datos!$S:$S,Datos!$F:$F,$A194,Datos!$V:$V,AK$1,Datos!$A:$A,$AN$1)</f>
        <v>0</v>
      </c>
      <c r="AL194" s="102">
        <f>SUMIFS(Datos!$S:$S,Datos!$F:$F,$A194,Datos!$V:$V,AL$1,Datos!$A:$A,$AN$1)</f>
        <v>0</v>
      </c>
      <c r="AM194" s="102">
        <f>SUMIFS(Datos!$S:$S,Datos!$F:$F,$A194,Datos!$V:$V,AM$1,Datos!$A:$A,$AN$1)</f>
        <v>0</v>
      </c>
      <c r="AN194" s="102">
        <f>SUMIFS(Datos!$S:$S,Datos!$A:$A,AN$1,Datos!$F:$F,$A194)</f>
        <v>0</v>
      </c>
      <c r="AO194" s="102">
        <f>SUMIFS(Datos!$S:$S,Datos!$F:$F,$A194,Datos!$C:$C,AO$1,Datos!$A:$A,$AN$1)</f>
        <v>0</v>
      </c>
      <c r="AP194" s="102">
        <f>SUMIFS(Datos!$S:$S,Datos!$F:$F,$A194,Datos!$C:$C,AP$1,Datos!$A:$A,$AN$1)</f>
        <v>0</v>
      </c>
      <c r="AQ194" s="102">
        <f>SUMIFS(Datos!$S:$S,Datos!$F:$F,$A194,Datos!$C:$C,AQ$1,Datos!$A:$A,$AN$1)</f>
        <v>0</v>
      </c>
      <c r="AR194" s="102">
        <f>SUMIFS(Datos!$S:$S,Datos!$F:$F,$A194,Datos!$C:$C,AR$1,Datos!$A:$A,$AN$1)</f>
        <v>0</v>
      </c>
      <c r="AT194" s="102">
        <f>SUMIFS(Datos!$M:$M,Datos!$A:$A,AN$1,Datos!$F:$F,$A194)</f>
        <v>0</v>
      </c>
      <c r="AU194" s="102">
        <f>SUMIFS(Datos!$R:$R,Datos!$A:$A,AN$1,Datos!$F:$F,$A194)</f>
        <v>0</v>
      </c>
      <c r="AW194" s="102">
        <f>SUMIFS(Datos!$M:$M,Datos!$F:$F,$A194,Datos!$A:$A,$AN$1,Datos!$C:$C,AO$1)</f>
        <v>0</v>
      </c>
      <c r="AX194" s="102">
        <f>SUMIFS(Datos!$M:$M,Datos!$F:$F,$A194,Datos!$A:$A,$AN$1,Datos!$C:$C,AP$1)</f>
        <v>0</v>
      </c>
      <c r="AY194" s="102">
        <f>SUMIFS(Datos!$M:$M,Datos!$F:$F,$A194,Datos!$A:$A,$AN$1,Datos!$C:$C,AQ$1)</f>
        <v>0</v>
      </c>
      <c r="AZ194" s="102">
        <f>SUMIFS(Datos!$M:$M,Datos!$F:$F,$A194,Datos!$A:$A,$AN$1,Datos!$C:$C,AR$1)</f>
        <v>0</v>
      </c>
      <c r="BA194" s="102"/>
      <c r="BB194" s="438">
        <f>SUMIFS(Datos!$R:$R,Datos!$F:$F,$A194,Datos!$A:$A,$AN$1,Datos!$C:$C,AO$1)</f>
        <v>0</v>
      </c>
      <c r="BC194" s="438">
        <f>SUMIFS(Datos!$R:$R,Datos!$F:$F,$A194,Datos!$A:$A,$AN$1,Datos!$C:$C,AP$1)</f>
        <v>0</v>
      </c>
      <c r="BD194" s="438">
        <f>SUMIFS(Datos!$R:$R,Datos!$F:$F,$A194,Datos!$A:$A,$AN$1,Datos!$C:$C,AQ$1)</f>
        <v>0</v>
      </c>
      <c r="BE194" s="438">
        <f>SUMIFS(Datos!$R:$R,Datos!$F:$F,$A194,Datos!$A:$A,$AN$1,Datos!$C:$C,AR$1)</f>
        <v>0</v>
      </c>
    </row>
    <row r="195" spans="1:57" x14ac:dyDescent="0.25">
      <c r="A195" s="36"/>
      <c r="B195" s="36"/>
      <c r="C195" s="36"/>
      <c r="D195" s="284"/>
      <c r="E195" s="36"/>
      <c r="F195" s="36"/>
      <c r="G195" s="408"/>
      <c r="H195" s="36"/>
      <c r="I195" s="36"/>
      <c r="J195" s="36"/>
      <c r="K195" s="36"/>
      <c r="M195" s="353">
        <f>SUMIFS(Datos!$S:$S,Datos!$F:$F,$A195,Datos!$V:$V,M$1,Datos!$A:$A,$Q$1)</f>
        <v>0</v>
      </c>
      <c r="N195" s="353">
        <f>SUMIFS(Datos!$S:$S,Datos!$F:$F,$A195,Datos!$V:$V,N$1,Datos!$A:$A,$Q$1)</f>
        <v>0</v>
      </c>
      <c r="O195" s="353">
        <f>SUMIFS(Datos!$S:$S,Datos!$F:$F,$A195,Datos!$V:$V,O$1,Datos!$A:$A,$Q$1)</f>
        <v>0</v>
      </c>
      <c r="P195" s="353">
        <f>SUMIFS(Datos!$S:$S,Datos!$F:$F,$A195,Datos!$V:$V,P$1,Datos!$A:$A,$Q$1)</f>
        <v>0</v>
      </c>
      <c r="Q195" s="353">
        <f>SUMIFS(Datos!$S:$S,Datos!$A:$A,Q$1,Datos!$F:$F,$A195)</f>
        <v>0</v>
      </c>
      <c r="R195" s="353">
        <f>SUMIFS(Datos!$S:$S,Datos!$F:$F,$A195,Datos!$C:$C,R$1,Datos!$A:$A,$Q$1)</f>
        <v>0</v>
      </c>
      <c r="S195" s="353">
        <f>SUMIFS(Datos!$S:$S,Datos!$F:$F,$A195,Datos!$C:$C,S$1,Datos!$A:$A,$Q$1)</f>
        <v>0</v>
      </c>
      <c r="T195" s="353">
        <f>SUMIFS(Datos!$S:$S,Datos!$F:$F,$A195,Datos!$C:$C,T$1,Datos!$A:$A,$Q$1)</f>
        <v>0</v>
      </c>
      <c r="U195" s="353">
        <f>SUMIFS(Datos!$S:$S,Datos!$F:$F,$A195,Datos!$C:$C,U$1,Datos!$A:$A,$Q$1)</f>
        <v>0</v>
      </c>
      <c r="V195" s="352"/>
      <c r="W195" s="353">
        <f>SUMIFS(Datos!M:M,Datos!A:A,Q$1,Datos!F:F,A195)</f>
        <v>0</v>
      </c>
      <c r="X195" s="444">
        <f>SUMIFS(Datos!R:R,Datos!A:A,Q$1,Datos!F:F,A195)</f>
        <v>0</v>
      </c>
      <c r="Y195" s="442"/>
      <c r="Z195" s="353">
        <f>SUMIFS(Datos!$M:$M,Datos!$F:$F,$A195,Datos!$A:$A,$Q$1,Datos!$C:$C,R$1)</f>
        <v>0</v>
      </c>
      <c r="AA195" s="353">
        <f>SUMIFS(Datos!$M:$M,Datos!$F:$F,$A195,Datos!$A:$A,$Q$1,Datos!$C:$C,S$1)</f>
        <v>0</v>
      </c>
      <c r="AB195" s="353">
        <f>SUMIFS(Datos!$M:$M,Datos!$F:$F,$A195,Datos!$A:$A,$Q$1,Datos!$C:$C,T$1)</f>
        <v>0</v>
      </c>
      <c r="AC195" s="353">
        <f>SUMIFS(Datos!$M:$M,Datos!$F:$F,$A195,Datos!$A:$A,$Q$1,Datos!$C:$C,U$1)</f>
        <v>0</v>
      </c>
      <c r="AD195" s="353"/>
      <c r="AE195" s="444">
        <f>SUMIFS(Datos!$R:$R,Datos!$F:$F,$A195,Datos!$A:$A,$Q$1,Datos!$C:$C,R$1)</f>
        <v>0</v>
      </c>
      <c r="AF195" s="444">
        <f>SUMIFS(Datos!$R:$R,Datos!$F:$F,$A195,Datos!$A:$A,$Q$1,Datos!$C:$C,S$1)</f>
        <v>0</v>
      </c>
      <c r="AG195" s="444">
        <f>SUMIFS(Datos!$R:$R,Datos!$F:$F,$A195,Datos!$A:$A,$Q$1,Datos!$C:$C,T$1)</f>
        <v>0</v>
      </c>
      <c r="AH195" s="444">
        <f>SUMIFS(Datos!$R:$R,Datos!$F:$F,$A195,Datos!$A:$A,$Q$1,Datos!$C:$C,U$1)</f>
        <v>0</v>
      </c>
      <c r="AI195" s="351"/>
      <c r="AJ195" s="102">
        <f>SUMIFS(Datos!$S:$S,Datos!$F:$F,$A195,Datos!$V:$V,AJ$1,Datos!$A:$A,$AN$1)</f>
        <v>0</v>
      </c>
      <c r="AK195" s="102">
        <f>SUMIFS(Datos!$S:$S,Datos!$F:$F,$A195,Datos!$V:$V,AK$1,Datos!$A:$A,$AN$1)</f>
        <v>0</v>
      </c>
      <c r="AL195" s="102">
        <f>SUMIFS(Datos!$S:$S,Datos!$F:$F,$A195,Datos!$V:$V,AL$1,Datos!$A:$A,$AN$1)</f>
        <v>0</v>
      </c>
      <c r="AM195" s="102">
        <f>SUMIFS(Datos!$S:$S,Datos!$F:$F,$A195,Datos!$V:$V,AM$1,Datos!$A:$A,$AN$1)</f>
        <v>0</v>
      </c>
      <c r="AN195" s="102">
        <f>SUMIFS(Datos!$S:$S,Datos!$A:$A,AN$1,Datos!$F:$F,$A195)</f>
        <v>0</v>
      </c>
      <c r="AO195" s="102">
        <f>SUMIFS(Datos!$S:$S,Datos!$F:$F,$A195,Datos!$C:$C,AO$1,Datos!$A:$A,$AN$1)</f>
        <v>0</v>
      </c>
      <c r="AP195" s="102">
        <f>SUMIFS(Datos!$S:$S,Datos!$F:$F,$A195,Datos!$C:$C,AP$1,Datos!$A:$A,$AN$1)</f>
        <v>0</v>
      </c>
      <c r="AQ195" s="102">
        <f>SUMIFS(Datos!$S:$S,Datos!$F:$F,$A195,Datos!$C:$C,AQ$1,Datos!$A:$A,$AN$1)</f>
        <v>0</v>
      </c>
      <c r="AR195" s="102">
        <f>SUMIFS(Datos!$S:$S,Datos!$F:$F,$A195,Datos!$C:$C,AR$1,Datos!$A:$A,$AN$1)</f>
        <v>0</v>
      </c>
      <c r="AT195" s="102">
        <f>SUMIFS(Datos!$M:$M,Datos!$A:$A,AN$1,Datos!$F:$F,$A195)</f>
        <v>0</v>
      </c>
      <c r="AU195" s="102">
        <f>SUMIFS(Datos!$R:$R,Datos!$A:$A,AN$1,Datos!$F:$F,$A195)</f>
        <v>0</v>
      </c>
      <c r="AW195" s="102">
        <f>SUMIFS(Datos!$M:$M,Datos!$F:$F,$A195,Datos!$A:$A,$AN$1,Datos!$C:$C,AO$1)</f>
        <v>0</v>
      </c>
      <c r="AX195" s="102">
        <f>SUMIFS(Datos!$M:$M,Datos!$F:$F,$A195,Datos!$A:$A,$AN$1,Datos!$C:$C,AP$1)</f>
        <v>0</v>
      </c>
      <c r="AY195" s="102">
        <f>SUMIFS(Datos!$M:$M,Datos!$F:$F,$A195,Datos!$A:$A,$AN$1,Datos!$C:$C,AQ$1)</f>
        <v>0</v>
      </c>
      <c r="AZ195" s="102">
        <f>SUMIFS(Datos!$M:$M,Datos!$F:$F,$A195,Datos!$A:$A,$AN$1,Datos!$C:$C,AR$1)</f>
        <v>0</v>
      </c>
      <c r="BA195" s="102"/>
      <c r="BB195" s="438">
        <f>SUMIFS(Datos!$R:$R,Datos!$F:$F,$A195,Datos!$A:$A,$AN$1,Datos!$C:$C,AO$1)</f>
        <v>0</v>
      </c>
      <c r="BC195" s="438">
        <f>SUMIFS(Datos!$R:$R,Datos!$F:$F,$A195,Datos!$A:$A,$AN$1,Datos!$C:$C,AP$1)</f>
        <v>0</v>
      </c>
      <c r="BD195" s="438">
        <f>SUMIFS(Datos!$R:$R,Datos!$F:$F,$A195,Datos!$A:$A,$AN$1,Datos!$C:$C,AQ$1)</f>
        <v>0</v>
      </c>
      <c r="BE195" s="438">
        <f>SUMIFS(Datos!$R:$R,Datos!$F:$F,$A195,Datos!$A:$A,$AN$1,Datos!$C:$C,AR$1)</f>
        <v>0</v>
      </c>
    </row>
    <row r="196" spans="1:57" x14ac:dyDescent="0.25">
      <c r="A196" s="36"/>
      <c r="B196" s="36"/>
      <c r="C196" s="36"/>
      <c r="D196" s="284"/>
      <c r="E196" s="36"/>
      <c r="F196" s="36"/>
      <c r="G196" s="408"/>
      <c r="H196" s="36"/>
      <c r="I196" s="36"/>
      <c r="J196" s="36"/>
      <c r="K196" s="36"/>
      <c r="M196" s="353">
        <f>SUMIFS(Datos!$S:$S,Datos!$F:$F,$A196,Datos!$V:$V,M$1,Datos!$A:$A,$Q$1)</f>
        <v>0</v>
      </c>
      <c r="N196" s="353">
        <f>SUMIFS(Datos!$S:$S,Datos!$F:$F,$A196,Datos!$V:$V,N$1,Datos!$A:$A,$Q$1)</f>
        <v>0</v>
      </c>
      <c r="O196" s="353">
        <f>SUMIFS(Datos!$S:$S,Datos!$F:$F,$A196,Datos!$V:$V,O$1,Datos!$A:$A,$Q$1)</f>
        <v>0</v>
      </c>
      <c r="P196" s="353">
        <f>SUMIFS(Datos!$S:$S,Datos!$F:$F,$A196,Datos!$V:$V,P$1,Datos!$A:$A,$Q$1)</f>
        <v>0</v>
      </c>
      <c r="Q196" s="353">
        <f>SUMIFS(Datos!$S:$S,Datos!$A:$A,Q$1,Datos!$F:$F,$A196)</f>
        <v>0</v>
      </c>
      <c r="R196" s="353">
        <f>SUMIFS(Datos!$S:$S,Datos!$F:$F,$A196,Datos!$C:$C,R$1,Datos!$A:$A,$Q$1)</f>
        <v>0</v>
      </c>
      <c r="S196" s="353">
        <f>SUMIFS(Datos!$S:$S,Datos!$F:$F,$A196,Datos!$C:$C,S$1,Datos!$A:$A,$Q$1)</f>
        <v>0</v>
      </c>
      <c r="T196" s="353">
        <f>SUMIFS(Datos!$S:$S,Datos!$F:$F,$A196,Datos!$C:$C,T$1,Datos!$A:$A,$Q$1)</f>
        <v>0</v>
      </c>
      <c r="U196" s="353">
        <f>SUMIFS(Datos!$S:$S,Datos!$F:$F,$A196,Datos!$C:$C,U$1,Datos!$A:$A,$Q$1)</f>
        <v>0</v>
      </c>
      <c r="V196" s="352"/>
      <c r="W196" s="353">
        <f>SUMIFS(Datos!M:M,Datos!A:A,Q$1,Datos!F:F,A196)</f>
        <v>0</v>
      </c>
      <c r="X196" s="444">
        <f>SUMIFS(Datos!R:R,Datos!A:A,Q$1,Datos!F:F,A196)</f>
        <v>0</v>
      </c>
      <c r="Y196" s="442"/>
      <c r="Z196" s="353">
        <f>SUMIFS(Datos!$M:$M,Datos!$F:$F,$A196,Datos!$A:$A,$Q$1,Datos!$C:$C,R$1)</f>
        <v>0</v>
      </c>
      <c r="AA196" s="353">
        <f>SUMIFS(Datos!$M:$M,Datos!$F:$F,$A196,Datos!$A:$A,$Q$1,Datos!$C:$C,S$1)</f>
        <v>0</v>
      </c>
      <c r="AB196" s="353">
        <f>SUMIFS(Datos!$M:$M,Datos!$F:$F,$A196,Datos!$A:$A,$Q$1,Datos!$C:$C,T$1)</f>
        <v>0</v>
      </c>
      <c r="AC196" s="353">
        <f>SUMIFS(Datos!$M:$M,Datos!$F:$F,$A196,Datos!$A:$A,$Q$1,Datos!$C:$C,U$1)</f>
        <v>0</v>
      </c>
      <c r="AD196" s="353"/>
      <c r="AE196" s="444">
        <f>SUMIFS(Datos!$R:$R,Datos!$F:$F,$A196,Datos!$A:$A,$Q$1,Datos!$C:$C,R$1)</f>
        <v>0</v>
      </c>
      <c r="AF196" s="444">
        <f>SUMIFS(Datos!$R:$R,Datos!$F:$F,$A196,Datos!$A:$A,$Q$1,Datos!$C:$C,S$1)</f>
        <v>0</v>
      </c>
      <c r="AG196" s="444">
        <f>SUMIFS(Datos!$R:$R,Datos!$F:$F,$A196,Datos!$A:$A,$Q$1,Datos!$C:$C,T$1)</f>
        <v>0</v>
      </c>
      <c r="AH196" s="444">
        <f>SUMIFS(Datos!$R:$R,Datos!$F:$F,$A196,Datos!$A:$A,$Q$1,Datos!$C:$C,U$1)</f>
        <v>0</v>
      </c>
      <c r="AI196" s="351"/>
      <c r="AJ196" s="102">
        <f>SUMIFS(Datos!$S:$S,Datos!$F:$F,$A196,Datos!$V:$V,AJ$1,Datos!$A:$A,$AN$1)</f>
        <v>0</v>
      </c>
      <c r="AK196" s="102">
        <f>SUMIFS(Datos!$S:$S,Datos!$F:$F,$A196,Datos!$V:$V,AK$1,Datos!$A:$A,$AN$1)</f>
        <v>0</v>
      </c>
      <c r="AL196" s="102">
        <f>SUMIFS(Datos!$S:$S,Datos!$F:$F,$A196,Datos!$V:$V,AL$1,Datos!$A:$A,$AN$1)</f>
        <v>0</v>
      </c>
      <c r="AM196" s="102">
        <f>SUMIFS(Datos!$S:$S,Datos!$F:$F,$A196,Datos!$V:$V,AM$1,Datos!$A:$A,$AN$1)</f>
        <v>0</v>
      </c>
      <c r="AN196" s="102">
        <f>SUMIFS(Datos!$S:$S,Datos!$A:$A,AN$1,Datos!$F:$F,$A196)</f>
        <v>0</v>
      </c>
      <c r="AO196" s="102">
        <f>SUMIFS(Datos!$S:$S,Datos!$F:$F,$A196,Datos!$C:$C,AO$1,Datos!$A:$A,$AN$1)</f>
        <v>0</v>
      </c>
      <c r="AP196" s="102">
        <f>SUMIFS(Datos!$S:$S,Datos!$F:$F,$A196,Datos!$C:$C,AP$1,Datos!$A:$A,$AN$1)</f>
        <v>0</v>
      </c>
      <c r="AQ196" s="102">
        <f>SUMIFS(Datos!$S:$S,Datos!$F:$F,$A196,Datos!$C:$C,AQ$1,Datos!$A:$A,$AN$1)</f>
        <v>0</v>
      </c>
      <c r="AR196" s="102">
        <f>SUMIFS(Datos!$S:$S,Datos!$F:$F,$A196,Datos!$C:$C,AR$1,Datos!$A:$A,$AN$1)</f>
        <v>0</v>
      </c>
      <c r="AT196" s="102">
        <f>SUMIFS(Datos!$M:$M,Datos!$A:$A,AN$1,Datos!$F:$F,$A196)</f>
        <v>0</v>
      </c>
      <c r="AU196" s="102">
        <f>SUMIFS(Datos!$R:$R,Datos!$A:$A,AN$1,Datos!$F:$F,$A196)</f>
        <v>0</v>
      </c>
      <c r="AW196" s="102">
        <f>SUMIFS(Datos!$M:$M,Datos!$F:$F,$A196,Datos!$A:$A,$AN$1,Datos!$C:$C,AO$1)</f>
        <v>0</v>
      </c>
      <c r="AX196" s="102">
        <f>SUMIFS(Datos!$M:$M,Datos!$F:$F,$A196,Datos!$A:$A,$AN$1,Datos!$C:$C,AP$1)</f>
        <v>0</v>
      </c>
      <c r="AY196" s="102">
        <f>SUMIFS(Datos!$M:$M,Datos!$F:$F,$A196,Datos!$A:$A,$AN$1,Datos!$C:$C,AQ$1)</f>
        <v>0</v>
      </c>
      <c r="AZ196" s="102">
        <f>SUMIFS(Datos!$M:$M,Datos!$F:$F,$A196,Datos!$A:$A,$AN$1,Datos!$C:$C,AR$1)</f>
        <v>0</v>
      </c>
      <c r="BA196" s="102"/>
      <c r="BB196" s="438">
        <f>SUMIFS(Datos!$R:$R,Datos!$F:$F,$A196,Datos!$A:$A,$AN$1,Datos!$C:$C,AO$1)</f>
        <v>0</v>
      </c>
      <c r="BC196" s="438">
        <f>SUMIFS(Datos!$R:$R,Datos!$F:$F,$A196,Datos!$A:$A,$AN$1,Datos!$C:$C,AP$1)</f>
        <v>0</v>
      </c>
      <c r="BD196" s="438">
        <f>SUMIFS(Datos!$R:$R,Datos!$F:$F,$A196,Datos!$A:$A,$AN$1,Datos!$C:$C,AQ$1)</f>
        <v>0</v>
      </c>
      <c r="BE196" s="438">
        <f>SUMIFS(Datos!$R:$R,Datos!$F:$F,$A196,Datos!$A:$A,$AN$1,Datos!$C:$C,AR$1)</f>
        <v>0</v>
      </c>
    </row>
    <row r="197" spans="1:57" x14ac:dyDescent="0.25">
      <c r="A197" s="36"/>
      <c r="B197" s="36"/>
      <c r="C197" s="36"/>
      <c r="D197" s="284"/>
      <c r="E197" s="36"/>
      <c r="F197" s="36"/>
      <c r="G197" s="408"/>
      <c r="H197" s="36"/>
      <c r="I197" s="36"/>
      <c r="J197" s="36"/>
      <c r="K197" s="36"/>
      <c r="M197" s="353">
        <f>SUMIFS(Datos!$S:$S,Datos!$F:$F,$A197,Datos!$V:$V,M$1,Datos!$A:$A,$Q$1)</f>
        <v>0</v>
      </c>
      <c r="N197" s="353">
        <f>SUMIFS(Datos!$S:$S,Datos!$F:$F,$A197,Datos!$V:$V,N$1,Datos!$A:$A,$Q$1)</f>
        <v>0</v>
      </c>
      <c r="O197" s="353">
        <f>SUMIFS(Datos!$S:$S,Datos!$F:$F,$A197,Datos!$V:$V,O$1,Datos!$A:$A,$Q$1)</f>
        <v>0</v>
      </c>
      <c r="P197" s="353">
        <f>SUMIFS(Datos!$S:$S,Datos!$F:$F,$A197,Datos!$V:$V,P$1,Datos!$A:$A,$Q$1)</f>
        <v>0</v>
      </c>
      <c r="Q197" s="353">
        <f>SUMIFS(Datos!$S:$S,Datos!$A:$A,Q$1,Datos!$F:$F,$A197)</f>
        <v>0</v>
      </c>
      <c r="R197" s="353">
        <f>SUMIFS(Datos!$S:$S,Datos!$F:$F,$A197,Datos!$C:$C,R$1,Datos!$A:$A,$Q$1)</f>
        <v>0</v>
      </c>
      <c r="S197" s="353">
        <f>SUMIFS(Datos!$S:$S,Datos!$F:$F,$A197,Datos!$C:$C,S$1,Datos!$A:$A,$Q$1)</f>
        <v>0</v>
      </c>
      <c r="T197" s="353">
        <f>SUMIFS(Datos!$S:$S,Datos!$F:$F,$A197,Datos!$C:$C,T$1,Datos!$A:$A,$Q$1)</f>
        <v>0</v>
      </c>
      <c r="U197" s="353">
        <f>SUMIFS(Datos!$S:$S,Datos!$F:$F,$A197,Datos!$C:$C,U$1,Datos!$A:$A,$Q$1)</f>
        <v>0</v>
      </c>
      <c r="V197" s="352"/>
      <c r="W197" s="353">
        <f>SUMIFS(Datos!M:M,Datos!A:A,Q$1,Datos!F:F,A197)</f>
        <v>0</v>
      </c>
      <c r="X197" s="444">
        <f>SUMIFS(Datos!R:R,Datos!A:A,Q$1,Datos!F:F,A197)</f>
        <v>0</v>
      </c>
      <c r="Y197" s="442"/>
      <c r="Z197" s="353">
        <f>SUMIFS(Datos!$M:$M,Datos!$F:$F,$A197,Datos!$A:$A,$Q$1,Datos!$C:$C,R$1)</f>
        <v>0</v>
      </c>
      <c r="AA197" s="353">
        <f>SUMIFS(Datos!$M:$M,Datos!$F:$F,$A197,Datos!$A:$A,$Q$1,Datos!$C:$C,S$1)</f>
        <v>0</v>
      </c>
      <c r="AB197" s="353">
        <f>SUMIFS(Datos!$M:$M,Datos!$F:$F,$A197,Datos!$A:$A,$Q$1,Datos!$C:$C,T$1)</f>
        <v>0</v>
      </c>
      <c r="AC197" s="353">
        <f>SUMIFS(Datos!$M:$M,Datos!$F:$F,$A197,Datos!$A:$A,$Q$1,Datos!$C:$C,U$1)</f>
        <v>0</v>
      </c>
      <c r="AD197" s="353"/>
      <c r="AE197" s="444">
        <f>SUMIFS(Datos!$R:$R,Datos!$F:$F,$A197,Datos!$A:$A,$Q$1,Datos!$C:$C,R$1)</f>
        <v>0</v>
      </c>
      <c r="AF197" s="444">
        <f>SUMIFS(Datos!$R:$R,Datos!$F:$F,$A197,Datos!$A:$A,$Q$1,Datos!$C:$C,S$1)</f>
        <v>0</v>
      </c>
      <c r="AG197" s="444">
        <f>SUMIFS(Datos!$R:$R,Datos!$F:$F,$A197,Datos!$A:$A,$Q$1,Datos!$C:$C,T$1)</f>
        <v>0</v>
      </c>
      <c r="AH197" s="444">
        <f>SUMIFS(Datos!$R:$R,Datos!$F:$F,$A197,Datos!$A:$A,$Q$1,Datos!$C:$C,U$1)</f>
        <v>0</v>
      </c>
      <c r="AI197" s="351"/>
      <c r="AJ197" s="102">
        <f>SUMIFS(Datos!$S:$S,Datos!$F:$F,$A197,Datos!$V:$V,AJ$1,Datos!$A:$A,$AN$1)</f>
        <v>0</v>
      </c>
      <c r="AK197" s="102">
        <f>SUMIFS(Datos!$S:$S,Datos!$F:$F,$A197,Datos!$V:$V,AK$1,Datos!$A:$A,$AN$1)</f>
        <v>0</v>
      </c>
      <c r="AL197" s="102">
        <f>SUMIFS(Datos!$S:$S,Datos!$F:$F,$A197,Datos!$V:$V,AL$1,Datos!$A:$A,$AN$1)</f>
        <v>0</v>
      </c>
      <c r="AM197" s="102">
        <f>SUMIFS(Datos!$S:$S,Datos!$F:$F,$A197,Datos!$V:$V,AM$1,Datos!$A:$A,$AN$1)</f>
        <v>0</v>
      </c>
      <c r="AN197" s="102">
        <f>SUMIFS(Datos!$S:$S,Datos!$A:$A,AN$1,Datos!$F:$F,$A197)</f>
        <v>0</v>
      </c>
      <c r="AO197" s="102">
        <f>SUMIFS(Datos!$S:$S,Datos!$F:$F,$A197,Datos!$C:$C,AO$1,Datos!$A:$A,$AN$1)</f>
        <v>0</v>
      </c>
      <c r="AP197" s="102">
        <f>SUMIFS(Datos!$S:$S,Datos!$F:$F,$A197,Datos!$C:$C,AP$1,Datos!$A:$A,$AN$1)</f>
        <v>0</v>
      </c>
      <c r="AQ197" s="102">
        <f>SUMIFS(Datos!$S:$S,Datos!$F:$F,$A197,Datos!$C:$C,AQ$1,Datos!$A:$A,$AN$1)</f>
        <v>0</v>
      </c>
      <c r="AR197" s="102">
        <f>SUMIFS(Datos!$S:$S,Datos!$F:$F,$A197,Datos!$C:$C,AR$1,Datos!$A:$A,$AN$1)</f>
        <v>0</v>
      </c>
      <c r="AT197" s="102">
        <f>SUMIFS(Datos!$M:$M,Datos!$A:$A,AN$1,Datos!$F:$F,$A197)</f>
        <v>0</v>
      </c>
      <c r="AU197" s="102">
        <f>SUMIFS(Datos!$R:$R,Datos!$A:$A,AN$1,Datos!$F:$F,$A197)</f>
        <v>0</v>
      </c>
      <c r="AW197" s="102">
        <f>SUMIFS(Datos!$M:$M,Datos!$F:$F,$A197,Datos!$A:$A,$AN$1,Datos!$C:$C,AO$1)</f>
        <v>0</v>
      </c>
      <c r="AX197" s="102">
        <f>SUMIFS(Datos!$M:$M,Datos!$F:$F,$A197,Datos!$A:$A,$AN$1,Datos!$C:$C,AP$1)</f>
        <v>0</v>
      </c>
      <c r="AY197" s="102">
        <f>SUMIFS(Datos!$M:$M,Datos!$F:$F,$A197,Datos!$A:$A,$AN$1,Datos!$C:$C,AQ$1)</f>
        <v>0</v>
      </c>
      <c r="AZ197" s="102">
        <f>SUMIFS(Datos!$M:$M,Datos!$F:$F,$A197,Datos!$A:$A,$AN$1,Datos!$C:$C,AR$1)</f>
        <v>0</v>
      </c>
      <c r="BA197" s="102"/>
      <c r="BB197" s="438">
        <f>SUMIFS(Datos!$R:$R,Datos!$F:$F,$A197,Datos!$A:$A,$AN$1,Datos!$C:$C,AO$1)</f>
        <v>0</v>
      </c>
      <c r="BC197" s="438">
        <f>SUMIFS(Datos!$R:$R,Datos!$F:$F,$A197,Datos!$A:$A,$AN$1,Datos!$C:$C,AP$1)</f>
        <v>0</v>
      </c>
      <c r="BD197" s="438">
        <f>SUMIFS(Datos!$R:$R,Datos!$F:$F,$A197,Datos!$A:$A,$AN$1,Datos!$C:$C,AQ$1)</f>
        <v>0</v>
      </c>
      <c r="BE197" s="438">
        <f>SUMIFS(Datos!$R:$R,Datos!$F:$F,$A197,Datos!$A:$A,$AN$1,Datos!$C:$C,AR$1)</f>
        <v>0</v>
      </c>
    </row>
    <row r="198" spans="1:57" x14ac:dyDescent="0.25">
      <c r="A198" s="36"/>
      <c r="B198" s="36"/>
      <c r="C198" s="36"/>
      <c r="D198" s="284"/>
      <c r="E198" s="36"/>
      <c r="F198" s="36"/>
      <c r="G198" s="408"/>
      <c r="H198" s="36"/>
      <c r="I198" s="36"/>
      <c r="J198" s="36"/>
      <c r="K198" s="36"/>
      <c r="M198" s="353">
        <f>SUMIFS(Datos!$S:$S,Datos!$F:$F,$A198,Datos!$V:$V,M$1,Datos!$A:$A,$Q$1)</f>
        <v>0</v>
      </c>
      <c r="N198" s="353">
        <f>SUMIFS(Datos!$S:$S,Datos!$F:$F,$A198,Datos!$V:$V,N$1,Datos!$A:$A,$Q$1)</f>
        <v>0</v>
      </c>
      <c r="O198" s="353">
        <f>SUMIFS(Datos!$S:$S,Datos!$F:$F,$A198,Datos!$V:$V,O$1,Datos!$A:$A,$Q$1)</f>
        <v>0</v>
      </c>
      <c r="P198" s="353">
        <f>SUMIFS(Datos!$S:$S,Datos!$F:$F,$A198,Datos!$V:$V,P$1,Datos!$A:$A,$Q$1)</f>
        <v>0</v>
      </c>
      <c r="Q198" s="353">
        <f>SUMIFS(Datos!$S:$S,Datos!$A:$A,Q$1,Datos!$F:$F,$A198)</f>
        <v>0</v>
      </c>
      <c r="R198" s="353">
        <f>SUMIFS(Datos!$S:$S,Datos!$F:$F,$A198,Datos!$C:$C,R$1,Datos!$A:$A,$Q$1)</f>
        <v>0</v>
      </c>
      <c r="S198" s="353">
        <f>SUMIFS(Datos!$S:$S,Datos!$F:$F,$A198,Datos!$C:$C,S$1,Datos!$A:$A,$Q$1)</f>
        <v>0</v>
      </c>
      <c r="T198" s="353">
        <f>SUMIFS(Datos!$S:$S,Datos!$F:$F,$A198,Datos!$C:$C,T$1,Datos!$A:$A,$Q$1)</f>
        <v>0</v>
      </c>
      <c r="U198" s="353">
        <f>SUMIFS(Datos!$S:$S,Datos!$F:$F,$A198,Datos!$C:$C,U$1,Datos!$A:$A,$Q$1)</f>
        <v>0</v>
      </c>
      <c r="V198" s="352"/>
      <c r="W198" s="353">
        <f>SUMIFS(Datos!M:M,Datos!A:A,Q$1,Datos!F:F,A198)</f>
        <v>0</v>
      </c>
      <c r="X198" s="444">
        <f>SUMIFS(Datos!R:R,Datos!A:A,Q$1,Datos!F:F,A198)</f>
        <v>0</v>
      </c>
      <c r="Y198" s="442"/>
      <c r="Z198" s="353">
        <f>SUMIFS(Datos!$M:$M,Datos!$F:$F,$A198,Datos!$A:$A,$Q$1,Datos!$C:$C,R$1)</f>
        <v>0</v>
      </c>
      <c r="AA198" s="353">
        <f>SUMIFS(Datos!$M:$M,Datos!$F:$F,$A198,Datos!$A:$A,$Q$1,Datos!$C:$C,S$1)</f>
        <v>0</v>
      </c>
      <c r="AB198" s="353">
        <f>SUMIFS(Datos!$M:$M,Datos!$F:$F,$A198,Datos!$A:$A,$Q$1,Datos!$C:$C,T$1)</f>
        <v>0</v>
      </c>
      <c r="AC198" s="353">
        <f>SUMIFS(Datos!$M:$M,Datos!$F:$F,$A198,Datos!$A:$A,$Q$1,Datos!$C:$C,U$1)</f>
        <v>0</v>
      </c>
      <c r="AD198" s="353"/>
      <c r="AE198" s="444">
        <f>SUMIFS(Datos!$R:$R,Datos!$F:$F,$A198,Datos!$A:$A,$Q$1,Datos!$C:$C,R$1)</f>
        <v>0</v>
      </c>
      <c r="AF198" s="444">
        <f>SUMIFS(Datos!$R:$R,Datos!$F:$F,$A198,Datos!$A:$A,$Q$1,Datos!$C:$C,S$1)</f>
        <v>0</v>
      </c>
      <c r="AG198" s="444">
        <f>SUMIFS(Datos!$R:$R,Datos!$F:$F,$A198,Datos!$A:$A,$Q$1,Datos!$C:$C,T$1)</f>
        <v>0</v>
      </c>
      <c r="AH198" s="444">
        <f>SUMIFS(Datos!$R:$R,Datos!$F:$F,$A198,Datos!$A:$A,$Q$1,Datos!$C:$C,U$1)</f>
        <v>0</v>
      </c>
      <c r="AI198" s="351"/>
      <c r="AJ198" s="102">
        <f>SUMIFS(Datos!$S:$S,Datos!$F:$F,$A198,Datos!$V:$V,AJ$1,Datos!$A:$A,$AN$1)</f>
        <v>0</v>
      </c>
      <c r="AK198" s="102">
        <f>SUMIFS(Datos!$S:$S,Datos!$F:$F,$A198,Datos!$V:$V,AK$1,Datos!$A:$A,$AN$1)</f>
        <v>0</v>
      </c>
      <c r="AL198" s="102">
        <f>SUMIFS(Datos!$S:$S,Datos!$F:$F,$A198,Datos!$V:$V,AL$1,Datos!$A:$A,$AN$1)</f>
        <v>0</v>
      </c>
      <c r="AM198" s="102">
        <f>SUMIFS(Datos!$S:$S,Datos!$F:$F,$A198,Datos!$V:$V,AM$1,Datos!$A:$A,$AN$1)</f>
        <v>0</v>
      </c>
      <c r="AN198" s="102">
        <f>SUMIFS(Datos!$S:$S,Datos!$A:$A,AN$1,Datos!$F:$F,$A198)</f>
        <v>0</v>
      </c>
      <c r="AO198" s="102">
        <f>SUMIFS(Datos!$S:$S,Datos!$F:$F,$A198,Datos!$C:$C,AO$1,Datos!$A:$A,$AN$1)</f>
        <v>0</v>
      </c>
      <c r="AP198" s="102">
        <f>SUMIFS(Datos!$S:$S,Datos!$F:$F,$A198,Datos!$C:$C,AP$1,Datos!$A:$A,$AN$1)</f>
        <v>0</v>
      </c>
      <c r="AQ198" s="102">
        <f>SUMIFS(Datos!$S:$S,Datos!$F:$F,$A198,Datos!$C:$C,AQ$1,Datos!$A:$A,$AN$1)</f>
        <v>0</v>
      </c>
      <c r="AR198" s="102">
        <f>SUMIFS(Datos!$S:$S,Datos!$F:$F,$A198,Datos!$C:$C,AR$1,Datos!$A:$A,$AN$1)</f>
        <v>0</v>
      </c>
      <c r="AT198" s="102">
        <f>SUMIFS(Datos!$M:$M,Datos!$A:$A,AN$1,Datos!$F:$F,$A198)</f>
        <v>0</v>
      </c>
      <c r="AU198" s="102">
        <f>SUMIFS(Datos!$R:$R,Datos!$A:$A,AN$1,Datos!$F:$F,$A198)</f>
        <v>0</v>
      </c>
      <c r="AW198" s="102">
        <f>SUMIFS(Datos!$M:$M,Datos!$F:$F,$A198,Datos!$A:$A,$AN$1,Datos!$C:$C,AO$1)</f>
        <v>0</v>
      </c>
      <c r="AX198" s="102">
        <f>SUMIFS(Datos!$M:$M,Datos!$F:$F,$A198,Datos!$A:$A,$AN$1,Datos!$C:$C,AP$1)</f>
        <v>0</v>
      </c>
      <c r="AY198" s="102">
        <f>SUMIFS(Datos!$M:$M,Datos!$F:$F,$A198,Datos!$A:$A,$AN$1,Datos!$C:$C,AQ$1)</f>
        <v>0</v>
      </c>
      <c r="AZ198" s="102">
        <f>SUMIFS(Datos!$M:$M,Datos!$F:$F,$A198,Datos!$A:$A,$AN$1,Datos!$C:$C,AR$1)</f>
        <v>0</v>
      </c>
      <c r="BA198" s="102"/>
      <c r="BB198" s="438">
        <f>SUMIFS(Datos!$R:$R,Datos!$F:$F,$A198,Datos!$A:$A,$AN$1,Datos!$C:$C,AO$1)</f>
        <v>0</v>
      </c>
      <c r="BC198" s="438">
        <f>SUMIFS(Datos!$R:$R,Datos!$F:$F,$A198,Datos!$A:$A,$AN$1,Datos!$C:$C,AP$1)</f>
        <v>0</v>
      </c>
      <c r="BD198" s="438">
        <f>SUMIFS(Datos!$R:$R,Datos!$F:$F,$A198,Datos!$A:$A,$AN$1,Datos!$C:$C,AQ$1)</f>
        <v>0</v>
      </c>
      <c r="BE198" s="438">
        <f>SUMIFS(Datos!$R:$R,Datos!$F:$F,$A198,Datos!$A:$A,$AN$1,Datos!$C:$C,AR$1)</f>
        <v>0</v>
      </c>
    </row>
    <row r="199" spans="1:57" x14ac:dyDescent="0.25">
      <c r="A199" s="36"/>
      <c r="B199" s="36"/>
      <c r="C199" s="36"/>
      <c r="D199" s="284"/>
      <c r="E199" s="36"/>
      <c r="F199" s="36"/>
      <c r="G199" s="408"/>
      <c r="H199" s="36"/>
      <c r="I199" s="36"/>
      <c r="J199" s="36"/>
      <c r="K199" s="36"/>
      <c r="M199" s="353">
        <f>SUMIFS(Datos!$S:$S,Datos!$F:$F,$A199,Datos!$V:$V,M$1,Datos!$A:$A,$Q$1)</f>
        <v>0</v>
      </c>
      <c r="N199" s="353">
        <f>SUMIFS(Datos!$S:$S,Datos!$F:$F,$A199,Datos!$V:$V,N$1,Datos!$A:$A,$Q$1)</f>
        <v>0</v>
      </c>
      <c r="O199" s="353">
        <f>SUMIFS(Datos!$S:$S,Datos!$F:$F,$A199,Datos!$V:$V,O$1,Datos!$A:$A,$Q$1)</f>
        <v>0</v>
      </c>
      <c r="P199" s="353">
        <f>SUMIFS(Datos!$S:$S,Datos!$F:$F,$A199,Datos!$V:$V,P$1,Datos!$A:$A,$Q$1)</f>
        <v>0</v>
      </c>
      <c r="Q199" s="353">
        <f>SUMIFS(Datos!$S:$S,Datos!$A:$A,Q$1,Datos!$F:$F,$A199)</f>
        <v>0</v>
      </c>
      <c r="R199" s="353">
        <f>SUMIFS(Datos!$S:$S,Datos!$F:$F,$A199,Datos!$C:$C,R$1,Datos!$A:$A,$Q$1)</f>
        <v>0</v>
      </c>
      <c r="S199" s="353">
        <f>SUMIFS(Datos!$S:$S,Datos!$F:$F,$A199,Datos!$C:$C,S$1,Datos!$A:$A,$Q$1)</f>
        <v>0</v>
      </c>
      <c r="T199" s="353">
        <f>SUMIFS(Datos!$S:$S,Datos!$F:$F,$A199,Datos!$C:$C,T$1,Datos!$A:$A,$Q$1)</f>
        <v>0</v>
      </c>
      <c r="U199" s="353">
        <f>SUMIFS(Datos!$S:$S,Datos!$F:$F,$A199,Datos!$C:$C,U$1,Datos!$A:$A,$Q$1)</f>
        <v>0</v>
      </c>
      <c r="V199" s="352"/>
      <c r="W199" s="353">
        <f>SUMIFS(Datos!M:M,Datos!A:A,Q$1,Datos!F:F,A199)</f>
        <v>0</v>
      </c>
      <c r="X199" s="444">
        <f>SUMIFS(Datos!R:R,Datos!A:A,Q$1,Datos!F:F,A199)</f>
        <v>0</v>
      </c>
      <c r="Y199" s="442"/>
      <c r="Z199" s="353">
        <f>SUMIFS(Datos!$M:$M,Datos!$F:$F,$A199,Datos!$A:$A,$Q$1,Datos!$C:$C,R$1)</f>
        <v>0</v>
      </c>
      <c r="AA199" s="353">
        <f>SUMIFS(Datos!$M:$M,Datos!$F:$F,$A199,Datos!$A:$A,$Q$1,Datos!$C:$C,S$1)</f>
        <v>0</v>
      </c>
      <c r="AB199" s="353">
        <f>SUMIFS(Datos!$M:$M,Datos!$F:$F,$A199,Datos!$A:$A,$Q$1,Datos!$C:$C,T$1)</f>
        <v>0</v>
      </c>
      <c r="AC199" s="353">
        <f>SUMIFS(Datos!$M:$M,Datos!$F:$F,$A199,Datos!$A:$A,$Q$1,Datos!$C:$C,U$1)</f>
        <v>0</v>
      </c>
      <c r="AD199" s="353"/>
      <c r="AE199" s="444">
        <f>SUMIFS(Datos!$R:$R,Datos!$F:$F,$A199,Datos!$A:$A,$Q$1,Datos!$C:$C,R$1)</f>
        <v>0</v>
      </c>
      <c r="AF199" s="444">
        <f>SUMIFS(Datos!$R:$R,Datos!$F:$F,$A199,Datos!$A:$A,$Q$1,Datos!$C:$C,S$1)</f>
        <v>0</v>
      </c>
      <c r="AG199" s="444">
        <f>SUMIFS(Datos!$R:$R,Datos!$F:$F,$A199,Datos!$A:$A,$Q$1,Datos!$C:$C,T$1)</f>
        <v>0</v>
      </c>
      <c r="AH199" s="444">
        <f>SUMIFS(Datos!$R:$R,Datos!$F:$F,$A199,Datos!$A:$A,$Q$1,Datos!$C:$C,U$1)</f>
        <v>0</v>
      </c>
      <c r="AI199" s="351"/>
      <c r="AJ199" s="102">
        <f>SUMIFS(Datos!$S:$S,Datos!$F:$F,$A199,Datos!$V:$V,AJ$1,Datos!$A:$A,$AN$1)</f>
        <v>0</v>
      </c>
      <c r="AK199" s="102">
        <f>SUMIFS(Datos!$S:$S,Datos!$F:$F,$A199,Datos!$V:$V,AK$1,Datos!$A:$A,$AN$1)</f>
        <v>0</v>
      </c>
      <c r="AL199" s="102">
        <f>SUMIFS(Datos!$S:$S,Datos!$F:$F,$A199,Datos!$V:$V,AL$1,Datos!$A:$A,$AN$1)</f>
        <v>0</v>
      </c>
      <c r="AM199" s="102">
        <f>SUMIFS(Datos!$S:$S,Datos!$F:$F,$A199,Datos!$V:$V,AM$1,Datos!$A:$A,$AN$1)</f>
        <v>0</v>
      </c>
      <c r="AN199" s="102">
        <f>SUMIFS(Datos!$S:$S,Datos!$A:$A,AN$1,Datos!$F:$F,$A199)</f>
        <v>0</v>
      </c>
      <c r="AO199" s="102">
        <f>SUMIFS(Datos!$S:$S,Datos!$F:$F,$A199,Datos!$C:$C,AO$1,Datos!$A:$A,$AN$1)</f>
        <v>0</v>
      </c>
      <c r="AP199" s="102">
        <f>SUMIFS(Datos!$S:$S,Datos!$F:$F,$A199,Datos!$C:$C,AP$1,Datos!$A:$A,$AN$1)</f>
        <v>0</v>
      </c>
      <c r="AQ199" s="102">
        <f>SUMIFS(Datos!$S:$S,Datos!$F:$F,$A199,Datos!$C:$C,AQ$1,Datos!$A:$A,$AN$1)</f>
        <v>0</v>
      </c>
      <c r="AR199" s="102">
        <f>SUMIFS(Datos!$S:$S,Datos!$F:$F,$A199,Datos!$C:$C,AR$1,Datos!$A:$A,$AN$1)</f>
        <v>0</v>
      </c>
      <c r="AT199" s="102">
        <f>SUMIFS(Datos!$M:$M,Datos!$A:$A,AN$1,Datos!$F:$F,$A199)</f>
        <v>0</v>
      </c>
      <c r="AU199" s="102">
        <f>SUMIFS(Datos!$R:$R,Datos!$A:$A,AN$1,Datos!$F:$F,$A199)</f>
        <v>0</v>
      </c>
      <c r="AW199" s="102">
        <f>SUMIFS(Datos!$M:$M,Datos!$F:$F,$A199,Datos!$A:$A,$AN$1,Datos!$C:$C,AO$1)</f>
        <v>0</v>
      </c>
      <c r="AX199" s="102">
        <f>SUMIFS(Datos!$M:$M,Datos!$F:$F,$A199,Datos!$A:$A,$AN$1,Datos!$C:$C,AP$1)</f>
        <v>0</v>
      </c>
      <c r="AY199" s="102">
        <f>SUMIFS(Datos!$M:$M,Datos!$F:$F,$A199,Datos!$A:$A,$AN$1,Datos!$C:$C,AQ$1)</f>
        <v>0</v>
      </c>
      <c r="AZ199" s="102">
        <f>SUMIFS(Datos!$M:$M,Datos!$F:$F,$A199,Datos!$A:$A,$AN$1,Datos!$C:$C,AR$1)</f>
        <v>0</v>
      </c>
      <c r="BA199" s="102"/>
      <c r="BB199" s="438">
        <f>SUMIFS(Datos!$R:$R,Datos!$F:$F,$A199,Datos!$A:$A,$AN$1,Datos!$C:$C,AO$1)</f>
        <v>0</v>
      </c>
      <c r="BC199" s="438">
        <f>SUMIFS(Datos!$R:$R,Datos!$F:$F,$A199,Datos!$A:$A,$AN$1,Datos!$C:$C,AP$1)</f>
        <v>0</v>
      </c>
      <c r="BD199" s="438">
        <f>SUMIFS(Datos!$R:$R,Datos!$F:$F,$A199,Datos!$A:$A,$AN$1,Datos!$C:$C,AQ$1)</f>
        <v>0</v>
      </c>
      <c r="BE199" s="438">
        <f>SUMIFS(Datos!$R:$R,Datos!$F:$F,$A199,Datos!$A:$A,$AN$1,Datos!$C:$C,AR$1)</f>
        <v>0</v>
      </c>
    </row>
    <row r="200" spans="1:57" x14ac:dyDescent="0.25">
      <c r="A200" s="36"/>
      <c r="B200" s="36"/>
      <c r="C200" s="36"/>
      <c r="D200" s="284"/>
      <c r="E200" s="36"/>
      <c r="F200" s="36"/>
      <c r="G200" s="408"/>
      <c r="H200" s="36"/>
      <c r="I200" s="36"/>
      <c r="J200" s="36"/>
      <c r="K200" s="36"/>
      <c r="M200" s="353">
        <f>SUMIFS(Datos!$S:$S,Datos!$F:$F,$A200,Datos!$V:$V,M$1,Datos!$A:$A,$Q$1)</f>
        <v>0</v>
      </c>
      <c r="N200" s="353">
        <f>SUMIFS(Datos!$S:$S,Datos!$F:$F,$A200,Datos!$V:$V,N$1,Datos!$A:$A,$Q$1)</f>
        <v>0</v>
      </c>
      <c r="O200" s="353">
        <f>SUMIFS(Datos!$S:$S,Datos!$F:$F,$A200,Datos!$V:$V,O$1,Datos!$A:$A,$Q$1)</f>
        <v>0</v>
      </c>
      <c r="P200" s="353">
        <f>SUMIFS(Datos!$S:$S,Datos!$F:$F,$A200,Datos!$V:$V,P$1,Datos!$A:$A,$Q$1)</f>
        <v>0</v>
      </c>
      <c r="Q200" s="353">
        <f>SUMIFS(Datos!$S:$S,Datos!$A:$A,Q$1,Datos!$F:$F,$A200)</f>
        <v>0</v>
      </c>
      <c r="R200" s="353">
        <f>SUMIFS(Datos!$S:$S,Datos!$F:$F,$A200,Datos!$C:$C,R$1,Datos!$A:$A,$Q$1)</f>
        <v>0</v>
      </c>
      <c r="S200" s="353">
        <f>SUMIFS(Datos!$S:$S,Datos!$F:$F,$A200,Datos!$C:$C,S$1,Datos!$A:$A,$Q$1)</f>
        <v>0</v>
      </c>
      <c r="T200" s="353">
        <f>SUMIFS(Datos!$S:$S,Datos!$F:$F,$A200,Datos!$C:$C,T$1,Datos!$A:$A,$Q$1)</f>
        <v>0</v>
      </c>
      <c r="U200" s="353">
        <f>SUMIFS(Datos!$S:$S,Datos!$F:$F,$A200,Datos!$C:$C,U$1,Datos!$A:$A,$Q$1)</f>
        <v>0</v>
      </c>
      <c r="V200" s="352"/>
      <c r="W200" s="353">
        <f>SUMIFS(Datos!M:M,Datos!A:A,Q$1,Datos!F:F,A200)</f>
        <v>0</v>
      </c>
      <c r="X200" s="444">
        <f>SUMIFS(Datos!R:R,Datos!A:A,Q$1,Datos!F:F,A200)</f>
        <v>0</v>
      </c>
      <c r="Y200" s="442"/>
      <c r="Z200" s="353">
        <f>SUMIFS(Datos!$M:$M,Datos!$F:$F,$A200,Datos!$A:$A,$Q$1,Datos!$C:$C,R$1)</f>
        <v>0</v>
      </c>
      <c r="AA200" s="353">
        <f>SUMIFS(Datos!$M:$M,Datos!$F:$F,$A200,Datos!$A:$A,$Q$1,Datos!$C:$C,S$1)</f>
        <v>0</v>
      </c>
      <c r="AB200" s="353">
        <f>SUMIFS(Datos!$M:$M,Datos!$F:$F,$A200,Datos!$A:$A,$Q$1,Datos!$C:$C,T$1)</f>
        <v>0</v>
      </c>
      <c r="AC200" s="353">
        <f>SUMIFS(Datos!$M:$M,Datos!$F:$F,$A200,Datos!$A:$A,$Q$1,Datos!$C:$C,U$1)</f>
        <v>0</v>
      </c>
      <c r="AD200" s="353"/>
      <c r="AE200" s="444">
        <f>SUMIFS(Datos!$R:$R,Datos!$F:$F,$A200,Datos!$A:$A,$Q$1,Datos!$C:$C,R$1)</f>
        <v>0</v>
      </c>
      <c r="AF200" s="444">
        <f>SUMIFS(Datos!$R:$R,Datos!$F:$F,$A200,Datos!$A:$A,$Q$1,Datos!$C:$C,S$1)</f>
        <v>0</v>
      </c>
      <c r="AG200" s="444">
        <f>SUMIFS(Datos!$R:$R,Datos!$F:$F,$A200,Datos!$A:$A,$Q$1,Datos!$C:$C,T$1)</f>
        <v>0</v>
      </c>
      <c r="AH200" s="444">
        <f>SUMIFS(Datos!$R:$R,Datos!$F:$F,$A200,Datos!$A:$A,$Q$1,Datos!$C:$C,U$1)</f>
        <v>0</v>
      </c>
      <c r="AI200" s="351"/>
      <c r="AJ200" s="102">
        <f>SUMIFS(Datos!$S:$S,Datos!$F:$F,$A200,Datos!$V:$V,AJ$1,Datos!$A:$A,$AN$1)</f>
        <v>0</v>
      </c>
      <c r="AK200" s="102">
        <f>SUMIFS(Datos!$S:$S,Datos!$F:$F,$A200,Datos!$V:$V,AK$1,Datos!$A:$A,$AN$1)</f>
        <v>0</v>
      </c>
      <c r="AL200" s="102">
        <f>SUMIFS(Datos!$S:$S,Datos!$F:$F,$A200,Datos!$V:$V,AL$1,Datos!$A:$A,$AN$1)</f>
        <v>0</v>
      </c>
      <c r="AM200" s="102">
        <f>SUMIFS(Datos!$S:$S,Datos!$F:$F,$A200,Datos!$V:$V,AM$1,Datos!$A:$A,$AN$1)</f>
        <v>0</v>
      </c>
      <c r="AN200" s="102">
        <f>SUMIFS(Datos!$S:$S,Datos!$A:$A,AN$1,Datos!$F:$F,$A200)</f>
        <v>0</v>
      </c>
      <c r="AO200" s="102">
        <f>SUMIFS(Datos!$S:$S,Datos!$F:$F,$A200,Datos!$C:$C,AO$1,Datos!$A:$A,$AN$1)</f>
        <v>0</v>
      </c>
      <c r="AP200" s="102">
        <f>SUMIFS(Datos!$S:$S,Datos!$F:$F,$A200,Datos!$C:$C,AP$1,Datos!$A:$A,$AN$1)</f>
        <v>0</v>
      </c>
      <c r="AQ200" s="102">
        <f>SUMIFS(Datos!$S:$S,Datos!$F:$F,$A200,Datos!$C:$C,AQ$1,Datos!$A:$A,$AN$1)</f>
        <v>0</v>
      </c>
      <c r="AR200" s="102">
        <f>SUMIFS(Datos!$S:$S,Datos!$F:$F,$A200,Datos!$C:$C,AR$1,Datos!$A:$A,$AN$1)</f>
        <v>0</v>
      </c>
      <c r="AT200" s="102">
        <f>SUMIFS(Datos!$M:$M,Datos!$A:$A,AN$1,Datos!$F:$F,$A200)</f>
        <v>0</v>
      </c>
      <c r="AU200" s="102">
        <f>SUMIFS(Datos!$R:$R,Datos!$A:$A,AN$1,Datos!$F:$F,$A200)</f>
        <v>0</v>
      </c>
      <c r="AW200" s="102">
        <f>SUMIFS(Datos!$M:$M,Datos!$F:$F,$A200,Datos!$A:$A,$AN$1,Datos!$C:$C,AO$1)</f>
        <v>0</v>
      </c>
      <c r="AX200" s="102">
        <f>SUMIFS(Datos!$M:$M,Datos!$F:$F,$A200,Datos!$A:$A,$AN$1,Datos!$C:$C,AP$1)</f>
        <v>0</v>
      </c>
      <c r="AY200" s="102">
        <f>SUMIFS(Datos!$M:$M,Datos!$F:$F,$A200,Datos!$A:$A,$AN$1,Datos!$C:$C,AQ$1)</f>
        <v>0</v>
      </c>
      <c r="AZ200" s="102">
        <f>SUMIFS(Datos!$M:$M,Datos!$F:$F,$A200,Datos!$A:$A,$AN$1,Datos!$C:$C,AR$1)</f>
        <v>0</v>
      </c>
      <c r="BA200" s="102"/>
      <c r="BB200" s="438">
        <f>SUMIFS(Datos!$R:$R,Datos!$F:$F,$A200,Datos!$A:$A,$AN$1,Datos!$C:$C,AO$1)</f>
        <v>0</v>
      </c>
      <c r="BC200" s="438">
        <f>SUMIFS(Datos!$R:$R,Datos!$F:$F,$A200,Datos!$A:$A,$AN$1,Datos!$C:$C,AP$1)</f>
        <v>0</v>
      </c>
      <c r="BD200" s="438">
        <f>SUMIFS(Datos!$R:$R,Datos!$F:$F,$A200,Datos!$A:$A,$AN$1,Datos!$C:$C,AQ$1)</f>
        <v>0</v>
      </c>
      <c r="BE200" s="438">
        <f>SUMIFS(Datos!$R:$R,Datos!$F:$F,$A200,Datos!$A:$A,$AN$1,Datos!$C:$C,AR$1)</f>
        <v>0</v>
      </c>
    </row>
    <row r="201" spans="1:57" x14ac:dyDescent="0.25">
      <c r="A201" s="36"/>
      <c r="B201" s="36"/>
      <c r="C201" s="36"/>
      <c r="D201" s="284"/>
      <c r="E201" s="36"/>
      <c r="F201" s="36"/>
      <c r="G201" s="408"/>
      <c r="H201" s="36"/>
      <c r="I201" s="36"/>
      <c r="J201" s="36"/>
      <c r="K201" s="36"/>
      <c r="M201" s="353">
        <f>SUMIFS(Datos!$S:$S,Datos!$F:$F,$A201,Datos!$V:$V,M$1,Datos!$A:$A,$Q$1)</f>
        <v>0</v>
      </c>
      <c r="N201" s="353">
        <f>SUMIFS(Datos!$S:$S,Datos!$F:$F,$A201,Datos!$V:$V,N$1,Datos!$A:$A,$Q$1)</f>
        <v>0</v>
      </c>
      <c r="O201" s="353">
        <f>SUMIFS(Datos!$S:$S,Datos!$F:$F,$A201,Datos!$V:$V,O$1,Datos!$A:$A,$Q$1)</f>
        <v>0</v>
      </c>
      <c r="P201" s="353">
        <f>SUMIFS(Datos!$S:$S,Datos!$F:$F,$A201,Datos!$V:$V,P$1,Datos!$A:$A,$Q$1)</f>
        <v>0</v>
      </c>
      <c r="Q201" s="353">
        <f>SUMIFS(Datos!$S:$S,Datos!$A:$A,Q$1,Datos!$F:$F,$A201)</f>
        <v>0</v>
      </c>
      <c r="R201" s="353">
        <f>SUMIFS(Datos!$S:$S,Datos!$F:$F,$A201,Datos!$C:$C,R$1,Datos!$A:$A,$Q$1)</f>
        <v>0</v>
      </c>
      <c r="S201" s="353">
        <f>SUMIFS(Datos!$S:$S,Datos!$F:$F,$A201,Datos!$C:$C,S$1,Datos!$A:$A,$Q$1)</f>
        <v>0</v>
      </c>
      <c r="T201" s="353">
        <f>SUMIFS(Datos!$S:$S,Datos!$F:$F,$A201,Datos!$C:$C,T$1,Datos!$A:$A,$Q$1)</f>
        <v>0</v>
      </c>
      <c r="U201" s="353">
        <f>SUMIFS(Datos!$S:$S,Datos!$F:$F,$A201,Datos!$C:$C,U$1,Datos!$A:$A,$Q$1)</f>
        <v>0</v>
      </c>
      <c r="V201" s="352"/>
      <c r="W201" s="353">
        <f>SUMIFS(Datos!M:M,Datos!A:A,Q$1,Datos!F:F,A201)</f>
        <v>0</v>
      </c>
      <c r="X201" s="444">
        <f>SUMIFS(Datos!R:R,Datos!A:A,Q$1,Datos!F:F,A201)</f>
        <v>0</v>
      </c>
      <c r="Y201" s="442"/>
      <c r="Z201" s="353">
        <f>SUMIFS(Datos!$M:$M,Datos!$F:$F,$A201,Datos!$A:$A,$Q$1,Datos!$C:$C,R$1)</f>
        <v>0</v>
      </c>
      <c r="AA201" s="353">
        <f>SUMIFS(Datos!$M:$M,Datos!$F:$F,$A201,Datos!$A:$A,$Q$1,Datos!$C:$C,S$1)</f>
        <v>0</v>
      </c>
      <c r="AB201" s="353">
        <f>SUMIFS(Datos!$M:$M,Datos!$F:$F,$A201,Datos!$A:$A,$Q$1,Datos!$C:$C,T$1)</f>
        <v>0</v>
      </c>
      <c r="AC201" s="353">
        <f>SUMIFS(Datos!$M:$M,Datos!$F:$F,$A201,Datos!$A:$A,$Q$1,Datos!$C:$C,U$1)</f>
        <v>0</v>
      </c>
      <c r="AD201" s="353"/>
      <c r="AE201" s="444">
        <f>SUMIFS(Datos!$R:$R,Datos!$F:$F,$A201,Datos!$A:$A,$Q$1,Datos!$C:$C,R$1)</f>
        <v>0</v>
      </c>
      <c r="AF201" s="444">
        <f>SUMIFS(Datos!$R:$R,Datos!$F:$F,$A201,Datos!$A:$A,$Q$1,Datos!$C:$C,S$1)</f>
        <v>0</v>
      </c>
      <c r="AG201" s="444">
        <f>SUMIFS(Datos!$R:$R,Datos!$F:$F,$A201,Datos!$A:$A,$Q$1,Datos!$C:$C,T$1)</f>
        <v>0</v>
      </c>
      <c r="AH201" s="444">
        <f>SUMIFS(Datos!$R:$R,Datos!$F:$F,$A201,Datos!$A:$A,$Q$1,Datos!$C:$C,U$1)</f>
        <v>0</v>
      </c>
      <c r="AI201" s="351"/>
      <c r="AJ201" s="102">
        <f>SUMIFS(Datos!$S:$S,Datos!$F:$F,$A201,Datos!$V:$V,AJ$1,Datos!$A:$A,$AN$1)</f>
        <v>0</v>
      </c>
      <c r="AK201" s="102">
        <f>SUMIFS(Datos!$S:$S,Datos!$F:$F,$A201,Datos!$V:$V,AK$1,Datos!$A:$A,$AN$1)</f>
        <v>0</v>
      </c>
      <c r="AL201" s="102">
        <f>SUMIFS(Datos!$S:$S,Datos!$F:$F,$A201,Datos!$V:$V,AL$1,Datos!$A:$A,$AN$1)</f>
        <v>0</v>
      </c>
      <c r="AM201" s="102">
        <f>SUMIFS(Datos!$S:$S,Datos!$F:$F,$A201,Datos!$V:$V,AM$1,Datos!$A:$A,$AN$1)</f>
        <v>0</v>
      </c>
      <c r="AN201" s="102">
        <f>SUMIFS(Datos!$S:$S,Datos!$A:$A,AN$1,Datos!$F:$F,$A201)</f>
        <v>0</v>
      </c>
      <c r="AO201" s="102">
        <f>SUMIFS(Datos!$S:$S,Datos!$F:$F,$A201,Datos!$C:$C,AO$1,Datos!$A:$A,$AN$1)</f>
        <v>0</v>
      </c>
      <c r="AP201" s="102">
        <f>SUMIFS(Datos!$S:$S,Datos!$F:$F,$A201,Datos!$C:$C,AP$1,Datos!$A:$A,$AN$1)</f>
        <v>0</v>
      </c>
      <c r="AQ201" s="102">
        <f>SUMIFS(Datos!$S:$S,Datos!$F:$F,$A201,Datos!$C:$C,AQ$1,Datos!$A:$A,$AN$1)</f>
        <v>0</v>
      </c>
      <c r="AR201" s="102">
        <f>SUMIFS(Datos!$S:$S,Datos!$F:$F,$A201,Datos!$C:$C,AR$1,Datos!$A:$A,$AN$1)</f>
        <v>0</v>
      </c>
      <c r="AT201" s="102">
        <f>SUMIFS(Datos!$M:$M,Datos!$A:$A,AN$1,Datos!$F:$F,$A201)</f>
        <v>0</v>
      </c>
      <c r="AU201" s="102">
        <f>SUMIFS(Datos!$R:$R,Datos!$A:$A,AN$1,Datos!$F:$F,$A201)</f>
        <v>0</v>
      </c>
      <c r="AW201" s="102">
        <f>SUMIFS(Datos!$M:$M,Datos!$F:$F,$A201,Datos!$A:$A,$AN$1,Datos!$C:$C,AO$1)</f>
        <v>0</v>
      </c>
      <c r="AX201" s="102">
        <f>SUMIFS(Datos!$M:$M,Datos!$F:$F,$A201,Datos!$A:$A,$AN$1,Datos!$C:$C,AP$1)</f>
        <v>0</v>
      </c>
      <c r="AY201" s="102">
        <f>SUMIFS(Datos!$M:$M,Datos!$F:$F,$A201,Datos!$A:$A,$AN$1,Datos!$C:$C,AQ$1)</f>
        <v>0</v>
      </c>
      <c r="AZ201" s="102">
        <f>SUMIFS(Datos!$M:$M,Datos!$F:$F,$A201,Datos!$A:$A,$AN$1,Datos!$C:$C,AR$1)</f>
        <v>0</v>
      </c>
      <c r="BA201" s="102"/>
      <c r="BB201" s="438">
        <f>SUMIFS(Datos!$R:$R,Datos!$F:$F,$A201,Datos!$A:$A,$AN$1,Datos!$C:$C,AO$1)</f>
        <v>0</v>
      </c>
      <c r="BC201" s="438">
        <f>SUMIFS(Datos!$R:$R,Datos!$F:$F,$A201,Datos!$A:$A,$AN$1,Datos!$C:$C,AP$1)</f>
        <v>0</v>
      </c>
      <c r="BD201" s="438">
        <f>SUMIFS(Datos!$R:$R,Datos!$F:$F,$A201,Datos!$A:$A,$AN$1,Datos!$C:$C,AQ$1)</f>
        <v>0</v>
      </c>
      <c r="BE201" s="438">
        <f>SUMIFS(Datos!$R:$R,Datos!$F:$F,$A201,Datos!$A:$A,$AN$1,Datos!$C:$C,AR$1)</f>
        <v>0</v>
      </c>
    </row>
    <row r="202" spans="1:57" x14ac:dyDescent="0.25">
      <c r="A202" s="36"/>
      <c r="B202" s="36"/>
      <c r="C202" s="36"/>
      <c r="D202" s="284"/>
      <c r="E202" s="36"/>
      <c r="F202" s="36"/>
      <c r="G202" s="408"/>
      <c r="H202" s="36"/>
      <c r="I202" s="36"/>
      <c r="J202" s="36"/>
      <c r="K202" s="36"/>
      <c r="M202" s="353">
        <f>SUMIFS(Datos!$S:$S,Datos!$F:$F,$A202,Datos!$V:$V,M$1,Datos!$A:$A,$Q$1)</f>
        <v>0</v>
      </c>
      <c r="N202" s="353">
        <f>SUMIFS(Datos!$S:$S,Datos!$F:$F,$A202,Datos!$V:$V,N$1,Datos!$A:$A,$Q$1)</f>
        <v>0</v>
      </c>
      <c r="O202" s="353">
        <f>SUMIFS(Datos!$S:$S,Datos!$F:$F,$A202,Datos!$V:$V,O$1,Datos!$A:$A,$Q$1)</f>
        <v>0</v>
      </c>
      <c r="P202" s="353">
        <f>SUMIFS(Datos!$S:$S,Datos!$F:$F,$A202,Datos!$V:$V,P$1,Datos!$A:$A,$Q$1)</f>
        <v>0</v>
      </c>
      <c r="Q202" s="353">
        <f>SUMIFS(Datos!$S:$S,Datos!$A:$A,Q$1,Datos!$F:$F,$A202)</f>
        <v>0</v>
      </c>
      <c r="R202" s="353">
        <f>SUMIFS(Datos!$S:$S,Datos!$F:$F,$A202,Datos!$C:$C,R$1,Datos!$A:$A,$Q$1)</f>
        <v>0</v>
      </c>
      <c r="S202" s="353">
        <f>SUMIFS(Datos!$S:$S,Datos!$F:$F,$A202,Datos!$C:$C,S$1,Datos!$A:$A,$Q$1)</f>
        <v>0</v>
      </c>
      <c r="T202" s="353">
        <f>SUMIFS(Datos!$S:$S,Datos!$F:$F,$A202,Datos!$C:$C,T$1,Datos!$A:$A,$Q$1)</f>
        <v>0</v>
      </c>
      <c r="U202" s="353">
        <f>SUMIFS(Datos!$S:$S,Datos!$F:$F,$A202,Datos!$C:$C,U$1,Datos!$A:$A,$Q$1)</f>
        <v>0</v>
      </c>
      <c r="V202" s="352"/>
      <c r="W202" s="353">
        <f>SUMIFS(Datos!M:M,Datos!A:A,Q$1,Datos!F:F,A202)</f>
        <v>0</v>
      </c>
      <c r="X202" s="444">
        <f>SUMIFS(Datos!R:R,Datos!A:A,Q$1,Datos!F:F,A202)</f>
        <v>0</v>
      </c>
      <c r="Y202" s="442"/>
      <c r="Z202" s="353">
        <f>SUMIFS(Datos!$M:$M,Datos!$F:$F,$A202,Datos!$A:$A,$Q$1,Datos!$C:$C,R$1)</f>
        <v>0</v>
      </c>
      <c r="AA202" s="353">
        <f>SUMIFS(Datos!$M:$M,Datos!$F:$F,$A202,Datos!$A:$A,$Q$1,Datos!$C:$C,S$1)</f>
        <v>0</v>
      </c>
      <c r="AB202" s="353">
        <f>SUMIFS(Datos!$M:$M,Datos!$F:$F,$A202,Datos!$A:$A,$Q$1,Datos!$C:$C,T$1)</f>
        <v>0</v>
      </c>
      <c r="AC202" s="353">
        <f>SUMIFS(Datos!$M:$M,Datos!$F:$F,$A202,Datos!$A:$A,$Q$1,Datos!$C:$C,U$1)</f>
        <v>0</v>
      </c>
      <c r="AD202" s="353"/>
      <c r="AE202" s="444">
        <f>SUMIFS(Datos!$R:$R,Datos!$F:$F,$A202,Datos!$A:$A,$Q$1,Datos!$C:$C,R$1)</f>
        <v>0</v>
      </c>
      <c r="AF202" s="444">
        <f>SUMIFS(Datos!$R:$R,Datos!$F:$F,$A202,Datos!$A:$A,$Q$1,Datos!$C:$C,S$1)</f>
        <v>0</v>
      </c>
      <c r="AG202" s="444">
        <f>SUMIFS(Datos!$R:$R,Datos!$F:$F,$A202,Datos!$A:$A,$Q$1,Datos!$C:$C,T$1)</f>
        <v>0</v>
      </c>
      <c r="AH202" s="444">
        <f>SUMIFS(Datos!$R:$R,Datos!$F:$F,$A202,Datos!$A:$A,$Q$1,Datos!$C:$C,U$1)</f>
        <v>0</v>
      </c>
      <c r="AI202" s="351"/>
      <c r="AJ202" s="102">
        <f>SUMIFS(Datos!$S:$S,Datos!$F:$F,$A202,Datos!$V:$V,AJ$1,Datos!$A:$A,$AN$1)</f>
        <v>0</v>
      </c>
      <c r="AK202" s="102">
        <f>SUMIFS(Datos!$S:$S,Datos!$F:$F,$A202,Datos!$V:$V,AK$1,Datos!$A:$A,$AN$1)</f>
        <v>0</v>
      </c>
      <c r="AL202" s="102">
        <f>SUMIFS(Datos!$S:$S,Datos!$F:$F,$A202,Datos!$V:$V,AL$1,Datos!$A:$A,$AN$1)</f>
        <v>0</v>
      </c>
      <c r="AM202" s="102">
        <f>SUMIFS(Datos!$S:$S,Datos!$F:$F,$A202,Datos!$V:$V,AM$1,Datos!$A:$A,$AN$1)</f>
        <v>0</v>
      </c>
      <c r="AN202" s="102">
        <f>SUMIFS(Datos!$S:$S,Datos!$A:$A,AN$1,Datos!$F:$F,$A202)</f>
        <v>0</v>
      </c>
      <c r="AO202" s="102">
        <f>SUMIFS(Datos!$S:$S,Datos!$F:$F,$A202,Datos!$C:$C,AO$1,Datos!$A:$A,$AN$1)</f>
        <v>0</v>
      </c>
      <c r="AP202" s="102">
        <f>SUMIFS(Datos!$S:$S,Datos!$F:$F,$A202,Datos!$C:$C,AP$1,Datos!$A:$A,$AN$1)</f>
        <v>0</v>
      </c>
      <c r="AQ202" s="102">
        <f>SUMIFS(Datos!$S:$S,Datos!$F:$F,$A202,Datos!$C:$C,AQ$1,Datos!$A:$A,$AN$1)</f>
        <v>0</v>
      </c>
      <c r="AR202" s="102">
        <f>SUMIFS(Datos!$S:$S,Datos!$F:$F,$A202,Datos!$C:$C,AR$1,Datos!$A:$A,$AN$1)</f>
        <v>0</v>
      </c>
      <c r="AT202" s="102">
        <f>SUMIFS(Datos!$M:$M,Datos!$A:$A,AN$1,Datos!$F:$F,$A202)</f>
        <v>0</v>
      </c>
      <c r="AU202" s="102">
        <f>SUMIFS(Datos!$R:$R,Datos!$A:$A,AN$1,Datos!$F:$F,$A202)</f>
        <v>0</v>
      </c>
      <c r="AW202" s="102">
        <f>SUMIFS(Datos!$M:$M,Datos!$F:$F,$A202,Datos!$A:$A,$AN$1,Datos!$C:$C,AO$1)</f>
        <v>0</v>
      </c>
      <c r="AX202" s="102">
        <f>SUMIFS(Datos!$M:$M,Datos!$F:$F,$A202,Datos!$A:$A,$AN$1,Datos!$C:$C,AP$1)</f>
        <v>0</v>
      </c>
      <c r="AY202" s="102">
        <f>SUMIFS(Datos!$M:$M,Datos!$F:$F,$A202,Datos!$A:$A,$AN$1,Datos!$C:$C,AQ$1)</f>
        <v>0</v>
      </c>
      <c r="AZ202" s="102">
        <f>SUMIFS(Datos!$M:$M,Datos!$F:$F,$A202,Datos!$A:$A,$AN$1,Datos!$C:$C,AR$1)</f>
        <v>0</v>
      </c>
      <c r="BA202" s="102"/>
      <c r="BB202" s="438">
        <f>SUMIFS(Datos!$R:$R,Datos!$F:$F,$A202,Datos!$A:$A,$AN$1,Datos!$C:$C,AO$1)</f>
        <v>0</v>
      </c>
      <c r="BC202" s="438">
        <f>SUMIFS(Datos!$R:$R,Datos!$F:$F,$A202,Datos!$A:$A,$AN$1,Datos!$C:$C,AP$1)</f>
        <v>0</v>
      </c>
      <c r="BD202" s="438">
        <f>SUMIFS(Datos!$R:$R,Datos!$F:$F,$A202,Datos!$A:$A,$AN$1,Datos!$C:$C,AQ$1)</f>
        <v>0</v>
      </c>
      <c r="BE202" s="438">
        <f>SUMIFS(Datos!$R:$R,Datos!$F:$F,$A202,Datos!$A:$A,$AN$1,Datos!$C:$C,AR$1)</f>
        <v>0</v>
      </c>
    </row>
    <row r="203" spans="1:57" x14ac:dyDescent="0.25">
      <c r="A203" s="36"/>
      <c r="B203" s="36"/>
      <c r="C203" s="36"/>
      <c r="D203" s="284"/>
      <c r="E203" s="36"/>
      <c r="F203" s="36"/>
      <c r="G203" s="408"/>
      <c r="H203" s="36"/>
      <c r="I203" s="36"/>
      <c r="J203" s="36"/>
      <c r="K203" s="36"/>
      <c r="M203" s="353">
        <f>SUMIFS(Datos!$S:$S,Datos!$F:$F,$A203,Datos!$V:$V,M$1,Datos!$A:$A,$Q$1)</f>
        <v>0</v>
      </c>
      <c r="N203" s="353">
        <f>SUMIFS(Datos!$S:$S,Datos!$F:$F,$A203,Datos!$V:$V,N$1,Datos!$A:$A,$Q$1)</f>
        <v>0</v>
      </c>
      <c r="O203" s="353">
        <f>SUMIFS(Datos!$S:$S,Datos!$F:$F,$A203,Datos!$V:$V,O$1,Datos!$A:$A,$Q$1)</f>
        <v>0</v>
      </c>
      <c r="P203" s="353">
        <f>SUMIFS(Datos!$S:$S,Datos!$F:$F,$A203,Datos!$V:$V,P$1,Datos!$A:$A,$Q$1)</f>
        <v>0</v>
      </c>
      <c r="Q203" s="353">
        <f>SUMIFS(Datos!$S:$S,Datos!$A:$A,Q$1,Datos!$F:$F,$A203)</f>
        <v>0</v>
      </c>
      <c r="R203" s="353">
        <f>SUMIFS(Datos!$S:$S,Datos!$F:$F,$A203,Datos!$C:$C,R$1,Datos!$A:$A,$Q$1)</f>
        <v>0</v>
      </c>
      <c r="S203" s="353">
        <f>SUMIFS(Datos!$S:$S,Datos!$F:$F,$A203,Datos!$C:$C,S$1,Datos!$A:$A,$Q$1)</f>
        <v>0</v>
      </c>
      <c r="T203" s="353">
        <f>SUMIFS(Datos!$S:$S,Datos!$F:$F,$A203,Datos!$C:$C,T$1,Datos!$A:$A,$Q$1)</f>
        <v>0</v>
      </c>
      <c r="U203" s="353">
        <f>SUMIFS(Datos!$S:$S,Datos!$F:$F,$A203,Datos!$C:$C,U$1,Datos!$A:$A,$Q$1)</f>
        <v>0</v>
      </c>
      <c r="V203" s="352"/>
      <c r="W203" s="353">
        <f>SUMIFS(Datos!M:M,Datos!A:A,Q$1,Datos!F:F,A203)</f>
        <v>0</v>
      </c>
      <c r="X203" s="444">
        <f>SUMIFS(Datos!R:R,Datos!A:A,Q$1,Datos!F:F,A203)</f>
        <v>0</v>
      </c>
      <c r="Y203" s="442"/>
      <c r="Z203" s="353">
        <f>SUMIFS(Datos!$M:$M,Datos!$F:$F,$A203,Datos!$A:$A,$Q$1,Datos!$C:$C,R$1)</f>
        <v>0</v>
      </c>
      <c r="AA203" s="353">
        <f>SUMIFS(Datos!$M:$M,Datos!$F:$F,$A203,Datos!$A:$A,$Q$1,Datos!$C:$C,S$1)</f>
        <v>0</v>
      </c>
      <c r="AB203" s="353">
        <f>SUMIFS(Datos!$M:$M,Datos!$F:$F,$A203,Datos!$A:$A,$Q$1,Datos!$C:$C,T$1)</f>
        <v>0</v>
      </c>
      <c r="AC203" s="353">
        <f>SUMIFS(Datos!$M:$M,Datos!$F:$F,$A203,Datos!$A:$A,$Q$1,Datos!$C:$C,U$1)</f>
        <v>0</v>
      </c>
      <c r="AD203" s="353"/>
      <c r="AE203" s="444">
        <f>SUMIFS(Datos!$R:$R,Datos!$F:$F,$A203,Datos!$A:$A,$Q$1,Datos!$C:$C,R$1)</f>
        <v>0</v>
      </c>
      <c r="AF203" s="444">
        <f>SUMIFS(Datos!$R:$R,Datos!$F:$F,$A203,Datos!$A:$A,$Q$1,Datos!$C:$C,S$1)</f>
        <v>0</v>
      </c>
      <c r="AG203" s="444">
        <f>SUMIFS(Datos!$R:$R,Datos!$F:$F,$A203,Datos!$A:$A,$Q$1,Datos!$C:$C,T$1)</f>
        <v>0</v>
      </c>
      <c r="AH203" s="444">
        <f>SUMIFS(Datos!$R:$R,Datos!$F:$F,$A203,Datos!$A:$A,$Q$1,Datos!$C:$C,U$1)</f>
        <v>0</v>
      </c>
      <c r="AI203" s="351"/>
      <c r="AJ203" s="102">
        <f>SUMIFS(Datos!$S:$S,Datos!$F:$F,$A203,Datos!$V:$V,AJ$1,Datos!$A:$A,$AN$1)</f>
        <v>0</v>
      </c>
      <c r="AK203" s="102">
        <f>SUMIFS(Datos!$S:$S,Datos!$F:$F,$A203,Datos!$V:$V,AK$1,Datos!$A:$A,$AN$1)</f>
        <v>0</v>
      </c>
      <c r="AL203" s="102">
        <f>SUMIFS(Datos!$S:$S,Datos!$F:$F,$A203,Datos!$V:$V,AL$1,Datos!$A:$A,$AN$1)</f>
        <v>0</v>
      </c>
      <c r="AM203" s="102">
        <f>SUMIFS(Datos!$S:$S,Datos!$F:$F,$A203,Datos!$V:$V,AM$1,Datos!$A:$A,$AN$1)</f>
        <v>0</v>
      </c>
      <c r="AN203" s="102">
        <f>SUMIFS(Datos!$S:$S,Datos!$A:$A,AN$1,Datos!$F:$F,$A203)</f>
        <v>0</v>
      </c>
      <c r="AO203" s="102">
        <f>SUMIFS(Datos!$S:$S,Datos!$F:$F,$A203,Datos!$C:$C,AO$1,Datos!$A:$A,$AN$1)</f>
        <v>0</v>
      </c>
      <c r="AP203" s="102">
        <f>SUMIFS(Datos!$S:$S,Datos!$F:$F,$A203,Datos!$C:$C,AP$1,Datos!$A:$A,$AN$1)</f>
        <v>0</v>
      </c>
      <c r="AQ203" s="102">
        <f>SUMIFS(Datos!$S:$S,Datos!$F:$F,$A203,Datos!$C:$C,AQ$1,Datos!$A:$A,$AN$1)</f>
        <v>0</v>
      </c>
      <c r="AR203" s="102">
        <f>SUMIFS(Datos!$S:$S,Datos!$F:$F,$A203,Datos!$C:$C,AR$1,Datos!$A:$A,$AN$1)</f>
        <v>0</v>
      </c>
      <c r="AT203" s="102">
        <f>SUMIFS(Datos!$M:$M,Datos!$A:$A,AN$1,Datos!$F:$F,$A203)</f>
        <v>0</v>
      </c>
      <c r="AU203" s="102">
        <f>SUMIFS(Datos!$R:$R,Datos!$A:$A,AN$1,Datos!$F:$F,$A203)</f>
        <v>0</v>
      </c>
      <c r="AW203" s="102">
        <f>SUMIFS(Datos!$M:$M,Datos!$F:$F,$A203,Datos!$A:$A,$AN$1,Datos!$C:$C,AO$1)</f>
        <v>0</v>
      </c>
      <c r="AX203" s="102">
        <f>SUMIFS(Datos!$M:$M,Datos!$F:$F,$A203,Datos!$A:$A,$AN$1,Datos!$C:$C,AP$1)</f>
        <v>0</v>
      </c>
      <c r="AY203" s="102">
        <f>SUMIFS(Datos!$M:$M,Datos!$F:$F,$A203,Datos!$A:$A,$AN$1,Datos!$C:$C,AQ$1)</f>
        <v>0</v>
      </c>
      <c r="AZ203" s="102">
        <f>SUMIFS(Datos!$M:$M,Datos!$F:$F,$A203,Datos!$A:$A,$AN$1,Datos!$C:$C,AR$1)</f>
        <v>0</v>
      </c>
      <c r="BA203" s="102"/>
      <c r="BB203" s="438">
        <f>SUMIFS(Datos!$R:$R,Datos!$F:$F,$A203,Datos!$A:$A,$AN$1,Datos!$C:$C,AO$1)</f>
        <v>0</v>
      </c>
      <c r="BC203" s="438">
        <f>SUMIFS(Datos!$R:$R,Datos!$F:$F,$A203,Datos!$A:$A,$AN$1,Datos!$C:$C,AP$1)</f>
        <v>0</v>
      </c>
      <c r="BD203" s="438">
        <f>SUMIFS(Datos!$R:$R,Datos!$F:$F,$A203,Datos!$A:$A,$AN$1,Datos!$C:$C,AQ$1)</f>
        <v>0</v>
      </c>
      <c r="BE203" s="438">
        <f>SUMIFS(Datos!$R:$R,Datos!$F:$F,$A203,Datos!$A:$A,$AN$1,Datos!$C:$C,AR$1)</f>
        <v>0</v>
      </c>
    </row>
    <row r="204" spans="1:57" x14ac:dyDescent="0.25">
      <c r="A204" s="36"/>
      <c r="B204" s="36"/>
      <c r="C204" s="36"/>
      <c r="D204" s="284"/>
      <c r="E204" s="36"/>
      <c r="F204" s="36"/>
      <c r="G204" s="408"/>
      <c r="H204" s="36"/>
      <c r="I204" s="36"/>
      <c r="J204" s="36"/>
      <c r="K204" s="36"/>
      <c r="M204" s="353">
        <f>SUMIFS(Datos!$S:$S,Datos!$F:$F,$A204,Datos!$V:$V,M$1,Datos!$A:$A,$Q$1)</f>
        <v>0</v>
      </c>
      <c r="N204" s="353">
        <f>SUMIFS(Datos!$S:$S,Datos!$F:$F,$A204,Datos!$V:$V,N$1,Datos!$A:$A,$Q$1)</f>
        <v>0</v>
      </c>
      <c r="O204" s="353">
        <f>SUMIFS(Datos!$S:$S,Datos!$F:$F,$A204,Datos!$V:$V,O$1,Datos!$A:$A,$Q$1)</f>
        <v>0</v>
      </c>
      <c r="P204" s="353">
        <f>SUMIFS(Datos!$S:$S,Datos!$F:$F,$A204,Datos!$V:$V,P$1,Datos!$A:$A,$Q$1)</f>
        <v>0</v>
      </c>
      <c r="Q204" s="353">
        <f>SUMIFS(Datos!$S:$S,Datos!$A:$A,Q$1,Datos!$F:$F,$A204)</f>
        <v>0</v>
      </c>
      <c r="R204" s="353">
        <f>SUMIFS(Datos!$S:$S,Datos!$F:$F,$A204,Datos!$C:$C,R$1,Datos!$A:$A,$Q$1)</f>
        <v>0</v>
      </c>
      <c r="S204" s="353">
        <f>SUMIFS(Datos!$S:$S,Datos!$F:$F,$A204,Datos!$C:$C,S$1,Datos!$A:$A,$Q$1)</f>
        <v>0</v>
      </c>
      <c r="T204" s="353">
        <f>SUMIFS(Datos!$S:$S,Datos!$F:$F,$A204,Datos!$C:$C,T$1,Datos!$A:$A,$Q$1)</f>
        <v>0</v>
      </c>
      <c r="U204" s="353">
        <f>SUMIFS(Datos!$S:$S,Datos!$F:$F,$A204,Datos!$C:$C,U$1,Datos!$A:$A,$Q$1)</f>
        <v>0</v>
      </c>
      <c r="V204" s="352"/>
      <c r="W204" s="353">
        <f>SUMIFS(Datos!M:M,Datos!A:A,Q$1,Datos!F:F,A204)</f>
        <v>0</v>
      </c>
      <c r="X204" s="444">
        <f>SUMIFS(Datos!R:R,Datos!A:A,Q$1,Datos!F:F,A204)</f>
        <v>0</v>
      </c>
      <c r="Y204" s="442"/>
      <c r="Z204" s="353">
        <f>SUMIFS(Datos!$M:$M,Datos!$F:$F,$A204,Datos!$A:$A,$Q$1,Datos!$C:$C,R$1)</f>
        <v>0</v>
      </c>
      <c r="AA204" s="353">
        <f>SUMIFS(Datos!$M:$M,Datos!$F:$F,$A204,Datos!$A:$A,$Q$1,Datos!$C:$C,S$1)</f>
        <v>0</v>
      </c>
      <c r="AB204" s="353">
        <f>SUMIFS(Datos!$M:$M,Datos!$F:$F,$A204,Datos!$A:$A,$Q$1,Datos!$C:$C,T$1)</f>
        <v>0</v>
      </c>
      <c r="AC204" s="353">
        <f>SUMIFS(Datos!$M:$M,Datos!$F:$F,$A204,Datos!$A:$A,$Q$1,Datos!$C:$C,U$1)</f>
        <v>0</v>
      </c>
      <c r="AD204" s="353"/>
      <c r="AE204" s="444">
        <f>SUMIFS(Datos!$R:$R,Datos!$F:$F,$A204,Datos!$A:$A,$Q$1,Datos!$C:$C,R$1)</f>
        <v>0</v>
      </c>
      <c r="AF204" s="444">
        <f>SUMIFS(Datos!$R:$R,Datos!$F:$F,$A204,Datos!$A:$A,$Q$1,Datos!$C:$C,S$1)</f>
        <v>0</v>
      </c>
      <c r="AG204" s="444">
        <f>SUMIFS(Datos!$R:$R,Datos!$F:$F,$A204,Datos!$A:$A,$Q$1,Datos!$C:$C,T$1)</f>
        <v>0</v>
      </c>
      <c r="AH204" s="444">
        <f>SUMIFS(Datos!$R:$R,Datos!$F:$F,$A204,Datos!$A:$A,$Q$1,Datos!$C:$C,U$1)</f>
        <v>0</v>
      </c>
      <c r="AI204" s="351"/>
      <c r="AJ204" s="102">
        <f>SUMIFS(Datos!$S:$S,Datos!$F:$F,$A204,Datos!$V:$V,AJ$1,Datos!$A:$A,$AN$1)</f>
        <v>0</v>
      </c>
      <c r="AK204" s="102">
        <f>SUMIFS(Datos!$S:$S,Datos!$F:$F,$A204,Datos!$V:$V,AK$1,Datos!$A:$A,$AN$1)</f>
        <v>0</v>
      </c>
      <c r="AL204" s="102">
        <f>SUMIFS(Datos!$S:$S,Datos!$F:$F,$A204,Datos!$V:$V,AL$1,Datos!$A:$A,$AN$1)</f>
        <v>0</v>
      </c>
      <c r="AM204" s="102">
        <f>SUMIFS(Datos!$S:$S,Datos!$F:$F,$A204,Datos!$V:$V,AM$1,Datos!$A:$A,$AN$1)</f>
        <v>0</v>
      </c>
      <c r="AN204" s="102">
        <f>SUMIFS(Datos!$S:$S,Datos!$A:$A,AN$1,Datos!$F:$F,$A204)</f>
        <v>0</v>
      </c>
      <c r="AO204" s="102">
        <f>SUMIFS(Datos!$S:$S,Datos!$F:$F,$A204,Datos!$C:$C,AO$1,Datos!$A:$A,$AN$1)</f>
        <v>0</v>
      </c>
      <c r="AP204" s="102">
        <f>SUMIFS(Datos!$S:$S,Datos!$F:$F,$A204,Datos!$C:$C,AP$1,Datos!$A:$A,$AN$1)</f>
        <v>0</v>
      </c>
      <c r="AQ204" s="102">
        <f>SUMIFS(Datos!$S:$S,Datos!$F:$F,$A204,Datos!$C:$C,AQ$1,Datos!$A:$A,$AN$1)</f>
        <v>0</v>
      </c>
      <c r="AR204" s="102">
        <f>SUMIFS(Datos!$S:$S,Datos!$F:$F,$A204,Datos!$C:$C,AR$1,Datos!$A:$A,$AN$1)</f>
        <v>0</v>
      </c>
      <c r="AT204" s="102">
        <f>SUMIFS(Datos!$M:$M,Datos!$A:$A,AN$1,Datos!$F:$F,$A204)</f>
        <v>0</v>
      </c>
      <c r="AU204" s="102">
        <f>SUMIFS(Datos!$R:$R,Datos!$A:$A,AN$1,Datos!$F:$F,$A204)</f>
        <v>0</v>
      </c>
      <c r="AW204" s="102">
        <f>SUMIFS(Datos!$M:$M,Datos!$F:$F,$A204,Datos!$A:$A,$AN$1,Datos!$C:$C,AO$1)</f>
        <v>0</v>
      </c>
      <c r="AX204" s="102">
        <f>SUMIFS(Datos!$M:$M,Datos!$F:$F,$A204,Datos!$A:$A,$AN$1,Datos!$C:$C,AP$1)</f>
        <v>0</v>
      </c>
      <c r="AY204" s="102">
        <f>SUMIFS(Datos!$M:$M,Datos!$F:$F,$A204,Datos!$A:$A,$AN$1,Datos!$C:$C,AQ$1)</f>
        <v>0</v>
      </c>
      <c r="AZ204" s="102">
        <f>SUMIFS(Datos!$M:$M,Datos!$F:$F,$A204,Datos!$A:$A,$AN$1,Datos!$C:$C,AR$1)</f>
        <v>0</v>
      </c>
      <c r="BA204" s="102"/>
      <c r="BB204" s="438">
        <f>SUMIFS(Datos!$R:$R,Datos!$F:$F,$A204,Datos!$A:$A,$AN$1,Datos!$C:$C,AO$1)</f>
        <v>0</v>
      </c>
      <c r="BC204" s="438">
        <f>SUMIFS(Datos!$R:$R,Datos!$F:$F,$A204,Datos!$A:$A,$AN$1,Datos!$C:$C,AP$1)</f>
        <v>0</v>
      </c>
      <c r="BD204" s="438">
        <f>SUMIFS(Datos!$R:$R,Datos!$F:$F,$A204,Datos!$A:$A,$AN$1,Datos!$C:$C,AQ$1)</f>
        <v>0</v>
      </c>
      <c r="BE204" s="438">
        <f>SUMIFS(Datos!$R:$R,Datos!$F:$F,$A204,Datos!$A:$A,$AN$1,Datos!$C:$C,AR$1)</f>
        <v>0</v>
      </c>
    </row>
    <row r="205" spans="1:57" x14ac:dyDescent="0.25">
      <c r="A205" s="36"/>
      <c r="B205" s="36"/>
      <c r="C205" s="36"/>
      <c r="D205" s="284"/>
      <c r="E205" s="36"/>
      <c r="F205" s="36"/>
      <c r="G205" s="408"/>
      <c r="H205" s="36"/>
      <c r="I205" s="36"/>
      <c r="J205" s="36"/>
      <c r="K205" s="36"/>
      <c r="M205" s="353">
        <f>SUMIFS(Datos!$S:$S,Datos!$F:$F,$A205,Datos!$V:$V,M$1,Datos!$A:$A,$Q$1)</f>
        <v>0</v>
      </c>
      <c r="N205" s="353">
        <f>SUMIFS(Datos!$S:$S,Datos!$F:$F,$A205,Datos!$V:$V,N$1,Datos!$A:$A,$Q$1)</f>
        <v>0</v>
      </c>
      <c r="O205" s="353">
        <f>SUMIFS(Datos!$S:$S,Datos!$F:$F,$A205,Datos!$V:$V,O$1,Datos!$A:$A,$Q$1)</f>
        <v>0</v>
      </c>
      <c r="P205" s="353">
        <f>SUMIFS(Datos!$S:$S,Datos!$F:$F,$A205,Datos!$V:$V,P$1,Datos!$A:$A,$Q$1)</f>
        <v>0</v>
      </c>
      <c r="Q205" s="353">
        <f>SUMIFS(Datos!$S:$S,Datos!$A:$A,Q$1,Datos!$F:$F,$A205)</f>
        <v>0</v>
      </c>
      <c r="R205" s="353">
        <f>SUMIFS(Datos!$S:$S,Datos!$F:$F,$A205,Datos!$C:$C,R$1,Datos!$A:$A,$Q$1)</f>
        <v>0</v>
      </c>
      <c r="S205" s="353">
        <f>SUMIFS(Datos!$S:$S,Datos!$F:$F,$A205,Datos!$C:$C,S$1,Datos!$A:$A,$Q$1)</f>
        <v>0</v>
      </c>
      <c r="T205" s="353">
        <f>SUMIFS(Datos!$S:$S,Datos!$F:$F,$A205,Datos!$C:$C,T$1,Datos!$A:$A,$Q$1)</f>
        <v>0</v>
      </c>
      <c r="U205" s="353">
        <f>SUMIFS(Datos!$S:$S,Datos!$F:$F,$A205,Datos!$C:$C,U$1,Datos!$A:$A,$Q$1)</f>
        <v>0</v>
      </c>
      <c r="V205" s="352"/>
      <c r="W205" s="353">
        <f>SUMIFS(Datos!M:M,Datos!A:A,Q$1,Datos!F:F,A205)</f>
        <v>0</v>
      </c>
      <c r="X205" s="444">
        <f>SUMIFS(Datos!R:R,Datos!A:A,Q$1,Datos!F:F,A205)</f>
        <v>0</v>
      </c>
      <c r="Y205" s="442"/>
      <c r="Z205" s="353">
        <f>SUMIFS(Datos!$M:$M,Datos!$F:$F,$A205,Datos!$A:$A,$Q$1,Datos!$C:$C,R$1)</f>
        <v>0</v>
      </c>
      <c r="AA205" s="353">
        <f>SUMIFS(Datos!$M:$M,Datos!$F:$F,$A205,Datos!$A:$A,$Q$1,Datos!$C:$C,S$1)</f>
        <v>0</v>
      </c>
      <c r="AB205" s="353">
        <f>SUMIFS(Datos!$M:$M,Datos!$F:$F,$A205,Datos!$A:$A,$Q$1,Datos!$C:$C,T$1)</f>
        <v>0</v>
      </c>
      <c r="AC205" s="353">
        <f>SUMIFS(Datos!$M:$M,Datos!$F:$F,$A205,Datos!$A:$A,$Q$1,Datos!$C:$C,U$1)</f>
        <v>0</v>
      </c>
      <c r="AD205" s="353"/>
      <c r="AE205" s="444">
        <f>SUMIFS(Datos!$R:$R,Datos!$F:$F,$A205,Datos!$A:$A,$Q$1,Datos!$C:$C,R$1)</f>
        <v>0</v>
      </c>
      <c r="AF205" s="444">
        <f>SUMIFS(Datos!$R:$R,Datos!$F:$F,$A205,Datos!$A:$A,$Q$1,Datos!$C:$C,S$1)</f>
        <v>0</v>
      </c>
      <c r="AG205" s="444">
        <f>SUMIFS(Datos!$R:$R,Datos!$F:$F,$A205,Datos!$A:$A,$Q$1,Datos!$C:$C,T$1)</f>
        <v>0</v>
      </c>
      <c r="AH205" s="444">
        <f>SUMIFS(Datos!$R:$R,Datos!$F:$F,$A205,Datos!$A:$A,$Q$1,Datos!$C:$C,U$1)</f>
        <v>0</v>
      </c>
      <c r="AI205" s="351"/>
      <c r="AJ205" s="102">
        <f>SUMIFS(Datos!$S:$S,Datos!$F:$F,$A205,Datos!$V:$V,AJ$1,Datos!$A:$A,$AN$1)</f>
        <v>0</v>
      </c>
      <c r="AK205" s="102">
        <f>SUMIFS(Datos!$S:$S,Datos!$F:$F,$A205,Datos!$V:$V,AK$1,Datos!$A:$A,$AN$1)</f>
        <v>0</v>
      </c>
      <c r="AL205" s="102">
        <f>SUMIFS(Datos!$S:$S,Datos!$F:$F,$A205,Datos!$V:$V,AL$1,Datos!$A:$A,$AN$1)</f>
        <v>0</v>
      </c>
      <c r="AM205" s="102">
        <f>SUMIFS(Datos!$S:$S,Datos!$F:$F,$A205,Datos!$V:$V,AM$1,Datos!$A:$A,$AN$1)</f>
        <v>0</v>
      </c>
      <c r="AN205" s="102">
        <f>SUMIFS(Datos!$S:$S,Datos!$A:$A,AN$1,Datos!$F:$F,$A205)</f>
        <v>0</v>
      </c>
      <c r="AO205" s="102">
        <f>SUMIFS(Datos!$S:$S,Datos!$F:$F,$A205,Datos!$C:$C,AO$1,Datos!$A:$A,$AN$1)</f>
        <v>0</v>
      </c>
      <c r="AP205" s="102">
        <f>SUMIFS(Datos!$S:$S,Datos!$F:$F,$A205,Datos!$C:$C,AP$1,Datos!$A:$A,$AN$1)</f>
        <v>0</v>
      </c>
      <c r="AQ205" s="102">
        <f>SUMIFS(Datos!$S:$S,Datos!$F:$F,$A205,Datos!$C:$C,AQ$1,Datos!$A:$A,$AN$1)</f>
        <v>0</v>
      </c>
      <c r="AR205" s="102">
        <f>SUMIFS(Datos!$S:$S,Datos!$F:$F,$A205,Datos!$C:$C,AR$1,Datos!$A:$A,$AN$1)</f>
        <v>0</v>
      </c>
      <c r="AT205" s="102">
        <f>SUMIFS(Datos!$M:$M,Datos!$A:$A,AN$1,Datos!$F:$F,$A205)</f>
        <v>0</v>
      </c>
      <c r="AU205" s="102">
        <f>SUMIFS(Datos!$R:$R,Datos!$A:$A,AN$1,Datos!$F:$F,$A205)</f>
        <v>0</v>
      </c>
      <c r="AW205" s="102">
        <f>SUMIFS(Datos!$M:$M,Datos!$F:$F,$A205,Datos!$A:$A,$AN$1,Datos!$C:$C,AO$1)</f>
        <v>0</v>
      </c>
      <c r="AX205" s="102">
        <f>SUMIFS(Datos!$M:$M,Datos!$F:$F,$A205,Datos!$A:$A,$AN$1,Datos!$C:$C,AP$1)</f>
        <v>0</v>
      </c>
      <c r="AY205" s="102">
        <f>SUMIFS(Datos!$M:$M,Datos!$F:$F,$A205,Datos!$A:$A,$AN$1,Datos!$C:$C,AQ$1)</f>
        <v>0</v>
      </c>
      <c r="AZ205" s="102">
        <f>SUMIFS(Datos!$M:$M,Datos!$F:$F,$A205,Datos!$A:$A,$AN$1,Datos!$C:$C,AR$1)</f>
        <v>0</v>
      </c>
      <c r="BA205" s="102"/>
      <c r="BB205" s="438">
        <f>SUMIFS(Datos!$R:$R,Datos!$F:$F,$A205,Datos!$A:$A,$AN$1,Datos!$C:$C,AO$1)</f>
        <v>0</v>
      </c>
      <c r="BC205" s="438">
        <f>SUMIFS(Datos!$R:$R,Datos!$F:$F,$A205,Datos!$A:$A,$AN$1,Datos!$C:$C,AP$1)</f>
        <v>0</v>
      </c>
      <c r="BD205" s="438">
        <f>SUMIFS(Datos!$R:$R,Datos!$F:$F,$A205,Datos!$A:$A,$AN$1,Datos!$C:$C,AQ$1)</f>
        <v>0</v>
      </c>
      <c r="BE205" s="438">
        <f>SUMIFS(Datos!$R:$R,Datos!$F:$F,$A205,Datos!$A:$A,$AN$1,Datos!$C:$C,AR$1)</f>
        <v>0</v>
      </c>
    </row>
    <row r="206" spans="1:57" x14ac:dyDescent="0.25">
      <c r="A206" s="36"/>
      <c r="B206" s="36"/>
      <c r="C206" s="36"/>
      <c r="D206" s="284"/>
      <c r="E206" s="36"/>
      <c r="F206" s="36"/>
      <c r="G206" s="408"/>
      <c r="H206" s="36"/>
      <c r="I206" s="36"/>
      <c r="J206" s="36"/>
      <c r="K206" s="36"/>
      <c r="M206" s="353">
        <f>SUMIFS(Datos!$S:$S,Datos!$F:$F,$A206,Datos!$V:$V,M$1,Datos!$A:$A,$Q$1)</f>
        <v>0</v>
      </c>
      <c r="N206" s="353">
        <f>SUMIFS(Datos!$S:$S,Datos!$F:$F,$A206,Datos!$V:$V,N$1,Datos!$A:$A,$Q$1)</f>
        <v>0</v>
      </c>
      <c r="O206" s="353">
        <f>SUMIFS(Datos!$S:$S,Datos!$F:$F,$A206,Datos!$V:$V,O$1,Datos!$A:$A,$Q$1)</f>
        <v>0</v>
      </c>
      <c r="P206" s="353">
        <f>SUMIFS(Datos!$S:$S,Datos!$F:$F,$A206,Datos!$V:$V,P$1,Datos!$A:$A,$Q$1)</f>
        <v>0</v>
      </c>
      <c r="Q206" s="353">
        <f>SUMIFS(Datos!$S:$S,Datos!$A:$A,Q$1,Datos!$F:$F,$A206)</f>
        <v>0</v>
      </c>
      <c r="R206" s="353">
        <f>SUMIFS(Datos!$S:$S,Datos!$F:$F,$A206,Datos!$C:$C,R$1,Datos!$A:$A,$Q$1)</f>
        <v>0</v>
      </c>
      <c r="S206" s="353">
        <f>SUMIFS(Datos!$S:$S,Datos!$F:$F,$A206,Datos!$C:$C,S$1,Datos!$A:$A,$Q$1)</f>
        <v>0</v>
      </c>
      <c r="T206" s="353">
        <f>SUMIFS(Datos!$S:$S,Datos!$F:$F,$A206,Datos!$C:$C,T$1,Datos!$A:$A,$Q$1)</f>
        <v>0</v>
      </c>
      <c r="U206" s="353">
        <f>SUMIFS(Datos!$S:$S,Datos!$F:$F,$A206,Datos!$C:$C,U$1,Datos!$A:$A,$Q$1)</f>
        <v>0</v>
      </c>
      <c r="V206" s="352"/>
      <c r="W206" s="353">
        <f>SUMIFS(Datos!M:M,Datos!A:A,Q$1,Datos!F:F,A206)</f>
        <v>0</v>
      </c>
      <c r="X206" s="444">
        <f>SUMIFS(Datos!R:R,Datos!A:A,Q$1,Datos!F:F,A206)</f>
        <v>0</v>
      </c>
      <c r="Y206" s="442"/>
      <c r="Z206" s="353">
        <f>SUMIFS(Datos!$M:$M,Datos!$F:$F,$A206,Datos!$A:$A,$Q$1,Datos!$C:$C,R$1)</f>
        <v>0</v>
      </c>
      <c r="AA206" s="353">
        <f>SUMIFS(Datos!$M:$M,Datos!$F:$F,$A206,Datos!$A:$A,$Q$1,Datos!$C:$C,S$1)</f>
        <v>0</v>
      </c>
      <c r="AB206" s="353">
        <f>SUMIFS(Datos!$M:$M,Datos!$F:$F,$A206,Datos!$A:$A,$Q$1,Datos!$C:$C,T$1)</f>
        <v>0</v>
      </c>
      <c r="AC206" s="353">
        <f>SUMIFS(Datos!$M:$M,Datos!$F:$F,$A206,Datos!$A:$A,$Q$1,Datos!$C:$C,U$1)</f>
        <v>0</v>
      </c>
      <c r="AD206" s="353"/>
      <c r="AE206" s="444">
        <f>SUMIFS(Datos!$R:$R,Datos!$F:$F,$A206,Datos!$A:$A,$Q$1,Datos!$C:$C,R$1)</f>
        <v>0</v>
      </c>
      <c r="AF206" s="444">
        <f>SUMIFS(Datos!$R:$R,Datos!$F:$F,$A206,Datos!$A:$A,$Q$1,Datos!$C:$C,S$1)</f>
        <v>0</v>
      </c>
      <c r="AG206" s="444">
        <f>SUMIFS(Datos!$R:$R,Datos!$F:$F,$A206,Datos!$A:$A,$Q$1,Datos!$C:$C,T$1)</f>
        <v>0</v>
      </c>
      <c r="AH206" s="444">
        <f>SUMIFS(Datos!$R:$R,Datos!$F:$F,$A206,Datos!$A:$A,$Q$1,Datos!$C:$C,U$1)</f>
        <v>0</v>
      </c>
      <c r="AI206" s="351"/>
      <c r="AJ206" s="102">
        <f>SUMIFS(Datos!$S:$S,Datos!$F:$F,$A206,Datos!$V:$V,AJ$1,Datos!$A:$A,$AN$1)</f>
        <v>0</v>
      </c>
      <c r="AK206" s="102">
        <f>SUMIFS(Datos!$S:$S,Datos!$F:$F,$A206,Datos!$V:$V,AK$1,Datos!$A:$A,$AN$1)</f>
        <v>0</v>
      </c>
      <c r="AL206" s="102">
        <f>SUMIFS(Datos!$S:$S,Datos!$F:$F,$A206,Datos!$V:$V,AL$1,Datos!$A:$A,$AN$1)</f>
        <v>0</v>
      </c>
      <c r="AM206" s="102">
        <f>SUMIFS(Datos!$S:$S,Datos!$F:$F,$A206,Datos!$V:$V,AM$1,Datos!$A:$A,$AN$1)</f>
        <v>0</v>
      </c>
      <c r="AN206" s="102">
        <f>SUMIFS(Datos!$S:$S,Datos!$A:$A,AN$1,Datos!$F:$F,$A206)</f>
        <v>0</v>
      </c>
      <c r="AO206" s="102">
        <f>SUMIFS(Datos!$S:$S,Datos!$F:$F,$A206,Datos!$C:$C,AO$1,Datos!$A:$A,$AN$1)</f>
        <v>0</v>
      </c>
      <c r="AP206" s="102">
        <f>SUMIFS(Datos!$S:$S,Datos!$F:$F,$A206,Datos!$C:$C,AP$1,Datos!$A:$A,$AN$1)</f>
        <v>0</v>
      </c>
      <c r="AQ206" s="102">
        <f>SUMIFS(Datos!$S:$S,Datos!$F:$F,$A206,Datos!$C:$C,AQ$1,Datos!$A:$A,$AN$1)</f>
        <v>0</v>
      </c>
      <c r="AR206" s="102">
        <f>SUMIFS(Datos!$S:$S,Datos!$F:$F,$A206,Datos!$C:$C,AR$1,Datos!$A:$A,$AN$1)</f>
        <v>0</v>
      </c>
      <c r="AT206" s="102">
        <f>SUMIFS(Datos!$M:$M,Datos!$A:$A,AN$1,Datos!$F:$F,$A206)</f>
        <v>0</v>
      </c>
      <c r="AU206" s="102">
        <f>SUMIFS(Datos!$R:$R,Datos!$A:$A,AN$1,Datos!$F:$F,$A206)</f>
        <v>0</v>
      </c>
      <c r="AW206" s="102">
        <f>SUMIFS(Datos!$M:$M,Datos!$F:$F,$A206,Datos!$A:$A,$AN$1,Datos!$C:$C,AO$1)</f>
        <v>0</v>
      </c>
      <c r="AX206" s="102">
        <f>SUMIFS(Datos!$M:$M,Datos!$F:$F,$A206,Datos!$A:$A,$AN$1,Datos!$C:$C,AP$1)</f>
        <v>0</v>
      </c>
      <c r="AY206" s="102">
        <f>SUMIFS(Datos!$M:$M,Datos!$F:$F,$A206,Datos!$A:$A,$AN$1,Datos!$C:$C,AQ$1)</f>
        <v>0</v>
      </c>
      <c r="AZ206" s="102">
        <f>SUMIFS(Datos!$M:$M,Datos!$F:$F,$A206,Datos!$A:$A,$AN$1,Datos!$C:$C,AR$1)</f>
        <v>0</v>
      </c>
      <c r="BA206" s="102"/>
      <c r="BB206" s="438">
        <f>SUMIFS(Datos!$R:$R,Datos!$F:$F,$A206,Datos!$A:$A,$AN$1,Datos!$C:$C,AO$1)</f>
        <v>0</v>
      </c>
      <c r="BC206" s="438">
        <f>SUMIFS(Datos!$R:$R,Datos!$F:$F,$A206,Datos!$A:$A,$AN$1,Datos!$C:$C,AP$1)</f>
        <v>0</v>
      </c>
      <c r="BD206" s="438">
        <f>SUMIFS(Datos!$R:$R,Datos!$F:$F,$A206,Datos!$A:$A,$AN$1,Datos!$C:$C,AQ$1)</f>
        <v>0</v>
      </c>
      <c r="BE206" s="438">
        <f>SUMIFS(Datos!$R:$R,Datos!$F:$F,$A206,Datos!$A:$A,$AN$1,Datos!$C:$C,AR$1)</f>
        <v>0</v>
      </c>
    </row>
    <row r="207" spans="1:57" x14ac:dyDescent="0.25">
      <c r="A207" s="36"/>
      <c r="B207" s="36"/>
      <c r="C207" s="36"/>
      <c r="D207" s="284"/>
      <c r="E207" s="36"/>
      <c r="F207" s="36"/>
      <c r="G207" s="408"/>
      <c r="H207" s="36"/>
      <c r="I207" s="36"/>
      <c r="J207" s="36"/>
      <c r="K207" s="36"/>
      <c r="M207" s="353">
        <f>SUMIFS(Datos!$S:$S,Datos!$F:$F,$A207,Datos!$V:$V,M$1,Datos!$A:$A,$Q$1)</f>
        <v>0</v>
      </c>
      <c r="N207" s="353">
        <f>SUMIFS(Datos!$S:$S,Datos!$F:$F,$A207,Datos!$V:$V,N$1,Datos!$A:$A,$Q$1)</f>
        <v>0</v>
      </c>
      <c r="O207" s="353">
        <f>SUMIFS(Datos!$S:$S,Datos!$F:$F,$A207,Datos!$V:$V,O$1,Datos!$A:$A,$Q$1)</f>
        <v>0</v>
      </c>
      <c r="P207" s="353">
        <f>SUMIFS(Datos!$S:$S,Datos!$F:$F,$A207,Datos!$V:$V,P$1,Datos!$A:$A,$Q$1)</f>
        <v>0</v>
      </c>
      <c r="Q207" s="353">
        <f>SUMIFS(Datos!$S:$S,Datos!$A:$A,Q$1,Datos!$F:$F,$A207)</f>
        <v>0</v>
      </c>
      <c r="R207" s="353">
        <f>SUMIFS(Datos!$S:$S,Datos!$F:$F,$A207,Datos!$C:$C,R$1,Datos!$A:$A,$Q$1)</f>
        <v>0</v>
      </c>
      <c r="S207" s="353">
        <f>SUMIFS(Datos!$S:$S,Datos!$F:$F,$A207,Datos!$C:$C,S$1,Datos!$A:$A,$Q$1)</f>
        <v>0</v>
      </c>
      <c r="T207" s="353">
        <f>SUMIFS(Datos!$S:$S,Datos!$F:$F,$A207,Datos!$C:$C,T$1,Datos!$A:$A,$Q$1)</f>
        <v>0</v>
      </c>
      <c r="U207" s="353">
        <f>SUMIFS(Datos!$S:$S,Datos!$F:$F,$A207,Datos!$C:$C,U$1,Datos!$A:$A,$Q$1)</f>
        <v>0</v>
      </c>
      <c r="V207" s="352"/>
      <c r="W207" s="353">
        <f>SUMIFS(Datos!M:M,Datos!A:A,Q$1,Datos!F:F,A207)</f>
        <v>0</v>
      </c>
      <c r="X207" s="444">
        <f>SUMIFS(Datos!R:R,Datos!A:A,Q$1,Datos!F:F,A207)</f>
        <v>0</v>
      </c>
      <c r="Y207" s="442"/>
      <c r="Z207" s="353">
        <f>SUMIFS(Datos!$M:$M,Datos!$F:$F,$A207,Datos!$A:$A,$Q$1,Datos!$C:$C,R$1)</f>
        <v>0</v>
      </c>
      <c r="AA207" s="353">
        <f>SUMIFS(Datos!$M:$M,Datos!$F:$F,$A207,Datos!$A:$A,$Q$1,Datos!$C:$C,S$1)</f>
        <v>0</v>
      </c>
      <c r="AB207" s="353">
        <f>SUMIFS(Datos!$M:$M,Datos!$F:$F,$A207,Datos!$A:$A,$Q$1,Datos!$C:$C,T$1)</f>
        <v>0</v>
      </c>
      <c r="AC207" s="353">
        <f>SUMIFS(Datos!$M:$M,Datos!$F:$F,$A207,Datos!$A:$A,$Q$1,Datos!$C:$C,U$1)</f>
        <v>0</v>
      </c>
      <c r="AD207" s="353"/>
      <c r="AE207" s="444">
        <f>SUMIFS(Datos!$R:$R,Datos!$F:$F,$A207,Datos!$A:$A,$Q$1,Datos!$C:$C,R$1)</f>
        <v>0</v>
      </c>
      <c r="AF207" s="444">
        <f>SUMIFS(Datos!$R:$R,Datos!$F:$F,$A207,Datos!$A:$A,$Q$1,Datos!$C:$C,S$1)</f>
        <v>0</v>
      </c>
      <c r="AG207" s="444">
        <f>SUMIFS(Datos!$R:$R,Datos!$F:$F,$A207,Datos!$A:$A,$Q$1,Datos!$C:$C,T$1)</f>
        <v>0</v>
      </c>
      <c r="AH207" s="444">
        <f>SUMIFS(Datos!$R:$R,Datos!$F:$F,$A207,Datos!$A:$A,$Q$1,Datos!$C:$C,U$1)</f>
        <v>0</v>
      </c>
      <c r="AI207" s="351"/>
      <c r="AJ207" s="102">
        <f>SUMIFS(Datos!$S:$S,Datos!$F:$F,$A207,Datos!$V:$V,AJ$1,Datos!$A:$A,$AN$1)</f>
        <v>0</v>
      </c>
      <c r="AK207" s="102">
        <f>SUMIFS(Datos!$S:$S,Datos!$F:$F,$A207,Datos!$V:$V,AK$1,Datos!$A:$A,$AN$1)</f>
        <v>0</v>
      </c>
      <c r="AL207" s="102">
        <f>SUMIFS(Datos!$S:$S,Datos!$F:$F,$A207,Datos!$V:$V,AL$1,Datos!$A:$A,$AN$1)</f>
        <v>0</v>
      </c>
      <c r="AM207" s="102">
        <f>SUMIFS(Datos!$S:$S,Datos!$F:$F,$A207,Datos!$V:$V,AM$1,Datos!$A:$A,$AN$1)</f>
        <v>0</v>
      </c>
      <c r="AN207" s="102">
        <f>SUMIFS(Datos!$S:$S,Datos!$A:$A,AN$1,Datos!$F:$F,$A207)</f>
        <v>0</v>
      </c>
      <c r="AO207" s="102">
        <f>SUMIFS(Datos!$S:$S,Datos!$F:$F,$A207,Datos!$C:$C,AO$1,Datos!$A:$A,$AN$1)</f>
        <v>0</v>
      </c>
      <c r="AP207" s="102">
        <f>SUMIFS(Datos!$S:$S,Datos!$F:$F,$A207,Datos!$C:$C,AP$1,Datos!$A:$A,$AN$1)</f>
        <v>0</v>
      </c>
      <c r="AQ207" s="102">
        <f>SUMIFS(Datos!$S:$S,Datos!$F:$F,$A207,Datos!$C:$C,AQ$1,Datos!$A:$A,$AN$1)</f>
        <v>0</v>
      </c>
      <c r="AR207" s="102">
        <f>SUMIFS(Datos!$S:$S,Datos!$F:$F,$A207,Datos!$C:$C,AR$1,Datos!$A:$A,$AN$1)</f>
        <v>0</v>
      </c>
      <c r="AT207" s="102">
        <f>SUMIFS(Datos!$M:$M,Datos!$A:$A,AN$1,Datos!$F:$F,$A207)</f>
        <v>0</v>
      </c>
      <c r="AU207" s="102">
        <f>SUMIFS(Datos!$R:$R,Datos!$A:$A,AN$1,Datos!$F:$F,$A207)</f>
        <v>0</v>
      </c>
      <c r="AW207" s="102">
        <f>SUMIFS(Datos!$M:$M,Datos!$F:$F,$A207,Datos!$A:$A,$AN$1,Datos!$C:$C,AO$1)</f>
        <v>0</v>
      </c>
      <c r="AX207" s="102">
        <f>SUMIFS(Datos!$M:$M,Datos!$F:$F,$A207,Datos!$A:$A,$AN$1,Datos!$C:$C,AP$1)</f>
        <v>0</v>
      </c>
      <c r="AY207" s="102">
        <f>SUMIFS(Datos!$M:$M,Datos!$F:$F,$A207,Datos!$A:$A,$AN$1,Datos!$C:$C,AQ$1)</f>
        <v>0</v>
      </c>
      <c r="AZ207" s="102">
        <f>SUMIFS(Datos!$M:$M,Datos!$F:$F,$A207,Datos!$A:$A,$AN$1,Datos!$C:$C,AR$1)</f>
        <v>0</v>
      </c>
      <c r="BA207" s="102"/>
      <c r="BB207" s="438">
        <f>SUMIFS(Datos!$R:$R,Datos!$F:$F,$A207,Datos!$A:$A,$AN$1,Datos!$C:$C,AO$1)</f>
        <v>0</v>
      </c>
      <c r="BC207" s="438">
        <f>SUMIFS(Datos!$R:$R,Datos!$F:$F,$A207,Datos!$A:$A,$AN$1,Datos!$C:$C,AP$1)</f>
        <v>0</v>
      </c>
      <c r="BD207" s="438">
        <f>SUMIFS(Datos!$R:$R,Datos!$F:$F,$A207,Datos!$A:$A,$AN$1,Datos!$C:$C,AQ$1)</f>
        <v>0</v>
      </c>
      <c r="BE207" s="438">
        <f>SUMIFS(Datos!$R:$R,Datos!$F:$F,$A207,Datos!$A:$A,$AN$1,Datos!$C:$C,AR$1)</f>
        <v>0</v>
      </c>
    </row>
    <row r="208" spans="1:57" x14ac:dyDescent="0.25">
      <c r="A208" s="36"/>
      <c r="B208" s="36"/>
      <c r="C208" s="36"/>
      <c r="D208" s="284"/>
      <c r="E208" s="36"/>
      <c r="F208" s="36"/>
      <c r="G208" s="408"/>
      <c r="H208" s="36"/>
      <c r="I208" s="36"/>
      <c r="J208" s="36"/>
      <c r="K208" s="36"/>
      <c r="M208" s="353">
        <f>SUMIFS(Datos!$S:$S,Datos!$F:$F,$A208,Datos!$V:$V,M$1,Datos!$A:$A,$Q$1)</f>
        <v>0</v>
      </c>
      <c r="N208" s="353">
        <f>SUMIFS(Datos!$S:$S,Datos!$F:$F,$A208,Datos!$V:$V,N$1,Datos!$A:$A,$Q$1)</f>
        <v>0</v>
      </c>
      <c r="O208" s="353">
        <f>SUMIFS(Datos!$S:$S,Datos!$F:$F,$A208,Datos!$V:$V,O$1,Datos!$A:$A,$Q$1)</f>
        <v>0</v>
      </c>
      <c r="P208" s="353">
        <f>SUMIFS(Datos!$S:$S,Datos!$F:$F,$A208,Datos!$V:$V,P$1,Datos!$A:$A,$Q$1)</f>
        <v>0</v>
      </c>
      <c r="Q208" s="353">
        <f>SUMIFS(Datos!$S:$S,Datos!$A:$A,Q$1,Datos!$F:$F,$A208)</f>
        <v>0</v>
      </c>
      <c r="R208" s="353">
        <f>SUMIFS(Datos!$S:$S,Datos!$F:$F,$A208,Datos!$C:$C,R$1,Datos!$A:$A,$Q$1)</f>
        <v>0</v>
      </c>
      <c r="S208" s="353">
        <f>SUMIFS(Datos!$S:$S,Datos!$F:$F,$A208,Datos!$C:$C,S$1,Datos!$A:$A,$Q$1)</f>
        <v>0</v>
      </c>
      <c r="T208" s="353">
        <f>SUMIFS(Datos!$S:$S,Datos!$F:$F,$A208,Datos!$C:$C,T$1,Datos!$A:$A,$Q$1)</f>
        <v>0</v>
      </c>
      <c r="U208" s="353">
        <f>SUMIFS(Datos!$S:$S,Datos!$F:$F,$A208,Datos!$C:$C,U$1,Datos!$A:$A,$Q$1)</f>
        <v>0</v>
      </c>
      <c r="V208" s="352"/>
      <c r="W208" s="353">
        <f>SUMIFS(Datos!M:M,Datos!A:A,Q$1,Datos!F:F,A208)</f>
        <v>0</v>
      </c>
      <c r="X208" s="444">
        <f>SUMIFS(Datos!R:R,Datos!A:A,Q$1,Datos!F:F,A208)</f>
        <v>0</v>
      </c>
      <c r="Y208" s="442"/>
      <c r="Z208" s="353">
        <f>SUMIFS(Datos!$M:$M,Datos!$F:$F,$A208,Datos!$A:$A,$Q$1,Datos!$C:$C,R$1)</f>
        <v>0</v>
      </c>
      <c r="AA208" s="353">
        <f>SUMIFS(Datos!$M:$M,Datos!$F:$F,$A208,Datos!$A:$A,$Q$1,Datos!$C:$C,S$1)</f>
        <v>0</v>
      </c>
      <c r="AB208" s="353">
        <f>SUMIFS(Datos!$M:$M,Datos!$F:$F,$A208,Datos!$A:$A,$Q$1,Datos!$C:$C,T$1)</f>
        <v>0</v>
      </c>
      <c r="AC208" s="353">
        <f>SUMIFS(Datos!$M:$M,Datos!$F:$F,$A208,Datos!$A:$A,$Q$1,Datos!$C:$C,U$1)</f>
        <v>0</v>
      </c>
      <c r="AD208" s="353"/>
      <c r="AE208" s="444">
        <f>SUMIFS(Datos!$R:$R,Datos!$F:$F,$A208,Datos!$A:$A,$Q$1,Datos!$C:$C,R$1)</f>
        <v>0</v>
      </c>
      <c r="AF208" s="444">
        <f>SUMIFS(Datos!$R:$R,Datos!$F:$F,$A208,Datos!$A:$A,$Q$1,Datos!$C:$C,S$1)</f>
        <v>0</v>
      </c>
      <c r="AG208" s="444">
        <f>SUMIFS(Datos!$R:$R,Datos!$F:$F,$A208,Datos!$A:$A,$Q$1,Datos!$C:$C,T$1)</f>
        <v>0</v>
      </c>
      <c r="AH208" s="444">
        <f>SUMIFS(Datos!$R:$R,Datos!$F:$F,$A208,Datos!$A:$A,$Q$1,Datos!$C:$C,U$1)</f>
        <v>0</v>
      </c>
      <c r="AI208" s="351"/>
      <c r="AJ208" s="102">
        <f>SUMIFS(Datos!$S:$S,Datos!$F:$F,$A208,Datos!$V:$V,AJ$1,Datos!$A:$A,$AN$1)</f>
        <v>0</v>
      </c>
      <c r="AK208" s="102">
        <f>SUMIFS(Datos!$S:$S,Datos!$F:$F,$A208,Datos!$V:$V,AK$1,Datos!$A:$A,$AN$1)</f>
        <v>0</v>
      </c>
      <c r="AL208" s="102">
        <f>SUMIFS(Datos!$S:$S,Datos!$F:$F,$A208,Datos!$V:$V,AL$1,Datos!$A:$A,$AN$1)</f>
        <v>0</v>
      </c>
      <c r="AM208" s="102">
        <f>SUMIFS(Datos!$S:$S,Datos!$F:$F,$A208,Datos!$V:$V,AM$1,Datos!$A:$A,$AN$1)</f>
        <v>0</v>
      </c>
      <c r="AN208" s="102">
        <f>SUMIFS(Datos!$S:$S,Datos!$A:$A,AN$1,Datos!$F:$F,$A208)</f>
        <v>0</v>
      </c>
      <c r="AO208" s="102">
        <f>SUMIFS(Datos!$S:$S,Datos!$F:$F,$A208,Datos!$C:$C,AO$1,Datos!$A:$A,$AN$1)</f>
        <v>0</v>
      </c>
      <c r="AP208" s="102">
        <f>SUMIFS(Datos!$S:$S,Datos!$F:$F,$A208,Datos!$C:$C,AP$1,Datos!$A:$A,$AN$1)</f>
        <v>0</v>
      </c>
      <c r="AQ208" s="102">
        <f>SUMIFS(Datos!$S:$S,Datos!$F:$F,$A208,Datos!$C:$C,AQ$1,Datos!$A:$A,$AN$1)</f>
        <v>0</v>
      </c>
      <c r="AR208" s="102">
        <f>SUMIFS(Datos!$S:$S,Datos!$F:$F,$A208,Datos!$C:$C,AR$1,Datos!$A:$A,$AN$1)</f>
        <v>0</v>
      </c>
      <c r="AT208" s="102">
        <f>SUMIFS(Datos!$M:$M,Datos!$A:$A,AN$1,Datos!$F:$F,$A208)</f>
        <v>0</v>
      </c>
      <c r="AU208" s="102">
        <f>SUMIFS(Datos!$R:$R,Datos!$A:$A,AN$1,Datos!$F:$F,$A208)</f>
        <v>0</v>
      </c>
      <c r="AW208" s="102">
        <f>SUMIFS(Datos!$M:$M,Datos!$F:$F,$A208,Datos!$A:$A,$AN$1,Datos!$C:$C,AO$1)</f>
        <v>0</v>
      </c>
      <c r="AX208" s="102">
        <f>SUMIFS(Datos!$M:$M,Datos!$F:$F,$A208,Datos!$A:$A,$AN$1,Datos!$C:$C,AP$1)</f>
        <v>0</v>
      </c>
      <c r="AY208" s="102">
        <f>SUMIFS(Datos!$M:$M,Datos!$F:$F,$A208,Datos!$A:$A,$AN$1,Datos!$C:$C,AQ$1)</f>
        <v>0</v>
      </c>
      <c r="AZ208" s="102">
        <f>SUMIFS(Datos!$M:$M,Datos!$F:$F,$A208,Datos!$A:$A,$AN$1,Datos!$C:$C,AR$1)</f>
        <v>0</v>
      </c>
      <c r="BA208" s="102"/>
      <c r="BB208" s="438">
        <f>SUMIFS(Datos!$R:$R,Datos!$F:$F,$A208,Datos!$A:$A,$AN$1,Datos!$C:$C,AO$1)</f>
        <v>0</v>
      </c>
      <c r="BC208" s="438">
        <f>SUMIFS(Datos!$R:$R,Datos!$F:$F,$A208,Datos!$A:$A,$AN$1,Datos!$C:$C,AP$1)</f>
        <v>0</v>
      </c>
      <c r="BD208" s="438">
        <f>SUMIFS(Datos!$R:$R,Datos!$F:$F,$A208,Datos!$A:$A,$AN$1,Datos!$C:$C,AQ$1)</f>
        <v>0</v>
      </c>
      <c r="BE208" s="438">
        <f>SUMIFS(Datos!$R:$R,Datos!$F:$F,$A208,Datos!$A:$A,$AN$1,Datos!$C:$C,AR$1)</f>
        <v>0</v>
      </c>
    </row>
    <row r="209" spans="1:57" x14ac:dyDescent="0.25">
      <c r="A209" s="36"/>
      <c r="B209" s="36"/>
      <c r="C209" s="36"/>
      <c r="D209" s="284"/>
      <c r="E209" s="36"/>
      <c r="F209" s="36"/>
      <c r="G209" s="408"/>
      <c r="H209" s="36"/>
      <c r="I209" s="36"/>
      <c r="J209" s="36"/>
      <c r="K209" s="36"/>
      <c r="M209" s="353">
        <f>SUMIFS(Datos!$S:$S,Datos!$F:$F,$A209,Datos!$V:$V,M$1,Datos!$A:$A,$Q$1)</f>
        <v>0</v>
      </c>
      <c r="N209" s="353">
        <f>SUMIFS(Datos!$S:$S,Datos!$F:$F,$A209,Datos!$V:$V,N$1,Datos!$A:$A,$Q$1)</f>
        <v>0</v>
      </c>
      <c r="O209" s="353">
        <f>SUMIFS(Datos!$S:$S,Datos!$F:$F,$A209,Datos!$V:$V,O$1,Datos!$A:$A,$Q$1)</f>
        <v>0</v>
      </c>
      <c r="P209" s="353">
        <f>SUMIFS(Datos!$S:$S,Datos!$F:$F,$A209,Datos!$V:$V,P$1,Datos!$A:$A,$Q$1)</f>
        <v>0</v>
      </c>
      <c r="Q209" s="353">
        <f>SUMIFS(Datos!$S:$S,Datos!$A:$A,Q$1,Datos!$F:$F,$A209)</f>
        <v>0</v>
      </c>
      <c r="R209" s="353">
        <f>SUMIFS(Datos!$S:$S,Datos!$F:$F,$A209,Datos!$C:$C,R$1,Datos!$A:$A,$Q$1)</f>
        <v>0</v>
      </c>
      <c r="S209" s="353">
        <f>SUMIFS(Datos!$S:$S,Datos!$F:$F,$A209,Datos!$C:$C,S$1,Datos!$A:$A,$Q$1)</f>
        <v>0</v>
      </c>
      <c r="T209" s="353">
        <f>SUMIFS(Datos!$S:$S,Datos!$F:$F,$A209,Datos!$C:$C,T$1,Datos!$A:$A,$Q$1)</f>
        <v>0</v>
      </c>
      <c r="U209" s="353">
        <f>SUMIFS(Datos!$S:$S,Datos!$F:$F,$A209,Datos!$C:$C,U$1,Datos!$A:$A,$Q$1)</f>
        <v>0</v>
      </c>
      <c r="V209" s="352"/>
      <c r="W209" s="353">
        <f>SUMIFS(Datos!M:M,Datos!A:A,Q$1,Datos!F:F,A209)</f>
        <v>0</v>
      </c>
      <c r="X209" s="444">
        <f>SUMIFS(Datos!R:R,Datos!A:A,Q$1,Datos!F:F,A209)</f>
        <v>0</v>
      </c>
      <c r="Y209" s="442"/>
      <c r="Z209" s="353">
        <f>SUMIFS(Datos!$M:$M,Datos!$F:$F,$A209,Datos!$A:$A,$Q$1,Datos!$C:$C,R$1)</f>
        <v>0</v>
      </c>
      <c r="AA209" s="353">
        <f>SUMIFS(Datos!$M:$M,Datos!$F:$F,$A209,Datos!$A:$A,$Q$1,Datos!$C:$C,S$1)</f>
        <v>0</v>
      </c>
      <c r="AB209" s="353">
        <f>SUMIFS(Datos!$M:$M,Datos!$F:$F,$A209,Datos!$A:$A,$Q$1,Datos!$C:$C,T$1)</f>
        <v>0</v>
      </c>
      <c r="AC209" s="353">
        <f>SUMIFS(Datos!$M:$M,Datos!$F:$F,$A209,Datos!$A:$A,$Q$1,Datos!$C:$C,U$1)</f>
        <v>0</v>
      </c>
      <c r="AD209" s="353"/>
      <c r="AE209" s="444">
        <f>SUMIFS(Datos!$R:$R,Datos!$F:$F,$A209,Datos!$A:$A,$Q$1,Datos!$C:$C,R$1)</f>
        <v>0</v>
      </c>
      <c r="AF209" s="444">
        <f>SUMIFS(Datos!$R:$R,Datos!$F:$F,$A209,Datos!$A:$A,$Q$1,Datos!$C:$C,S$1)</f>
        <v>0</v>
      </c>
      <c r="AG209" s="444">
        <f>SUMIFS(Datos!$R:$R,Datos!$F:$F,$A209,Datos!$A:$A,$Q$1,Datos!$C:$C,T$1)</f>
        <v>0</v>
      </c>
      <c r="AH209" s="444">
        <f>SUMIFS(Datos!$R:$R,Datos!$F:$F,$A209,Datos!$A:$A,$Q$1,Datos!$C:$C,U$1)</f>
        <v>0</v>
      </c>
      <c r="AI209" s="351"/>
      <c r="AJ209" s="102">
        <f>SUMIFS(Datos!$S:$S,Datos!$F:$F,$A209,Datos!$V:$V,AJ$1,Datos!$A:$A,$AN$1)</f>
        <v>0</v>
      </c>
      <c r="AK209" s="102">
        <f>SUMIFS(Datos!$S:$S,Datos!$F:$F,$A209,Datos!$V:$V,AK$1,Datos!$A:$A,$AN$1)</f>
        <v>0</v>
      </c>
      <c r="AL209" s="102">
        <f>SUMIFS(Datos!$S:$S,Datos!$F:$F,$A209,Datos!$V:$V,AL$1,Datos!$A:$A,$AN$1)</f>
        <v>0</v>
      </c>
      <c r="AM209" s="102">
        <f>SUMIFS(Datos!$S:$S,Datos!$F:$F,$A209,Datos!$V:$V,AM$1,Datos!$A:$A,$AN$1)</f>
        <v>0</v>
      </c>
      <c r="AN209" s="102">
        <f>SUMIFS(Datos!$S:$S,Datos!$A:$A,AN$1,Datos!$F:$F,$A209)</f>
        <v>0</v>
      </c>
      <c r="AO209" s="102">
        <f>SUMIFS(Datos!$S:$S,Datos!$F:$F,$A209,Datos!$C:$C,AO$1,Datos!$A:$A,$AN$1)</f>
        <v>0</v>
      </c>
      <c r="AP209" s="102">
        <f>SUMIFS(Datos!$S:$S,Datos!$F:$F,$A209,Datos!$C:$C,AP$1,Datos!$A:$A,$AN$1)</f>
        <v>0</v>
      </c>
      <c r="AQ209" s="102">
        <f>SUMIFS(Datos!$S:$S,Datos!$F:$F,$A209,Datos!$C:$C,AQ$1,Datos!$A:$A,$AN$1)</f>
        <v>0</v>
      </c>
      <c r="AR209" s="102">
        <f>SUMIFS(Datos!$S:$S,Datos!$F:$F,$A209,Datos!$C:$C,AR$1,Datos!$A:$A,$AN$1)</f>
        <v>0</v>
      </c>
      <c r="AT209" s="102">
        <f>SUMIFS(Datos!$M:$M,Datos!$A:$A,AN$1,Datos!$F:$F,$A209)</f>
        <v>0</v>
      </c>
      <c r="AU209" s="102">
        <f>SUMIFS(Datos!$R:$R,Datos!$A:$A,AN$1,Datos!$F:$F,$A209)</f>
        <v>0</v>
      </c>
      <c r="AW209" s="102">
        <f>SUMIFS(Datos!$M:$M,Datos!$F:$F,$A209,Datos!$A:$A,$AN$1,Datos!$C:$C,AO$1)</f>
        <v>0</v>
      </c>
      <c r="AX209" s="102">
        <f>SUMIFS(Datos!$M:$M,Datos!$F:$F,$A209,Datos!$A:$A,$AN$1,Datos!$C:$C,AP$1)</f>
        <v>0</v>
      </c>
      <c r="AY209" s="102">
        <f>SUMIFS(Datos!$M:$M,Datos!$F:$F,$A209,Datos!$A:$A,$AN$1,Datos!$C:$C,AQ$1)</f>
        <v>0</v>
      </c>
      <c r="AZ209" s="102">
        <f>SUMIFS(Datos!$M:$M,Datos!$F:$F,$A209,Datos!$A:$A,$AN$1,Datos!$C:$C,AR$1)</f>
        <v>0</v>
      </c>
      <c r="BA209" s="102"/>
      <c r="BB209" s="438">
        <f>SUMIFS(Datos!$R:$R,Datos!$F:$F,$A209,Datos!$A:$A,$AN$1,Datos!$C:$C,AO$1)</f>
        <v>0</v>
      </c>
      <c r="BC209" s="438">
        <f>SUMIFS(Datos!$R:$R,Datos!$F:$F,$A209,Datos!$A:$A,$AN$1,Datos!$C:$C,AP$1)</f>
        <v>0</v>
      </c>
      <c r="BD209" s="438">
        <f>SUMIFS(Datos!$R:$R,Datos!$F:$F,$A209,Datos!$A:$A,$AN$1,Datos!$C:$C,AQ$1)</f>
        <v>0</v>
      </c>
      <c r="BE209" s="438">
        <f>SUMIFS(Datos!$R:$R,Datos!$F:$F,$A209,Datos!$A:$A,$AN$1,Datos!$C:$C,AR$1)</f>
        <v>0</v>
      </c>
    </row>
    <row r="210" spans="1:57" x14ac:dyDescent="0.25">
      <c r="A210" s="36"/>
      <c r="B210" s="36"/>
      <c r="C210" s="36"/>
      <c r="D210" s="284"/>
      <c r="E210" s="36"/>
      <c r="F210" s="36"/>
      <c r="G210" s="408"/>
      <c r="H210" s="36"/>
      <c r="I210" s="36"/>
      <c r="J210" s="36"/>
      <c r="K210" s="36"/>
      <c r="M210" s="353">
        <f>SUMIFS(Datos!$S:$S,Datos!$F:$F,$A210,Datos!$V:$V,M$1,Datos!$A:$A,$Q$1)</f>
        <v>0</v>
      </c>
      <c r="N210" s="353">
        <f>SUMIFS(Datos!$S:$S,Datos!$F:$F,$A210,Datos!$V:$V,N$1,Datos!$A:$A,$Q$1)</f>
        <v>0</v>
      </c>
      <c r="O210" s="353">
        <f>SUMIFS(Datos!$S:$S,Datos!$F:$F,$A210,Datos!$V:$V,O$1,Datos!$A:$A,$Q$1)</f>
        <v>0</v>
      </c>
      <c r="P210" s="353">
        <f>SUMIFS(Datos!$S:$S,Datos!$F:$F,$A210,Datos!$V:$V,P$1,Datos!$A:$A,$Q$1)</f>
        <v>0</v>
      </c>
      <c r="Q210" s="353">
        <f>SUMIFS(Datos!$S:$S,Datos!$A:$A,Q$1,Datos!$F:$F,$A210)</f>
        <v>0</v>
      </c>
      <c r="R210" s="353">
        <f>SUMIFS(Datos!$S:$S,Datos!$F:$F,$A210,Datos!$C:$C,R$1,Datos!$A:$A,$Q$1)</f>
        <v>0</v>
      </c>
      <c r="S210" s="353">
        <f>SUMIFS(Datos!$S:$S,Datos!$F:$F,$A210,Datos!$C:$C,S$1,Datos!$A:$A,$Q$1)</f>
        <v>0</v>
      </c>
      <c r="T210" s="353">
        <f>SUMIFS(Datos!$S:$S,Datos!$F:$F,$A210,Datos!$C:$C,T$1,Datos!$A:$A,$Q$1)</f>
        <v>0</v>
      </c>
      <c r="U210" s="353">
        <f>SUMIFS(Datos!$S:$S,Datos!$F:$F,$A210,Datos!$C:$C,U$1,Datos!$A:$A,$Q$1)</f>
        <v>0</v>
      </c>
      <c r="V210" s="352"/>
      <c r="W210" s="353">
        <f>SUMIFS(Datos!M:M,Datos!A:A,Q$1,Datos!F:F,A210)</f>
        <v>0</v>
      </c>
      <c r="X210" s="444">
        <f>SUMIFS(Datos!R:R,Datos!A:A,Q$1,Datos!F:F,A210)</f>
        <v>0</v>
      </c>
      <c r="Y210" s="442"/>
      <c r="Z210" s="353">
        <f>SUMIFS(Datos!$M:$M,Datos!$F:$F,$A210,Datos!$A:$A,$Q$1,Datos!$C:$C,R$1)</f>
        <v>0</v>
      </c>
      <c r="AA210" s="353">
        <f>SUMIFS(Datos!$M:$M,Datos!$F:$F,$A210,Datos!$A:$A,$Q$1,Datos!$C:$C,S$1)</f>
        <v>0</v>
      </c>
      <c r="AB210" s="353">
        <f>SUMIFS(Datos!$M:$M,Datos!$F:$F,$A210,Datos!$A:$A,$Q$1,Datos!$C:$C,T$1)</f>
        <v>0</v>
      </c>
      <c r="AC210" s="353">
        <f>SUMIFS(Datos!$M:$M,Datos!$F:$F,$A210,Datos!$A:$A,$Q$1,Datos!$C:$C,U$1)</f>
        <v>0</v>
      </c>
      <c r="AD210" s="353"/>
      <c r="AE210" s="444">
        <f>SUMIFS(Datos!$R:$R,Datos!$F:$F,$A210,Datos!$A:$A,$Q$1,Datos!$C:$C,R$1)</f>
        <v>0</v>
      </c>
      <c r="AF210" s="444">
        <f>SUMIFS(Datos!$R:$R,Datos!$F:$F,$A210,Datos!$A:$A,$Q$1,Datos!$C:$C,S$1)</f>
        <v>0</v>
      </c>
      <c r="AG210" s="444">
        <f>SUMIFS(Datos!$R:$R,Datos!$F:$F,$A210,Datos!$A:$A,$Q$1,Datos!$C:$C,T$1)</f>
        <v>0</v>
      </c>
      <c r="AH210" s="444">
        <f>SUMIFS(Datos!$R:$R,Datos!$F:$F,$A210,Datos!$A:$A,$Q$1,Datos!$C:$C,U$1)</f>
        <v>0</v>
      </c>
      <c r="AI210" s="351"/>
      <c r="AJ210" s="102">
        <f>SUMIFS(Datos!$S:$S,Datos!$F:$F,$A210,Datos!$V:$V,AJ$1,Datos!$A:$A,$AN$1)</f>
        <v>0</v>
      </c>
      <c r="AK210" s="102">
        <f>SUMIFS(Datos!$S:$S,Datos!$F:$F,$A210,Datos!$V:$V,AK$1,Datos!$A:$A,$AN$1)</f>
        <v>0</v>
      </c>
      <c r="AL210" s="102">
        <f>SUMIFS(Datos!$S:$S,Datos!$F:$F,$A210,Datos!$V:$V,AL$1,Datos!$A:$A,$AN$1)</f>
        <v>0</v>
      </c>
      <c r="AM210" s="102">
        <f>SUMIFS(Datos!$S:$S,Datos!$F:$F,$A210,Datos!$V:$V,AM$1,Datos!$A:$A,$AN$1)</f>
        <v>0</v>
      </c>
      <c r="AN210" s="102">
        <f>SUMIFS(Datos!$S:$S,Datos!$A:$A,AN$1,Datos!$F:$F,$A210)</f>
        <v>0</v>
      </c>
      <c r="AO210" s="102">
        <f>SUMIFS(Datos!$S:$S,Datos!$F:$F,$A210,Datos!$C:$C,AO$1,Datos!$A:$A,$AN$1)</f>
        <v>0</v>
      </c>
      <c r="AP210" s="102">
        <f>SUMIFS(Datos!$S:$S,Datos!$F:$F,$A210,Datos!$C:$C,AP$1,Datos!$A:$A,$AN$1)</f>
        <v>0</v>
      </c>
      <c r="AQ210" s="102">
        <f>SUMIFS(Datos!$S:$S,Datos!$F:$F,$A210,Datos!$C:$C,AQ$1,Datos!$A:$A,$AN$1)</f>
        <v>0</v>
      </c>
      <c r="AR210" s="102">
        <f>SUMIFS(Datos!$S:$S,Datos!$F:$F,$A210,Datos!$C:$C,AR$1,Datos!$A:$A,$AN$1)</f>
        <v>0</v>
      </c>
      <c r="AT210" s="102">
        <f>SUMIFS(Datos!$M:$M,Datos!$A:$A,AN$1,Datos!$F:$F,$A210)</f>
        <v>0</v>
      </c>
      <c r="AU210" s="102">
        <f>SUMIFS(Datos!$R:$R,Datos!$A:$A,AN$1,Datos!$F:$F,$A210)</f>
        <v>0</v>
      </c>
      <c r="AW210" s="102">
        <f>SUMIFS(Datos!$M:$M,Datos!$F:$F,$A210,Datos!$A:$A,$AN$1,Datos!$C:$C,AO$1)</f>
        <v>0</v>
      </c>
      <c r="AX210" s="102">
        <f>SUMIFS(Datos!$M:$M,Datos!$F:$F,$A210,Datos!$A:$A,$AN$1,Datos!$C:$C,AP$1)</f>
        <v>0</v>
      </c>
      <c r="AY210" s="102">
        <f>SUMIFS(Datos!$M:$M,Datos!$F:$F,$A210,Datos!$A:$A,$AN$1,Datos!$C:$C,AQ$1)</f>
        <v>0</v>
      </c>
      <c r="AZ210" s="102">
        <f>SUMIFS(Datos!$M:$M,Datos!$F:$F,$A210,Datos!$A:$A,$AN$1,Datos!$C:$C,AR$1)</f>
        <v>0</v>
      </c>
      <c r="BA210" s="102"/>
      <c r="BB210" s="438">
        <f>SUMIFS(Datos!$R:$R,Datos!$F:$F,$A210,Datos!$A:$A,$AN$1,Datos!$C:$C,AO$1)</f>
        <v>0</v>
      </c>
      <c r="BC210" s="438">
        <f>SUMIFS(Datos!$R:$R,Datos!$F:$F,$A210,Datos!$A:$A,$AN$1,Datos!$C:$C,AP$1)</f>
        <v>0</v>
      </c>
      <c r="BD210" s="438">
        <f>SUMIFS(Datos!$R:$R,Datos!$F:$F,$A210,Datos!$A:$A,$AN$1,Datos!$C:$C,AQ$1)</f>
        <v>0</v>
      </c>
      <c r="BE210" s="438">
        <f>SUMIFS(Datos!$R:$R,Datos!$F:$F,$A210,Datos!$A:$A,$AN$1,Datos!$C:$C,AR$1)</f>
        <v>0</v>
      </c>
    </row>
    <row r="211" spans="1:57" x14ac:dyDescent="0.25">
      <c r="A211" s="36"/>
      <c r="B211" s="36"/>
      <c r="C211" s="36"/>
      <c r="D211" s="284"/>
      <c r="E211" s="36"/>
      <c r="F211" s="36"/>
      <c r="G211" s="408"/>
      <c r="H211" s="36"/>
      <c r="I211" s="36"/>
      <c r="J211" s="36"/>
      <c r="K211" s="36"/>
      <c r="M211" s="353">
        <f>SUMIFS(Datos!$S:$S,Datos!$F:$F,$A211,Datos!$V:$V,M$1,Datos!$A:$A,$Q$1)</f>
        <v>0</v>
      </c>
      <c r="N211" s="353">
        <f>SUMIFS(Datos!$S:$S,Datos!$F:$F,$A211,Datos!$V:$V,N$1,Datos!$A:$A,$Q$1)</f>
        <v>0</v>
      </c>
      <c r="O211" s="353">
        <f>SUMIFS(Datos!$S:$S,Datos!$F:$F,$A211,Datos!$V:$V,O$1,Datos!$A:$A,$Q$1)</f>
        <v>0</v>
      </c>
      <c r="P211" s="353">
        <f>SUMIFS(Datos!$S:$S,Datos!$F:$F,$A211,Datos!$V:$V,P$1,Datos!$A:$A,$Q$1)</f>
        <v>0</v>
      </c>
      <c r="Q211" s="353">
        <f>SUMIFS(Datos!$S:$S,Datos!$A:$A,Q$1,Datos!$F:$F,$A211)</f>
        <v>0</v>
      </c>
      <c r="R211" s="353">
        <f>SUMIFS(Datos!$S:$S,Datos!$F:$F,$A211,Datos!$C:$C,R$1,Datos!$A:$A,$Q$1)</f>
        <v>0</v>
      </c>
      <c r="S211" s="353">
        <f>SUMIFS(Datos!$S:$S,Datos!$F:$F,$A211,Datos!$C:$C,S$1,Datos!$A:$A,$Q$1)</f>
        <v>0</v>
      </c>
      <c r="T211" s="353">
        <f>SUMIFS(Datos!$S:$S,Datos!$F:$F,$A211,Datos!$C:$C,T$1,Datos!$A:$A,$Q$1)</f>
        <v>0</v>
      </c>
      <c r="U211" s="353">
        <f>SUMIFS(Datos!$S:$S,Datos!$F:$F,$A211,Datos!$C:$C,U$1,Datos!$A:$A,$Q$1)</f>
        <v>0</v>
      </c>
      <c r="V211" s="352"/>
      <c r="W211" s="353">
        <f>SUMIFS(Datos!M:M,Datos!A:A,Q$1,Datos!F:F,A211)</f>
        <v>0</v>
      </c>
      <c r="X211" s="444">
        <f>SUMIFS(Datos!R:R,Datos!A:A,Q$1,Datos!F:F,A211)</f>
        <v>0</v>
      </c>
      <c r="Y211" s="442"/>
      <c r="Z211" s="353">
        <f>SUMIFS(Datos!$M:$M,Datos!$F:$F,$A211,Datos!$A:$A,$Q$1,Datos!$C:$C,R$1)</f>
        <v>0</v>
      </c>
      <c r="AA211" s="353">
        <f>SUMIFS(Datos!$M:$M,Datos!$F:$F,$A211,Datos!$A:$A,$Q$1,Datos!$C:$C,S$1)</f>
        <v>0</v>
      </c>
      <c r="AB211" s="353">
        <f>SUMIFS(Datos!$M:$M,Datos!$F:$F,$A211,Datos!$A:$A,$Q$1,Datos!$C:$C,T$1)</f>
        <v>0</v>
      </c>
      <c r="AC211" s="353">
        <f>SUMIFS(Datos!$M:$M,Datos!$F:$F,$A211,Datos!$A:$A,$Q$1,Datos!$C:$C,U$1)</f>
        <v>0</v>
      </c>
      <c r="AD211" s="353"/>
      <c r="AE211" s="444">
        <f>SUMIFS(Datos!$R:$R,Datos!$F:$F,$A211,Datos!$A:$A,$Q$1,Datos!$C:$C,R$1)</f>
        <v>0</v>
      </c>
      <c r="AF211" s="444">
        <f>SUMIFS(Datos!$R:$R,Datos!$F:$F,$A211,Datos!$A:$A,$Q$1,Datos!$C:$C,S$1)</f>
        <v>0</v>
      </c>
      <c r="AG211" s="444">
        <f>SUMIFS(Datos!$R:$R,Datos!$F:$F,$A211,Datos!$A:$A,$Q$1,Datos!$C:$C,T$1)</f>
        <v>0</v>
      </c>
      <c r="AH211" s="444">
        <f>SUMIFS(Datos!$R:$R,Datos!$F:$F,$A211,Datos!$A:$A,$Q$1,Datos!$C:$C,U$1)</f>
        <v>0</v>
      </c>
      <c r="AI211" s="351"/>
      <c r="AJ211" s="102">
        <f>SUMIFS(Datos!$S:$S,Datos!$F:$F,$A211,Datos!$V:$V,AJ$1,Datos!$A:$A,$AN$1)</f>
        <v>0</v>
      </c>
      <c r="AK211" s="102">
        <f>SUMIFS(Datos!$S:$S,Datos!$F:$F,$A211,Datos!$V:$V,AK$1,Datos!$A:$A,$AN$1)</f>
        <v>0</v>
      </c>
      <c r="AL211" s="102">
        <f>SUMIFS(Datos!$S:$S,Datos!$F:$F,$A211,Datos!$V:$V,AL$1,Datos!$A:$A,$AN$1)</f>
        <v>0</v>
      </c>
      <c r="AM211" s="102">
        <f>SUMIFS(Datos!$S:$S,Datos!$F:$F,$A211,Datos!$V:$V,AM$1,Datos!$A:$A,$AN$1)</f>
        <v>0</v>
      </c>
      <c r="AN211" s="102">
        <f>SUMIFS(Datos!$S:$S,Datos!$A:$A,AN$1,Datos!$F:$F,$A211)</f>
        <v>0</v>
      </c>
      <c r="AO211" s="102">
        <f>SUMIFS(Datos!$S:$S,Datos!$F:$F,$A211,Datos!$C:$C,AO$1,Datos!$A:$A,$AN$1)</f>
        <v>0</v>
      </c>
      <c r="AP211" s="102">
        <f>SUMIFS(Datos!$S:$S,Datos!$F:$F,$A211,Datos!$C:$C,AP$1,Datos!$A:$A,$AN$1)</f>
        <v>0</v>
      </c>
      <c r="AQ211" s="102">
        <f>SUMIFS(Datos!$S:$S,Datos!$F:$F,$A211,Datos!$C:$C,AQ$1,Datos!$A:$A,$AN$1)</f>
        <v>0</v>
      </c>
      <c r="AR211" s="102">
        <f>SUMIFS(Datos!$S:$S,Datos!$F:$F,$A211,Datos!$C:$C,AR$1,Datos!$A:$A,$AN$1)</f>
        <v>0</v>
      </c>
      <c r="AT211" s="102">
        <f>SUMIFS(Datos!$M:$M,Datos!$A:$A,AN$1,Datos!$F:$F,$A211)</f>
        <v>0</v>
      </c>
      <c r="AU211" s="102">
        <f>SUMIFS(Datos!$R:$R,Datos!$A:$A,AN$1,Datos!$F:$F,$A211)</f>
        <v>0</v>
      </c>
      <c r="AW211" s="102">
        <f>SUMIFS(Datos!$M:$M,Datos!$F:$F,$A211,Datos!$A:$A,$AN$1,Datos!$C:$C,AO$1)</f>
        <v>0</v>
      </c>
      <c r="AX211" s="102">
        <f>SUMIFS(Datos!$M:$M,Datos!$F:$F,$A211,Datos!$A:$A,$AN$1,Datos!$C:$C,AP$1)</f>
        <v>0</v>
      </c>
      <c r="AY211" s="102">
        <f>SUMIFS(Datos!$M:$M,Datos!$F:$F,$A211,Datos!$A:$A,$AN$1,Datos!$C:$C,AQ$1)</f>
        <v>0</v>
      </c>
      <c r="AZ211" s="102">
        <f>SUMIFS(Datos!$M:$M,Datos!$F:$F,$A211,Datos!$A:$A,$AN$1,Datos!$C:$C,AR$1)</f>
        <v>0</v>
      </c>
      <c r="BA211" s="102"/>
      <c r="BB211" s="438">
        <f>SUMIFS(Datos!$R:$R,Datos!$F:$F,$A211,Datos!$A:$A,$AN$1,Datos!$C:$C,AO$1)</f>
        <v>0</v>
      </c>
      <c r="BC211" s="438">
        <f>SUMIFS(Datos!$R:$R,Datos!$F:$F,$A211,Datos!$A:$A,$AN$1,Datos!$C:$C,AP$1)</f>
        <v>0</v>
      </c>
      <c r="BD211" s="438">
        <f>SUMIFS(Datos!$R:$R,Datos!$F:$F,$A211,Datos!$A:$A,$AN$1,Datos!$C:$C,AQ$1)</f>
        <v>0</v>
      </c>
      <c r="BE211" s="438">
        <f>SUMIFS(Datos!$R:$R,Datos!$F:$F,$A211,Datos!$A:$A,$AN$1,Datos!$C:$C,AR$1)</f>
        <v>0</v>
      </c>
    </row>
    <row r="212" spans="1:57" x14ac:dyDescent="0.25">
      <c r="A212" s="36"/>
      <c r="B212" s="36"/>
      <c r="C212" s="36"/>
      <c r="D212" s="284"/>
      <c r="E212" s="36"/>
      <c r="F212" s="36"/>
      <c r="G212" s="408"/>
      <c r="H212" s="36"/>
      <c r="I212" s="36"/>
      <c r="J212" s="36"/>
      <c r="K212" s="36"/>
      <c r="M212" s="353">
        <f>SUMIFS(Datos!$S:$S,Datos!$F:$F,$A212,Datos!$V:$V,M$1,Datos!$A:$A,$Q$1)</f>
        <v>0</v>
      </c>
      <c r="N212" s="353">
        <f>SUMIFS(Datos!$S:$S,Datos!$F:$F,$A212,Datos!$V:$V,N$1,Datos!$A:$A,$Q$1)</f>
        <v>0</v>
      </c>
      <c r="O212" s="353">
        <f>SUMIFS(Datos!$S:$S,Datos!$F:$F,$A212,Datos!$V:$V,O$1,Datos!$A:$A,$Q$1)</f>
        <v>0</v>
      </c>
      <c r="P212" s="353">
        <f>SUMIFS(Datos!$S:$S,Datos!$F:$F,$A212,Datos!$V:$V,P$1,Datos!$A:$A,$Q$1)</f>
        <v>0</v>
      </c>
      <c r="Q212" s="353">
        <f>SUMIFS(Datos!$S:$S,Datos!$A:$A,Q$1,Datos!$F:$F,$A212)</f>
        <v>0</v>
      </c>
      <c r="R212" s="353">
        <f>SUMIFS(Datos!$S:$S,Datos!$F:$F,$A212,Datos!$C:$C,R$1,Datos!$A:$A,$Q$1)</f>
        <v>0</v>
      </c>
      <c r="S212" s="353">
        <f>SUMIFS(Datos!$S:$S,Datos!$F:$F,$A212,Datos!$C:$C,S$1,Datos!$A:$A,$Q$1)</f>
        <v>0</v>
      </c>
      <c r="T212" s="353">
        <f>SUMIFS(Datos!$S:$S,Datos!$F:$F,$A212,Datos!$C:$C,T$1,Datos!$A:$A,$Q$1)</f>
        <v>0</v>
      </c>
      <c r="U212" s="353">
        <f>SUMIFS(Datos!$S:$S,Datos!$F:$F,$A212,Datos!$C:$C,U$1,Datos!$A:$A,$Q$1)</f>
        <v>0</v>
      </c>
      <c r="V212" s="352"/>
      <c r="W212" s="353">
        <f>SUMIFS(Datos!M:M,Datos!A:A,Q$1,Datos!F:F,A212)</f>
        <v>0</v>
      </c>
      <c r="X212" s="444">
        <f>SUMIFS(Datos!R:R,Datos!A:A,Q$1,Datos!F:F,A212)</f>
        <v>0</v>
      </c>
      <c r="Y212" s="442"/>
      <c r="Z212" s="353">
        <f>SUMIFS(Datos!$M:$M,Datos!$F:$F,$A212,Datos!$A:$A,$Q$1,Datos!$C:$C,R$1)</f>
        <v>0</v>
      </c>
      <c r="AA212" s="353">
        <f>SUMIFS(Datos!$M:$M,Datos!$F:$F,$A212,Datos!$A:$A,$Q$1,Datos!$C:$C,S$1)</f>
        <v>0</v>
      </c>
      <c r="AB212" s="353">
        <f>SUMIFS(Datos!$M:$M,Datos!$F:$F,$A212,Datos!$A:$A,$Q$1,Datos!$C:$C,T$1)</f>
        <v>0</v>
      </c>
      <c r="AC212" s="353">
        <f>SUMIFS(Datos!$M:$M,Datos!$F:$F,$A212,Datos!$A:$A,$Q$1,Datos!$C:$C,U$1)</f>
        <v>0</v>
      </c>
      <c r="AD212" s="353"/>
      <c r="AE212" s="444">
        <f>SUMIFS(Datos!$R:$R,Datos!$F:$F,$A212,Datos!$A:$A,$Q$1,Datos!$C:$C,R$1)</f>
        <v>0</v>
      </c>
      <c r="AF212" s="444">
        <f>SUMIFS(Datos!$R:$R,Datos!$F:$F,$A212,Datos!$A:$A,$Q$1,Datos!$C:$C,S$1)</f>
        <v>0</v>
      </c>
      <c r="AG212" s="444">
        <f>SUMIFS(Datos!$R:$R,Datos!$F:$F,$A212,Datos!$A:$A,$Q$1,Datos!$C:$C,T$1)</f>
        <v>0</v>
      </c>
      <c r="AH212" s="444">
        <f>SUMIFS(Datos!$R:$R,Datos!$F:$F,$A212,Datos!$A:$A,$Q$1,Datos!$C:$C,U$1)</f>
        <v>0</v>
      </c>
      <c r="AI212" s="351"/>
      <c r="AJ212" s="102">
        <f>SUMIFS(Datos!$S:$S,Datos!$F:$F,$A212,Datos!$V:$V,AJ$1,Datos!$A:$A,$AN$1)</f>
        <v>0</v>
      </c>
      <c r="AK212" s="102">
        <f>SUMIFS(Datos!$S:$S,Datos!$F:$F,$A212,Datos!$V:$V,AK$1,Datos!$A:$A,$AN$1)</f>
        <v>0</v>
      </c>
      <c r="AL212" s="102">
        <f>SUMIFS(Datos!$S:$S,Datos!$F:$F,$A212,Datos!$V:$V,AL$1,Datos!$A:$A,$AN$1)</f>
        <v>0</v>
      </c>
      <c r="AM212" s="102">
        <f>SUMIFS(Datos!$S:$S,Datos!$F:$F,$A212,Datos!$V:$V,AM$1,Datos!$A:$A,$AN$1)</f>
        <v>0</v>
      </c>
      <c r="AN212" s="102">
        <f>SUMIFS(Datos!$S:$S,Datos!$A:$A,AN$1,Datos!$F:$F,$A212)</f>
        <v>0</v>
      </c>
      <c r="AO212" s="102">
        <f>SUMIFS(Datos!$S:$S,Datos!$F:$F,$A212,Datos!$C:$C,AO$1,Datos!$A:$A,$AN$1)</f>
        <v>0</v>
      </c>
      <c r="AP212" s="102">
        <f>SUMIFS(Datos!$S:$S,Datos!$F:$F,$A212,Datos!$C:$C,AP$1,Datos!$A:$A,$AN$1)</f>
        <v>0</v>
      </c>
      <c r="AQ212" s="102">
        <f>SUMIFS(Datos!$S:$S,Datos!$F:$F,$A212,Datos!$C:$C,AQ$1,Datos!$A:$A,$AN$1)</f>
        <v>0</v>
      </c>
      <c r="AR212" s="102">
        <f>SUMIFS(Datos!$S:$S,Datos!$F:$F,$A212,Datos!$C:$C,AR$1,Datos!$A:$A,$AN$1)</f>
        <v>0</v>
      </c>
      <c r="AT212" s="102">
        <f>SUMIFS(Datos!$M:$M,Datos!$A:$A,AN$1,Datos!$F:$F,$A212)</f>
        <v>0</v>
      </c>
      <c r="AU212" s="102">
        <f>SUMIFS(Datos!$R:$R,Datos!$A:$A,AN$1,Datos!$F:$F,$A212)</f>
        <v>0</v>
      </c>
      <c r="AW212" s="102">
        <f>SUMIFS(Datos!$M:$M,Datos!$F:$F,$A212,Datos!$A:$A,$AN$1,Datos!$C:$C,AO$1)</f>
        <v>0</v>
      </c>
      <c r="AX212" s="102">
        <f>SUMIFS(Datos!$M:$M,Datos!$F:$F,$A212,Datos!$A:$A,$AN$1,Datos!$C:$C,AP$1)</f>
        <v>0</v>
      </c>
      <c r="AY212" s="102">
        <f>SUMIFS(Datos!$M:$M,Datos!$F:$F,$A212,Datos!$A:$A,$AN$1,Datos!$C:$C,AQ$1)</f>
        <v>0</v>
      </c>
      <c r="AZ212" s="102">
        <f>SUMIFS(Datos!$M:$M,Datos!$F:$F,$A212,Datos!$A:$A,$AN$1,Datos!$C:$C,AR$1)</f>
        <v>0</v>
      </c>
      <c r="BA212" s="102"/>
      <c r="BB212" s="438">
        <f>SUMIFS(Datos!$R:$R,Datos!$F:$F,$A212,Datos!$A:$A,$AN$1,Datos!$C:$C,AO$1)</f>
        <v>0</v>
      </c>
      <c r="BC212" s="438">
        <f>SUMIFS(Datos!$R:$R,Datos!$F:$F,$A212,Datos!$A:$A,$AN$1,Datos!$C:$C,AP$1)</f>
        <v>0</v>
      </c>
      <c r="BD212" s="438">
        <f>SUMIFS(Datos!$R:$R,Datos!$F:$F,$A212,Datos!$A:$A,$AN$1,Datos!$C:$C,AQ$1)</f>
        <v>0</v>
      </c>
      <c r="BE212" s="438">
        <f>SUMIFS(Datos!$R:$R,Datos!$F:$F,$A212,Datos!$A:$A,$AN$1,Datos!$C:$C,AR$1)</f>
        <v>0</v>
      </c>
    </row>
    <row r="213" spans="1:57" x14ac:dyDescent="0.25">
      <c r="A213" s="36"/>
      <c r="B213" s="36"/>
      <c r="C213" s="36"/>
      <c r="D213" s="284"/>
      <c r="E213" s="36"/>
      <c r="F213" s="36"/>
      <c r="G213" s="408"/>
      <c r="H213" s="36"/>
      <c r="I213" s="36"/>
      <c r="J213" s="36"/>
      <c r="K213" s="36"/>
      <c r="M213" s="353">
        <f>SUMIFS(Datos!$S:$S,Datos!$F:$F,$A213,Datos!$V:$V,M$1,Datos!$A:$A,$Q$1)</f>
        <v>0</v>
      </c>
      <c r="N213" s="353">
        <f>SUMIFS(Datos!$S:$S,Datos!$F:$F,$A213,Datos!$V:$V,N$1,Datos!$A:$A,$Q$1)</f>
        <v>0</v>
      </c>
      <c r="O213" s="353">
        <f>SUMIFS(Datos!$S:$S,Datos!$F:$F,$A213,Datos!$V:$V,O$1,Datos!$A:$A,$Q$1)</f>
        <v>0</v>
      </c>
      <c r="P213" s="353">
        <f>SUMIFS(Datos!$S:$S,Datos!$F:$F,$A213,Datos!$V:$V,P$1,Datos!$A:$A,$Q$1)</f>
        <v>0</v>
      </c>
      <c r="Q213" s="353">
        <f>SUMIFS(Datos!$S:$S,Datos!$A:$A,Q$1,Datos!$F:$F,$A213)</f>
        <v>0</v>
      </c>
      <c r="R213" s="353">
        <f>SUMIFS(Datos!$S:$S,Datos!$F:$F,$A213,Datos!$C:$C,R$1,Datos!$A:$A,$Q$1)</f>
        <v>0</v>
      </c>
      <c r="S213" s="353">
        <f>SUMIFS(Datos!$S:$S,Datos!$F:$F,$A213,Datos!$C:$C,S$1,Datos!$A:$A,$Q$1)</f>
        <v>0</v>
      </c>
      <c r="T213" s="353">
        <f>SUMIFS(Datos!$S:$S,Datos!$F:$F,$A213,Datos!$C:$C,T$1,Datos!$A:$A,$Q$1)</f>
        <v>0</v>
      </c>
      <c r="U213" s="353">
        <f>SUMIFS(Datos!$S:$S,Datos!$F:$F,$A213,Datos!$C:$C,U$1,Datos!$A:$A,$Q$1)</f>
        <v>0</v>
      </c>
      <c r="V213" s="352"/>
      <c r="W213" s="353">
        <f>SUMIFS(Datos!M:M,Datos!A:A,Q$1,Datos!F:F,A213)</f>
        <v>0</v>
      </c>
      <c r="X213" s="444">
        <f>SUMIFS(Datos!R:R,Datos!A:A,Q$1,Datos!F:F,A213)</f>
        <v>0</v>
      </c>
      <c r="Y213" s="442"/>
      <c r="Z213" s="353">
        <f>SUMIFS(Datos!$M:$M,Datos!$F:$F,$A213,Datos!$A:$A,$Q$1,Datos!$C:$C,R$1)</f>
        <v>0</v>
      </c>
      <c r="AA213" s="353">
        <f>SUMIFS(Datos!$M:$M,Datos!$F:$F,$A213,Datos!$A:$A,$Q$1,Datos!$C:$C,S$1)</f>
        <v>0</v>
      </c>
      <c r="AB213" s="353">
        <f>SUMIFS(Datos!$M:$M,Datos!$F:$F,$A213,Datos!$A:$A,$Q$1,Datos!$C:$C,T$1)</f>
        <v>0</v>
      </c>
      <c r="AC213" s="353">
        <f>SUMIFS(Datos!$M:$M,Datos!$F:$F,$A213,Datos!$A:$A,$Q$1,Datos!$C:$C,U$1)</f>
        <v>0</v>
      </c>
      <c r="AD213" s="353"/>
      <c r="AE213" s="444">
        <f>SUMIFS(Datos!$R:$R,Datos!$F:$F,$A213,Datos!$A:$A,$Q$1,Datos!$C:$C,R$1)</f>
        <v>0</v>
      </c>
      <c r="AF213" s="444">
        <f>SUMIFS(Datos!$R:$R,Datos!$F:$F,$A213,Datos!$A:$A,$Q$1,Datos!$C:$C,S$1)</f>
        <v>0</v>
      </c>
      <c r="AG213" s="444">
        <f>SUMIFS(Datos!$R:$R,Datos!$F:$F,$A213,Datos!$A:$A,$Q$1,Datos!$C:$C,T$1)</f>
        <v>0</v>
      </c>
      <c r="AH213" s="444">
        <f>SUMIFS(Datos!$R:$R,Datos!$F:$F,$A213,Datos!$A:$A,$Q$1,Datos!$C:$C,U$1)</f>
        <v>0</v>
      </c>
      <c r="AI213" s="351"/>
      <c r="AJ213" s="102">
        <f>SUMIFS(Datos!$S:$S,Datos!$F:$F,$A213,Datos!$V:$V,AJ$1,Datos!$A:$A,$AN$1)</f>
        <v>0</v>
      </c>
      <c r="AK213" s="102">
        <f>SUMIFS(Datos!$S:$S,Datos!$F:$F,$A213,Datos!$V:$V,AK$1,Datos!$A:$A,$AN$1)</f>
        <v>0</v>
      </c>
      <c r="AL213" s="102">
        <f>SUMIFS(Datos!$S:$S,Datos!$F:$F,$A213,Datos!$V:$V,AL$1,Datos!$A:$A,$AN$1)</f>
        <v>0</v>
      </c>
      <c r="AM213" s="102">
        <f>SUMIFS(Datos!$S:$S,Datos!$F:$F,$A213,Datos!$V:$V,AM$1,Datos!$A:$A,$AN$1)</f>
        <v>0</v>
      </c>
      <c r="AN213" s="102">
        <f>SUMIFS(Datos!$S:$S,Datos!$A:$A,AN$1,Datos!$F:$F,$A213)</f>
        <v>0</v>
      </c>
      <c r="AO213" s="102">
        <f>SUMIFS(Datos!$S:$S,Datos!$F:$F,$A213,Datos!$C:$C,AO$1,Datos!$A:$A,$AN$1)</f>
        <v>0</v>
      </c>
      <c r="AP213" s="102">
        <f>SUMIFS(Datos!$S:$S,Datos!$F:$F,$A213,Datos!$C:$C,AP$1,Datos!$A:$A,$AN$1)</f>
        <v>0</v>
      </c>
      <c r="AQ213" s="102">
        <f>SUMIFS(Datos!$S:$S,Datos!$F:$F,$A213,Datos!$C:$C,AQ$1,Datos!$A:$A,$AN$1)</f>
        <v>0</v>
      </c>
      <c r="AR213" s="102">
        <f>SUMIFS(Datos!$S:$S,Datos!$F:$F,$A213,Datos!$C:$C,AR$1,Datos!$A:$A,$AN$1)</f>
        <v>0</v>
      </c>
      <c r="AT213" s="102">
        <f>SUMIFS(Datos!$M:$M,Datos!$A:$A,AN$1,Datos!$F:$F,$A213)</f>
        <v>0</v>
      </c>
      <c r="AU213" s="102">
        <f>SUMIFS(Datos!$R:$R,Datos!$A:$A,AN$1,Datos!$F:$F,$A213)</f>
        <v>0</v>
      </c>
      <c r="AW213" s="102">
        <f>SUMIFS(Datos!$M:$M,Datos!$F:$F,$A213,Datos!$A:$A,$AN$1,Datos!$C:$C,AO$1)</f>
        <v>0</v>
      </c>
      <c r="AX213" s="102">
        <f>SUMIFS(Datos!$M:$M,Datos!$F:$F,$A213,Datos!$A:$A,$AN$1,Datos!$C:$C,AP$1)</f>
        <v>0</v>
      </c>
      <c r="AY213" s="102">
        <f>SUMIFS(Datos!$M:$M,Datos!$F:$F,$A213,Datos!$A:$A,$AN$1,Datos!$C:$C,AQ$1)</f>
        <v>0</v>
      </c>
      <c r="AZ213" s="102">
        <f>SUMIFS(Datos!$M:$M,Datos!$F:$F,$A213,Datos!$A:$A,$AN$1,Datos!$C:$C,AR$1)</f>
        <v>0</v>
      </c>
      <c r="BA213" s="102"/>
      <c r="BB213" s="438">
        <f>SUMIFS(Datos!$R:$R,Datos!$F:$F,$A213,Datos!$A:$A,$AN$1,Datos!$C:$C,AO$1)</f>
        <v>0</v>
      </c>
      <c r="BC213" s="438">
        <f>SUMIFS(Datos!$R:$R,Datos!$F:$F,$A213,Datos!$A:$A,$AN$1,Datos!$C:$C,AP$1)</f>
        <v>0</v>
      </c>
      <c r="BD213" s="438">
        <f>SUMIFS(Datos!$R:$R,Datos!$F:$F,$A213,Datos!$A:$A,$AN$1,Datos!$C:$C,AQ$1)</f>
        <v>0</v>
      </c>
      <c r="BE213" s="438">
        <f>SUMIFS(Datos!$R:$R,Datos!$F:$F,$A213,Datos!$A:$A,$AN$1,Datos!$C:$C,AR$1)</f>
        <v>0</v>
      </c>
    </row>
    <row r="214" spans="1:57" x14ac:dyDescent="0.25">
      <c r="A214" s="36"/>
      <c r="B214" s="36"/>
      <c r="C214" s="36"/>
      <c r="D214" s="284"/>
      <c r="E214" s="36"/>
      <c r="F214" s="36"/>
      <c r="G214" s="408"/>
      <c r="H214" s="36"/>
      <c r="I214" s="36"/>
      <c r="J214" s="36"/>
      <c r="K214" s="36"/>
      <c r="M214" s="353">
        <f>SUMIFS(Datos!$S:$S,Datos!$F:$F,$A214,Datos!$V:$V,M$1,Datos!$A:$A,$Q$1)</f>
        <v>0</v>
      </c>
      <c r="N214" s="353">
        <f>SUMIFS(Datos!$S:$S,Datos!$F:$F,$A214,Datos!$V:$V,N$1,Datos!$A:$A,$Q$1)</f>
        <v>0</v>
      </c>
      <c r="O214" s="353">
        <f>SUMIFS(Datos!$S:$S,Datos!$F:$F,$A214,Datos!$V:$V,O$1,Datos!$A:$A,$Q$1)</f>
        <v>0</v>
      </c>
      <c r="P214" s="353">
        <f>SUMIFS(Datos!$S:$S,Datos!$F:$F,$A214,Datos!$V:$V,P$1,Datos!$A:$A,$Q$1)</f>
        <v>0</v>
      </c>
      <c r="Q214" s="353">
        <f>SUMIFS(Datos!$S:$S,Datos!$A:$A,Q$1,Datos!$F:$F,$A214)</f>
        <v>0</v>
      </c>
      <c r="R214" s="353">
        <f>SUMIFS(Datos!$S:$S,Datos!$F:$F,$A214,Datos!$C:$C,R$1,Datos!$A:$A,$Q$1)</f>
        <v>0</v>
      </c>
      <c r="S214" s="353">
        <f>SUMIFS(Datos!$S:$S,Datos!$F:$F,$A214,Datos!$C:$C,S$1,Datos!$A:$A,$Q$1)</f>
        <v>0</v>
      </c>
      <c r="T214" s="353">
        <f>SUMIFS(Datos!$S:$S,Datos!$F:$F,$A214,Datos!$C:$C,T$1,Datos!$A:$A,$Q$1)</f>
        <v>0</v>
      </c>
      <c r="U214" s="353">
        <f>SUMIFS(Datos!$S:$S,Datos!$F:$F,$A214,Datos!$C:$C,U$1,Datos!$A:$A,$Q$1)</f>
        <v>0</v>
      </c>
      <c r="V214" s="352"/>
      <c r="W214" s="353">
        <f>SUMIFS(Datos!M:M,Datos!A:A,Q$1,Datos!F:F,A214)</f>
        <v>0</v>
      </c>
      <c r="X214" s="444">
        <f>SUMIFS(Datos!R:R,Datos!A:A,Q$1,Datos!F:F,A214)</f>
        <v>0</v>
      </c>
      <c r="Y214" s="442"/>
      <c r="Z214" s="353">
        <f>SUMIFS(Datos!$M:$M,Datos!$F:$F,$A214,Datos!$A:$A,$Q$1,Datos!$C:$C,R$1)</f>
        <v>0</v>
      </c>
      <c r="AA214" s="353">
        <f>SUMIFS(Datos!$M:$M,Datos!$F:$F,$A214,Datos!$A:$A,$Q$1,Datos!$C:$C,S$1)</f>
        <v>0</v>
      </c>
      <c r="AB214" s="353">
        <f>SUMIFS(Datos!$M:$M,Datos!$F:$F,$A214,Datos!$A:$A,$Q$1,Datos!$C:$C,T$1)</f>
        <v>0</v>
      </c>
      <c r="AC214" s="353">
        <f>SUMIFS(Datos!$M:$M,Datos!$F:$F,$A214,Datos!$A:$A,$Q$1,Datos!$C:$C,U$1)</f>
        <v>0</v>
      </c>
      <c r="AD214" s="353"/>
      <c r="AE214" s="444">
        <f>SUMIFS(Datos!$R:$R,Datos!$F:$F,$A214,Datos!$A:$A,$Q$1,Datos!$C:$C,R$1)</f>
        <v>0</v>
      </c>
      <c r="AF214" s="444">
        <f>SUMIFS(Datos!$R:$R,Datos!$F:$F,$A214,Datos!$A:$A,$Q$1,Datos!$C:$C,S$1)</f>
        <v>0</v>
      </c>
      <c r="AG214" s="444">
        <f>SUMIFS(Datos!$R:$R,Datos!$F:$F,$A214,Datos!$A:$A,$Q$1,Datos!$C:$C,T$1)</f>
        <v>0</v>
      </c>
      <c r="AH214" s="444">
        <f>SUMIFS(Datos!$R:$R,Datos!$F:$F,$A214,Datos!$A:$A,$Q$1,Datos!$C:$C,U$1)</f>
        <v>0</v>
      </c>
      <c r="AI214" s="351"/>
      <c r="AJ214" s="102">
        <f>SUMIFS(Datos!$S:$S,Datos!$F:$F,$A214,Datos!$V:$V,AJ$1,Datos!$A:$A,$AN$1)</f>
        <v>0</v>
      </c>
      <c r="AK214" s="102">
        <f>SUMIFS(Datos!$S:$S,Datos!$F:$F,$A214,Datos!$V:$V,AK$1,Datos!$A:$A,$AN$1)</f>
        <v>0</v>
      </c>
      <c r="AL214" s="102">
        <f>SUMIFS(Datos!$S:$S,Datos!$F:$F,$A214,Datos!$V:$V,AL$1,Datos!$A:$A,$AN$1)</f>
        <v>0</v>
      </c>
      <c r="AM214" s="102">
        <f>SUMIFS(Datos!$S:$S,Datos!$F:$F,$A214,Datos!$V:$V,AM$1,Datos!$A:$A,$AN$1)</f>
        <v>0</v>
      </c>
      <c r="AN214" s="102">
        <f>SUMIFS(Datos!$S:$S,Datos!$A:$A,AN$1,Datos!$F:$F,$A214)</f>
        <v>0</v>
      </c>
      <c r="AO214" s="102">
        <f>SUMIFS(Datos!$S:$S,Datos!$F:$F,$A214,Datos!$C:$C,AO$1,Datos!$A:$A,$AN$1)</f>
        <v>0</v>
      </c>
      <c r="AP214" s="102">
        <f>SUMIFS(Datos!$S:$S,Datos!$F:$F,$A214,Datos!$C:$C,AP$1,Datos!$A:$A,$AN$1)</f>
        <v>0</v>
      </c>
      <c r="AQ214" s="102">
        <f>SUMIFS(Datos!$S:$S,Datos!$F:$F,$A214,Datos!$C:$C,AQ$1,Datos!$A:$A,$AN$1)</f>
        <v>0</v>
      </c>
      <c r="AR214" s="102">
        <f>SUMIFS(Datos!$S:$S,Datos!$F:$F,$A214,Datos!$C:$C,AR$1,Datos!$A:$A,$AN$1)</f>
        <v>0</v>
      </c>
      <c r="AT214" s="102">
        <f>SUMIFS(Datos!$M:$M,Datos!$A:$A,AN$1,Datos!$F:$F,$A214)</f>
        <v>0</v>
      </c>
      <c r="AU214" s="102">
        <f>SUMIFS(Datos!$R:$R,Datos!$A:$A,AN$1,Datos!$F:$F,$A214)</f>
        <v>0</v>
      </c>
      <c r="AW214" s="102">
        <f>SUMIFS(Datos!$M:$M,Datos!$F:$F,$A214,Datos!$A:$A,$AN$1,Datos!$C:$C,AO$1)</f>
        <v>0</v>
      </c>
      <c r="AX214" s="102">
        <f>SUMIFS(Datos!$M:$M,Datos!$F:$F,$A214,Datos!$A:$A,$AN$1,Datos!$C:$C,AP$1)</f>
        <v>0</v>
      </c>
      <c r="AY214" s="102">
        <f>SUMIFS(Datos!$M:$M,Datos!$F:$F,$A214,Datos!$A:$A,$AN$1,Datos!$C:$C,AQ$1)</f>
        <v>0</v>
      </c>
      <c r="AZ214" s="102">
        <f>SUMIFS(Datos!$M:$M,Datos!$F:$F,$A214,Datos!$A:$A,$AN$1,Datos!$C:$C,AR$1)</f>
        <v>0</v>
      </c>
      <c r="BA214" s="102"/>
      <c r="BB214" s="438">
        <f>SUMIFS(Datos!$R:$R,Datos!$F:$F,$A214,Datos!$A:$A,$AN$1,Datos!$C:$C,AO$1)</f>
        <v>0</v>
      </c>
      <c r="BC214" s="438">
        <f>SUMIFS(Datos!$R:$R,Datos!$F:$F,$A214,Datos!$A:$A,$AN$1,Datos!$C:$C,AP$1)</f>
        <v>0</v>
      </c>
      <c r="BD214" s="438">
        <f>SUMIFS(Datos!$R:$R,Datos!$F:$F,$A214,Datos!$A:$A,$AN$1,Datos!$C:$C,AQ$1)</f>
        <v>0</v>
      </c>
      <c r="BE214" s="438">
        <f>SUMIFS(Datos!$R:$R,Datos!$F:$F,$A214,Datos!$A:$A,$AN$1,Datos!$C:$C,AR$1)</f>
        <v>0</v>
      </c>
    </row>
    <row r="215" spans="1:57" x14ac:dyDescent="0.25">
      <c r="A215" s="36"/>
      <c r="B215" s="36"/>
      <c r="C215" s="36"/>
      <c r="D215" s="284"/>
      <c r="E215" s="36"/>
      <c r="F215" s="36"/>
      <c r="G215" s="408"/>
      <c r="H215" s="36"/>
      <c r="I215" s="36"/>
      <c r="J215" s="36"/>
      <c r="K215" s="36"/>
      <c r="M215" s="353">
        <f>SUMIFS(Datos!$S:$S,Datos!$F:$F,$A215,Datos!$V:$V,M$1,Datos!$A:$A,$Q$1)</f>
        <v>0</v>
      </c>
      <c r="N215" s="353">
        <f>SUMIFS(Datos!$S:$S,Datos!$F:$F,$A215,Datos!$V:$V,N$1,Datos!$A:$A,$Q$1)</f>
        <v>0</v>
      </c>
      <c r="O215" s="353">
        <f>SUMIFS(Datos!$S:$S,Datos!$F:$F,$A215,Datos!$V:$V,O$1,Datos!$A:$A,$Q$1)</f>
        <v>0</v>
      </c>
      <c r="P215" s="353">
        <f>SUMIFS(Datos!$S:$S,Datos!$F:$F,$A215,Datos!$V:$V,P$1,Datos!$A:$A,$Q$1)</f>
        <v>0</v>
      </c>
      <c r="Q215" s="353">
        <f>SUMIFS(Datos!$S:$S,Datos!$A:$A,Q$1,Datos!$F:$F,$A215)</f>
        <v>0</v>
      </c>
      <c r="R215" s="353">
        <f>SUMIFS(Datos!$S:$S,Datos!$F:$F,$A215,Datos!$C:$C,R$1,Datos!$A:$A,$Q$1)</f>
        <v>0</v>
      </c>
      <c r="S215" s="353">
        <f>SUMIFS(Datos!$S:$S,Datos!$F:$F,$A215,Datos!$C:$C,S$1,Datos!$A:$A,$Q$1)</f>
        <v>0</v>
      </c>
      <c r="T215" s="353">
        <f>SUMIFS(Datos!$S:$S,Datos!$F:$F,$A215,Datos!$C:$C,T$1,Datos!$A:$A,$Q$1)</f>
        <v>0</v>
      </c>
      <c r="U215" s="353">
        <f>SUMIFS(Datos!$S:$S,Datos!$F:$F,$A215,Datos!$C:$C,U$1,Datos!$A:$A,$Q$1)</f>
        <v>0</v>
      </c>
      <c r="V215" s="352"/>
      <c r="W215" s="353">
        <f>SUMIFS(Datos!M:M,Datos!A:A,Q$1,Datos!F:F,A215)</f>
        <v>0</v>
      </c>
      <c r="X215" s="444">
        <f>SUMIFS(Datos!R:R,Datos!A:A,Q$1,Datos!F:F,A215)</f>
        <v>0</v>
      </c>
      <c r="Y215" s="442"/>
      <c r="Z215" s="353">
        <f>SUMIFS(Datos!$M:$M,Datos!$F:$F,$A215,Datos!$A:$A,$Q$1,Datos!$C:$C,R$1)</f>
        <v>0</v>
      </c>
      <c r="AA215" s="353">
        <f>SUMIFS(Datos!$M:$M,Datos!$F:$F,$A215,Datos!$A:$A,$Q$1,Datos!$C:$C,S$1)</f>
        <v>0</v>
      </c>
      <c r="AB215" s="353">
        <f>SUMIFS(Datos!$M:$M,Datos!$F:$F,$A215,Datos!$A:$A,$Q$1,Datos!$C:$C,T$1)</f>
        <v>0</v>
      </c>
      <c r="AC215" s="353">
        <f>SUMIFS(Datos!$M:$M,Datos!$F:$F,$A215,Datos!$A:$A,$Q$1,Datos!$C:$C,U$1)</f>
        <v>0</v>
      </c>
      <c r="AD215" s="353"/>
      <c r="AE215" s="444">
        <f>SUMIFS(Datos!$R:$R,Datos!$F:$F,$A215,Datos!$A:$A,$Q$1,Datos!$C:$C,R$1)</f>
        <v>0</v>
      </c>
      <c r="AF215" s="444">
        <f>SUMIFS(Datos!$R:$R,Datos!$F:$F,$A215,Datos!$A:$A,$Q$1,Datos!$C:$C,S$1)</f>
        <v>0</v>
      </c>
      <c r="AG215" s="444">
        <f>SUMIFS(Datos!$R:$R,Datos!$F:$F,$A215,Datos!$A:$A,$Q$1,Datos!$C:$C,T$1)</f>
        <v>0</v>
      </c>
      <c r="AH215" s="444">
        <f>SUMIFS(Datos!$R:$R,Datos!$F:$F,$A215,Datos!$A:$A,$Q$1,Datos!$C:$C,U$1)</f>
        <v>0</v>
      </c>
      <c r="AI215" s="351"/>
      <c r="AJ215" s="102">
        <f>SUMIFS(Datos!$S:$S,Datos!$F:$F,$A215,Datos!$V:$V,AJ$1,Datos!$A:$A,$AN$1)</f>
        <v>0</v>
      </c>
      <c r="AK215" s="102">
        <f>SUMIFS(Datos!$S:$S,Datos!$F:$F,$A215,Datos!$V:$V,AK$1,Datos!$A:$A,$AN$1)</f>
        <v>0</v>
      </c>
      <c r="AL215" s="102">
        <f>SUMIFS(Datos!$S:$S,Datos!$F:$F,$A215,Datos!$V:$V,AL$1,Datos!$A:$A,$AN$1)</f>
        <v>0</v>
      </c>
      <c r="AM215" s="102">
        <f>SUMIFS(Datos!$S:$S,Datos!$F:$F,$A215,Datos!$V:$V,AM$1,Datos!$A:$A,$AN$1)</f>
        <v>0</v>
      </c>
      <c r="AN215" s="102">
        <f>SUMIFS(Datos!$S:$S,Datos!$A:$A,AN$1,Datos!$F:$F,$A215)</f>
        <v>0</v>
      </c>
      <c r="AO215" s="102">
        <f>SUMIFS(Datos!$S:$S,Datos!$F:$F,$A215,Datos!$C:$C,AO$1,Datos!$A:$A,$AN$1)</f>
        <v>0</v>
      </c>
      <c r="AP215" s="102">
        <f>SUMIFS(Datos!$S:$S,Datos!$F:$F,$A215,Datos!$C:$C,AP$1,Datos!$A:$A,$AN$1)</f>
        <v>0</v>
      </c>
      <c r="AQ215" s="102">
        <f>SUMIFS(Datos!$S:$S,Datos!$F:$F,$A215,Datos!$C:$C,AQ$1,Datos!$A:$A,$AN$1)</f>
        <v>0</v>
      </c>
      <c r="AR215" s="102">
        <f>SUMIFS(Datos!$S:$S,Datos!$F:$F,$A215,Datos!$C:$C,AR$1,Datos!$A:$A,$AN$1)</f>
        <v>0</v>
      </c>
      <c r="AT215" s="102">
        <f>SUMIFS(Datos!$M:$M,Datos!$A:$A,AN$1,Datos!$F:$F,$A215)</f>
        <v>0</v>
      </c>
      <c r="AU215" s="102">
        <f>SUMIFS(Datos!$R:$R,Datos!$A:$A,AN$1,Datos!$F:$F,$A215)</f>
        <v>0</v>
      </c>
      <c r="AW215" s="102">
        <f>SUMIFS(Datos!$M:$M,Datos!$F:$F,$A215,Datos!$A:$A,$AN$1,Datos!$C:$C,AO$1)</f>
        <v>0</v>
      </c>
      <c r="AX215" s="102">
        <f>SUMIFS(Datos!$M:$M,Datos!$F:$F,$A215,Datos!$A:$A,$AN$1,Datos!$C:$C,AP$1)</f>
        <v>0</v>
      </c>
      <c r="AY215" s="102">
        <f>SUMIFS(Datos!$M:$M,Datos!$F:$F,$A215,Datos!$A:$A,$AN$1,Datos!$C:$C,AQ$1)</f>
        <v>0</v>
      </c>
      <c r="AZ215" s="102">
        <f>SUMIFS(Datos!$M:$M,Datos!$F:$F,$A215,Datos!$A:$A,$AN$1,Datos!$C:$C,AR$1)</f>
        <v>0</v>
      </c>
      <c r="BA215" s="102"/>
      <c r="BB215" s="438">
        <f>SUMIFS(Datos!$R:$R,Datos!$F:$F,$A215,Datos!$A:$A,$AN$1,Datos!$C:$C,AO$1)</f>
        <v>0</v>
      </c>
      <c r="BC215" s="438">
        <f>SUMIFS(Datos!$R:$R,Datos!$F:$F,$A215,Datos!$A:$A,$AN$1,Datos!$C:$C,AP$1)</f>
        <v>0</v>
      </c>
      <c r="BD215" s="438">
        <f>SUMIFS(Datos!$R:$R,Datos!$F:$F,$A215,Datos!$A:$A,$AN$1,Datos!$C:$C,AQ$1)</f>
        <v>0</v>
      </c>
      <c r="BE215" s="438">
        <f>SUMIFS(Datos!$R:$R,Datos!$F:$F,$A215,Datos!$A:$A,$AN$1,Datos!$C:$C,AR$1)</f>
        <v>0</v>
      </c>
    </row>
    <row r="216" spans="1:57" x14ac:dyDescent="0.25">
      <c r="A216" s="36"/>
      <c r="B216" s="36"/>
      <c r="C216" s="36"/>
      <c r="D216" s="284"/>
      <c r="E216" s="36"/>
      <c r="F216" s="36"/>
      <c r="G216" s="408"/>
      <c r="H216" s="36"/>
      <c r="I216" s="36"/>
      <c r="J216" s="36"/>
      <c r="K216" s="36"/>
      <c r="M216" s="353">
        <f>SUMIFS(Datos!$S:$S,Datos!$F:$F,$A216,Datos!$V:$V,M$1,Datos!$A:$A,$Q$1)</f>
        <v>0</v>
      </c>
      <c r="N216" s="353">
        <f>SUMIFS(Datos!$S:$S,Datos!$F:$F,$A216,Datos!$V:$V,N$1,Datos!$A:$A,$Q$1)</f>
        <v>0</v>
      </c>
      <c r="O216" s="353">
        <f>SUMIFS(Datos!$S:$S,Datos!$F:$F,$A216,Datos!$V:$V,O$1,Datos!$A:$A,$Q$1)</f>
        <v>0</v>
      </c>
      <c r="P216" s="353">
        <f>SUMIFS(Datos!$S:$S,Datos!$F:$F,$A216,Datos!$V:$V,P$1,Datos!$A:$A,$Q$1)</f>
        <v>0</v>
      </c>
      <c r="Q216" s="353">
        <f>SUMIFS(Datos!$S:$S,Datos!$A:$A,Q$1,Datos!$F:$F,$A216)</f>
        <v>0</v>
      </c>
      <c r="R216" s="353">
        <f>SUMIFS(Datos!$S:$S,Datos!$F:$F,$A216,Datos!$C:$C,R$1,Datos!$A:$A,$Q$1)</f>
        <v>0</v>
      </c>
      <c r="S216" s="353">
        <f>SUMIFS(Datos!$S:$S,Datos!$F:$F,$A216,Datos!$C:$C,S$1,Datos!$A:$A,$Q$1)</f>
        <v>0</v>
      </c>
      <c r="T216" s="353">
        <f>SUMIFS(Datos!$S:$S,Datos!$F:$F,$A216,Datos!$C:$C,T$1,Datos!$A:$A,$Q$1)</f>
        <v>0</v>
      </c>
      <c r="U216" s="353">
        <f>SUMIFS(Datos!$S:$S,Datos!$F:$F,$A216,Datos!$C:$C,U$1,Datos!$A:$A,$Q$1)</f>
        <v>0</v>
      </c>
      <c r="V216" s="352"/>
      <c r="W216" s="353">
        <f>SUMIFS(Datos!M:M,Datos!A:A,Q$1,Datos!F:F,A216)</f>
        <v>0</v>
      </c>
      <c r="X216" s="444">
        <f>SUMIFS(Datos!R:R,Datos!A:A,Q$1,Datos!F:F,A216)</f>
        <v>0</v>
      </c>
      <c r="Y216" s="442"/>
      <c r="Z216" s="353">
        <f>SUMIFS(Datos!$M:$M,Datos!$F:$F,$A216,Datos!$A:$A,$Q$1,Datos!$C:$C,R$1)</f>
        <v>0</v>
      </c>
      <c r="AA216" s="353">
        <f>SUMIFS(Datos!$M:$M,Datos!$F:$F,$A216,Datos!$A:$A,$Q$1,Datos!$C:$C,S$1)</f>
        <v>0</v>
      </c>
      <c r="AB216" s="353">
        <f>SUMIFS(Datos!$M:$M,Datos!$F:$F,$A216,Datos!$A:$A,$Q$1,Datos!$C:$C,T$1)</f>
        <v>0</v>
      </c>
      <c r="AC216" s="353">
        <f>SUMIFS(Datos!$M:$M,Datos!$F:$F,$A216,Datos!$A:$A,$Q$1,Datos!$C:$C,U$1)</f>
        <v>0</v>
      </c>
      <c r="AD216" s="353"/>
      <c r="AE216" s="444">
        <f>SUMIFS(Datos!$R:$R,Datos!$F:$F,$A216,Datos!$A:$A,$Q$1,Datos!$C:$C,R$1)</f>
        <v>0</v>
      </c>
      <c r="AF216" s="444">
        <f>SUMIFS(Datos!$R:$R,Datos!$F:$F,$A216,Datos!$A:$A,$Q$1,Datos!$C:$C,S$1)</f>
        <v>0</v>
      </c>
      <c r="AG216" s="444">
        <f>SUMIFS(Datos!$R:$R,Datos!$F:$F,$A216,Datos!$A:$A,$Q$1,Datos!$C:$C,T$1)</f>
        <v>0</v>
      </c>
      <c r="AH216" s="444">
        <f>SUMIFS(Datos!$R:$R,Datos!$F:$F,$A216,Datos!$A:$A,$Q$1,Datos!$C:$C,U$1)</f>
        <v>0</v>
      </c>
      <c r="AI216" s="351"/>
      <c r="AJ216" s="102">
        <f>SUMIFS(Datos!$S:$S,Datos!$F:$F,$A216,Datos!$V:$V,AJ$1,Datos!$A:$A,$AN$1)</f>
        <v>0</v>
      </c>
      <c r="AK216" s="102">
        <f>SUMIFS(Datos!$S:$S,Datos!$F:$F,$A216,Datos!$V:$V,AK$1,Datos!$A:$A,$AN$1)</f>
        <v>0</v>
      </c>
      <c r="AL216" s="102">
        <f>SUMIFS(Datos!$S:$S,Datos!$F:$F,$A216,Datos!$V:$V,AL$1,Datos!$A:$A,$AN$1)</f>
        <v>0</v>
      </c>
      <c r="AM216" s="102">
        <f>SUMIFS(Datos!$S:$S,Datos!$F:$F,$A216,Datos!$V:$V,AM$1,Datos!$A:$A,$AN$1)</f>
        <v>0</v>
      </c>
      <c r="AN216" s="102">
        <f>SUMIFS(Datos!$S:$S,Datos!$A:$A,AN$1,Datos!$F:$F,$A216)</f>
        <v>0</v>
      </c>
      <c r="AO216" s="102">
        <f>SUMIFS(Datos!$S:$S,Datos!$F:$F,$A216,Datos!$C:$C,AO$1,Datos!$A:$A,$AN$1)</f>
        <v>0</v>
      </c>
      <c r="AP216" s="102">
        <f>SUMIFS(Datos!$S:$S,Datos!$F:$F,$A216,Datos!$C:$C,AP$1,Datos!$A:$A,$AN$1)</f>
        <v>0</v>
      </c>
      <c r="AQ216" s="102">
        <f>SUMIFS(Datos!$S:$S,Datos!$F:$F,$A216,Datos!$C:$C,AQ$1,Datos!$A:$A,$AN$1)</f>
        <v>0</v>
      </c>
      <c r="AR216" s="102">
        <f>SUMIFS(Datos!$S:$S,Datos!$F:$F,$A216,Datos!$C:$C,AR$1,Datos!$A:$A,$AN$1)</f>
        <v>0</v>
      </c>
      <c r="AT216" s="102">
        <f>SUMIFS(Datos!$M:$M,Datos!$A:$A,AN$1,Datos!$F:$F,$A216)</f>
        <v>0</v>
      </c>
      <c r="AU216" s="102">
        <f>SUMIFS(Datos!$R:$R,Datos!$A:$A,AN$1,Datos!$F:$F,$A216)</f>
        <v>0</v>
      </c>
      <c r="AW216" s="102">
        <f>SUMIFS(Datos!$M:$M,Datos!$F:$F,$A216,Datos!$A:$A,$AN$1,Datos!$C:$C,AO$1)</f>
        <v>0</v>
      </c>
      <c r="AX216" s="102">
        <f>SUMIFS(Datos!$M:$M,Datos!$F:$F,$A216,Datos!$A:$A,$AN$1,Datos!$C:$C,AP$1)</f>
        <v>0</v>
      </c>
      <c r="AY216" s="102">
        <f>SUMIFS(Datos!$M:$M,Datos!$F:$F,$A216,Datos!$A:$A,$AN$1,Datos!$C:$C,AQ$1)</f>
        <v>0</v>
      </c>
      <c r="AZ216" s="102">
        <f>SUMIFS(Datos!$M:$M,Datos!$F:$F,$A216,Datos!$A:$A,$AN$1,Datos!$C:$C,AR$1)</f>
        <v>0</v>
      </c>
      <c r="BA216" s="102"/>
      <c r="BB216" s="438">
        <f>SUMIFS(Datos!$R:$R,Datos!$F:$F,$A216,Datos!$A:$A,$AN$1,Datos!$C:$C,AO$1)</f>
        <v>0</v>
      </c>
      <c r="BC216" s="438">
        <f>SUMIFS(Datos!$R:$R,Datos!$F:$F,$A216,Datos!$A:$A,$AN$1,Datos!$C:$C,AP$1)</f>
        <v>0</v>
      </c>
      <c r="BD216" s="438">
        <f>SUMIFS(Datos!$R:$R,Datos!$F:$F,$A216,Datos!$A:$A,$AN$1,Datos!$C:$C,AQ$1)</f>
        <v>0</v>
      </c>
      <c r="BE216" s="438">
        <f>SUMIFS(Datos!$R:$R,Datos!$F:$F,$A216,Datos!$A:$A,$AN$1,Datos!$C:$C,AR$1)</f>
        <v>0</v>
      </c>
    </row>
    <row r="217" spans="1:57" x14ac:dyDescent="0.25">
      <c r="A217" s="36"/>
      <c r="B217" s="36"/>
      <c r="C217" s="36"/>
      <c r="D217" s="284"/>
      <c r="E217" s="36"/>
      <c r="F217" s="36"/>
      <c r="G217" s="408"/>
      <c r="H217" s="36"/>
      <c r="I217" s="36"/>
      <c r="J217" s="36"/>
      <c r="K217" s="36"/>
      <c r="M217" s="353">
        <f>SUMIFS(Datos!$S:$S,Datos!$F:$F,$A217,Datos!$V:$V,M$1,Datos!$A:$A,$Q$1)</f>
        <v>0</v>
      </c>
      <c r="N217" s="353">
        <f>SUMIFS(Datos!$S:$S,Datos!$F:$F,$A217,Datos!$V:$V,N$1,Datos!$A:$A,$Q$1)</f>
        <v>0</v>
      </c>
      <c r="O217" s="353">
        <f>SUMIFS(Datos!$S:$S,Datos!$F:$F,$A217,Datos!$V:$V,O$1,Datos!$A:$A,$Q$1)</f>
        <v>0</v>
      </c>
      <c r="P217" s="353">
        <f>SUMIFS(Datos!$S:$S,Datos!$F:$F,$A217,Datos!$V:$V,P$1,Datos!$A:$A,$Q$1)</f>
        <v>0</v>
      </c>
      <c r="Q217" s="353">
        <f>SUMIFS(Datos!$S:$S,Datos!$A:$A,Q$1,Datos!$F:$F,$A217)</f>
        <v>0</v>
      </c>
      <c r="R217" s="353">
        <f>SUMIFS(Datos!$S:$S,Datos!$F:$F,$A217,Datos!$C:$C,R$1,Datos!$A:$A,$Q$1)</f>
        <v>0</v>
      </c>
      <c r="S217" s="353">
        <f>SUMIFS(Datos!$S:$S,Datos!$F:$F,$A217,Datos!$C:$C,S$1,Datos!$A:$A,$Q$1)</f>
        <v>0</v>
      </c>
      <c r="T217" s="353">
        <f>SUMIFS(Datos!$S:$S,Datos!$F:$F,$A217,Datos!$C:$C,T$1,Datos!$A:$A,$Q$1)</f>
        <v>0</v>
      </c>
      <c r="U217" s="353">
        <f>SUMIFS(Datos!$S:$S,Datos!$F:$F,$A217,Datos!$C:$C,U$1,Datos!$A:$A,$Q$1)</f>
        <v>0</v>
      </c>
      <c r="V217" s="352"/>
      <c r="W217" s="353">
        <f>SUMIFS(Datos!M:M,Datos!A:A,Q$1,Datos!F:F,A217)</f>
        <v>0</v>
      </c>
      <c r="X217" s="444">
        <f>SUMIFS(Datos!R:R,Datos!A:A,Q$1,Datos!F:F,A217)</f>
        <v>0</v>
      </c>
      <c r="Y217" s="442"/>
      <c r="Z217" s="353">
        <f>SUMIFS(Datos!$M:$M,Datos!$F:$F,$A217,Datos!$A:$A,$Q$1,Datos!$C:$C,R$1)</f>
        <v>0</v>
      </c>
      <c r="AA217" s="353">
        <f>SUMIFS(Datos!$M:$M,Datos!$F:$F,$A217,Datos!$A:$A,$Q$1,Datos!$C:$C,S$1)</f>
        <v>0</v>
      </c>
      <c r="AB217" s="353">
        <f>SUMIFS(Datos!$M:$M,Datos!$F:$F,$A217,Datos!$A:$A,$Q$1,Datos!$C:$C,T$1)</f>
        <v>0</v>
      </c>
      <c r="AC217" s="353">
        <f>SUMIFS(Datos!$M:$M,Datos!$F:$F,$A217,Datos!$A:$A,$Q$1,Datos!$C:$C,U$1)</f>
        <v>0</v>
      </c>
      <c r="AD217" s="353"/>
      <c r="AE217" s="444">
        <f>SUMIFS(Datos!$R:$R,Datos!$F:$F,$A217,Datos!$A:$A,$Q$1,Datos!$C:$C,R$1)</f>
        <v>0</v>
      </c>
      <c r="AF217" s="444">
        <f>SUMIFS(Datos!$R:$R,Datos!$F:$F,$A217,Datos!$A:$A,$Q$1,Datos!$C:$C,S$1)</f>
        <v>0</v>
      </c>
      <c r="AG217" s="444">
        <f>SUMIFS(Datos!$R:$R,Datos!$F:$F,$A217,Datos!$A:$A,$Q$1,Datos!$C:$C,T$1)</f>
        <v>0</v>
      </c>
      <c r="AH217" s="444">
        <f>SUMIFS(Datos!$R:$R,Datos!$F:$F,$A217,Datos!$A:$A,$Q$1,Datos!$C:$C,U$1)</f>
        <v>0</v>
      </c>
      <c r="AI217" s="351"/>
      <c r="AJ217" s="102">
        <f>SUMIFS(Datos!$S:$S,Datos!$F:$F,$A217,Datos!$V:$V,AJ$1,Datos!$A:$A,$AN$1)</f>
        <v>0</v>
      </c>
      <c r="AK217" s="102">
        <f>SUMIFS(Datos!$S:$S,Datos!$F:$F,$A217,Datos!$V:$V,AK$1,Datos!$A:$A,$AN$1)</f>
        <v>0</v>
      </c>
      <c r="AL217" s="102">
        <f>SUMIFS(Datos!$S:$S,Datos!$F:$F,$A217,Datos!$V:$V,AL$1,Datos!$A:$A,$AN$1)</f>
        <v>0</v>
      </c>
      <c r="AM217" s="102">
        <f>SUMIFS(Datos!$S:$S,Datos!$F:$F,$A217,Datos!$V:$V,AM$1,Datos!$A:$A,$AN$1)</f>
        <v>0</v>
      </c>
      <c r="AN217" s="102">
        <f>SUMIFS(Datos!$S:$S,Datos!$A:$A,AN$1,Datos!$F:$F,$A217)</f>
        <v>0</v>
      </c>
      <c r="AO217" s="102">
        <f>SUMIFS(Datos!$S:$S,Datos!$F:$F,$A217,Datos!$C:$C,AO$1,Datos!$A:$A,$AN$1)</f>
        <v>0</v>
      </c>
      <c r="AP217" s="102">
        <f>SUMIFS(Datos!$S:$S,Datos!$F:$F,$A217,Datos!$C:$C,AP$1,Datos!$A:$A,$AN$1)</f>
        <v>0</v>
      </c>
      <c r="AQ217" s="102">
        <f>SUMIFS(Datos!$S:$S,Datos!$F:$F,$A217,Datos!$C:$C,AQ$1,Datos!$A:$A,$AN$1)</f>
        <v>0</v>
      </c>
      <c r="AR217" s="102">
        <f>SUMIFS(Datos!$S:$S,Datos!$F:$F,$A217,Datos!$C:$C,AR$1,Datos!$A:$A,$AN$1)</f>
        <v>0</v>
      </c>
      <c r="AT217" s="102">
        <f>SUMIFS(Datos!$M:$M,Datos!$A:$A,AN$1,Datos!$F:$F,$A217)</f>
        <v>0</v>
      </c>
      <c r="AU217" s="102">
        <f>SUMIFS(Datos!$R:$R,Datos!$A:$A,AN$1,Datos!$F:$F,$A217)</f>
        <v>0</v>
      </c>
      <c r="AW217" s="102">
        <f>SUMIFS(Datos!$M:$M,Datos!$F:$F,$A217,Datos!$A:$A,$AN$1,Datos!$C:$C,AO$1)</f>
        <v>0</v>
      </c>
      <c r="AX217" s="102">
        <f>SUMIFS(Datos!$M:$M,Datos!$F:$F,$A217,Datos!$A:$A,$AN$1,Datos!$C:$C,AP$1)</f>
        <v>0</v>
      </c>
      <c r="AY217" s="102">
        <f>SUMIFS(Datos!$M:$M,Datos!$F:$F,$A217,Datos!$A:$A,$AN$1,Datos!$C:$C,AQ$1)</f>
        <v>0</v>
      </c>
      <c r="AZ217" s="102">
        <f>SUMIFS(Datos!$M:$M,Datos!$F:$F,$A217,Datos!$A:$A,$AN$1,Datos!$C:$C,AR$1)</f>
        <v>0</v>
      </c>
      <c r="BA217" s="102"/>
      <c r="BB217" s="438">
        <f>SUMIFS(Datos!$R:$R,Datos!$F:$F,$A217,Datos!$A:$A,$AN$1,Datos!$C:$C,AO$1)</f>
        <v>0</v>
      </c>
      <c r="BC217" s="438">
        <f>SUMIFS(Datos!$R:$R,Datos!$F:$F,$A217,Datos!$A:$A,$AN$1,Datos!$C:$C,AP$1)</f>
        <v>0</v>
      </c>
      <c r="BD217" s="438">
        <f>SUMIFS(Datos!$R:$R,Datos!$F:$F,$A217,Datos!$A:$A,$AN$1,Datos!$C:$C,AQ$1)</f>
        <v>0</v>
      </c>
      <c r="BE217" s="438">
        <f>SUMIFS(Datos!$R:$R,Datos!$F:$F,$A217,Datos!$A:$A,$AN$1,Datos!$C:$C,AR$1)</f>
        <v>0</v>
      </c>
    </row>
    <row r="218" spans="1:57" x14ac:dyDescent="0.25">
      <c r="A218" s="36"/>
      <c r="B218" s="36"/>
      <c r="C218" s="36"/>
      <c r="D218" s="284"/>
      <c r="E218" s="36"/>
      <c r="F218" s="36"/>
      <c r="G218" s="408"/>
      <c r="H218" s="36"/>
      <c r="I218" s="36"/>
      <c r="J218" s="36"/>
      <c r="K218" s="36"/>
      <c r="M218" s="353">
        <f>SUMIFS(Datos!$S:$S,Datos!$F:$F,$A218,Datos!$V:$V,M$1,Datos!$A:$A,$Q$1)</f>
        <v>0</v>
      </c>
      <c r="N218" s="353">
        <f>SUMIFS(Datos!$S:$S,Datos!$F:$F,$A218,Datos!$V:$V,N$1,Datos!$A:$A,$Q$1)</f>
        <v>0</v>
      </c>
      <c r="O218" s="353">
        <f>SUMIFS(Datos!$S:$S,Datos!$F:$F,$A218,Datos!$V:$V,O$1,Datos!$A:$A,$Q$1)</f>
        <v>0</v>
      </c>
      <c r="P218" s="353">
        <f>SUMIFS(Datos!$S:$S,Datos!$F:$F,$A218,Datos!$V:$V,P$1,Datos!$A:$A,$Q$1)</f>
        <v>0</v>
      </c>
      <c r="Q218" s="353">
        <f>SUMIFS(Datos!$S:$S,Datos!$A:$A,Q$1,Datos!$F:$F,$A218)</f>
        <v>0</v>
      </c>
      <c r="R218" s="353">
        <f>SUMIFS(Datos!$S:$S,Datos!$F:$F,$A218,Datos!$C:$C,R$1,Datos!$A:$A,$Q$1)</f>
        <v>0</v>
      </c>
      <c r="S218" s="353">
        <f>SUMIFS(Datos!$S:$S,Datos!$F:$F,$A218,Datos!$C:$C,S$1,Datos!$A:$A,$Q$1)</f>
        <v>0</v>
      </c>
      <c r="T218" s="353">
        <f>SUMIFS(Datos!$S:$S,Datos!$F:$F,$A218,Datos!$C:$C,T$1,Datos!$A:$A,$Q$1)</f>
        <v>0</v>
      </c>
      <c r="U218" s="353">
        <f>SUMIFS(Datos!$S:$S,Datos!$F:$F,$A218,Datos!$C:$C,U$1,Datos!$A:$A,$Q$1)</f>
        <v>0</v>
      </c>
      <c r="V218" s="352"/>
      <c r="W218" s="353">
        <f>SUMIFS(Datos!M:M,Datos!A:A,Q$1,Datos!F:F,A218)</f>
        <v>0</v>
      </c>
      <c r="X218" s="444">
        <f>SUMIFS(Datos!R:R,Datos!A:A,Q$1,Datos!F:F,A218)</f>
        <v>0</v>
      </c>
      <c r="Y218" s="442"/>
      <c r="Z218" s="353">
        <f>SUMIFS(Datos!$M:$M,Datos!$F:$F,$A218,Datos!$A:$A,$Q$1,Datos!$C:$C,R$1)</f>
        <v>0</v>
      </c>
      <c r="AA218" s="353">
        <f>SUMIFS(Datos!$M:$M,Datos!$F:$F,$A218,Datos!$A:$A,$Q$1,Datos!$C:$C,S$1)</f>
        <v>0</v>
      </c>
      <c r="AB218" s="353">
        <f>SUMIFS(Datos!$M:$M,Datos!$F:$F,$A218,Datos!$A:$A,$Q$1,Datos!$C:$C,T$1)</f>
        <v>0</v>
      </c>
      <c r="AC218" s="353">
        <f>SUMIFS(Datos!$M:$M,Datos!$F:$F,$A218,Datos!$A:$A,$Q$1,Datos!$C:$C,U$1)</f>
        <v>0</v>
      </c>
      <c r="AD218" s="353"/>
      <c r="AE218" s="444">
        <f>SUMIFS(Datos!$R:$R,Datos!$F:$F,$A218,Datos!$A:$A,$Q$1,Datos!$C:$C,R$1)</f>
        <v>0</v>
      </c>
      <c r="AF218" s="444">
        <f>SUMIFS(Datos!$R:$R,Datos!$F:$F,$A218,Datos!$A:$A,$Q$1,Datos!$C:$C,S$1)</f>
        <v>0</v>
      </c>
      <c r="AG218" s="444">
        <f>SUMIFS(Datos!$R:$R,Datos!$F:$F,$A218,Datos!$A:$A,$Q$1,Datos!$C:$C,T$1)</f>
        <v>0</v>
      </c>
      <c r="AH218" s="444">
        <f>SUMIFS(Datos!$R:$R,Datos!$F:$F,$A218,Datos!$A:$A,$Q$1,Datos!$C:$C,U$1)</f>
        <v>0</v>
      </c>
      <c r="AI218" s="351"/>
      <c r="AJ218" s="102">
        <f>SUMIFS(Datos!$S:$S,Datos!$F:$F,$A218,Datos!$V:$V,AJ$1,Datos!$A:$A,$AN$1)</f>
        <v>0</v>
      </c>
      <c r="AK218" s="102">
        <f>SUMIFS(Datos!$S:$S,Datos!$F:$F,$A218,Datos!$V:$V,AK$1,Datos!$A:$A,$AN$1)</f>
        <v>0</v>
      </c>
      <c r="AL218" s="102">
        <f>SUMIFS(Datos!$S:$S,Datos!$F:$F,$A218,Datos!$V:$V,AL$1,Datos!$A:$A,$AN$1)</f>
        <v>0</v>
      </c>
      <c r="AM218" s="102">
        <f>SUMIFS(Datos!$S:$S,Datos!$F:$F,$A218,Datos!$V:$V,AM$1,Datos!$A:$A,$AN$1)</f>
        <v>0</v>
      </c>
      <c r="AN218" s="102">
        <f>SUMIFS(Datos!$S:$S,Datos!$A:$A,AN$1,Datos!$F:$F,$A218)</f>
        <v>0</v>
      </c>
      <c r="AO218" s="102">
        <f>SUMIFS(Datos!$S:$S,Datos!$F:$F,$A218,Datos!$C:$C,AO$1,Datos!$A:$A,$AN$1)</f>
        <v>0</v>
      </c>
      <c r="AP218" s="102">
        <f>SUMIFS(Datos!$S:$S,Datos!$F:$F,$A218,Datos!$C:$C,AP$1,Datos!$A:$A,$AN$1)</f>
        <v>0</v>
      </c>
      <c r="AQ218" s="102">
        <f>SUMIFS(Datos!$S:$S,Datos!$F:$F,$A218,Datos!$C:$C,AQ$1,Datos!$A:$A,$AN$1)</f>
        <v>0</v>
      </c>
      <c r="AR218" s="102">
        <f>SUMIFS(Datos!$S:$S,Datos!$F:$F,$A218,Datos!$C:$C,AR$1,Datos!$A:$A,$AN$1)</f>
        <v>0</v>
      </c>
      <c r="AT218" s="102">
        <f>SUMIFS(Datos!$M:$M,Datos!$A:$A,AN$1,Datos!$F:$F,$A218)</f>
        <v>0</v>
      </c>
      <c r="AU218" s="102">
        <f>SUMIFS(Datos!$R:$R,Datos!$A:$A,AN$1,Datos!$F:$F,$A218)</f>
        <v>0</v>
      </c>
      <c r="AW218" s="102">
        <f>SUMIFS(Datos!$M:$M,Datos!$F:$F,$A218,Datos!$A:$A,$AN$1,Datos!$C:$C,AO$1)</f>
        <v>0</v>
      </c>
      <c r="AX218" s="102">
        <f>SUMIFS(Datos!$M:$M,Datos!$F:$F,$A218,Datos!$A:$A,$AN$1,Datos!$C:$C,AP$1)</f>
        <v>0</v>
      </c>
      <c r="AY218" s="102">
        <f>SUMIFS(Datos!$M:$M,Datos!$F:$F,$A218,Datos!$A:$A,$AN$1,Datos!$C:$C,AQ$1)</f>
        <v>0</v>
      </c>
      <c r="AZ218" s="102">
        <f>SUMIFS(Datos!$M:$M,Datos!$F:$F,$A218,Datos!$A:$A,$AN$1,Datos!$C:$C,AR$1)</f>
        <v>0</v>
      </c>
      <c r="BA218" s="102"/>
      <c r="BB218" s="438">
        <f>SUMIFS(Datos!$R:$R,Datos!$F:$F,$A218,Datos!$A:$A,$AN$1,Datos!$C:$C,AO$1)</f>
        <v>0</v>
      </c>
      <c r="BC218" s="438">
        <f>SUMIFS(Datos!$R:$R,Datos!$F:$F,$A218,Datos!$A:$A,$AN$1,Datos!$C:$C,AP$1)</f>
        <v>0</v>
      </c>
      <c r="BD218" s="438">
        <f>SUMIFS(Datos!$R:$R,Datos!$F:$F,$A218,Datos!$A:$A,$AN$1,Datos!$C:$C,AQ$1)</f>
        <v>0</v>
      </c>
      <c r="BE218" s="438">
        <f>SUMIFS(Datos!$R:$R,Datos!$F:$F,$A218,Datos!$A:$A,$AN$1,Datos!$C:$C,AR$1)</f>
        <v>0</v>
      </c>
    </row>
    <row r="219" spans="1:57" x14ac:dyDescent="0.25">
      <c r="A219" s="36"/>
      <c r="B219" s="36"/>
      <c r="C219" s="36"/>
      <c r="D219" s="284"/>
      <c r="E219" s="36"/>
      <c r="F219" s="36"/>
      <c r="G219" s="408"/>
      <c r="H219" s="36"/>
      <c r="I219" s="36"/>
      <c r="J219" s="36"/>
      <c r="K219" s="36"/>
      <c r="M219" s="353">
        <f>SUMIFS(Datos!$S:$S,Datos!$F:$F,$A219,Datos!$V:$V,M$1,Datos!$A:$A,$Q$1)</f>
        <v>0</v>
      </c>
      <c r="N219" s="353">
        <f>SUMIFS(Datos!$S:$S,Datos!$F:$F,$A219,Datos!$V:$V,N$1,Datos!$A:$A,$Q$1)</f>
        <v>0</v>
      </c>
      <c r="O219" s="353">
        <f>SUMIFS(Datos!$S:$S,Datos!$F:$F,$A219,Datos!$V:$V,O$1,Datos!$A:$A,$Q$1)</f>
        <v>0</v>
      </c>
      <c r="P219" s="353">
        <f>SUMIFS(Datos!$S:$S,Datos!$F:$F,$A219,Datos!$V:$V,P$1,Datos!$A:$A,$Q$1)</f>
        <v>0</v>
      </c>
      <c r="Q219" s="353">
        <f>SUMIFS(Datos!$S:$S,Datos!$A:$A,Q$1,Datos!$F:$F,$A219)</f>
        <v>0</v>
      </c>
      <c r="R219" s="353">
        <f>SUMIFS(Datos!$S:$S,Datos!$F:$F,$A219,Datos!$C:$C,R$1,Datos!$A:$A,$Q$1)</f>
        <v>0</v>
      </c>
      <c r="S219" s="353">
        <f>SUMIFS(Datos!$S:$S,Datos!$F:$F,$A219,Datos!$C:$C,S$1,Datos!$A:$A,$Q$1)</f>
        <v>0</v>
      </c>
      <c r="T219" s="353">
        <f>SUMIFS(Datos!$S:$S,Datos!$F:$F,$A219,Datos!$C:$C,T$1,Datos!$A:$A,$Q$1)</f>
        <v>0</v>
      </c>
      <c r="U219" s="353">
        <f>SUMIFS(Datos!$S:$S,Datos!$F:$F,$A219,Datos!$C:$C,U$1,Datos!$A:$A,$Q$1)</f>
        <v>0</v>
      </c>
      <c r="V219" s="352"/>
      <c r="W219" s="353">
        <f>SUMIFS(Datos!M:M,Datos!A:A,Q$1,Datos!F:F,A219)</f>
        <v>0</v>
      </c>
      <c r="X219" s="444">
        <f>SUMIFS(Datos!R:R,Datos!A:A,Q$1,Datos!F:F,A219)</f>
        <v>0</v>
      </c>
      <c r="Y219" s="442"/>
      <c r="Z219" s="353">
        <f>SUMIFS(Datos!$M:$M,Datos!$F:$F,$A219,Datos!$A:$A,$Q$1,Datos!$C:$C,R$1)</f>
        <v>0</v>
      </c>
      <c r="AA219" s="353">
        <f>SUMIFS(Datos!$M:$M,Datos!$F:$F,$A219,Datos!$A:$A,$Q$1,Datos!$C:$C,S$1)</f>
        <v>0</v>
      </c>
      <c r="AB219" s="353">
        <f>SUMIFS(Datos!$M:$M,Datos!$F:$F,$A219,Datos!$A:$A,$Q$1,Datos!$C:$C,T$1)</f>
        <v>0</v>
      </c>
      <c r="AC219" s="353">
        <f>SUMIFS(Datos!$M:$M,Datos!$F:$F,$A219,Datos!$A:$A,$Q$1,Datos!$C:$C,U$1)</f>
        <v>0</v>
      </c>
      <c r="AD219" s="353"/>
      <c r="AE219" s="444">
        <f>SUMIFS(Datos!$R:$R,Datos!$F:$F,$A219,Datos!$A:$A,$Q$1,Datos!$C:$C,R$1)</f>
        <v>0</v>
      </c>
      <c r="AF219" s="444">
        <f>SUMIFS(Datos!$R:$R,Datos!$F:$F,$A219,Datos!$A:$A,$Q$1,Datos!$C:$C,S$1)</f>
        <v>0</v>
      </c>
      <c r="AG219" s="444">
        <f>SUMIFS(Datos!$R:$R,Datos!$F:$F,$A219,Datos!$A:$A,$Q$1,Datos!$C:$C,T$1)</f>
        <v>0</v>
      </c>
      <c r="AH219" s="444">
        <f>SUMIFS(Datos!$R:$R,Datos!$F:$F,$A219,Datos!$A:$A,$Q$1,Datos!$C:$C,U$1)</f>
        <v>0</v>
      </c>
      <c r="AI219" s="351"/>
      <c r="AJ219" s="102">
        <f>SUMIFS(Datos!$S:$S,Datos!$F:$F,$A219,Datos!$V:$V,AJ$1,Datos!$A:$A,$AN$1)</f>
        <v>0</v>
      </c>
      <c r="AK219" s="102">
        <f>SUMIFS(Datos!$S:$S,Datos!$F:$F,$A219,Datos!$V:$V,AK$1,Datos!$A:$A,$AN$1)</f>
        <v>0</v>
      </c>
      <c r="AL219" s="102">
        <f>SUMIFS(Datos!$S:$S,Datos!$F:$F,$A219,Datos!$V:$V,AL$1,Datos!$A:$A,$AN$1)</f>
        <v>0</v>
      </c>
      <c r="AM219" s="102">
        <f>SUMIFS(Datos!$S:$S,Datos!$F:$F,$A219,Datos!$V:$V,AM$1,Datos!$A:$A,$AN$1)</f>
        <v>0</v>
      </c>
      <c r="AN219" s="102">
        <f>SUMIFS(Datos!$S:$S,Datos!$A:$A,AN$1,Datos!$F:$F,$A219)</f>
        <v>0</v>
      </c>
      <c r="AO219" s="102">
        <f>SUMIFS(Datos!$S:$S,Datos!$F:$F,$A219,Datos!$C:$C,AO$1,Datos!$A:$A,$AN$1)</f>
        <v>0</v>
      </c>
      <c r="AP219" s="102">
        <f>SUMIFS(Datos!$S:$S,Datos!$F:$F,$A219,Datos!$C:$C,AP$1,Datos!$A:$A,$AN$1)</f>
        <v>0</v>
      </c>
      <c r="AQ219" s="102">
        <f>SUMIFS(Datos!$S:$S,Datos!$F:$F,$A219,Datos!$C:$C,AQ$1,Datos!$A:$A,$AN$1)</f>
        <v>0</v>
      </c>
      <c r="AR219" s="102">
        <f>SUMIFS(Datos!$S:$S,Datos!$F:$F,$A219,Datos!$C:$C,AR$1,Datos!$A:$A,$AN$1)</f>
        <v>0</v>
      </c>
      <c r="AT219" s="102">
        <f>SUMIFS(Datos!$M:$M,Datos!$A:$A,AN$1,Datos!$F:$F,$A219)</f>
        <v>0</v>
      </c>
      <c r="AU219" s="102">
        <f>SUMIFS(Datos!$R:$R,Datos!$A:$A,AN$1,Datos!$F:$F,$A219)</f>
        <v>0</v>
      </c>
      <c r="AW219" s="102">
        <f>SUMIFS(Datos!$M:$M,Datos!$F:$F,$A219,Datos!$A:$A,$AN$1,Datos!$C:$C,AO$1)</f>
        <v>0</v>
      </c>
      <c r="AX219" s="102">
        <f>SUMIFS(Datos!$M:$M,Datos!$F:$F,$A219,Datos!$A:$A,$AN$1,Datos!$C:$C,AP$1)</f>
        <v>0</v>
      </c>
      <c r="AY219" s="102">
        <f>SUMIFS(Datos!$M:$M,Datos!$F:$F,$A219,Datos!$A:$A,$AN$1,Datos!$C:$C,AQ$1)</f>
        <v>0</v>
      </c>
      <c r="AZ219" s="102">
        <f>SUMIFS(Datos!$M:$M,Datos!$F:$F,$A219,Datos!$A:$A,$AN$1,Datos!$C:$C,AR$1)</f>
        <v>0</v>
      </c>
      <c r="BA219" s="102"/>
      <c r="BB219" s="438">
        <f>SUMIFS(Datos!$R:$R,Datos!$F:$F,$A219,Datos!$A:$A,$AN$1,Datos!$C:$C,AO$1)</f>
        <v>0</v>
      </c>
      <c r="BC219" s="438">
        <f>SUMIFS(Datos!$R:$R,Datos!$F:$F,$A219,Datos!$A:$A,$AN$1,Datos!$C:$C,AP$1)</f>
        <v>0</v>
      </c>
      <c r="BD219" s="438">
        <f>SUMIFS(Datos!$R:$R,Datos!$F:$F,$A219,Datos!$A:$A,$AN$1,Datos!$C:$C,AQ$1)</f>
        <v>0</v>
      </c>
      <c r="BE219" s="438">
        <f>SUMIFS(Datos!$R:$R,Datos!$F:$F,$A219,Datos!$A:$A,$AN$1,Datos!$C:$C,AR$1)</f>
        <v>0</v>
      </c>
    </row>
    <row r="220" spans="1:57" x14ac:dyDescent="0.25">
      <c r="A220" s="36"/>
      <c r="B220" s="36"/>
      <c r="C220" s="36"/>
      <c r="D220" s="284"/>
      <c r="E220" s="36"/>
      <c r="F220" s="36"/>
      <c r="G220" s="408"/>
      <c r="H220" s="36"/>
      <c r="I220" s="36"/>
      <c r="J220" s="36"/>
      <c r="K220" s="36"/>
      <c r="M220" s="353">
        <f>SUMIFS(Datos!$S:$S,Datos!$F:$F,$A220,Datos!$V:$V,M$1,Datos!$A:$A,$Q$1)</f>
        <v>0</v>
      </c>
      <c r="N220" s="353">
        <f>SUMIFS(Datos!$S:$S,Datos!$F:$F,$A220,Datos!$V:$V,N$1,Datos!$A:$A,$Q$1)</f>
        <v>0</v>
      </c>
      <c r="O220" s="353">
        <f>SUMIFS(Datos!$S:$S,Datos!$F:$F,$A220,Datos!$V:$V,O$1,Datos!$A:$A,$Q$1)</f>
        <v>0</v>
      </c>
      <c r="P220" s="353">
        <f>SUMIFS(Datos!$S:$S,Datos!$F:$F,$A220,Datos!$V:$V,P$1,Datos!$A:$A,$Q$1)</f>
        <v>0</v>
      </c>
      <c r="Q220" s="353">
        <f>SUMIFS(Datos!$S:$S,Datos!$A:$A,Q$1,Datos!$F:$F,$A220)</f>
        <v>0</v>
      </c>
      <c r="R220" s="353">
        <f>SUMIFS(Datos!$S:$S,Datos!$F:$F,$A220,Datos!$C:$C,R$1,Datos!$A:$A,$Q$1)</f>
        <v>0</v>
      </c>
      <c r="S220" s="353">
        <f>SUMIFS(Datos!$S:$S,Datos!$F:$F,$A220,Datos!$C:$C,S$1,Datos!$A:$A,$Q$1)</f>
        <v>0</v>
      </c>
      <c r="T220" s="353">
        <f>SUMIFS(Datos!$S:$S,Datos!$F:$F,$A220,Datos!$C:$C,T$1,Datos!$A:$A,$Q$1)</f>
        <v>0</v>
      </c>
      <c r="U220" s="353">
        <f>SUMIFS(Datos!$S:$S,Datos!$F:$F,$A220,Datos!$C:$C,U$1,Datos!$A:$A,$Q$1)</f>
        <v>0</v>
      </c>
      <c r="V220" s="352"/>
      <c r="W220" s="353">
        <f>SUMIFS(Datos!M:M,Datos!A:A,Q$1,Datos!F:F,A220)</f>
        <v>0</v>
      </c>
      <c r="X220" s="444">
        <f>SUMIFS(Datos!R:R,Datos!A:A,Q$1,Datos!F:F,A220)</f>
        <v>0</v>
      </c>
      <c r="Y220" s="442"/>
      <c r="Z220" s="353">
        <f>SUMIFS(Datos!$M:$M,Datos!$F:$F,$A220,Datos!$A:$A,$Q$1,Datos!$C:$C,R$1)</f>
        <v>0</v>
      </c>
      <c r="AA220" s="353">
        <f>SUMIFS(Datos!$M:$M,Datos!$F:$F,$A220,Datos!$A:$A,$Q$1,Datos!$C:$C,S$1)</f>
        <v>0</v>
      </c>
      <c r="AB220" s="353">
        <f>SUMIFS(Datos!$M:$M,Datos!$F:$F,$A220,Datos!$A:$A,$Q$1,Datos!$C:$C,T$1)</f>
        <v>0</v>
      </c>
      <c r="AC220" s="353">
        <f>SUMIFS(Datos!$M:$M,Datos!$F:$F,$A220,Datos!$A:$A,$Q$1,Datos!$C:$C,U$1)</f>
        <v>0</v>
      </c>
      <c r="AD220" s="353"/>
      <c r="AE220" s="444">
        <f>SUMIFS(Datos!$R:$R,Datos!$F:$F,$A220,Datos!$A:$A,$Q$1,Datos!$C:$C,R$1)</f>
        <v>0</v>
      </c>
      <c r="AF220" s="444">
        <f>SUMIFS(Datos!$R:$R,Datos!$F:$F,$A220,Datos!$A:$A,$Q$1,Datos!$C:$C,S$1)</f>
        <v>0</v>
      </c>
      <c r="AG220" s="444">
        <f>SUMIFS(Datos!$R:$R,Datos!$F:$F,$A220,Datos!$A:$A,$Q$1,Datos!$C:$C,T$1)</f>
        <v>0</v>
      </c>
      <c r="AH220" s="444">
        <f>SUMIFS(Datos!$R:$R,Datos!$F:$F,$A220,Datos!$A:$A,$Q$1,Datos!$C:$C,U$1)</f>
        <v>0</v>
      </c>
      <c r="AI220" s="351"/>
      <c r="AJ220" s="102">
        <f>SUMIFS(Datos!$S:$S,Datos!$F:$F,$A220,Datos!$V:$V,AJ$1,Datos!$A:$A,$AN$1)</f>
        <v>0</v>
      </c>
      <c r="AK220" s="102">
        <f>SUMIFS(Datos!$S:$S,Datos!$F:$F,$A220,Datos!$V:$V,AK$1,Datos!$A:$A,$AN$1)</f>
        <v>0</v>
      </c>
      <c r="AL220" s="102">
        <f>SUMIFS(Datos!$S:$S,Datos!$F:$F,$A220,Datos!$V:$V,AL$1,Datos!$A:$A,$AN$1)</f>
        <v>0</v>
      </c>
      <c r="AM220" s="102">
        <f>SUMIFS(Datos!$S:$S,Datos!$F:$F,$A220,Datos!$V:$V,AM$1,Datos!$A:$A,$AN$1)</f>
        <v>0</v>
      </c>
      <c r="AN220" s="102">
        <f>SUMIFS(Datos!$S:$S,Datos!$A:$A,AN$1,Datos!$F:$F,$A220)</f>
        <v>0</v>
      </c>
      <c r="AO220" s="102">
        <f>SUMIFS(Datos!$S:$S,Datos!$F:$F,$A220,Datos!$C:$C,AO$1,Datos!$A:$A,$AN$1)</f>
        <v>0</v>
      </c>
      <c r="AP220" s="102">
        <f>SUMIFS(Datos!$S:$S,Datos!$F:$F,$A220,Datos!$C:$C,AP$1,Datos!$A:$A,$AN$1)</f>
        <v>0</v>
      </c>
      <c r="AQ220" s="102">
        <f>SUMIFS(Datos!$S:$S,Datos!$F:$F,$A220,Datos!$C:$C,AQ$1,Datos!$A:$A,$AN$1)</f>
        <v>0</v>
      </c>
      <c r="AR220" s="102">
        <f>SUMIFS(Datos!$S:$S,Datos!$F:$F,$A220,Datos!$C:$C,AR$1,Datos!$A:$A,$AN$1)</f>
        <v>0</v>
      </c>
      <c r="AT220" s="102">
        <f>SUMIFS(Datos!$M:$M,Datos!$A:$A,AN$1,Datos!$F:$F,$A220)</f>
        <v>0</v>
      </c>
      <c r="AU220" s="102">
        <f>SUMIFS(Datos!$R:$R,Datos!$A:$A,AN$1,Datos!$F:$F,$A220)</f>
        <v>0</v>
      </c>
      <c r="AW220" s="102">
        <f>SUMIFS(Datos!$M:$M,Datos!$F:$F,$A220,Datos!$A:$A,$AN$1,Datos!$C:$C,AO$1)</f>
        <v>0</v>
      </c>
      <c r="AX220" s="102">
        <f>SUMIFS(Datos!$M:$M,Datos!$F:$F,$A220,Datos!$A:$A,$AN$1,Datos!$C:$C,AP$1)</f>
        <v>0</v>
      </c>
      <c r="AY220" s="102">
        <f>SUMIFS(Datos!$M:$M,Datos!$F:$F,$A220,Datos!$A:$A,$AN$1,Datos!$C:$C,AQ$1)</f>
        <v>0</v>
      </c>
      <c r="AZ220" s="102">
        <f>SUMIFS(Datos!$M:$M,Datos!$F:$F,$A220,Datos!$A:$A,$AN$1,Datos!$C:$C,AR$1)</f>
        <v>0</v>
      </c>
      <c r="BA220" s="102"/>
      <c r="BB220" s="438">
        <f>SUMIFS(Datos!$R:$R,Datos!$F:$F,$A220,Datos!$A:$A,$AN$1,Datos!$C:$C,AO$1)</f>
        <v>0</v>
      </c>
      <c r="BC220" s="438">
        <f>SUMIFS(Datos!$R:$R,Datos!$F:$F,$A220,Datos!$A:$A,$AN$1,Datos!$C:$C,AP$1)</f>
        <v>0</v>
      </c>
      <c r="BD220" s="438">
        <f>SUMIFS(Datos!$R:$R,Datos!$F:$F,$A220,Datos!$A:$A,$AN$1,Datos!$C:$C,AQ$1)</f>
        <v>0</v>
      </c>
      <c r="BE220" s="438">
        <f>SUMIFS(Datos!$R:$R,Datos!$F:$F,$A220,Datos!$A:$A,$AN$1,Datos!$C:$C,AR$1)</f>
        <v>0</v>
      </c>
    </row>
    <row r="221" spans="1:57" x14ac:dyDescent="0.25">
      <c r="A221" s="36"/>
      <c r="B221" s="36"/>
      <c r="C221" s="36"/>
      <c r="D221" s="284"/>
      <c r="E221" s="36"/>
      <c r="F221" s="36"/>
      <c r="G221" s="408"/>
      <c r="H221" s="36"/>
      <c r="I221" s="36"/>
      <c r="J221" s="36"/>
      <c r="K221" s="36"/>
      <c r="M221" s="353">
        <f>SUMIFS(Datos!$S:$S,Datos!$F:$F,$A221,Datos!$V:$V,M$1,Datos!$A:$A,$Q$1)</f>
        <v>0</v>
      </c>
      <c r="N221" s="353">
        <f>SUMIFS(Datos!$S:$S,Datos!$F:$F,$A221,Datos!$V:$V,N$1,Datos!$A:$A,$Q$1)</f>
        <v>0</v>
      </c>
      <c r="O221" s="353">
        <f>SUMIFS(Datos!$S:$S,Datos!$F:$F,$A221,Datos!$V:$V,O$1,Datos!$A:$A,$Q$1)</f>
        <v>0</v>
      </c>
      <c r="P221" s="353">
        <f>SUMIFS(Datos!$S:$S,Datos!$F:$F,$A221,Datos!$V:$V,P$1,Datos!$A:$A,$Q$1)</f>
        <v>0</v>
      </c>
      <c r="Q221" s="353">
        <f>SUMIFS(Datos!$S:$S,Datos!$A:$A,Q$1,Datos!$F:$F,$A221)</f>
        <v>0</v>
      </c>
      <c r="R221" s="353">
        <f>SUMIFS(Datos!$S:$S,Datos!$F:$F,$A221,Datos!$C:$C,R$1,Datos!$A:$A,$Q$1)</f>
        <v>0</v>
      </c>
      <c r="S221" s="353">
        <f>SUMIFS(Datos!$S:$S,Datos!$F:$F,$A221,Datos!$C:$C,S$1,Datos!$A:$A,$Q$1)</f>
        <v>0</v>
      </c>
      <c r="T221" s="353">
        <f>SUMIFS(Datos!$S:$S,Datos!$F:$F,$A221,Datos!$C:$C,T$1,Datos!$A:$A,$Q$1)</f>
        <v>0</v>
      </c>
      <c r="U221" s="353">
        <f>SUMIFS(Datos!$S:$S,Datos!$F:$F,$A221,Datos!$C:$C,U$1,Datos!$A:$A,$Q$1)</f>
        <v>0</v>
      </c>
      <c r="V221" s="352"/>
      <c r="W221" s="353">
        <f>SUMIFS(Datos!M:M,Datos!A:A,Q$1,Datos!F:F,A221)</f>
        <v>0</v>
      </c>
      <c r="X221" s="444">
        <f>SUMIFS(Datos!R:R,Datos!A:A,Q$1,Datos!F:F,A221)</f>
        <v>0</v>
      </c>
      <c r="Y221" s="442"/>
      <c r="Z221" s="353">
        <f>SUMIFS(Datos!$M:$M,Datos!$F:$F,$A221,Datos!$A:$A,$Q$1,Datos!$C:$C,R$1)</f>
        <v>0</v>
      </c>
      <c r="AA221" s="353">
        <f>SUMIFS(Datos!$M:$M,Datos!$F:$F,$A221,Datos!$A:$A,$Q$1,Datos!$C:$C,S$1)</f>
        <v>0</v>
      </c>
      <c r="AB221" s="353">
        <f>SUMIFS(Datos!$M:$M,Datos!$F:$F,$A221,Datos!$A:$A,$Q$1,Datos!$C:$C,T$1)</f>
        <v>0</v>
      </c>
      <c r="AC221" s="353">
        <f>SUMIFS(Datos!$M:$M,Datos!$F:$F,$A221,Datos!$A:$A,$Q$1,Datos!$C:$C,U$1)</f>
        <v>0</v>
      </c>
      <c r="AD221" s="353"/>
      <c r="AE221" s="444">
        <f>SUMIFS(Datos!$R:$R,Datos!$F:$F,$A221,Datos!$A:$A,$Q$1,Datos!$C:$C,R$1)</f>
        <v>0</v>
      </c>
      <c r="AF221" s="444">
        <f>SUMIFS(Datos!$R:$R,Datos!$F:$F,$A221,Datos!$A:$A,$Q$1,Datos!$C:$C,S$1)</f>
        <v>0</v>
      </c>
      <c r="AG221" s="444">
        <f>SUMIFS(Datos!$R:$R,Datos!$F:$F,$A221,Datos!$A:$A,$Q$1,Datos!$C:$C,T$1)</f>
        <v>0</v>
      </c>
      <c r="AH221" s="444">
        <f>SUMIFS(Datos!$R:$R,Datos!$F:$F,$A221,Datos!$A:$A,$Q$1,Datos!$C:$C,U$1)</f>
        <v>0</v>
      </c>
      <c r="AI221" s="351"/>
      <c r="AJ221" s="102">
        <f>SUMIFS(Datos!$S:$S,Datos!$F:$F,$A221,Datos!$V:$V,AJ$1,Datos!$A:$A,$AN$1)</f>
        <v>0</v>
      </c>
      <c r="AK221" s="102">
        <f>SUMIFS(Datos!$S:$S,Datos!$F:$F,$A221,Datos!$V:$V,AK$1,Datos!$A:$A,$AN$1)</f>
        <v>0</v>
      </c>
      <c r="AL221" s="102">
        <f>SUMIFS(Datos!$S:$S,Datos!$F:$F,$A221,Datos!$V:$V,AL$1,Datos!$A:$A,$AN$1)</f>
        <v>0</v>
      </c>
      <c r="AM221" s="102">
        <f>SUMIFS(Datos!$S:$S,Datos!$F:$F,$A221,Datos!$V:$V,AM$1,Datos!$A:$A,$AN$1)</f>
        <v>0</v>
      </c>
      <c r="AN221" s="102">
        <f>SUMIFS(Datos!$S:$S,Datos!$A:$A,AN$1,Datos!$F:$F,$A221)</f>
        <v>0</v>
      </c>
      <c r="AO221" s="102">
        <f>SUMIFS(Datos!$S:$S,Datos!$F:$F,$A221,Datos!$C:$C,AO$1,Datos!$A:$A,$AN$1)</f>
        <v>0</v>
      </c>
      <c r="AP221" s="102">
        <f>SUMIFS(Datos!$S:$S,Datos!$F:$F,$A221,Datos!$C:$C,AP$1,Datos!$A:$A,$AN$1)</f>
        <v>0</v>
      </c>
      <c r="AQ221" s="102">
        <f>SUMIFS(Datos!$S:$S,Datos!$F:$F,$A221,Datos!$C:$C,AQ$1,Datos!$A:$A,$AN$1)</f>
        <v>0</v>
      </c>
      <c r="AR221" s="102">
        <f>SUMIFS(Datos!$S:$S,Datos!$F:$F,$A221,Datos!$C:$C,AR$1,Datos!$A:$A,$AN$1)</f>
        <v>0</v>
      </c>
      <c r="AT221" s="102">
        <f>SUMIFS(Datos!$M:$M,Datos!$A:$A,AN$1,Datos!$F:$F,$A221)</f>
        <v>0</v>
      </c>
      <c r="AU221" s="102">
        <f>SUMIFS(Datos!$R:$R,Datos!$A:$A,AN$1,Datos!$F:$F,$A221)</f>
        <v>0</v>
      </c>
      <c r="AW221" s="102">
        <f>SUMIFS(Datos!$M:$M,Datos!$F:$F,$A221,Datos!$A:$A,$AN$1,Datos!$C:$C,AO$1)</f>
        <v>0</v>
      </c>
      <c r="AX221" s="102">
        <f>SUMIFS(Datos!$M:$M,Datos!$F:$F,$A221,Datos!$A:$A,$AN$1,Datos!$C:$C,AP$1)</f>
        <v>0</v>
      </c>
      <c r="AY221" s="102">
        <f>SUMIFS(Datos!$M:$M,Datos!$F:$F,$A221,Datos!$A:$A,$AN$1,Datos!$C:$C,AQ$1)</f>
        <v>0</v>
      </c>
      <c r="AZ221" s="102">
        <f>SUMIFS(Datos!$M:$M,Datos!$F:$F,$A221,Datos!$A:$A,$AN$1,Datos!$C:$C,AR$1)</f>
        <v>0</v>
      </c>
      <c r="BA221" s="102"/>
      <c r="BB221" s="438">
        <f>SUMIFS(Datos!$R:$R,Datos!$F:$F,$A221,Datos!$A:$A,$AN$1,Datos!$C:$C,AO$1)</f>
        <v>0</v>
      </c>
      <c r="BC221" s="438">
        <f>SUMIFS(Datos!$R:$R,Datos!$F:$F,$A221,Datos!$A:$A,$AN$1,Datos!$C:$C,AP$1)</f>
        <v>0</v>
      </c>
      <c r="BD221" s="438">
        <f>SUMIFS(Datos!$R:$R,Datos!$F:$F,$A221,Datos!$A:$A,$AN$1,Datos!$C:$C,AQ$1)</f>
        <v>0</v>
      </c>
      <c r="BE221" s="438">
        <f>SUMIFS(Datos!$R:$R,Datos!$F:$F,$A221,Datos!$A:$A,$AN$1,Datos!$C:$C,AR$1)</f>
        <v>0</v>
      </c>
    </row>
    <row r="222" spans="1:57" x14ac:dyDescent="0.25">
      <c r="A222" s="36"/>
      <c r="B222" s="36"/>
      <c r="C222" s="36"/>
      <c r="D222" s="284"/>
      <c r="E222" s="36"/>
      <c r="F222" s="36"/>
      <c r="G222" s="408"/>
      <c r="H222" s="36"/>
      <c r="I222" s="36"/>
      <c r="J222" s="36"/>
      <c r="K222" s="36"/>
      <c r="M222" s="353">
        <f>SUMIFS(Datos!$S:$S,Datos!$F:$F,$A222,Datos!$V:$V,M$1,Datos!$A:$A,$Q$1)</f>
        <v>0</v>
      </c>
      <c r="N222" s="353">
        <f>SUMIFS(Datos!$S:$S,Datos!$F:$F,$A222,Datos!$V:$V,N$1,Datos!$A:$A,$Q$1)</f>
        <v>0</v>
      </c>
      <c r="O222" s="353">
        <f>SUMIFS(Datos!$S:$S,Datos!$F:$F,$A222,Datos!$V:$V,O$1,Datos!$A:$A,$Q$1)</f>
        <v>0</v>
      </c>
      <c r="P222" s="353">
        <f>SUMIFS(Datos!$S:$S,Datos!$F:$F,$A222,Datos!$V:$V,P$1,Datos!$A:$A,$Q$1)</f>
        <v>0</v>
      </c>
      <c r="Q222" s="353">
        <f>SUMIFS(Datos!$S:$S,Datos!$A:$A,Q$1,Datos!$F:$F,$A222)</f>
        <v>0</v>
      </c>
      <c r="R222" s="353">
        <f>SUMIFS(Datos!$S:$S,Datos!$F:$F,$A222,Datos!$C:$C,R$1,Datos!$A:$A,$Q$1)</f>
        <v>0</v>
      </c>
      <c r="S222" s="353">
        <f>SUMIFS(Datos!$S:$S,Datos!$F:$F,$A222,Datos!$C:$C,S$1,Datos!$A:$A,$Q$1)</f>
        <v>0</v>
      </c>
      <c r="T222" s="353">
        <f>SUMIFS(Datos!$S:$S,Datos!$F:$F,$A222,Datos!$C:$C,T$1,Datos!$A:$A,$Q$1)</f>
        <v>0</v>
      </c>
      <c r="U222" s="353">
        <f>SUMIFS(Datos!$S:$S,Datos!$F:$F,$A222,Datos!$C:$C,U$1,Datos!$A:$A,$Q$1)</f>
        <v>0</v>
      </c>
      <c r="V222" s="352"/>
      <c r="W222" s="353">
        <f>SUMIFS(Datos!M:M,Datos!A:A,Q$1,Datos!F:F,A222)</f>
        <v>0</v>
      </c>
      <c r="X222" s="444">
        <f>SUMIFS(Datos!R:R,Datos!A:A,Q$1,Datos!F:F,A222)</f>
        <v>0</v>
      </c>
      <c r="Y222" s="442"/>
      <c r="Z222" s="353">
        <f>SUMIFS(Datos!$M:$M,Datos!$F:$F,$A222,Datos!$A:$A,$Q$1,Datos!$C:$C,R$1)</f>
        <v>0</v>
      </c>
      <c r="AA222" s="353">
        <f>SUMIFS(Datos!$M:$M,Datos!$F:$F,$A222,Datos!$A:$A,$Q$1,Datos!$C:$C,S$1)</f>
        <v>0</v>
      </c>
      <c r="AB222" s="353">
        <f>SUMIFS(Datos!$M:$M,Datos!$F:$F,$A222,Datos!$A:$A,$Q$1,Datos!$C:$C,T$1)</f>
        <v>0</v>
      </c>
      <c r="AC222" s="353">
        <f>SUMIFS(Datos!$M:$M,Datos!$F:$F,$A222,Datos!$A:$A,$Q$1,Datos!$C:$C,U$1)</f>
        <v>0</v>
      </c>
      <c r="AD222" s="353"/>
      <c r="AE222" s="444">
        <f>SUMIFS(Datos!$R:$R,Datos!$F:$F,$A222,Datos!$A:$A,$Q$1,Datos!$C:$C,R$1)</f>
        <v>0</v>
      </c>
      <c r="AF222" s="444">
        <f>SUMIFS(Datos!$R:$R,Datos!$F:$F,$A222,Datos!$A:$A,$Q$1,Datos!$C:$C,S$1)</f>
        <v>0</v>
      </c>
      <c r="AG222" s="444">
        <f>SUMIFS(Datos!$R:$R,Datos!$F:$F,$A222,Datos!$A:$A,$Q$1,Datos!$C:$C,T$1)</f>
        <v>0</v>
      </c>
      <c r="AH222" s="444">
        <f>SUMIFS(Datos!$R:$R,Datos!$F:$F,$A222,Datos!$A:$A,$Q$1,Datos!$C:$C,U$1)</f>
        <v>0</v>
      </c>
      <c r="AI222" s="351"/>
      <c r="AJ222" s="102">
        <f>SUMIFS(Datos!$S:$S,Datos!$F:$F,$A222,Datos!$V:$V,AJ$1,Datos!$A:$A,$AN$1)</f>
        <v>0</v>
      </c>
      <c r="AK222" s="102">
        <f>SUMIFS(Datos!$S:$S,Datos!$F:$F,$A222,Datos!$V:$V,AK$1,Datos!$A:$A,$AN$1)</f>
        <v>0</v>
      </c>
      <c r="AL222" s="102">
        <f>SUMIFS(Datos!$S:$S,Datos!$F:$F,$A222,Datos!$V:$V,AL$1,Datos!$A:$A,$AN$1)</f>
        <v>0</v>
      </c>
      <c r="AM222" s="102">
        <f>SUMIFS(Datos!$S:$S,Datos!$F:$F,$A222,Datos!$V:$V,AM$1,Datos!$A:$A,$AN$1)</f>
        <v>0</v>
      </c>
      <c r="AN222" s="102">
        <f>SUMIFS(Datos!$S:$S,Datos!$A:$A,AN$1,Datos!$F:$F,$A222)</f>
        <v>0</v>
      </c>
      <c r="AO222" s="102">
        <f>SUMIFS(Datos!$S:$S,Datos!$F:$F,$A222,Datos!$C:$C,AO$1,Datos!$A:$A,$AN$1)</f>
        <v>0</v>
      </c>
      <c r="AP222" s="102">
        <f>SUMIFS(Datos!$S:$S,Datos!$F:$F,$A222,Datos!$C:$C,AP$1,Datos!$A:$A,$AN$1)</f>
        <v>0</v>
      </c>
      <c r="AQ222" s="102">
        <f>SUMIFS(Datos!$S:$S,Datos!$F:$F,$A222,Datos!$C:$C,AQ$1,Datos!$A:$A,$AN$1)</f>
        <v>0</v>
      </c>
      <c r="AR222" s="102">
        <f>SUMIFS(Datos!$S:$S,Datos!$F:$F,$A222,Datos!$C:$C,AR$1,Datos!$A:$A,$AN$1)</f>
        <v>0</v>
      </c>
      <c r="AT222" s="102">
        <f>SUMIFS(Datos!$M:$M,Datos!$A:$A,AN$1,Datos!$F:$F,$A222)</f>
        <v>0</v>
      </c>
      <c r="AU222" s="102">
        <f>SUMIFS(Datos!$R:$R,Datos!$A:$A,AN$1,Datos!$F:$F,$A222)</f>
        <v>0</v>
      </c>
      <c r="AW222" s="102">
        <f>SUMIFS(Datos!$M:$M,Datos!$F:$F,$A222,Datos!$A:$A,$AN$1,Datos!$C:$C,AO$1)</f>
        <v>0</v>
      </c>
      <c r="AX222" s="102">
        <f>SUMIFS(Datos!$M:$M,Datos!$F:$F,$A222,Datos!$A:$A,$AN$1,Datos!$C:$C,AP$1)</f>
        <v>0</v>
      </c>
      <c r="AY222" s="102">
        <f>SUMIFS(Datos!$M:$M,Datos!$F:$F,$A222,Datos!$A:$A,$AN$1,Datos!$C:$C,AQ$1)</f>
        <v>0</v>
      </c>
      <c r="AZ222" s="102">
        <f>SUMIFS(Datos!$M:$M,Datos!$F:$F,$A222,Datos!$A:$A,$AN$1,Datos!$C:$C,AR$1)</f>
        <v>0</v>
      </c>
      <c r="BA222" s="102"/>
      <c r="BB222" s="438">
        <f>SUMIFS(Datos!$R:$R,Datos!$F:$F,$A222,Datos!$A:$A,$AN$1,Datos!$C:$C,AO$1)</f>
        <v>0</v>
      </c>
      <c r="BC222" s="438">
        <f>SUMIFS(Datos!$R:$R,Datos!$F:$F,$A222,Datos!$A:$A,$AN$1,Datos!$C:$C,AP$1)</f>
        <v>0</v>
      </c>
      <c r="BD222" s="438">
        <f>SUMIFS(Datos!$R:$R,Datos!$F:$F,$A222,Datos!$A:$A,$AN$1,Datos!$C:$C,AQ$1)</f>
        <v>0</v>
      </c>
      <c r="BE222" s="438">
        <f>SUMIFS(Datos!$R:$R,Datos!$F:$F,$A222,Datos!$A:$A,$AN$1,Datos!$C:$C,AR$1)</f>
        <v>0</v>
      </c>
    </row>
    <row r="223" spans="1:57" x14ac:dyDescent="0.25">
      <c r="A223" s="36"/>
      <c r="B223" s="36"/>
      <c r="C223" s="36"/>
      <c r="D223" s="284"/>
      <c r="E223" s="36"/>
      <c r="F223" s="36"/>
      <c r="G223" s="408"/>
      <c r="H223" s="36"/>
      <c r="I223" s="36"/>
      <c r="J223" s="36"/>
      <c r="K223" s="36"/>
      <c r="M223" s="353">
        <f>SUMIFS(Datos!$S:$S,Datos!$F:$F,$A223,Datos!$V:$V,M$1,Datos!$A:$A,$Q$1)</f>
        <v>0</v>
      </c>
      <c r="N223" s="353">
        <f>SUMIFS(Datos!$S:$S,Datos!$F:$F,$A223,Datos!$V:$V,N$1,Datos!$A:$A,$Q$1)</f>
        <v>0</v>
      </c>
      <c r="O223" s="353">
        <f>SUMIFS(Datos!$S:$S,Datos!$F:$F,$A223,Datos!$V:$V,O$1,Datos!$A:$A,$Q$1)</f>
        <v>0</v>
      </c>
      <c r="P223" s="353">
        <f>SUMIFS(Datos!$S:$S,Datos!$F:$F,$A223,Datos!$V:$V,P$1,Datos!$A:$A,$Q$1)</f>
        <v>0</v>
      </c>
      <c r="Q223" s="353">
        <f>SUMIFS(Datos!$S:$S,Datos!$A:$A,Q$1,Datos!$F:$F,$A223)</f>
        <v>0</v>
      </c>
      <c r="R223" s="353">
        <f>SUMIFS(Datos!$S:$S,Datos!$F:$F,$A223,Datos!$C:$C,R$1,Datos!$A:$A,$Q$1)</f>
        <v>0</v>
      </c>
      <c r="S223" s="353">
        <f>SUMIFS(Datos!$S:$S,Datos!$F:$F,$A223,Datos!$C:$C,S$1,Datos!$A:$A,$Q$1)</f>
        <v>0</v>
      </c>
      <c r="T223" s="353">
        <f>SUMIFS(Datos!$S:$S,Datos!$F:$F,$A223,Datos!$C:$C,T$1,Datos!$A:$A,$Q$1)</f>
        <v>0</v>
      </c>
      <c r="U223" s="353">
        <f>SUMIFS(Datos!$S:$S,Datos!$F:$F,$A223,Datos!$C:$C,U$1,Datos!$A:$A,$Q$1)</f>
        <v>0</v>
      </c>
      <c r="V223" s="352"/>
      <c r="W223" s="353">
        <f>SUMIFS(Datos!M:M,Datos!A:A,Q$1,Datos!F:F,A223)</f>
        <v>0</v>
      </c>
      <c r="X223" s="444">
        <f>SUMIFS(Datos!R:R,Datos!A:A,Q$1,Datos!F:F,A223)</f>
        <v>0</v>
      </c>
      <c r="Y223" s="442"/>
      <c r="Z223" s="353">
        <f>SUMIFS(Datos!$M:$M,Datos!$F:$F,$A223,Datos!$A:$A,$Q$1,Datos!$C:$C,R$1)</f>
        <v>0</v>
      </c>
      <c r="AA223" s="353">
        <f>SUMIFS(Datos!$M:$M,Datos!$F:$F,$A223,Datos!$A:$A,$Q$1,Datos!$C:$C,S$1)</f>
        <v>0</v>
      </c>
      <c r="AB223" s="353">
        <f>SUMIFS(Datos!$M:$M,Datos!$F:$F,$A223,Datos!$A:$A,$Q$1,Datos!$C:$C,T$1)</f>
        <v>0</v>
      </c>
      <c r="AC223" s="353">
        <f>SUMIFS(Datos!$M:$M,Datos!$F:$F,$A223,Datos!$A:$A,$Q$1,Datos!$C:$C,U$1)</f>
        <v>0</v>
      </c>
      <c r="AD223" s="353"/>
      <c r="AE223" s="444">
        <f>SUMIFS(Datos!$R:$R,Datos!$F:$F,$A223,Datos!$A:$A,$Q$1,Datos!$C:$C,R$1)</f>
        <v>0</v>
      </c>
      <c r="AF223" s="444">
        <f>SUMIFS(Datos!$R:$R,Datos!$F:$F,$A223,Datos!$A:$A,$Q$1,Datos!$C:$C,S$1)</f>
        <v>0</v>
      </c>
      <c r="AG223" s="444">
        <f>SUMIFS(Datos!$R:$R,Datos!$F:$F,$A223,Datos!$A:$A,$Q$1,Datos!$C:$C,T$1)</f>
        <v>0</v>
      </c>
      <c r="AH223" s="444">
        <f>SUMIFS(Datos!$R:$R,Datos!$F:$F,$A223,Datos!$A:$A,$Q$1,Datos!$C:$C,U$1)</f>
        <v>0</v>
      </c>
      <c r="AI223" s="351"/>
      <c r="AJ223" s="102">
        <f>SUMIFS(Datos!$S:$S,Datos!$F:$F,$A223,Datos!$V:$V,AJ$1,Datos!$A:$A,$AN$1)</f>
        <v>0</v>
      </c>
      <c r="AK223" s="102">
        <f>SUMIFS(Datos!$S:$S,Datos!$F:$F,$A223,Datos!$V:$V,AK$1,Datos!$A:$A,$AN$1)</f>
        <v>0</v>
      </c>
      <c r="AL223" s="102">
        <f>SUMIFS(Datos!$S:$S,Datos!$F:$F,$A223,Datos!$V:$V,AL$1,Datos!$A:$A,$AN$1)</f>
        <v>0</v>
      </c>
      <c r="AM223" s="102">
        <f>SUMIFS(Datos!$S:$S,Datos!$F:$F,$A223,Datos!$V:$V,AM$1,Datos!$A:$A,$AN$1)</f>
        <v>0</v>
      </c>
      <c r="AN223" s="102">
        <f>SUMIFS(Datos!$S:$S,Datos!$A:$A,AN$1,Datos!$F:$F,$A223)</f>
        <v>0</v>
      </c>
      <c r="AO223" s="102">
        <f>SUMIFS(Datos!$S:$S,Datos!$F:$F,$A223,Datos!$C:$C,AO$1,Datos!$A:$A,$AN$1)</f>
        <v>0</v>
      </c>
      <c r="AP223" s="102">
        <f>SUMIFS(Datos!$S:$S,Datos!$F:$F,$A223,Datos!$C:$C,AP$1,Datos!$A:$A,$AN$1)</f>
        <v>0</v>
      </c>
      <c r="AQ223" s="102">
        <f>SUMIFS(Datos!$S:$S,Datos!$F:$F,$A223,Datos!$C:$C,AQ$1,Datos!$A:$A,$AN$1)</f>
        <v>0</v>
      </c>
      <c r="AR223" s="102">
        <f>SUMIFS(Datos!$S:$S,Datos!$F:$F,$A223,Datos!$C:$C,AR$1,Datos!$A:$A,$AN$1)</f>
        <v>0</v>
      </c>
      <c r="AT223" s="102">
        <f>SUMIFS(Datos!$M:$M,Datos!$A:$A,AN$1,Datos!$F:$F,$A223)</f>
        <v>0</v>
      </c>
      <c r="AU223" s="102">
        <f>SUMIFS(Datos!$R:$R,Datos!$A:$A,AN$1,Datos!$F:$F,$A223)</f>
        <v>0</v>
      </c>
      <c r="AW223" s="102">
        <f>SUMIFS(Datos!$M:$M,Datos!$F:$F,$A223,Datos!$A:$A,$AN$1,Datos!$C:$C,AO$1)</f>
        <v>0</v>
      </c>
      <c r="AX223" s="102">
        <f>SUMIFS(Datos!$M:$M,Datos!$F:$F,$A223,Datos!$A:$A,$AN$1,Datos!$C:$C,AP$1)</f>
        <v>0</v>
      </c>
      <c r="AY223" s="102">
        <f>SUMIFS(Datos!$M:$M,Datos!$F:$F,$A223,Datos!$A:$A,$AN$1,Datos!$C:$C,AQ$1)</f>
        <v>0</v>
      </c>
      <c r="AZ223" s="102">
        <f>SUMIFS(Datos!$M:$M,Datos!$F:$F,$A223,Datos!$A:$A,$AN$1,Datos!$C:$C,AR$1)</f>
        <v>0</v>
      </c>
      <c r="BA223" s="102"/>
      <c r="BB223" s="438">
        <f>SUMIFS(Datos!$R:$R,Datos!$F:$F,$A223,Datos!$A:$A,$AN$1,Datos!$C:$C,AO$1)</f>
        <v>0</v>
      </c>
      <c r="BC223" s="438">
        <f>SUMIFS(Datos!$R:$R,Datos!$F:$F,$A223,Datos!$A:$A,$AN$1,Datos!$C:$C,AP$1)</f>
        <v>0</v>
      </c>
      <c r="BD223" s="438">
        <f>SUMIFS(Datos!$R:$R,Datos!$F:$F,$A223,Datos!$A:$A,$AN$1,Datos!$C:$C,AQ$1)</f>
        <v>0</v>
      </c>
      <c r="BE223" s="438">
        <f>SUMIFS(Datos!$R:$R,Datos!$F:$F,$A223,Datos!$A:$A,$AN$1,Datos!$C:$C,AR$1)</f>
        <v>0</v>
      </c>
    </row>
    <row r="224" spans="1:57" x14ac:dyDescent="0.25">
      <c r="A224" s="36"/>
      <c r="B224" s="36"/>
      <c r="C224" s="36"/>
      <c r="D224" s="284"/>
      <c r="E224" s="36"/>
      <c r="F224" s="36"/>
      <c r="G224" s="408"/>
      <c r="H224" s="36"/>
      <c r="I224" s="36"/>
      <c r="J224" s="36"/>
      <c r="K224" s="36"/>
      <c r="M224" s="353">
        <f>SUMIFS(Datos!$S:$S,Datos!$F:$F,$A224,Datos!$V:$V,M$1,Datos!$A:$A,$Q$1)</f>
        <v>0</v>
      </c>
      <c r="N224" s="353">
        <f>SUMIFS(Datos!$S:$S,Datos!$F:$F,$A224,Datos!$V:$V,N$1,Datos!$A:$A,$Q$1)</f>
        <v>0</v>
      </c>
      <c r="O224" s="353">
        <f>SUMIFS(Datos!$S:$S,Datos!$F:$F,$A224,Datos!$V:$V,O$1,Datos!$A:$A,$Q$1)</f>
        <v>0</v>
      </c>
      <c r="P224" s="353">
        <f>SUMIFS(Datos!$S:$S,Datos!$F:$F,$A224,Datos!$V:$V,P$1,Datos!$A:$A,$Q$1)</f>
        <v>0</v>
      </c>
      <c r="Q224" s="353">
        <f>SUMIFS(Datos!$S:$S,Datos!$A:$A,Q$1,Datos!$F:$F,$A224)</f>
        <v>0</v>
      </c>
      <c r="R224" s="353">
        <f>SUMIFS(Datos!$S:$S,Datos!$F:$F,$A224,Datos!$C:$C,R$1,Datos!$A:$A,$Q$1)</f>
        <v>0</v>
      </c>
      <c r="S224" s="353">
        <f>SUMIFS(Datos!$S:$S,Datos!$F:$F,$A224,Datos!$C:$C,S$1,Datos!$A:$A,$Q$1)</f>
        <v>0</v>
      </c>
      <c r="T224" s="353">
        <f>SUMIFS(Datos!$S:$S,Datos!$F:$F,$A224,Datos!$C:$C,T$1,Datos!$A:$A,$Q$1)</f>
        <v>0</v>
      </c>
      <c r="U224" s="353">
        <f>SUMIFS(Datos!$S:$S,Datos!$F:$F,$A224,Datos!$C:$C,U$1,Datos!$A:$A,$Q$1)</f>
        <v>0</v>
      </c>
      <c r="V224" s="352"/>
      <c r="W224" s="353">
        <f>SUMIFS(Datos!M:M,Datos!A:A,Q$1,Datos!F:F,A224)</f>
        <v>0</v>
      </c>
      <c r="X224" s="444">
        <f>SUMIFS(Datos!R:R,Datos!A:A,Q$1,Datos!F:F,A224)</f>
        <v>0</v>
      </c>
      <c r="Y224" s="442"/>
      <c r="Z224" s="353">
        <f>SUMIFS(Datos!$M:$M,Datos!$F:$F,$A224,Datos!$A:$A,$Q$1,Datos!$C:$C,R$1)</f>
        <v>0</v>
      </c>
      <c r="AA224" s="353">
        <f>SUMIFS(Datos!$M:$M,Datos!$F:$F,$A224,Datos!$A:$A,$Q$1,Datos!$C:$C,S$1)</f>
        <v>0</v>
      </c>
      <c r="AB224" s="353">
        <f>SUMIFS(Datos!$M:$M,Datos!$F:$F,$A224,Datos!$A:$A,$Q$1,Datos!$C:$C,T$1)</f>
        <v>0</v>
      </c>
      <c r="AC224" s="353">
        <f>SUMIFS(Datos!$M:$M,Datos!$F:$F,$A224,Datos!$A:$A,$Q$1,Datos!$C:$C,U$1)</f>
        <v>0</v>
      </c>
      <c r="AD224" s="353"/>
      <c r="AE224" s="444">
        <f>SUMIFS(Datos!$R:$R,Datos!$F:$F,$A224,Datos!$A:$A,$Q$1,Datos!$C:$C,R$1)</f>
        <v>0</v>
      </c>
      <c r="AF224" s="444">
        <f>SUMIFS(Datos!$R:$R,Datos!$F:$F,$A224,Datos!$A:$A,$Q$1,Datos!$C:$C,S$1)</f>
        <v>0</v>
      </c>
      <c r="AG224" s="444">
        <f>SUMIFS(Datos!$R:$R,Datos!$F:$F,$A224,Datos!$A:$A,$Q$1,Datos!$C:$C,T$1)</f>
        <v>0</v>
      </c>
      <c r="AH224" s="444">
        <f>SUMIFS(Datos!$R:$R,Datos!$F:$F,$A224,Datos!$A:$A,$Q$1,Datos!$C:$C,U$1)</f>
        <v>0</v>
      </c>
      <c r="AI224" s="351"/>
      <c r="AJ224" s="102">
        <f>SUMIFS(Datos!$S:$S,Datos!$F:$F,$A224,Datos!$V:$V,AJ$1,Datos!$A:$A,$AN$1)</f>
        <v>0</v>
      </c>
      <c r="AK224" s="102">
        <f>SUMIFS(Datos!$S:$S,Datos!$F:$F,$A224,Datos!$V:$V,AK$1,Datos!$A:$A,$AN$1)</f>
        <v>0</v>
      </c>
      <c r="AL224" s="102">
        <f>SUMIFS(Datos!$S:$S,Datos!$F:$F,$A224,Datos!$V:$V,AL$1,Datos!$A:$A,$AN$1)</f>
        <v>0</v>
      </c>
      <c r="AM224" s="102">
        <f>SUMIFS(Datos!$S:$S,Datos!$F:$F,$A224,Datos!$V:$V,AM$1,Datos!$A:$A,$AN$1)</f>
        <v>0</v>
      </c>
      <c r="AN224" s="102">
        <f>SUMIFS(Datos!$S:$S,Datos!$A:$A,AN$1,Datos!$F:$F,$A224)</f>
        <v>0</v>
      </c>
      <c r="AO224" s="102">
        <f>SUMIFS(Datos!$S:$S,Datos!$F:$F,$A224,Datos!$C:$C,AO$1,Datos!$A:$A,$AN$1)</f>
        <v>0</v>
      </c>
      <c r="AP224" s="102">
        <f>SUMIFS(Datos!$S:$S,Datos!$F:$F,$A224,Datos!$C:$C,AP$1,Datos!$A:$A,$AN$1)</f>
        <v>0</v>
      </c>
      <c r="AQ224" s="102">
        <f>SUMIFS(Datos!$S:$S,Datos!$F:$F,$A224,Datos!$C:$C,AQ$1,Datos!$A:$A,$AN$1)</f>
        <v>0</v>
      </c>
      <c r="AR224" s="102">
        <f>SUMIFS(Datos!$S:$S,Datos!$F:$F,$A224,Datos!$C:$C,AR$1,Datos!$A:$A,$AN$1)</f>
        <v>0</v>
      </c>
      <c r="AT224" s="102">
        <f>SUMIFS(Datos!$M:$M,Datos!$A:$A,AN$1,Datos!$F:$F,$A224)</f>
        <v>0</v>
      </c>
      <c r="AU224" s="102">
        <f>SUMIFS(Datos!$R:$R,Datos!$A:$A,AN$1,Datos!$F:$F,$A224)</f>
        <v>0</v>
      </c>
      <c r="AW224" s="102">
        <f>SUMIFS(Datos!$M:$M,Datos!$F:$F,$A224,Datos!$A:$A,$AN$1,Datos!$C:$C,AO$1)</f>
        <v>0</v>
      </c>
      <c r="AX224" s="102">
        <f>SUMIFS(Datos!$M:$M,Datos!$F:$F,$A224,Datos!$A:$A,$AN$1,Datos!$C:$C,AP$1)</f>
        <v>0</v>
      </c>
      <c r="AY224" s="102">
        <f>SUMIFS(Datos!$M:$M,Datos!$F:$F,$A224,Datos!$A:$A,$AN$1,Datos!$C:$C,AQ$1)</f>
        <v>0</v>
      </c>
      <c r="AZ224" s="102">
        <f>SUMIFS(Datos!$M:$M,Datos!$F:$F,$A224,Datos!$A:$A,$AN$1,Datos!$C:$C,AR$1)</f>
        <v>0</v>
      </c>
      <c r="BA224" s="102"/>
      <c r="BB224" s="438">
        <f>SUMIFS(Datos!$R:$R,Datos!$F:$F,$A224,Datos!$A:$A,$AN$1,Datos!$C:$C,AO$1)</f>
        <v>0</v>
      </c>
      <c r="BC224" s="438">
        <f>SUMIFS(Datos!$R:$R,Datos!$F:$F,$A224,Datos!$A:$A,$AN$1,Datos!$C:$C,AP$1)</f>
        <v>0</v>
      </c>
      <c r="BD224" s="438">
        <f>SUMIFS(Datos!$R:$R,Datos!$F:$F,$A224,Datos!$A:$A,$AN$1,Datos!$C:$C,AQ$1)</f>
        <v>0</v>
      </c>
      <c r="BE224" s="438">
        <f>SUMIFS(Datos!$R:$R,Datos!$F:$F,$A224,Datos!$A:$A,$AN$1,Datos!$C:$C,AR$1)</f>
        <v>0</v>
      </c>
    </row>
    <row r="225" spans="1:57" x14ac:dyDescent="0.25">
      <c r="A225" s="36"/>
      <c r="B225" s="36"/>
      <c r="C225" s="36"/>
      <c r="D225" s="284"/>
      <c r="E225" s="36"/>
      <c r="F225" s="36"/>
      <c r="G225" s="408"/>
      <c r="H225" s="36"/>
      <c r="I225" s="36"/>
      <c r="J225" s="36"/>
      <c r="K225" s="36"/>
      <c r="M225" s="353">
        <f>SUMIFS(Datos!$S:$S,Datos!$F:$F,$A225,Datos!$V:$V,M$1,Datos!$A:$A,$Q$1)</f>
        <v>0</v>
      </c>
      <c r="N225" s="353">
        <f>SUMIFS(Datos!$S:$S,Datos!$F:$F,$A225,Datos!$V:$V,N$1,Datos!$A:$A,$Q$1)</f>
        <v>0</v>
      </c>
      <c r="O225" s="353">
        <f>SUMIFS(Datos!$S:$S,Datos!$F:$F,$A225,Datos!$V:$V,O$1,Datos!$A:$A,$Q$1)</f>
        <v>0</v>
      </c>
      <c r="P225" s="353">
        <f>SUMIFS(Datos!$S:$S,Datos!$F:$F,$A225,Datos!$V:$V,P$1,Datos!$A:$A,$Q$1)</f>
        <v>0</v>
      </c>
      <c r="Q225" s="353">
        <f>SUMIFS(Datos!$S:$S,Datos!$A:$A,Q$1,Datos!$F:$F,$A225)</f>
        <v>0</v>
      </c>
      <c r="R225" s="353">
        <f>SUMIFS(Datos!$S:$S,Datos!$F:$F,$A225,Datos!$C:$C,R$1,Datos!$A:$A,$Q$1)</f>
        <v>0</v>
      </c>
      <c r="S225" s="353">
        <f>SUMIFS(Datos!$S:$S,Datos!$F:$F,$A225,Datos!$C:$C,S$1,Datos!$A:$A,$Q$1)</f>
        <v>0</v>
      </c>
      <c r="T225" s="353">
        <f>SUMIFS(Datos!$S:$S,Datos!$F:$F,$A225,Datos!$C:$C,T$1,Datos!$A:$A,$Q$1)</f>
        <v>0</v>
      </c>
      <c r="U225" s="353">
        <f>SUMIFS(Datos!$S:$S,Datos!$F:$F,$A225,Datos!$C:$C,U$1,Datos!$A:$A,$Q$1)</f>
        <v>0</v>
      </c>
      <c r="V225" s="352"/>
      <c r="W225" s="353">
        <f>SUMIFS(Datos!M:M,Datos!A:A,Q$1,Datos!F:F,A225)</f>
        <v>0</v>
      </c>
      <c r="X225" s="444">
        <f>SUMIFS(Datos!R:R,Datos!A:A,Q$1,Datos!F:F,A225)</f>
        <v>0</v>
      </c>
      <c r="Y225" s="442"/>
      <c r="Z225" s="353">
        <f>SUMIFS(Datos!$M:$M,Datos!$F:$F,$A225,Datos!$A:$A,$Q$1,Datos!$C:$C,R$1)</f>
        <v>0</v>
      </c>
      <c r="AA225" s="353">
        <f>SUMIFS(Datos!$M:$M,Datos!$F:$F,$A225,Datos!$A:$A,$Q$1,Datos!$C:$C,S$1)</f>
        <v>0</v>
      </c>
      <c r="AB225" s="353">
        <f>SUMIFS(Datos!$M:$M,Datos!$F:$F,$A225,Datos!$A:$A,$Q$1,Datos!$C:$C,T$1)</f>
        <v>0</v>
      </c>
      <c r="AC225" s="353">
        <f>SUMIFS(Datos!$M:$M,Datos!$F:$F,$A225,Datos!$A:$A,$Q$1,Datos!$C:$C,U$1)</f>
        <v>0</v>
      </c>
      <c r="AD225" s="353"/>
      <c r="AE225" s="444">
        <f>SUMIFS(Datos!$R:$R,Datos!$F:$F,$A225,Datos!$A:$A,$Q$1,Datos!$C:$C,R$1)</f>
        <v>0</v>
      </c>
      <c r="AF225" s="444">
        <f>SUMIFS(Datos!$R:$R,Datos!$F:$F,$A225,Datos!$A:$A,$Q$1,Datos!$C:$C,S$1)</f>
        <v>0</v>
      </c>
      <c r="AG225" s="444">
        <f>SUMIFS(Datos!$R:$R,Datos!$F:$F,$A225,Datos!$A:$A,$Q$1,Datos!$C:$C,T$1)</f>
        <v>0</v>
      </c>
      <c r="AH225" s="444">
        <f>SUMIFS(Datos!$R:$R,Datos!$F:$F,$A225,Datos!$A:$A,$Q$1,Datos!$C:$C,U$1)</f>
        <v>0</v>
      </c>
      <c r="AI225" s="351"/>
      <c r="AJ225" s="102">
        <f>SUMIFS(Datos!$S:$S,Datos!$F:$F,$A225,Datos!$V:$V,AJ$1,Datos!$A:$A,$AN$1)</f>
        <v>0</v>
      </c>
      <c r="AK225" s="102">
        <f>SUMIFS(Datos!$S:$S,Datos!$F:$F,$A225,Datos!$V:$V,AK$1,Datos!$A:$A,$AN$1)</f>
        <v>0</v>
      </c>
      <c r="AL225" s="102">
        <f>SUMIFS(Datos!$S:$S,Datos!$F:$F,$A225,Datos!$V:$V,AL$1,Datos!$A:$A,$AN$1)</f>
        <v>0</v>
      </c>
      <c r="AM225" s="102">
        <f>SUMIFS(Datos!$S:$S,Datos!$F:$F,$A225,Datos!$V:$V,AM$1,Datos!$A:$A,$AN$1)</f>
        <v>0</v>
      </c>
      <c r="AN225" s="102">
        <f>SUMIFS(Datos!$S:$S,Datos!$A:$A,AN$1,Datos!$F:$F,$A225)</f>
        <v>0</v>
      </c>
      <c r="AO225" s="102">
        <f>SUMIFS(Datos!$S:$S,Datos!$F:$F,$A225,Datos!$C:$C,AO$1,Datos!$A:$A,$AN$1)</f>
        <v>0</v>
      </c>
      <c r="AP225" s="102">
        <f>SUMIFS(Datos!$S:$S,Datos!$F:$F,$A225,Datos!$C:$C,AP$1,Datos!$A:$A,$AN$1)</f>
        <v>0</v>
      </c>
      <c r="AQ225" s="102">
        <f>SUMIFS(Datos!$S:$S,Datos!$F:$F,$A225,Datos!$C:$C,AQ$1,Datos!$A:$A,$AN$1)</f>
        <v>0</v>
      </c>
      <c r="AR225" s="102">
        <f>SUMIFS(Datos!$S:$S,Datos!$F:$F,$A225,Datos!$C:$C,AR$1,Datos!$A:$A,$AN$1)</f>
        <v>0</v>
      </c>
      <c r="AT225" s="102">
        <f>SUMIFS(Datos!$M:$M,Datos!$A:$A,AN$1,Datos!$F:$F,$A225)</f>
        <v>0</v>
      </c>
      <c r="AU225" s="102">
        <f>SUMIFS(Datos!$R:$R,Datos!$A:$A,AN$1,Datos!$F:$F,$A225)</f>
        <v>0</v>
      </c>
      <c r="AW225" s="102">
        <f>SUMIFS(Datos!$M:$M,Datos!$F:$F,$A225,Datos!$A:$A,$AN$1,Datos!$C:$C,AO$1)</f>
        <v>0</v>
      </c>
      <c r="AX225" s="102">
        <f>SUMIFS(Datos!$M:$M,Datos!$F:$F,$A225,Datos!$A:$A,$AN$1,Datos!$C:$C,AP$1)</f>
        <v>0</v>
      </c>
      <c r="AY225" s="102">
        <f>SUMIFS(Datos!$M:$M,Datos!$F:$F,$A225,Datos!$A:$A,$AN$1,Datos!$C:$C,AQ$1)</f>
        <v>0</v>
      </c>
      <c r="AZ225" s="102">
        <f>SUMIFS(Datos!$M:$M,Datos!$F:$F,$A225,Datos!$A:$A,$AN$1,Datos!$C:$C,AR$1)</f>
        <v>0</v>
      </c>
      <c r="BA225" s="102"/>
      <c r="BB225" s="438">
        <f>SUMIFS(Datos!$R:$R,Datos!$F:$F,$A225,Datos!$A:$A,$AN$1,Datos!$C:$C,AO$1)</f>
        <v>0</v>
      </c>
      <c r="BC225" s="438">
        <f>SUMIFS(Datos!$R:$R,Datos!$F:$F,$A225,Datos!$A:$A,$AN$1,Datos!$C:$C,AP$1)</f>
        <v>0</v>
      </c>
      <c r="BD225" s="438">
        <f>SUMIFS(Datos!$R:$R,Datos!$F:$F,$A225,Datos!$A:$A,$AN$1,Datos!$C:$C,AQ$1)</f>
        <v>0</v>
      </c>
      <c r="BE225" s="438">
        <f>SUMIFS(Datos!$R:$R,Datos!$F:$F,$A225,Datos!$A:$A,$AN$1,Datos!$C:$C,AR$1)</f>
        <v>0</v>
      </c>
    </row>
    <row r="226" spans="1:57" x14ac:dyDescent="0.25">
      <c r="A226" s="36"/>
      <c r="B226" s="36"/>
      <c r="C226" s="36"/>
      <c r="D226" s="284"/>
      <c r="E226" s="36"/>
      <c r="F226" s="36"/>
      <c r="G226" s="408"/>
      <c r="H226" s="36"/>
      <c r="I226" s="36"/>
      <c r="J226" s="36"/>
      <c r="K226" s="36"/>
      <c r="M226" s="353">
        <f>SUMIFS(Datos!$S:$S,Datos!$F:$F,$A226,Datos!$V:$V,M$1,Datos!$A:$A,$Q$1)</f>
        <v>0</v>
      </c>
      <c r="N226" s="353">
        <f>SUMIFS(Datos!$S:$S,Datos!$F:$F,$A226,Datos!$V:$V,N$1,Datos!$A:$A,$Q$1)</f>
        <v>0</v>
      </c>
      <c r="O226" s="353">
        <f>SUMIFS(Datos!$S:$S,Datos!$F:$F,$A226,Datos!$V:$V,O$1,Datos!$A:$A,$Q$1)</f>
        <v>0</v>
      </c>
      <c r="P226" s="353">
        <f>SUMIFS(Datos!$S:$S,Datos!$F:$F,$A226,Datos!$V:$V,P$1,Datos!$A:$A,$Q$1)</f>
        <v>0</v>
      </c>
      <c r="Q226" s="353">
        <f>SUMIFS(Datos!$S:$S,Datos!$A:$A,Q$1,Datos!$F:$F,$A226)</f>
        <v>0</v>
      </c>
      <c r="R226" s="353">
        <f>SUMIFS(Datos!$S:$S,Datos!$F:$F,$A226,Datos!$C:$C,R$1,Datos!$A:$A,$Q$1)</f>
        <v>0</v>
      </c>
      <c r="S226" s="353">
        <f>SUMIFS(Datos!$S:$S,Datos!$F:$F,$A226,Datos!$C:$C,S$1,Datos!$A:$A,$Q$1)</f>
        <v>0</v>
      </c>
      <c r="T226" s="353">
        <f>SUMIFS(Datos!$S:$S,Datos!$F:$F,$A226,Datos!$C:$C,T$1,Datos!$A:$A,$Q$1)</f>
        <v>0</v>
      </c>
      <c r="U226" s="353">
        <f>SUMIFS(Datos!$S:$S,Datos!$F:$F,$A226,Datos!$C:$C,U$1,Datos!$A:$A,$Q$1)</f>
        <v>0</v>
      </c>
      <c r="V226" s="352"/>
      <c r="W226" s="353">
        <f>SUMIFS(Datos!M:M,Datos!A:A,Q$1,Datos!F:F,A226)</f>
        <v>0</v>
      </c>
      <c r="X226" s="444">
        <f>SUMIFS(Datos!R:R,Datos!A:A,Q$1,Datos!F:F,A226)</f>
        <v>0</v>
      </c>
      <c r="Y226" s="442"/>
      <c r="Z226" s="353">
        <f>SUMIFS(Datos!$M:$M,Datos!$F:$F,$A226,Datos!$A:$A,$Q$1,Datos!$C:$C,R$1)</f>
        <v>0</v>
      </c>
      <c r="AA226" s="353">
        <f>SUMIFS(Datos!$M:$M,Datos!$F:$F,$A226,Datos!$A:$A,$Q$1,Datos!$C:$C,S$1)</f>
        <v>0</v>
      </c>
      <c r="AB226" s="353">
        <f>SUMIFS(Datos!$M:$M,Datos!$F:$F,$A226,Datos!$A:$A,$Q$1,Datos!$C:$C,T$1)</f>
        <v>0</v>
      </c>
      <c r="AC226" s="353">
        <f>SUMIFS(Datos!$M:$M,Datos!$F:$F,$A226,Datos!$A:$A,$Q$1,Datos!$C:$C,U$1)</f>
        <v>0</v>
      </c>
      <c r="AD226" s="353"/>
      <c r="AE226" s="444">
        <f>SUMIFS(Datos!$R:$R,Datos!$F:$F,$A226,Datos!$A:$A,$Q$1,Datos!$C:$C,R$1)</f>
        <v>0</v>
      </c>
      <c r="AF226" s="444">
        <f>SUMIFS(Datos!$R:$R,Datos!$F:$F,$A226,Datos!$A:$A,$Q$1,Datos!$C:$C,S$1)</f>
        <v>0</v>
      </c>
      <c r="AG226" s="444">
        <f>SUMIFS(Datos!$R:$R,Datos!$F:$F,$A226,Datos!$A:$A,$Q$1,Datos!$C:$C,T$1)</f>
        <v>0</v>
      </c>
      <c r="AH226" s="444">
        <f>SUMIFS(Datos!$R:$R,Datos!$F:$F,$A226,Datos!$A:$A,$Q$1,Datos!$C:$C,U$1)</f>
        <v>0</v>
      </c>
      <c r="AI226" s="351"/>
      <c r="AJ226" s="102">
        <f>SUMIFS(Datos!$S:$S,Datos!$F:$F,$A226,Datos!$V:$V,AJ$1,Datos!$A:$A,$AN$1)</f>
        <v>0</v>
      </c>
      <c r="AK226" s="102">
        <f>SUMIFS(Datos!$S:$S,Datos!$F:$F,$A226,Datos!$V:$V,AK$1,Datos!$A:$A,$AN$1)</f>
        <v>0</v>
      </c>
      <c r="AL226" s="102">
        <f>SUMIFS(Datos!$S:$S,Datos!$F:$F,$A226,Datos!$V:$V,AL$1,Datos!$A:$A,$AN$1)</f>
        <v>0</v>
      </c>
      <c r="AM226" s="102">
        <f>SUMIFS(Datos!$S:$S,Datos!$F:$F,$A226,Datos!$V:$V,AM$1,Datos!$A:$A,$AN$1)</f>
        <v>0</v>
      </c>
      <c r="AN226" s="102">
        <f>SUMIFS(Datos!$S:$S,Datos!$A:$A,AN$1,Datos!$F:$F,$A226)</f>
        <v>0</v>
      </c>
      <c r="AO226" s="102">
        <f>SUMIFS(Datos!$S:$S,Datos!$F:$F,$A226,Datos!$C:$C,AO$1,Datos!$A:$A,$AN$1)</f>
        <v>0</v>
      </c>
      <c r="AP226" s="102">
        <f>SUMIFS(Datos!$S:$S,Datos!$F:$F,$A226,Datos!$C:$C,AP$1,Datos!$A:$A,$AN$1)</f>
        <v>0</v>
      </c>
      <c r="AQ226" s="102">
        <f>SUMIFS(Datos!$S:$S,Datos!$F:$F,$A226,Datos!$C:$C,AQ$1,Datos!$A:$A,$AN$1)</f>
        <v>0</v>
      </c>
      <c r="AR226" s="102">
        <f>SUMIFS(Datos!$S:$S,Datos!$F:$F,$A226,Datos!$C:$C,AR$1,Datos!$A:$A,$AN$1)</f>
        <v>0</v>
      </c>
      <c r="AT226" s="102">
        <f>SUMIFS(Datos!$M:$M,Datos!$A:$A,AN$1,Datos!$F:$F,$A226)</f>
        <v>0</v>
      </c>
      <c r="AU226" s="102">
        <f>SUMIFS(Datos!$R:$R,Datos!$A:$A,AN$1,Datos!$F:$F,$A226)</f>
        <v>0</v>
      </c>
      <c r="AW226" s="102">
        <f>SUMIFS(Datos!$M:$M,Datos!$F:$F,$A226,Datos!$A:$A,$AN$1,Datos!$C:$C,AO$1)</f>
        <v>0</v>
      </c>
      <c r="AX226" s="102">
        <f>SUMIFS(Datos!$M:$M,Datos!$F:$F,$A226,Datos!$A:$A,$AN$1,Datos!$C:$C,AP$1)</f>
        <v>0</v>
      </c>
      <c r="AY226" s="102">
        <f>SUMIFS(Datos!$M:$M,Datos!$F:$F,$A226,Datos!$A:$A,$AN$1,Datos!$C:$C,AQ$1)</f>
        <v>0</v>
      </c>
      <c r="AZ226" s="102">
        <f>SUMIFS(Datos!$M:$M,Datos!$F:$F,$A226,Datos!$A:$A,$AN$1,Datos!$C:$C,AR$1)</f>
        <v>0</v>
      </c>
      <c r="BA226" s="102"/>
      <c r="BB226" s="438">
        <f>SUMIFS(Datos!$R:$R,Datos!$F:$F,$A226,Datos!$A:$A,$AN$1,Datos!$C:$C,AO$1)</f>
        <v>0</v>
      </c>
      <c r="BC226" s="438">
        <f>SUMIFS(Datos!$R:$R,Datos!$F:$F,$A226,Datos!$A:$A,$AN$1,Datos!$C:$C,AP$1)</f>
        <v>0</v>
      </c>
      <c r="BD226" s="438">
        <f>SUMIFS(Datos!$R:$R,Datos!$F:$F,$A226,Datos!$A:$A,$AN$1,Datos!$C:$C,AQ$1)</f>
        <v>0</v>
      </c>
      <c r="BE226" s="438">
        <f>SUMIFS(Datos!$R:$R,Datos!$F:$F,$A226,Datos!$A:$A,$AN$1,Datos!$C:$C,AR$1)</f>
        <v>0</v>
      </c>
    </row>
    <row r="227" spans="1:57" x14ac:dyDescent="0.25">
      <c r="A227" s="36"/>
      <c r="B227" s="36"/>
      <c r="C227" s="36"/>
      <c r="D227" s="284"/>
      <c r="E227" s="36"/>
      <c r="F227" s="36"/>
      <c r="G227" s="408"/>
      <c r="H227" s="36"/>
      <c r="I227" s="36"/>
      <c r="J227" s="36"/>
      <c r="K227" s="36"/>
      <c r="M227" s="353">
        <f>SUMIFS(Datos!$S:$S,Datos!$F:$F,$A227,Datos!$V:$V,M$1,Datos!$A:$A,$Q$1)</f>
        <v>0</v>
      </c>
      <c r="N227" s="353">
        <f>SUMIFS(Datos!$S:$S,Datos!$F:$F,$A227,Datos!$V:$V,N$1,Datos!$A:$A,$Q$1)</f>
        <v>0</v>
      </c>
      <c r="O227" s="353">
        <f>SUMIFS(Datos!$S:$S,Datos!$F:$F,$A227,Datos!$V:$V,O$1,Datos!$A:$A,$Q$1)</f>
        <v>0</v>
      </c>
      <c r="P227" s="353">
        <f>SUMIFS(Datos!$S:$S,Datos!$F:$F,$A227,Datos!$V:$V,P$1,Datos!$A:$A,$Q$1)</f>
        <v>0</v>
      </c>
      <c r="Q227" s="353">
        <f>SUMIFS(Datos!$S:$S,Datos!$A:$A,Q$1,Datos!$F:$F,$A227)</f>
        <v>0</v>
      </c>
      <c r="R227" s="353">
        <f>SUMIFS(Datos!$S:$S,Datos!$F:$F,$A227,Datos!$C:$C,R$1,Datos!$A:$A,$Q$1)</f>
        <v>0</v>
      </c>
      <c r="S227" s="353">
        <f>SUMIFS(Datos!$S:$S,Datos!$F:$F,$A227,Datos!$C:$C,S$1,Datos!$A:$A,$Q$1)</f>
        <v>0</v>
      </c>
      <c r="T227" s="353">
        <f>SUMIFS(Datos!$S:$S,Datos!$F:$F,$A227,Datos!$C:$C,T$1,Datos!$A:$A,$Q$1)</f>
        <v>0</v>
      </c>
      <c r="U227" s="353">
        <f>SUMIFS(Datos!$S:$S,Datos!$F:$F,$A227,Datos!$C:$C,U$1,Datos!$A:$A,$Q$1)</f>
        <v>0</v>
      </c>
      <c r="V227" s="352"/>
      <c r="W227" s="353">
        <f>SUMIFS(Datos!M:M,Datos!A:A,Q$1,Datos!F:F,A227)</f>
        <v>0</v>
      </c>
      <c r="X227" s="444">
        <f>SUMIFS(Datos!R:R,Datos!A:A,Q$1,Datos!F:F,A227)</f>
        <v>0</v>
      </c>
      <c r="Y227" s="442"/>
      <c r="Z227" s="353">
        <f>SUMIFS(Datos!$M:$M,Datos!$F:$F,$A227,Datos!$A:$A,$Q$1,Datos!$C:$C,R$1)</f>
        <v>0</v>
      </c>
      <c r="AA227" s="353">
        <f>SUMIFS(Datos!$M:$M,Datos!$F:$F,$A227,Datos!$A:$A,$Q$1,Datos!$C:$C,S$1)</f>
        <v>0</v>
      </c>
      <c r="AB227" s="353">
        <f>SUMIFS(Datos!$M:$M,Datos!$F:$F,$A227,Datos!$A:$A,$Q$1,Datos!$C:$C,T$1)</f>
        <v>0</v>
      </c>
      <c r="AC227" s="353">
        <f>SUMIFS(Datos!$M:$M,Datos!$F:$F,$A227,Datos!$A:$A,$Q$1,Datos!$C:$C,U$1)</f>
        <v>0</v>
      </c>
      <c r="AD227" s="353"/>
      <c r="AE227" s="444">
        <f>SUMIFS(Datos!$R:$R,Datos!$F:$F,$A227,Datos!$A:$A,$Q$1,Datos!$C:$C,R$1)</f>
        <v>0</v>
      </c>
      <c r="AF227" s="444">
        <f>SUMIFS(Datos!$R:$R,Datos!$F:$F,$A227,Datos!$A:$A,$Q$1,Datos!$C:$C,S$1)</f>
        <v>0</v>
      </c>
      <c r="AG227" s="444">
        <f>SUMIFS(Datos!$R:$R,Datos!$F:$F,$A227,Datos!$A:$A,$Q$1,Datos!$C:$C,T$1)</f>
        <v>0</v>
      </c>
      <c r="AH227" s="444">
        <f>SUMIFS(Datos!$R:$R,Datos!$F:$F,$A227,Datos!$A:$A,$Q$1,Datos!$C:$C,U$1)</f>
        <v>0</v>
      </c>
      <c r="AI227" s="351"/>
      <c r="AJ227" s="102">
        <f>SUMIFS(Datos!$S:$S,Datos!$F:$F,$A227,Datos!$V:$V,AJ$1,Datos!$A:$A,$AN$1)</f>
        <v>0</v>
      </c>
      <c r="AK227" s="102">
        <f>SUMIFS(Datos!$S:$S,Datos!$F:$F,$A227,Datos!$V:$V,AK$1,Datos!$A:$A,$AN$1)</f>
        <v>0</v>
      </c>
      <c r="AL227" s="102">
        <f>SUMIFS(Datos!$S:$S,Datos!$F:$F,$A227,Datos!$V:$V,AL$1,Datos!$A:$A,$AN$1)</f>
        <v>0</v>
      </c>
      <c r="AM227" s="102">
        <f>SUMIFS(Datos!$S:$S,Datos!$F:$F,$A227,Datos!$V:$V,AM$1,Datos!$A:$A,$AN$1)</f>
        <v>0</v>
      </c>
      <c r="AN227" s="102">
        <f>SUMIFS(Datos!$S:$S,Datos!$A:$A,AN$1,Datos!$F:$F,$A227)</f>
        <v>0</v>
      </c>
      <c r="AO227" s="102">
        <f>SUMIFS(Datos!$S:$S,Datos!$F:$F,$A227,Datos!$C:$C,AO$1,Datos!$A:$A,$AN$1)</f>
        <v>0</v>
      </c>
      <c r="AP227" s="102">
        <f>SUMIFS(Datos!$S:$S,Datos!$F:$F,$A227,Datos!$C:$C,AP$1,Datos!$A:$A,$AN$1)</f>
        <v>0</v>
      </c>
      <c r="AQ227" s="102">
        <f>SUMIFS(Datos!$S:$S,Datos!$F:$F,$A227,Datos!$C:$C,AQ$1,Datos!$A:$A,$AN$1)</f>
        <v>0</v>
      </c>
      <c r="AR227" s="102">
        <f>SUMIFS(Datos!$S:$S,Datos!$F:$F,$A227,Datos!$C:$C,AR$1,Datos!$A:$A,$AN$1)</f>
        <v>0</v>
      </c>
      <c r="AT227" s="102">
        <f>SUMIFS(Datos!$M:$M,Datos!$A:$A,AN$1,Datos!$F:$F,$A227)</f>
        <v>0</v>
      </c>
      <c r="AU227" s="102">
        <f>SUMIFS(Datos!$R:$R,Datos!$A:$A,AN$1,Datos!$F:$F,$A227)</f>
        <v>0</v>
      </c>
      <c r="AW227" s="102">
        <f>SUMIFS(Datos!$M:$M,Datos!$F:$F,$A227,Datos!$A:$A,$AN$1,Datos!$C:$C,AO$1)</f>
        <v>0</v>
      </c>
      <c r="AX227" s="102">
        <f>SUMIFS(Datos!$M:$M,Datos!$F:$F,$A227,Datos!$A:$A,$AN$1,Datos!$C:$C,AP$1)</f>
        <v>0</v>
      </c>
      <c r="AY227" s="102">
        <f>SUMIFS(Datos!$M:$M,Datos!$F:$F,$A227,Datos!$A:$A,$AN$1,Datos!$C:$C,AQ$1)</f>
        <v>0</v>
      </c>
      <c r="AZ227" s="102">
        <f>SUMIFS(Datos!$M:$M,Datos!$F:$F,$A227,Datos!$A:$A,$AN$1,Datos!$C:$C,AR$1)</f>
        <v>0</v>
      </c>
      <c r="BA227" s="102"/>
      <c r="BB227" s="438">
        <f>SUMIFS(Datos!$R:$R,Datos!$F:$F,$A227,Datos!$A:$A,$AN$1,Datos!$C:$C,AO$1)</f>
        <v>0</v>
      </c>
      <c r="BC227" s="438">
        <f>SUMIFS(Datos!$R:$R,Datos!$F:$F,$A227,Datos!$A:$A,$AN$1,Datos!$C:$C,AP$1)</f>
        <v>0</v>
      </c>
      <c r="BD227" s="438">
        <f>SUMIFS(Datos!$R:$R,Datos!$F:$F,$A227,Datos!$A:$A,$AN$1,Datos!$C:$C,AQ$1)</f>
        <v>0</v>
      </c>
      <c r="BE227" s="438">
        <f>SUMIFS(Datos!$R:$R,Datos!$F:$F,$A227,Datos!$A:$A,$AN$1,Datos!$C:$C,AR$1)</f>
        <v>0</v>
      </c>
    </row>
    <row r="228" spans="1:57" x14ac:dyDescent="0.25">
      <c r="A228" s="36"/>
      <c r="B228" s="36"/>
      <c r="C228" s="36"/>
      <c r="D228" s="284"/>
      <c r="E228" s="36"/>
      <c r="F228" s="36"/>
      <c r="G228" s="408"/>
      <c r="H228" s="36"/>
      <c r="I228" s="36"/>
      <c r="J228" s="36"/>
      <c r="K228" s="36"/>
      <c r="M228" s="353">
        <f>SUMIFS(Datos!$S:$S,Datos!$F:$F,$A228,Datos!$V:$V,M$1,Datos!$A:$A,$Q$1)</f>
        <v>0</v>
      </c>
      <c r="N228" s="353">
        <f>SUMIFS(Datos!$S:$S,Datos!$F:$F,$A228,Datos!$V:$V,N$1,Datos!$A:$A,$Q$1)</f>
        <v>0</v>
      </c>
      <c r="O228" s="353">
        <f>SUMIFS(Datos!$S:$S,Datos!$F:$F,$A228,Datos!$V:$V,O$1,Datos!$A:$A,$Q$1)</f>
        <v>0</v>
      </c>
      <c r="P228" s="353">
        <f>SUMIFS(Datos!$S:$S,Datos!$F:$F,$A228,Datos!$V:$V,P$1,Datos!$A:$A,$Q$1)</f>
        <v>0</v>
      </c>
      <c r="Q228" s="353">
        <f>SUMIFS(Datos!$S:$S,Datos!$A:$A,Q$1,Datos!$F:$F,$A228)</f>
        <v>0</v>
      </c>
      <c r="R228" s="353">
        <f>SUMIFS(Datos!$S:$S,Datos!$F:$F,$A228,Datos!$C:$C,R$1,Datos!$A:$A,$Q$1)</f>
        <v>0</v>
      </c>
      <c r="S228" s="353">
        <f>SUMIFS(Datos!$S:$S,Datos!$F:$F,$A228,Datos!$C:$C,S$1,Datos!$A:$A,$Q$1)</f>
        <v>0</v>
      </c>
      <c r="T228" s="353">
        <f>SUMIFS(Datos!$S:$S,Datos!$F:$F,$A228,Datos!$C:$C,T$1,Datos!$A:$A,$Q$1)</f>
        <v>0</v>
      </c>
      <c r="U228" s="353">
        <f>SUMIFS(Datos!$S:$S,Datos!$F:$F,$A228,Datos!$C:$C,U$1,Datos!$A:$A,$Q$1)</f>
        <v>0</v>
      </c>
      <c r="V228" s="352"/>
      <c r="W228" s="353">
        <f>SUMIFS(Datos!M:M,Datos!A:A,Q$1,Datos!F:F,A228)</f>
        <v>0</v>
      </c>
      <c r="X228" s="444">
        <f>SUMIFS(Datos!R:R,Datos!A:A,Q$1,Datos!F:F,A228)</f>
        <v>0</v>
      </c>
      <c r="Y228" s="442"/>
      <c r="Z228" s="353">
        <f>SUMIFS(Datos!$M:$M,Datos!$F:$F,$A228,Datos!$A:$A,$Q$1,Datos!$C:$C,R$1)</f>
        <v>0</v>
      </c>
      <c r="AA228" s="353">
        <f>SUMIFS(Datos!$M:$M,Datos!$F:$F,$A228,Datos!$A:$A,$Q$1,Datos!$C:$C,S$1)</f>
        <v>0</v>
      </c>
      <c r="AB228" s="353">
        <f>SUMIFS(Datos!$M:$M,Datos!$F:$F,$A228,Datos!$A:$A,$Q$1,Datos!$C:$C,T$1)</f>
        <v>0</v>
      </c>
      <c r="AC228" s="353">
        <f>SUMIFS(Datos!$M:$M,Datos!$F:$F,$A228,Datos!$A:$A,$Q$1,Datos!$C:$C,U$1)</f>
        <v>0</v>
      </c>
      <c r="AD228" s="353"/>
      <c r="AE228" s="444">
        <f>SUMIFS(Datos!$R:$R,Datos!$F:$F,$A228,Datos!$A:$A,$Q$1,Datos!$C:$C,R$1)</f>
        <v>0</v>
      </c>
      <c r="AF228" s="444">
        <f>SUMIFS(Datos!$R:$R,Datos!$F:$F,$A228,Datos!$A:$A,$Q$1,Datos!$C:$C,S$1)</f>
        <v>0</v>
      </c>
      <c r="AG228" s="444">
        <f>SUMIFS(Datos!$R:$R,Datos!$F:$F,$A228,Datos!$A:$A,$Q$1,Datos!$C:$C,T$1)</f>
        <v>0</v>
      </c>
      <c r="AH228" s="444">
        <f>SUMIFS(Datos!$R:$R,Datos!$F:$F,$A228,Datos!$A:$A,$Q$1,Datos!$C:$C,U$1)</f>
        <v>0</v>
      </c>
      <c r="AI228" s="351"/>
      <c r="AJ228" s="102">
        <f>SUMIFS(Datos!$S:$S,Datos!$F:$F,$A228,Datos!$V:$V,AJ$1,Datos!$A:$A,$AN$1)</f>
        <v>0</v>
      </c>
      <c r="AK228" s="102">
        <f>SUMIFS(Datos!$S:$S,Datos!$F:$F,$A228,Datos!$V:$V,AK$1,Datos!$A:$A,$AN$1)</f>
        <v>0</v>
      </c>
      <c r="AL228" s="102">
        <f>SUMIFS(Datos!$S:$S,Datos!$F:$F,$A228,Datos!$V:$V,AL$1,Datos!$A:$A,$AN$1)</f>
        <v>0</v>
      </c>
      <c r="AM228" s="102">
        <f>SUMIFS(Datos!$S:$S,Datos!$F:$F,$A228,Datos!$V:$V,AM$1,Datos!$A:$A,$AN$1)</f>
        <v>0</v>
      </c>
      <c r="AN228" s="102">
        <f>SUMIFS(Datos!$S:$S,Datos!$A:$A,AN$1,Datos!$F:$F,$A228)</f>
        <v>0</v>
      </c>
      <c r="AO228" s="102">
        <f>SUMIFS(Datos!$S:$S,Datos!$F:$F,$A228,Datos!$C:$C,AO$1,Datos!$A:$A,$AN$1)</f>
        <v>0</v>
      </c>
      <c r="AP228" s="102">
        <f>SUMIFS(Datos!$S:$S,Datos!$F:$F,$A228,Datos!$C:$C,AP$1,Datos!$A:$A,$AN$1)</f>
        <v>0</v>
      </c>
      <c r="AQ228" s="102">
        <f>SUMIFS(Datos!$S:$S,Datos!$F:$F,$A228,Datos!$C:$C,AQ$1,Datos!$A:$A,$AN$1)</f>
        <v>0</v>
      </c>
      <c r="AR228" s="102">
        <f>SUMIFS(Datos!$S:$S,Datos!$F:$F,$A228,Datos!$C:$C,AR$1,Datos!$A:$A,$AN$1)</f>
        <v>0</v>
      </c>
      <c r="AT228" s="102">
        <f>SUMIFS(Datos!$M:$M,Datos!$A:$A,AN$1,Datos!$F:$F,$A228)</f>
        <v>0</v>
      </c>
      <c r="AU228" s="102">
        <f>SUMIFS(Datos!$R:$R,Datos!$A:$A,AN$1,Datos!$F:$F,$A228)</f>
        <v>0</v>
      </c>
      <c r="AW228" s="102">
        <f>SUMIFS(Datos!$M:$M,Datos!$F:$F,$A228,Datos!$A:$A,$AN$1,Datos!$C:$C,AO$1)</f>
        <v>0</v>
      </c>
      <c r="AX228" s="102">
        <f>SUMIFS(Datos!$M:$M,Datos!$F:$F,$A228,Datos!$A:$A,$AN$1,Datos!$C:$C,AP$1)</f>
        <v>0</v>
      </c>
      <c r="AY228" s="102">
        <f>SUMIFS(Datos!$M:$M,Datos!$F:$F,$A228,Datos!$A:$A,$AN$1,Datos!$C:$C,AQ$1)</f>
        <v>0</v>
      </c>
      <c r="AZ228" s="102">
        <f>SUMIFS(Datos!$M:$M,Datos!$F:$F,$A228,Datos!$A:$A,$AN$1,Datos!$C:$C,AR$1)</f>
        <v>0</v>
      </c>
      <c r="BA228" s="102"/>
      <c r="BB228" s="438">
        <f>SUMIFS(Datos!$R:$R,Datos!$F:$F,$A228,Datos!$A:$A,$AN$1,Datos!$C:$C,AO$1)</f>
        <v>0</v>
      </c>
      <c r="BC228" s="438">
        <f>SUMIFS(Datos!$R:$R,Datos!$F:$F,$A228,Datos!$A:$A,$AN$1,Datos!$C:$C,AP$1)</f>
        <v>0</v>
      </c>
      <c r="BD228" s="438">
        <f>SUMIFS(Datos!$R:$R,Datos!$F:$F,$A228,Datos!$A:$A,$AN$1,Datos!$C:$C,AQ$1)</f>
        <v>0</v>
      </c>
      <c r="BE228" s="438">
        <f>SUMIFS(Datos!$R:$R,Datos!$F:$F,$A228,Datos!$A:$A,$AN$1,Datos!$C:$C,AR$1)</f>
        <v>0</v>
      </c>
    </row>
    <row r="229" spans="1:57" x14ac:dyDescent="0.25">
      <c r="A229" s="36"/>
      <c r="B229" s="36"/>
      <c r="C229" s="36"/>
      <c r="D229" s="284"/>
      <c r="E229" s="36"/>
      <c r="F229" s="36"/>
      <c r="G229" s="408"/>
      <c r="H229" s="36"/>
      <c r="I229" s="36"/>
      <c r="J229" s="36"/>
      <c r="K229" s="36"/>
      <c r="M229" s="353">
        <f>SUMIFS(Datos!$S:$S,Datos!$F:$F,$A229,Datos!$V:$V,M$1,Datos!$A:$A,$Q$1)</f>
        <v>0</v>
      </c>
      <c r="N229" s="353">
        <f>SUMIFS(Datos!$S:$S,Datos!$F:$F,$A229,Datos!$V:$V,N$1,Datos!$A:$A,$Q$1)</f>
        <v>0</v>
      </c>
      <c r="O229" s="353">
        <f>SUMIFS(Datos!$S:$S,Datos!$F:$F,$A229,Datos!$V:$V,O$1,Datos!$A:$A,$Q$1)</f>
        <v>0</v>
      </c>
      <c r="P229" s="353">
        <f>SUMIFS(Datos!$S:$S,Datos!$F:$F,$A229,Datos!$V:$V,P$1,Datos!$A:$A,$Q$1)</f>
        <v>0</v>
      </c>
      <c r="Q229" s="353">
        <f>SUMIFS(Datos!$S:$S,Datos!$A:$A,Q$1,Datos!$F:$F,$A229)</f>
        <v>0</v>
      </c>
      <c r="R229" s="353">
        <f>SUMIFS(Datos!$S:$S,Datos!$F:$F,$A229,Datos!$C:$C,R$1,Datos!$A:$A,$Q$1)</f>
        <v>0</v>
      </c>
      <c r="S229" s="353">
        <f>SUMIFS(Datos!$S:$S,Datos!$F:$F,$A229,Datos!$C:$C,S$1,Datos!$A:$A,$Q$1)</f>
        <v>0</v>
      </c>
      <c r="T229" s="353">
        <f>SUMIFS(Datos!$S:$S,Datos!$F:$F,$A229,Datos!$C:$C,T$1,Datos!$A:$A,$Q$1)</f>
        <v>0</v>
      </c>
      <c r="U229" s="353">
        <f>SUMIFS(Datos!$S:$S,Datos!$F:$F,$A229,Datos!$C:$C,U$1,Datos!$A:$A,$Q$1)</f>
        <v>0</v>
      </c>
      <c r="V229" s="352"/>
      <c r="W229" s="353">
        <f>SUMIFS(Datos!M:M,Datos!A:A,Q$1,Datos!F:F,A229)</f>
        <v>0</v>
      </c>
      <c r="X229" s="444">
        <f>SUMIFS(Datos!R:R,Datos!A:A,Q$1,Datos!F:F,A229)</f>
        <v>0</v>
      </c>
      <c r="Y229" s="442"/>
      <c r="Z229" s="353">
        <f>SUMIFS(Datos!$M:$M,Datos!$F:$F,$A229,Datos!$A:$A,$Q$1,Datos!$C:$C,R$1)</f>
        <v>0</v>
      </c>
      <c r="AA229" s="353">
        <f>SUMIFS(Datos!$M:$M,Datos!$F:$F,$A229,Datos!$A:$A,$Q$1,Datos!$C:$C,S$1)</f>
        <v>0</v>
      </c>
      <c r="AB229" s="353">
        <f>SUMIFS(Datos!$M:$M,Datos!$F:$F,$A229,Datos!$A:$A,$Q$1,Datos!$C:$C,T$1)</f>
        <v>0</v>
      </c>
      <c r="AC229" s="353">
        <f>SUMIFS(Datos!$M:$M,Datos!$F:$F,$A229,Datos!$A:$A,$Q$1,Datos!$C:$C,U$1)</f>
        <v>0</v>
      </c>
      <c r="AD229" s="353"/>
      <c r="AE229" s="444">
        <f>SUMIFS(Datos!$R:$R,Datos!$F:$F,$A229,Datos!$A:$A,$Q$1,Datos!$C:$C,R$1)</f>
        <v>0</v>
      </c>
      <c r="AF229" s="444">
        <f>SUMIFS(Datos!$R:$R,Datos!$F:$F,$A229,Datos!$A:$A,$Q$1,Datos!$C:$C,S$1)</f>
        <v>0</v>
      </c>
      <c r="AG229" s="444">
        <f>SUMIFS(Datos!$R:$R,Datos!$F:$F,$A229,Datos!$A:$A,$Q$1,Datos!$C:$C,T$1)</f>
        <v>0</v>
      </c>
      <c r="AH229" s="444">
        <f>SUMIFS(Datos!$R:$R,Datos!$F:$F,$A229,Datos!$A:$A,$Q$1,Datos!$C:$C,U$1)</f>
        <v>0</v>
      </c>
      <c r="AI229" s="351"/>
      <c r="AJ229" s="102">
        <f>SUMIFS(Datos!$S:$S,Datos!$F:$F,$A229,Datos!$V:$V,AJ$1,Datos!$A:$A,$AN$1)</f>
        <v>0</v>
      </c>
      <c r="AK229" s="102">
        <f>SUMIFS(Datos!$S:$S,Datos!$F:$F,$A229,Datos!$V:$V,AK$1,Datos!$A:$A,$AN$1)</f>
        <v>0</v>
      </c>
      <c r="AL229" s="102">
        <f>SUMIFS(Datos!$S:$S,Datos!$F:$F,$A229,Datos!$V:$V,AL$1,Datos!$A:$A,$AN$1)</f>
        <v>0</v>
      </c>
      <c r="AM229" s="102">
        <f>SUMIFS(Datos!$S:$S,Datos!$F:$F,$A229,Datos!$V:$V,AM$1,Datos!$A:$A,$AN$1)</f>
        <v>0</v>
      </c>
      <c r="AN229" s="102">
        <f>SUMIFS(Datos!$S:$S,Datos!$A:$A,AN$1,Datos!$F:$F,$A229)</f>
        <v>0</v>
      </c>
      <c r="AO229" s="102">
        <f>SUMIFS(Datos!$S:$S,Datos!$F:$F,$A229,Datos!$C:$C,AO$1,Datos!$A:$A,$AN$1)</f>
        <v>0</v>
      </c>
      <c r="AP229" s="102">
        <f>SUMIFS(Datos!$S:$S,Datos!$F:$F,$A229,Datos!$C:$C,AP$1,Datos!$A:$A,$AN$1)</f>
        <v>0</v>
      </c>
      <c r="AQ229" s="102">
        <f>SUMIFS(Datos!$S:$S,Datos!$F:$F,$A229,Datos!$C:$C,AQ$1,Datos!$A:$A,$AN$1)</f>
        <v>0</v>
      </c>
      <c r="AR229" s="102">
        <f>SUMIFS(Datos!$S:$S,Datos!$F:$F,$A229,Datos!$C:$C,AR$1,Datos!$A:$A,$AN$1)</f>
        <v>0</v>
      </c>
      <c r="AT229" s="102">
        <f>SUMIFS(Datos!$M:$M,Datos!$A:$A,AN$1,Datos!$F:$F,$A229)</f>
        <v>0</v>
      </c>
      <c r="AU229" s="102">
        <f>SUMIFS(Datos!$R:$R,Datos!$A:$A,AN$1,Datos!$F:$F,$A229)</f>
        <v>0</v>
      </c>
      <c r="AW229" s="102">
        <f>SUMIFS(Datos!$M:$M,Datos!$F:$F,$A229,Datos!$A:$A,$AN$1,Datos!$C:$C,AO$1)</f>
        <v>0</v>
      </c>
      <c r="AX229" s="102">
        <f>SUMIFS(Datos!$M:$M,Datos!$F:$F,$A229,Datos!$A:$A,$AN$1,Datos!$C:$C,AP$1)</f>
        <v>0</v>
      </c>
      <c r="AY229" s="102">
        <f>SUMIFS(Datos!$M:$M,Datos!$F:$F,$A229,Datos!$A:$A,$AN$1,Datos!$C:$C,AQ$1)</f>
        <v>0</v>
      </c>
      <c r="AZ229" s="102">
        <f>SUMIFS(Datos!$M:$M,Datos!$F:$F,$A229,Datos!$A:$A,$AN$1,Datos!$C:$C,AR$1)</f>
        <v>0</v>
      </c>
      <c r="BA229" s="102"/>
      <c r="BB229" s="438">
        <f>SUMIFS(Datos!$R:$R,Datos!$F:$F,$A229,Datos!$A:$A,$AN$1,Datos!$C:$C,AO$1)</f>
        <v>0</v>
      </c>
      <c r="BC229" s="438">
        <f>SUMIFS(Datos!$R:$R,Datos!$F:$F,$A229,Datos!$A:$A,$AN$1,Datos!$C:$C,AP$1)</f>
        <v>0</v>
      </c>
      <c r="BD229" s="438">
        <f>SUMIFS(Datos!$R:$R,Datos!$F:$F,$A229,Datos!$A:$A,$AN$1,Datos!$C:$C,AQ$1)</f>
        <v>0</v>
      </c>
      <c r="BE229" s="438">
        <f>SUMIFS(Datos!$R:$R,Datos!$F:$F,$A229,Datos!$A:$A,$AN$1,Datos!$C:$C,AR$1)</f>
        <v>0</v>
      </c>
    </row>
    <row r="230" spans="1:57" x14ac:dyDescent="0.25">
      <c r="A230" s="36"/>
      <c r="B230" s="36"/>
      <c r="C230" s="36"/>
      <c r="D230" s="284"/>
      <c r="E230" s="36"/>
      <c r="F230" s="36"/>
      <c r="G230" s="408"/>
      <c r="H230" s="36"/>
      <c r="I230" s="36"/>
      <c r="J230" s="36"/>
      <c r="K230" s="36"/>
      <c r="M230" s="353">
        <f>SUMIFS(Datos!$S:$S,Datos!$F:$F,$A230,Datos!$V:$V,M$1,Datos!$A:$A,$Q$1)</f>
        <v>0</v>
      </c>
      <c r="N230" s="353">
        <f>SUMIFS(Datos!$S:$S,Datos!$F:$F,$A230,Datos!$V:$V,N$1,Datos!$A:$A,$Q$1)</f>
        <v>0</v>
      </c>
      <c r="O230" s="353">
        <f>SUMIFS(Datos!$S:$S,Datos!$F:$F,$A230,Datos!$V:$V,O$1,Datos!$A:$A,$Q$1)</f>
        <v>0</v>
      </c>
      <c r="P230" s="353">
        <f>SUMIFS(Datos!$S:$S,Datos!$F:$F,$A230,Datos!$V:$V,P$1,Datos!$A:$A,$Q$1)</f>
        <v>0</v>
      </c>
      <c r="Q230" s="353">
        <f>SUMIFS(Datos!$S:$S,Datos!$A:$A,Q$1,Datos!$F:$F,$A230)</f>
        <v>0</v>
      </c>
      <c r="R230" s="353">
        <f>SUMIFS(Datos!$S:$S,Datos!$F:$F,$A230,Datos!$C:$C,R$1,Datos!$A:$A,$Q$1)</f>
        <v>0</v>
      </c>
      <c r="S230" s="353">
        <f>SUMIFS(Datos!$S:$S,Datos!$F:$F,$A230,Datos!$C:$C,S$1,Datos!$A:$A,$Q$1)</f>
        <v>0</v>
      </c>
      <c r="T230" s="353">
        <f>SUMIFS(Datos!$S:$S,Datos!$F:$F,$A230,Datos!$C:$C,T$1,Datos!$A:$A,$Q$1)</f>
        <v>0</v>
      </c>
      <c r="U230" s="353">
        <f>SUMIFS(Datos!$S:$S,Datos!$F:$F,$A230,Datos!$C:$C,U$1,Datos!$A:$A,$Q$1)</f>
        <v>0</v>
      </c>
      <c r="V230" s="352"/>
      <c r="W230" s="353">
        <f>SUMIFS(Datos!M:M,Datos!A:A,Q$1,Datos!F:F,A230)</f>
        <v>0</v>
      </c>
      <c r="X230" s="444">
        <f>SUMIFS(Datos!R:R,Datos!A:A,Q$1,Datos!F:F,A230)</f>
        <v>0</v>
      </c>
      <c r="Y230" s="442"/>
      <c r="Z230" s="353">
        <f>SUMIFS(Datos!$M:$M,Datos!$F:$F,$A230,Datos!$A:$A,$Q$1,Datos!$C:$C,R$1)</f>
        <v>0</v>
      </c>
      <c r="AA230" s="353">
        <f>SUMIFS(Datos!$M:$M,Datos!$F:$F,$A230,Datos!$A:$A,$Q$1,Datos!$C:$C,S$1)</f>
        <v>0</v>
      </c>
      <c r="AB230" s="353">
        <f>SUMIFS(Datos!$M:$M,Datos!$F:$F,$A230,Datos!$A:$A,$Q$1,Datos!$C:$C,T$1)</f>
        <v>0</v>
      </c>
      <c r="AC230" s="353">
        <f>SUMIFS(Datos!$M:$M,Datos!$F:$F,$A230,Datos!$A:$A,$Q$1,Datos!$C:$C,U$1)</f>
        <v>0</v>
      </c>
      <c r="AD230" s="353"/>
      <c r="AE230" s="444">
        <f>SUMIFS(Datos!$R:$R,Datos!$F:$F,$A230,Datos!$A:$A,$Q$1,Datos!$C:$C,R$1)</f>
        <v>0</v>
      </c>
      <c r="AF230" s="444">
        <f>SUMIFS(Datos!$R:$R,Datos!$F:$F,$A230,Datos!$A:$A,$Q$1,Datos!$C:$C,S$1)</f>
        <v>0</v>
      </c>
      <c r="AG230" s="444">
        <f>SUMIFS(Datos!$R:$R,Datos!$F:$F,$A230,Datos!$A:$A,$Q$1,Datos!$C:$C,T$1)</f>
        <v>0</v>
      </c>
      <c r="AH230" s="444">
        <f>SUMIFS(Datos!$R:$R,Datos!$F:$F,$A230,Datos!$A:$A,$Q$1,Datos!$C:$C,U$1)</f>
        <v>0</v>
      </c>
      <c r="AI230" s="351"/>
      <c r="AJ230" s="102">
        <f>SUMIFS(Datos!$S:$S,Datos!$F:$F,$A230,Datos!$V:$V,AJ$1,Datos!$A:$A,$AN$1)</f>
        <v>0</v>
      </c>
      <c r="AK230" s="102">
        <f>SUMIFS(Datos!$S:$S,Datos!$F:$F,$A230,Datos!$V:$V,AK$1,Datos!$A:$A,$AN$1)</f>
        <v>0</v>
      </c>
      <c r="AL230" s="102">
        <f>SUMIFS(Datos!$S:$S,Datos!$F:$F,$A230,Datos!$V:$V,AL$1,Datos!$A:$A,$AN$1)</f>
        <v>0</v>
      </c>
      <c r="AM230" s="102">
        <f>SUMIFS(Datos!$S:$S,Datos!$F:$F,$A230,Datos!$V:$V,AM$1,Datos!$A:$A,$AN$1)</f>
        <v>0</v>
      </c>
      <c r="AN230" s="102">
        <f>SUMIFS(Datos!$S:$S,Datos!$A:$A,AN$1,Datos!$F:$F,$A230)</f>
        <v>0</v>
      </c>
      <c r="AO230" s="102">
        <f>SUMIFS(Datos!$S:$S,Datos!$F:$F,$A230,Datos!$C:$C,AO$1,Datos!$A:$A,$AN$1)</f>
        <v>0</v>
      </c>
      <c r="AP230" s="102">
        <f>SUMIFS(Datos!$S:$S,Datos!$F:$F,$A230,Datos!$C:$C,AP$1,Datos!$A:$A,$AN$1)</f>
        <v>0</v>
      </c>
      <c r="AQ230" s="102">
        <f>SUMIFS(Datos!$S:$S,Datos!$F:$F,$A230,Datos!$C:$C,AQ$1,Datos!$A:$A,$AN$1)</f>
        <v>0</v>
      </c>
      <c r="AR230" s="102">
        <f>SUMIFS(Datos!$S:$S,Datos!$F:$F,$A230,Datos!$C:$C,AR$1,Datos!$A:$A,$AN$1)</f>
        <v>0</v>
      </c>
      <c r="AT230" s="102">
        <f>SUMIFS(Datos!$M:$M,Datos!$A:$A,AN$1,Datos!$F:$F,$A230)</f>
        <v>0</v>
      </c>
      <c r="AU230" s="102">
        <f>SUMIFS(Datos!$R:$R,Datos!$A:$A,AN$1,Datos!$F:$F,$A230)</f>
        <v>0</v>
      </c>
      <c r="AW230" s="102">
        <f>SUMIFS(Datos!$M:$M,Datos!$F:$F,$A230,Datos!$A:$A,$AN$1,Datos!$C:$C,AO$1)</f>
        <v>0</v>
      </c>
      <c r="AX230" s="102">
        <f>SUMIFS(Datos!$M:$M,Datos!$F:$F,$A230,Datos!$A:$A,$AN$1,Datos!$C:$C,AP$1)</f>
        <v>0</v>
      </c>
      <c r="AY230" s="102">
        <f>SUMIFS(Datos!$M:$M,Datos!$F:$F,$A230,Datos!$A:$A,$AN$1,Datos!$C:$C,AQ$1)</f>
        <v>0</v>
      </c>
      <c r="AZ230" s="102">
        <f>SUMIFS(Datos!$M:$M,Datos!$F:$F,$A230,Datos!$A:$A,$AN$1,Datos!$C:$C,AR$1)</f>
        <v>0</v>
      </c>
      <c r="BA230" s="102"/>
      <c r="BB230" s="438">
        <f>SUMIFS(Datos!$R:$R,Datos!$F:$F,$A230,Datos!$A:$A,$AN$1,Datos!$C:$C,AO$1)</f>
        <v>0</v>
      </c>
      <c r="BC230" s="438">
        <f>SUMIFS(Datos!$R:$R,Datos!$F:$F,$A230,Datos!$A:$A,$AN$1,Datos!$C:$C,AP$1)</f>
        <v>0</v>
      </c>
      <c r="BD230" s="438">
        <f>SUMIFS(Datos!$R:$R,Datos!$F:$F,$A230,Datos!$A:$A,$AN$1,Datos!$C:$C,AQ$1)</f>
        <v>0</v>
      </c>
      <c r="BE230" s="438">
        <f>SUMIFS(Datos!$R:$R,Datos!$F:$F,$A230,Datos!$A:$A,$AN$1,Datos!$C:$C,AR$1)</f>
        <v>0</v>
      </c>
    </row>
    <row r="231" spans="1:57" x14ac:dyDescent="0.25">
      <c r="A231" s="36"/>
      <c r="B231" s="36"/>
      <c r="C231" s="36"/>
      <c r="D231" s="284"/>
      <c r="E231" s="36"/>
      <c r="F231" s="36"/>
      <c r="G231" s="408"/>
      <c r="H231" s="36"/>
      <c r="I231" s="36"/>
      <c r="J231" s="36"/>
      <c r="K231" s="36"/>
      <c r="M231" s="353">
        <f>SUMIFS(Datos!$S:$S,Datos!$F:$F,$A231,Datos!$V:$V,M$1,Datos!$A:$A,$Q$1)</f>
        <v>0</v>
      </c>
      <c r="N231" s="353">
        <f>SUMIFS(Datos!$S:$S,Datos!$F:$F,$A231,Datos!$V:$V,N$1,Datos!$A:$A,$Q$1)</f>
        <v>0</v>
      </c>
      <c r="O231" s="353">
        <f>SUMIFS(Datos!$S:$S,Datos!$F:$F,$A231,Datos!$V:$V,O$1,Datos!$A:$A,$Q$1)</f>
        <v>0</v>
      </c>
      <c r="P231" s="353">
        <f>SUMIFS(Datos!$S:$S,Datos!$F:$F,$A231,Datos!$V:$V,P$1,Datos!$A:$A,$Q$1)</f>
        <v>0</v>
      </c>
      <c r="Q231" s="353">
        <f>SUMIFS(Datos!$S:$S,Datos!$A:$A,Q$1,Datos!$F:$F,$A231)</f>
        <v>0</v>
      </c>
      <c r="R231" s="353">
        <f>SUMIFS(Datos!$S:$S,Datos!$F:$F,$A231,Datos!$C:$C,R$1,Datos!$A:$A,$Q$1)</f>
        <v>0</v>
      </c>
      <c r="S231" s="353">
        <f>SUMIFS(Datos!$S:$S,Datos!$F:$F,$A231,Datos!$C:$C,S$1,Datos!$A:$A,$Q$1)</f>
        <v>0</v>
      </c>
      <c r="T231" s="353">
        <f>SUMIFS(Datos!$S:$S,Datos!$F:$F,$A231,Datos!$C:$C,T$1,Datos!$A:$A,$Q$1)</f>
        <v>0</v>
      </c>
      <c r="U231" s="353">
        <f>SUMIFS(Datos!$S:$S,Datos!$F:$F,$A231,Datos!$C:$C,U$1,Datos!$A:$A,$Q$1)</f>
        <v>0</v>
      </c>
      <c r="V231" s="352"/>
      <c r="W231" s="353">
        <f>SUMIFS(Datos!M:M,Datos!A:A,Q$1,Datos!F:F,A231)</f>
        <v>0</v>
      </c>
      <c r="X231" s="444">
        <f>SUMIFS(Datos!R:R,Datos!A:A,Q$1,Datos!F:F,A231)</f>
        <v>0</v>
      </c>
      <c r="Y231" s="442"/>
      <c r="Z231" s="353">
        <f>SUMIFS(Datos!$M:$M,Datos!$F:$F,$A231,Datos!$A:$A,$Q$1,Datos!$C:$C,R$1)</f>
        <v>0</v>
      </c>
      <c r="AA231" s="353">
        <f>SUMIFS(Datos!$M:$M,Datos!$F:$F,$A231,Datos!$A:$A,$Q$1,Datos!$C:$C,S$1)</f>
        <v>0</v>
      </c>
      <c r="AB231" s="353">
        <f>SUMIFS(Datos!$M:$M,Datos!$F:$F,$A231,Datos!$A:$A,$Q$1,Datos!$C:$C,T$1)</f>
        <v>0</v>
      </c>
      <c r="AC231" s="353">
        <f>SUMIFS(Datos!$M:$M,Datos!$F:$F,$A231,Datos!$A:$A,$Q$1,Datos!$C:$C,U$1)</f>
        <v>0</v>
      </c>
      <c r="AD231" s="353"/>
      <c r="AE231" s="444">
        <f>SUMIFS(Datos!$R:$R,Datos!$F:$F,$A231,Datos!$A:$A,$Q$1,Datos!$C:$C,R$1)</f>
        <v>0</v>
      </c>
      <c r="AF231" s="444">
        <f>SUMIFS(Datos!$R:$R,Datos!$F:$F,$A231,Datos!$A:$A,$Q$1,Datos!$C:$C,S$1)</f>
        <v>0</v>
      </c>
      <c r="AG231" s="444">
        <f>SUMIFS(Datos!$R:$R,Datos!$F:$F,$A231,Datos!$A:$A,$Q$1,Datos!$C:$C,T$1)</f>
        <v>0</v>
      </c>
      <c r="AH231" s="444">
        <f>SUMIFS(Datos!$R:$R,Datos!$F:$F,$A231,Datos!$A:$A,$Q$1,Datos!$C:$C,U$1)</f>
        <v>0</v>
      </c>
      <c r="AI231" s="351"/>
      <c r="AJ231" s="102">
        <f>SUMIFS(Datos!$S:$S,Datos!$F:$F,$A231,Datos!$V:$V,AJ$1,Datos!$A:$A,$AN$1)</f>
        <v>0</v>
      </c>
      <c r="AK231" s="102">
        <f>SUMIFS(Datos!$S:$S,Datos!$F:$F,$A231,Datos!$V:$V,AK$1,Datos!$A:$A,$AN$1)</f>
        <v>0</v>
      </c>
      <c r="AL231" s="102">
        <f>SUMIFS(Datos!$S:$S,Datos!$F:$F,$A231,Datos!$V:$V,AL$1,Datos!$A:$A,$AN$1)</f>
        <v>0</v>
      </c>
      <c r="AM231" s="102">
        <f>SUMIFS(Datos!$S:$S,Datos!$F:$F,$A231,Datos!$V:$V,AM$1,Datos!$A:$A,$AN$1)</f>
        <v>0</v>
      </c>
      <c r="AN231" s="102">
        <f>SUMIFS(Datos!$S:$S,Datos!$A:$A,AN$1,Datos!$F:$F,$A231)</f>
        <v>0</v>
      </c>
      <c r="AO231" s="102">
        <f>SUMIFS(Datos!$S:$S,Datos!$F:$F,$A231,Datos!$C:$C,AO$1,Datos!$A:$A,$AN$1)</f>
        <v>0</v>
      </c>
      <c r="AP231" s="102">
        <f>SUMIFS(Datos!$S:$S,Datos!$F:$F,$A231,Datos!$C:$C,AP$1,Datos!$A:$A,$AN$1)</f>
        <v>0</v>
      </c>
      <c r="AQ231" s="102">
        <f>SUMIFS(Datos!$S:$S,Datos!$F:$F,$A231,Datos!$C:$C,AQ$1,Datos!$A:$A,$AN$1)</f>
        <v>0</v>
      </c>
      <c r="AR231" s="102">
        <f>SUMIFS(Datos!$S:$S,Datos!$F:$F,$A231,Datos!$C:$C,AR$1,Datos!$A:$A,$AN$1)</f>
        <v>0</v>
      </c>
      <c r="AT231" s="102">
        <f>SUMIFS(Datos!$M:$M,Datos!$A:$A,AN$1,Datos!$F:$F,$A231)</f>
        <v>0</v>
      </c>
      <c r="AU231" s="102">
        <f>SUMIFS(Datos!$R:$R,Datos!$A:$A,AN$1,Datos!$F:$F,$A231)</f>
        <v>0</v>
      </c>
      <c r="AW231" s="102">
        <f>SUMIFS(Datos!$M:$M,Datos!$F:$F,$A231,Datos!$A:$A,$AN$1,Datos!$C:$C,AO$1)</f>
        <v>0</v>
      </c>
      <c r="AX231" s="102">
        <f>SUMIFS(Datos!$M:$M,Datos!$F:$F,$A231,Datos!$A:$A,$AN$1,Datos!$C:$C,AP$1)</f>
        <v>0</v>
      </c>
      <c r="AY231" s="102">
        <f>SUMIFS(Datos!$M:$M,Datos!$F:$F,$A231,Datos!$A:$A,$AN$1,Datos!$C:$C,AQ$1)</f>
        <v>0</v>
      </c>
      <c r="AZ231" s="102">
        <f>SUMIFS(Datos!$M:$M,Datos!$F:$F,$A231,Datos!$A:$A,$AN$1,Datos!$C:$C,AR$1)</f>
        <v>0</v>
      </c>
      <c r="BA231" s="102"/>
      <c r="BB231" s="438">
        <f>SUMIFS(Datos!$R:$R,Datos!$F:$F,$A231,Datos!$A:$A,$AN$1,Datos!$C:$C,AO$1)</f>
        <v>0</v>
      </c>
      <c r="BC231" s="438">
        <f>SUMIFS(Datos!$R:$R,Datos!$F:$F,$A231,Datos!$A:$A,$AN$1,Datos!$C:$C,AP$1)</f>
        <v>0</v>
      </c>
      <c r="BD231" s="438">
        <f>SUMIFS(Datos!$R:$R,Datos!$F:$F,$A231,Datos!$A:$A,$AN$1,Datos!$C:$C,AQ$1)</f>
        <v>0</v>
      </c>
      <c r="BE231" s="438">
        <f>SUMIFS(Datos!$R:$R,Datos!$F:$F,$A231,Datos!$A:$A,$AN$1,Datos!$C:$C,AR$1)</f>
        <v>0</v>
      </c>
    </row>
    <row r="232" spans="1:57" x14ac:dyDescent="0.25">
      <c r="A232" s="36"/>
      <c r="B232" s="36"/>
      <c r="C232" s="36"/>
      <c r="D232" s="284"/>
      <c r="E232" s="36"/>
      <c r="F232" s="36"/>
      <c r="G232" s="408"/>
      <c r="H232" s="36"/>
      <c r="I232" s="36"/>
      <c r="J232" s="36"/>
      <c r="K232" s="36"/>
      <c r="M232" s="353">
        <f>SUMIFS(Datos!$S:$S,Datos!$F:$F,$A232,Datos!$V:$V,M$1,Datos!$A:$A,$Q$1)</f>
        <v>0</v>
      </c>
      <c r="N232" s="353">
        <f>SUMIFS(Datos!$S:$S,Datos!$F:$F,$A232,Datos!$V:$V,N$1,Datos!$A:$A,$Q$1)</f>
        <v>0</v>
      </c>
      <c r="O232" s="353">
        <f>SUMIFS(Datos!$S:$S,Datos!$F:$F,$A232,Datos!$V:$V,O$1,Datos!$A:$A,$Q$1)</f>
        <v>0</v>
      </c>
      <c r="P232" s="353">
        <f>SUMIFS(Datos!$S:$S,Datos!$F:$F,$A232,Datos!$V:$V,P$1,Datos!$A:$A,$Q$1)</f>
        <v>0</v>
      </c>
      <c r="Q232" s="353">
        <f>SUMIFS(Datos!$S:$S,Datos!$A:$A,Q$1,Datos!$F:$F,$A232)</f>
        <v>0</v>
      </c>
      <c r="R232" s="353">
        <f>SUMIFS(Datos!$S:$S,Datos!$F:$F,$A232,Datos!$C:$C,R$1,Datos!$A:$A,$Q$1)</f>
        <v>0</v>
      </c>
      <c r="S232" s="353">
        <f>SUMIFS(Datos!$S:$S,Datos!$F:$F,$A232,Datos!$C:$C,S$1,Datos!$A:$A,$Q$1)</f>
        <v>0</v>
      </c>
      <c r="T232" s="353">
        <f>SUMIFS(Datos!$S:$S,Datos!$F:$F,$A232,Datos!$C:$C,T$1,Datos!$A:$A,$Q$1)</f>
        <v>0</v>
      </c>
      <c r="U232" s="353">
        <f>SUMIFS(Datos!$S:$S,Datos!$F:$F,$A232,Datos!$C:$C,U$1,Datos!$A:$A,$Q$1)</f>
        <v>0</v>
      </c>
      <c r="V232" s="352"/>
      <c r="W232" s="353">
        <f>SUMIFS(Datos!M:M,Datos!A:A,Q$1,Datos!F:F,A232)</f>
        <v>0</v>
      </c>
      <c r="X232" s="444">
        <f>SUMIFS(Datos!R:R,Datos!A:A,Q$1,Datos!F:F,A232)</f>
        <v>0</v>
      </c>
      <c r="Y232" s="442"/>
      <c r="Z232" s="353">
        <f>SUMIFS(Datos!$M:$M,Datos!$F:$F,$A232,Datos!$A:$A,$Q$1,Datos!$C:$C,R$1)</f>
        <v>0</v>
      </c>
      <c r="AA232" s="353">
        <f>SUMIFS(Datos!$M:$M,Datos!$F:$F,$A232,Datos!$A:$A,$Q$1,Datos!$C:$C,S$1)</f>
        <v>0</v>
      </c>
      <c r="AB232" s="353">
        <f>SUMIFS(Datos!$M:$M,Datos!$F:$F,$A232,Datos!$A:$A,$Q$1,Datos!$C:$C,T$1)</f>
        <v>0</v>
      </c>
      <c r="AC232" s="353">
        <f>SUMIFS(Datos!$M:$M,Datos!$F:$F,$A232,Datos!$A:$A,$Q$1,Datos!$C:$C,U$1)</f>
        <v>0</v>
      </c>
      <c r="AD232" s="353"/>
      <c r="AE232" s="444">
        <f>SUMIFS(Datos!$R:$R,Datos!$F:$F,$A232,Datos!$A:$A,$Q$1,Datos!$C:$C,R$1)</f>
        <v>0</v>
      </c>
      <c r="AF232" s="444">
        <f>SUMIFS(Datos!$R:$R,Datos!$F:$F,$A232,Datos!$A:$A,$Q$1,Datos!$C:$C,S$1)</f>
        <v>0</v>
      </c>
      <c r="AG232" s="444">
        <f>SUMIFS(Datos!$R:$R,Datos!$F:$F,$A232,Datos!$A:$A,$Q$1,Datos!$C:$C,T$1)</f>
        <v>0</v>
      </c>
      <c r="AH232" s="444">
        <f>SUMIFS(Datos!$R:$R,Datos!$F:$F,$A232,Datos!$A:$A,$Q$1,Datos!$C:$C,U$1)</f>
        <v>0</v>
      </c>
      <c r="AI232" s="351"/>
      <c r="AJ232" s="102">
        <f>SUMIFS(Datos!$S:$S,Datos!$F:$F,$A232,Datos!$V:$V,AJ$1,Datos!$A:$A,$AN$1)</f>
        <v>0</v>
      </c>
      <c r="AK232" s="102">
        <f>SUMIFS(Datos!$S:$S,Datos!$F:$F,$A232,Datos!$V:$V,AK$1,Datos!$A:$A,$AN$1)</f>
        <v>0</v>
      </c>
      <c r="AL232" s="102">
        <f>SUMIFS(Datos!$S:$S,Datos!$F:$F,$A232,Datos!$V:$V,AL$1,Datos!$A:$A,$AN$1)</f>
        <v>0</v>
      </c>
      <c r="AM232" s="102">
        <f>SUMIFS(Datos!$S:$S,Datos!$F:$F,$A232,Datos!$V:$V,AM$1,Datos!$A:$A,$AN$1)</f>
        <v>0</v>
      </c>
      <c r="AN232" s="102">
        <f>SUMIFS(Datos!$S:$S,Datos!$A:$A,AN$1,Datos!$F:$F,$A232)</f>
        <v>0</v>
      </c>
      <c r="AO232" s="102">
        <f>SUMIFS(Datos!$S:$S,Datos!$F:$F,$A232,Datos!$C:$C,AO$1,Datos!$A:$A,$AN$1)</f>
        <v>0</v>
      </c>
      <c r="AP232" s="102">
        <f>SUMIFS(Datos!$S:$S,Datos!$F:$F,$A232,Datos!$C:$C,AP$1,Datos!$A:$A,$AN$1)</f>
        <v>0</v>
      </c>
      <c r="AQ232" s="102">
        <f>SUMIFS(Datos!$S:$S,Datos!$F:$F,$A232,Datos!$C:$C,AQ$1,Datos!$A:$A,$AN$1)</f>
        <v>0</v>
      </c>
      <c r="AR232" s="102">
        <f>SUMIFS(Datos!$S:$S,Datos!$F:$F,$A232,Datos!$C:$C,AR$1,Datos!$A:$A,$AN$1)</f>
        <v>0</v>
      </c>
      <c r="AT232" s="102">
        <f>SUMIFS(Datos!$M:$M,Datos!$A:$A,AN$1,Datos!$F:$F,$A232)</f>
        <v>0</v>
      </c>
      <c r="AU232" s="102">
        <f>SUMIFS(Datos!$R:$R,Datos!$A:$A,AN$1,Datos!$F:$F,$A232)</f>
        <v>0</v>
      </c>
      <c r="AW232" s="102">
        <f>SUMIFS(Datos!$M:$M,Datos!$F:$F,$A232,Datos!$A:$A,$AN$1,Datos!$C:$C,AO$1)</f>
        <v>0</v>
      </c>
      <c r="AX232" s="102">
        <f>SUMIFS(Datos!$M:$M,Datos!$F:$F,$A232,Datos!$A:$A,$AN$1,Datos!$C:$C,AP$1)</f>
        <v>0</v>
      </c>
      <c r="AY232" s="102">
        <f>SUMIFS(Datos!$M:$M,Datos!$F:$F,$A232,Datos!$A:$A,$AN$1,Datos!$C:$C,AQ$1)</f>
        <v>0</v>
      </c>
      <c r="AZ232" s="102">
        <f>SUMIFS(Datos!$M:$M,Datos!$F:$F,$A232,Datos!$A:$A,$AN$1,Datos!$C:$C,AR$1)</f>
        <v>0</v>
      </c>
      <c r="BA232" s="102"/>
      <c r="BB232" s="438">
        <f>SUMIFS(Datos!$R:$R,Datos!$F:$F,$A232,Datos!$A:$A,$AN$1,Datos!$C:$C,AO$1)</f>
        <v>0</v>
      </c>
      <c r="BC232" s="438">
        <f>SUMIFS(Datos!$R:$R,Datos!$F:$F,$A232,Datos!$A:$A,$AN$1,Datos!$C:$C,AP$1)</f>
        <v>0</v>
      </c>
      <c r="BD232" s="438">
        <f>SUMIFS(Datos!$R:$R,Datos!$F:$F,$A232,Datos!$A:$A,$AN$1,Datos!$C:$C,AQ$1)</f>
        <v>0</v>
      </c>
      <c r="BE232" s="438">
        <f>SUMIFS(Datos!$R:$R,Datos!$F:$F,$A232,Datos!$A:$A,$AN$1,Datos!$C:$C,AR$1)</f>
        <v>0</v>
      </c>
    </row>
    <row r="233" spans="1:57" x14ac:dyDescent="0.25">
      <c r="A233" s="36"/>
      <c r="B233" s="36"/>
      <c r="C233" s="36"/>
      <c r="D233" s="284"/>
      <c r="E233" s="36"/>
      <c r="F233" s="36"/>
      <c r="G233" s="408"/>
      <c r="H233" s="36"/>
      <c r="I233" s="36"/>
      <c r="J233" s="36"/>
      <c r="K233" s="36"/>
      <c r="M233" s="353">
        <f>SUMIFS(Datos!$S:$S,Datos!$F:$F,$A233,Datos!$V:$V,M$1,Datos!$A:$A,$Q$1)</f>
        <v>0</v>
      </c>
      <c r="N233" s="353">
        <f>SUMIFS(Datos!$S:$S,Datos!$F:$F,$A233,Datos!$V:$V,N$1,Datos!$A:$A,$Q$1)</f>
        <v>0</v>
      </c>
      <c r="O233" s="353">
        <f>SUMIFS(Datos!$S:$S,Datos!$F:$F,$A233,Datos!$V:$V,O$1,Datos!$A:$A,$Q$1)</f>
        <v>0</v>
      </c>
      <c r="P233" s="353">
        <f>SUMIFS(Datos!$S:$S,Datos!$F:$F,$A233,Datos!$V:$V,P$1,Datos!$A:$A,$Q$1)</f>
        <v>0</v>
      </c>
      <c r="Q233" s="353">
        <f>SUMIFS(Datos!$S:$S,Datos!$A:$A,Q$1,Datos!$F:$F,$A233)</f>
        <v>0</v>
      </c>
      <c r="R233" s="353">
        <f>SUMIFS(Datos!$S:$S,Datos!$F:$F,$A233,Datos!$C:$C,R$1,Datos!$A:$A,$Q$1)</f>
        <v>0</v>
      </c>
      <c r="S233" s="353">
        <f>SUMIFS(Datos!$S:$S,Datos!$F:$F,$A233,Datos!$C:$C,S$1,Datos!$A:$A,$Q$1)</f>
        <v>0</v>
      </c>
      <c r="T233" s="353">
        <f>SUMIFS(Datos!$S:$S,Datos!$F:$F,$A233,Datos!$C:$C,T$1,Datos!$A:$A,$Q$1)</f>
        <v>0</v>
      </c>
      <c r="U233" s="353">
        <f>SUMIFS(Datos!$S:$S,Datos!$F:$F,$A233,Datos!$C:$C,U$1,Datos!$A:$A,$Q$1)</f>
        <v>0</v>
      </c>
      <c r="V233" s="352"/>
      <c r="W233" s="353">
        <f>SUMIFS(Datos!M:M,Datos!A:A,Q$1,Datos!F:F,A233)</f>
        <v>0</v>
      </c>
      <c r="X233" s="444">
        <f>SUMIFS(Datos!R:R,Datos!A:A,Q$1,Datos!F:F,A233)</f>
        <v>0</v>
      </c>
      <c r="Y233" s="442"/>
      <c r="Z233" s="353">
        <f>SUMIFS(Datos!$M:$M,Datos!$F:$F,$A233,Datos!$A:$A,$Q$1,Datos!$C:$C,R$1)</f>
        <v>0</v>
      </c>
      <c r="AA233" s="353">
        <f>SUMIFS(Datos!$M:$M,Datos!$F:$F,$A233,Datos!$A:$A,$Q$1,Datos!$C:$C,S$1)</f>
        <v>0</v>
      </c>
      <c r="AB233" s="353">
        <f>SUMIFS(Datos!$M:$M,Datos!$F:$F,$A233,Datos!$A:$A,$Q$1,Datos!$C:$C,T$1)</f>
        <v>0</v>
      </c>
      <c r="AC233" s="353">
        <f>SUMIFS(Datos!$M:$M,Datos!$F:$F,$A233,Datos!$A:$A,$Q$1,Datos!$C:$C,U$1)</f>
        <v>0</v>
      </c>
      <c r="AD233" s="353"/>
      <c r="AE233" s="444">
        <f>SUMIFS(Datos!$R:$R,Datos!$F:$F,$A233,Datos!$A:$A,$Q$1,Datos!$C:$C,R$1)</f>
        <v>0</v>
      </c>
      <c r="AF233" s="444">
        <f>SUMIFS(Datos!$R:$R,Datos!$F:$F,$A233,Datos!$A:$A,$Q$1,Datos!$C:$C,S$1)</f>
        <v>0</v>
      </c>
      <c r="AG233" s="444">
        <f>SUMIFS(Datos!$R:$R,Datos!$F:$F,$A233,Datos!$A:$A,$Q$1,Datos!$C:$C,T$1)</f>
        <v>0</v>
      </c>
      <c r="AH233" s="444">
        <f>SUMIFS(Datos!$R:$R,Datos!$F:$F,$A233,Datos!$A:$A,$Q$1,Datos!$C:$C,U$1)</f>
        <v>0</v>
      </c>
      <c r="AI233" s="351"/>
      <c r="AJ233" s="102">
        <f>SUMIFS(Datos!$S:$S,Datos!$F:$F,$A233,Datos!$V:$V,AJ$1,Datos!$A:$A,$AN$1)</f>
        <v>0</v>
      </c>
      <c r="AK233" s="102">
        <f>SUMIFS(Datos!$S:$S,Datos!$F:$F,$A233,Datos!$V:$V,AK$1,Datos!$A:$A,$AN$1)</f>
        <v>0</v>
      </c>
      <c r="AL233" s="102">
        <f>SUMIFS(Datos!$S:$S,Datos!$F:$F,$A233,Datos!$V:$V,AL$1,Datos!$A:$A,$AN$1)</f>
        <v>0</v>
      </c>
      <c r="AM233" s="102">
        <f>SUMIFS(Datos!$S:$S,Datos!$F:$F,$A233,Datos!$V:$V,AM$1,Datos!$A:$A,$AN$1)</f>
        <v>0</v>
      </c>
      <c r="AN233" s="102">
        <f>SUMIFS(Datos!$S:$S,Datos!$A:$A,AN$1,Datos!$F:$F,$A233)</f>
        <v>0</v>
      </c>
      <c r="AO233" s="102">
        <f>SUMIFS(Datos!$S:$S,Datos!$F:$F,$A233,Datos!$C:$C,AO$1,Datos!$A:$A,$AN$1)</f>
        <v>0</v>
      </c>
      <c r="AP233" s="102">
        <f>SUMIFS(Datos!$S:$S,Datos!$F:$F,$A233,Datos!$C:$C,AP$1,Datos!$A:$A,$AN$1)</f>
        <v>0</v>
      </c>
      <c r="AQ233" s="102">
        <f>SUMIFS(Datos!$S:$S,Datos!$F:$F,$A233,Datos!$C:$C,AQ$1,Datos!$A:$A,$AN$1)</f>
        <v>0</v>
      </c>
      <c r="AR233" s="102">
        <f>SUMIFS(Datos!$S:$S,Datos!$F:$F,$A233,Datos!$C:$C,AR$1,Datos!$A:$A,$AN$1)</f>
        <v>0</v>
      </c>
      <c r="AT233" s="102">
        <f>SUMIFS(Datos!$M:$M,Datos!$A:$A,AN$1,Datos!$F:$F,$A233)</f>
        <v>0</v>
      </c>
      <c r="AU233" s="102">
        <f>SUMIFS(Datos!$R:$R,Datos!$A:$A,AN$1,Datos!$F:$F,$A233)</f>
        <v>0</v>
      </c>
      <c r="AW233" s="102">
        <f>SUMIFS(Datos!$M:$M,Datos!$F:$F,$A233,Datos!$A:$A,$AN$1,Datos!$C:$C,AO$1)</f>
        <v>0</v>
      </c>
      <c r="AX233" s="102">
        <f>SUMIFS(Datos!$M:$M,Datos!$F:$F,$A233,Datos!$A:$A,$AN$1,Datos!$C:$C,AP$1)</f>
        <v>0</v>
      </c>
      <c r="AY233" s="102">
        <f>SUMIFS(Datos!$M:$M,Datos!$F:$F,$A233,Datos!$A:$A,$AN$1,Datos!$C:$C,AQ$1)</f>
        <v>0</v>
      </c>
      <c r="AZ233" s="102">
        <f>SUMIFS(Datos!$M:$M,Datos!$F:$F,$A233,Datos!$A:$A,$AN$1,Datos!$C:$C,AR$1)</f>
        <v>0</v>
      </c>
      <c r="BA233" s="102"/>
      <c r="BB233" s="438">
        <f>SUMIFS(Datos!$R:$R,Datos!$F:$F,$A233,Datos!$A:$A,$AN$1,Datos!$C:$C,AO$1)</f>
        <v>0</v>
      </c>
      <c r="BC233" s="438">
        <f>SUMIFS(Datos!$R:$R,Datos!$F:$F,$A233,Datos!$A:$A,$AN$1,Datos!$C:$C,AP$1)</f>
        <v>0</v>
      </c>
      <c r="BD233" s="438">
        <f>SUMIFS(Datos!$R:$R,Datos!$F:$F,$A233,Datos!$A:$A,$AN$1,Datos!$C:$C,AQ$1)</f>
        <v>0</v>
      </c>
      <c r="BE233" s="438">
        <f>SUMIFS(Datos!$R:$R,Datos!$F:$F,$A233,Datos!$A:$A,$AN$1,Datos!$C:$C,AR$1)</f>
        <v>0</v>
      </c>
    </row>
    <row r="234" spans="1:57" x14ac:dyDescent="0.25">
      <c r="A234" s="36"/>
      <c r="B234" s="36"/>
      <c r="C234" s="36"/>
      <c r="D234" s="284"/>
      <c r="E234" s="36"/>
      <c r="F234" s="36"/>
      <c r="G234" s="408"/>
      <c r="H234" s="36"/>
      <c r="I234" s="36"/>
      <c r="J234" s="36"/>
      <c r="K234" s="36"/>
      <c r="M234" s="353">
        <f>SUMIFS(Datos!$S:$S,Datos!$F:$F,$A234,Datos!$V:$V,M$1,Datos!$A:$A,$Q$1)</f>
        <v>0</v>
      </c>
      <c r="N234" s="353">
        <f>SUMIFS(Datos!$S:$S,Datos!$F:$F,$A234,Datos!$V:$V,N$1,Datos!$A:$A,$Q$1)</f>
        <v>0</v>
      </c>
      <c r="O234" s="353">
        <f>SUMIFS(Datos!$S:$S,Datos!$F:$F,$A234,Datos!$V:$V,O$1,Datos!$A:$A,$Q$1)</f>
        <v>0</v>
      </c>
      <c r="P234" s="353">
        <f>SUMIFS(Datos!$S:$S,Datos!$F:$F,$A234,Datos!$V:$V,P$1,Datos!$A:$A,$Q$1)</f>
        <v>0</v>
      </c>
      <c r="Q234" s="353">
        <f>SUMIFS(Datos!$S:$S,Datos!$A:$A,Q$1,Datos!$F:$F,$A234)</f>
        <v>0</v>
      </c>
      <c r="R234" s="353">
        <f>SUMIFS(Datos!$S:$S,Datos!$F:$F,$A234,Datos!$C:$C,R$1,Datos!$A:$A,$Q$1)</f>
        <v>0</v>
      </c>
      <c r="S234" s="353">
        <f>SUMIFS(Datos!$S:$S,Datos!$F:$F,$A234,Datos!$C:$C,S$1,Datos!$A:$A,$Q$1)</f>
        <v>0</v>
      </c>
      <c r="T234" s="353">
        <f>SUMIFS(Datos!$S:$S,Datos!$F:$F,$A234,Datos!$C:$C,T$1,Datos!$A:$A,$Q$1)</f>
        <v>0</v>
      </c>
      <c r="U234" s="353">
        <f>SUMIFS(Datos!$S:$S,Datos!$F:$F,$A234,Datos!$C:$C,U$1,Datos!$A:$A,$Q$1)</f>
        <v>0</v>
      </c>
      <c r="V234" s="352"/>
      <c r="W234" s="353">
        <f>SUMIFS(Datos!M:M,Datos!A:A,Q$1,Datos!F:F,A234)</f>
        <v>0</v>
      </c>
      <c r="X234" s="444">
        <f>SUMIFS(Datos!R:R,Datos!A:A,Q$1,Datos!F:F,A234)</f>
        <v>0</v>
      </c>
      <c r="Y234" s="442"/>
      <c r="Z234" s="353">
        <f>SUMIFS(Datos!$M:$M,Datos!$F:$F,$A234,Datos!$A:$A,$Q$1,Datos!$C:$C,R$1)</f>
        <v>0</v>
      </c>
      <c r="AA234" s="353">
        <f>SUMIFS(Datos!$M:$M,Datos!$F:$F,$A234,Datos!$A:$A,$Q$1,Datos!$C:$C,S$1)</f>
        <v>0</v>
      </c>
      <c r="AB234" s="353">
        <f>SUMIFS(Datos!$M:$M,Datos!$F:$F,$A234,Datos!$A:$A,$Q$1,Datos!$C:$C,T$1)</f>
        <v>0</v>
      </c>
      <c r="AC234" s="353">
        <f>SUMIFS(Datos!$M:$M,Datos!$F:$F,$A234,Datos!$A:$A,$Q$1,Datos!$C:$C,U$1)</f>
        <v>0</v>
      </c>
      <c r="AD234" s="353"/>
      <c r="AE234" s="444">
        <f>SUMIFS(Datos!$R:$R,Datos!$F:$F,$A234,Datos!$A:$A,$Q$1,Datos!$C:$C,R$1)</f>
        <v>0</v>
      </c>
      <c r="AF234" s="444">
        <f>SUMIFS(Datos!$R:$R,Datos!$F:$F,$A234,Datos!$A:$A,$Q$1,Datos!$C:$C,S$1)</f>
        <v>0</v>
      </c>
      <c r="AG234" s="444">
        <f>SUMIFS(Datos!$R:$R,Datos!$F:$F,$A234,Datos!$A:$A,$Q$1,Datos!$C:$C,T$1)</f>
        <v>0</v>
      </c>
      <c r="AH234" s="444">
        <f>SUMIFS(Datos!$R:$R,Datos!$F:$F,$A234,Datos!$A:$A,$Q$1,Datos!$C:$C,U$1)</f>
        <v>0</v>
      </c>
      <c r="AI234" s="351"/>
      <c r="AJ234" s="102">
        <f>SUMIFS(Datos!$S:$S,Datos!$F:$F,$A234,Datos!$V:$V,AJ$1,Datos!$A:$A,$AN$1)</f>
        <v>0</v>
      </c>
      <c r="AK234" s="102">
        <f>SUMIFS(Datos!$S:$S,Datos!$F:$F,$A234,Datos!$V:$V,AK$1,Datos!$A:$A,$AN$1)</f>
        <v>0</v>
      </c>
      <c r="AL234" s="102">
        <f>SUMIFS(Datos!$S:$S,Datos!$F:$F,$A234,Datos!$V:$V,AL$1,Datos!$A:$A,$AN$1)</f>
        <v>0</v>
      </c>
      <c r="AM234" s="102">
        <f>SUMIFS(Datos!$S:$S,Datos!$F:$F,$A234,Datos!$V:$V,AM$1,Datos!$A:$A,$AN$1)</f>
        <v>0</v>
      </c>
      <c r="AN234" s="102">
        <f>SUMIFS(Datos!$S:$S,Datos!$A:$A,AN$1,Datos!$F:$F,$A234)</f>
        <v>0</v>
      </c>
      <c r="AO234" s="102">
        <f>SUMIFS(Datos!$S:$S,Datos!$F:$F,$A234,Datos!$C:$C,AO$1,Datos!$A:$A,$AN$1)</f>
        <v>0</v>
      </c>
      <c r="AP234" s="102">
        <f>SUMIFS(Datos!$S:$S,Datos!$F:$F,$A234,Datos!$C:$C,AP$1,Datos!$A:$A,$AN$1)</f>
        <v>0</v>
      </c>
      <c r="AQ234" s="102">
        <f>SUMIFS(Datos!$S:$S,Datos!$F:$F,$A234,Datos!$C:$C,AQ$1,Datos!$A:$A,$AN$1)</f>
        <v>0</v>
      </c>
      <c r="AR234" s="102">
        <f>SUMIFS(Datos!$S:$S,Datos!$F:$F,$A234,Datos!$C:$C,AR$1,Datos!$A:$A,$AN$1)</f>
        <v>0</v>
      </c>
      <c r="AT234" s="102">
        <f>SUMIFS(Datos!$M:$M,Datos!$A:$A,AN$1,Datos!$F:$F,$A234)</f>
        <v>0</v>
      </c>
      <c r="AU234" s="102">
        <f>SUMIFS(Datos!$R:$R,Datos!$A:$A,AN$1,Datos!$F:$F,$A234)</f>
        <v>0</v>
      </c>
      <c r="AW234" s="102">
        <f>SUMIFS(Datos!$M:$M,Datos!$F:$F,$A234,Datos!$A:$A,$AN$1,Datos!$C:$C,AO$1)</f>
        <v>0</v>
      </c>
      <c r="AX234" s="102">
        <f>SUMIFS(Datos!$M:$M,Datos!$F:$F,$A234,Datos!$A:$A,$AN$1,Datos!$C:$C,AP$1)</f>
        <v>0</v>
      </c>
      <c r="AY234" s="102">
        <f>SUMIFS(Datos!$M:$M,Datos!$F:$F,$A234,Datos!$A:$A,$AN$1,Datos!$C:$C,AQ$1)</f>
        <v>0</v>
      </c>
      <c r="AZ234" s="102">
        <f>SUMIFS(Datos!$M:$M,Datos!$F:$F,$A234,Datos!$A:$A,$AN$1,Datos!$C:$C,AR$1)</f>
        <v>0</v>
      </c>
      <c r="BA234" s="102"/>
      <c r="BB234" s="438">
        <f>SUMIFS(Datos!$R:$R,Datos!$F:$F,$A234,Datos!$A:$A,$AN$1,Datos!$C:$C,AO$1)</f>
        <v>0</v>
      </c>
      <c r="BC234" s="438">
        <f>SUMIFS(Datos!$R:$R,Datos!$F:$F,$A234,Datos!$A:$A,$AN$1,Datos!$C:$C,AP$1)</f>
        <v>0</v>
      </c>
      <c r="BD234" s="438">
        <f>SUMIFS(Datos!$R:$R,Datos!$F:$F,$A234,Datos!$A:$A,$AN$1,Datos!$C:$C,AQ$1)</f>
        <v>0</v>
      </c>
      <c r="BE234" s="438">
        <f>SUMIFS(Datos!$R:$R,Datos!$F:$F,$A234,Datos!$A:$A,$AN$1,Datos!$C:$C,AR$1)</f>
        <v>0</v>
      </c>
    </row>
    <row r="235" spans="1:57" x14ac:dyDescent="0.25">
      <c r="A235" s="36"/>
      <c r="B235" s="36"/>
      <c r="C235" s="36"/>
      <c r="D235" s="284"/>
      <c r="E235" s="36"/>
      <c r="F235" s="36"/>
      <c r="G235" s="408"/>
      <c r="H235" s="36"/>
      <c r="I235" s="36"/>
      <c r="J235" s="36"/>
      <c r="K235" s="36"/>
      <c r="M235" s="353">
        <f>SUMIFS(Datos!$S:$S,Datos!$F:$F,$A235,Datos!$V:$V,M$1,Datos!$A:$A,$Q$1)</f>
        <v>0</v>
      </c>
      <c r="N235" s="353">
        <f>SUMIFS(Datos!$S:$S,Datos!$F:$F,$A235,Datos!$V:$V,N$1,Datos!$A:$A,$Q$1)</f>
        <v>0</v>
      </c>
      <c r="O235" s="353">
        <f>SUMIFS(Datos!$S:$S,Datos!$F:$F,$A235,Datos!$V:$V,O$1,Datos!$A:$A,$Q$1)</f>
        <v>0</v>
      </c>
      <c r="P235" s="353">
        <f>SUMIFS(Datos!$S:$S,Datos!$F:$F,$A235,Datos!$V:$V,P$1,Datos!$A:$A,$Q$1)</f>
        <v>0</v>
      </c>
      <c r="Q235" s="353">
        <f>SUMIFS(Datos!$S:$S,Datos!$A:$A,Q$1,Datos!$F:$F,$A235)</f>
        <v>0</v>
      </c>
      <c r="R235" s="353">
        <f>SUMIFS(Datos!$S:$S,Datos!$F:$F,$A235,Datos!$C:$C,R$1,Datos!$A:$A,$Q$1)</f>
        <v>0</v>
      </c>
      <c r="S235" s="353">
        <f>SUMIFS(Datos!$S:$S,Datos!$F:$F,$A235,Datos!$C:$C,S$1,Datos!$A:$A,$Q$1)</f>
        <v>0</v>
      </c>
      <c r="T235" s="353">
        <f>SUMIFS(Datos!$S:$S,Datos!$F:$F,$A235,Datos!$C:$C,T$1,Datos!$A:$A,$Q$1)</f>
        <v>0</v>
      </c>
      <c r="U235" s="353">
        <f>SUMIFS(Datos!$S:$S,Datos!$F:$F,$A235,Datos!$C:$C,U$1,Datos!$A:$A,$Q$1)</f>
        <v>0</v>
      </c>
      <c r="V235" s="352"/>
      <c r="W235" s="353">
        <f>SUMIFS(Datos!M:M,Datos!A:A,Q$1,Datos!F:F,A235)</f>
        <v>0</v>
      </c>
      <c r="X235" s="444">
        <f>SUMIFS(Datos!R:R,Datos!A:A,Q$1,Datos!F:F,A235)</f>
        <v>0</v>
      </c>
      <c r="Y235" s="442"/>
      <c r="Z235" s="353">
        <f>SUMIFS(Datos!$M:$M,Datos!$F:$F,$A235,Datos!$A:$A,$Q$1,Datos!$C:$C,R$1)</f>
        <v>0</v>
      </c>
      <c r="AA235" s="353">
        <f>SUMIFS(Datos!$M:$M,Datos!$F:$F,$A235,Datos!$A:$A,$Q$1,Datos!$C:$C,S$1)</f>
        <v>0</v>
      </c>
      <c r="AB235" s="353">
        <f>SUMIFS(Datos!$M:$M,Datos!$F:$F,$A235,Datos!$A:$A,$Q$1,Datos!$C:$C,T$1)</f>
        <v>0</v>
      </c>
      <c r="AC235" s="353">
        <f>SUMIFS(Datos!$M:$M,Datos!$F:$F,$A235,Datos!$A:$A,$Q$1,Datos!$C:$C,U$1)</f>
        <v>0</v>
      </c>
      <c r="AD235" s="353"/>
      <c r="AE235" s="444">
        <f>SUMIFS(Datos!$R:$R,Datos!$F:$F,$A235,Datos!$A:$A,$Q$1,Datos!$C:$C,R$1)</f>
        <v>0</v>
      </c>
      <c r="AF235" s="444">
        <f>SUMIFS(Datos!$R:$R,Datos!$F:$F,$A235,Datos!$A:$A,$Q$1,Datos!$C:$C,S$1)</f>
        <v>0</v>
      </c>
      <c r="AG235" s="444">
        <f>SUMIFS(Datos!$R:$R,Datos!$F:$F,$A235,Datos!$A:$A,$Q$1,Datos!$C:$C,T$1)</f>
        <v>0</v>
      </c>
      <c r="AH235" s="444">
        <f>SUMIFS(Datos!$R:$R,Datos!$F:$F,$A235,Datos!$A:$A,$Q$1,Datos!$C:$C,U$1)</f>
        <v>0</v>
      </c>
      <c r="AI235" s="351"/>
      <c r="AJ235" s="102">
        <f>SUMIFS(Datos!$S:$S,Datos!$F:$F,$A235,Datos!$V:$V,AJ$1,Datos!$A:$A,$AN$1)</f>
        <v>0</v>
      </c>
      <c r="AK235" s="102">
        <f>SUMIFS(Datos!$S:$S,Datos!$F:$F,$A235,Datos!$V:$V,AK$1,Datos!$A:$A,$AN$1)</f>
        <v>0</v>
      </c>
      <c r="AL235" s="102">
        <f>SUMIFS(Datos!$S:$S,Datos!$F:$F,$A235,Datos!$V:$V,AL$1,Datos!$A:$A,$AN$1)</f>
        <v>0</v>
      </c>
      <c r="AM235" s="102">
        <f>SUMIFS(Datos!$S:$S,Datos!$F:$F,$A235,Datos!$V:$V,AM$1,Datos!$A:$A,$AN$1)</f>
        <v>0</v>
      </c>
      <c r="AN235" s="102">
        <f>SUMIFS(Datos!$S:$S,Datos!$A:$A,AN$1,Datos!$F:$F,$A235)</f>
        <v>0</v>
      </c>
      <c r="AO235" s="102">
        <f>SUMIFS(Datos!$S:$S,Datos!$F:$F,$A235,Datos!$C:$C,AO$1,Datos!$A:$A,$AN$1)</f>
        <v>0</v>
      </c>
      <c r="AP235" s="102">
        <f>SUMIFS(Datos!$S:$S,Datos!$F:$F,$A235,Datos!$C:$C,AP$1,Datos!$A:$A,$AN$1)</f>
        <v>0</v>
      </c>
      <c r="AQ235" s="102">
        <f>SUMIFS(Datos!$S:$S,Datos!$F:$F,$A235,Datos!$C:$C,AQ$1,Datos!$A:$A,$AN$1)</f>
        <v>0</v>
      </c>
      <c r="AR235" s="102">
        <f>SUMIFS(Datos!$S:$S,Datos!$F:$F,$A235,Datos!$C:$C,AR$1,Datos!$A:$A,$AN$1)</f>
        <v>0</v>
      </c>
      <c r="AT235" s="102">
        <f>SUMIFS(Datos!$M:$M,Datos!$A:$A,AN$1,Datos!$F:$F,$A235)</f>
        <v>0</v>
      </c>
      <c r="AU235" s="102">
        <f>SUMIFS(Datos!$R:$R,Datos!$A:$A,AN$1,Datos!$F:$F,$A235)</f>
        <v>0</v>
      </c>
      <c r="AW235" s="102">
        <f>SUMIFS(Datos!$M:$M,Datos!$F:$F,$A235,Datos!$A:$A,$AN$1,Datos!$C:$C,AO$1)</f>
        <v>0</v>
      </c>
      <c r="AX235" s="102">
        <f>SUMIFS(Datos!$M:$M,Datos!$F:$F,$A235,Datos!$A:$A,$AN$1,Datos!$C:$C,AP$1)</f>
        <v>0</v>
      </c>
      <c r="AY235" s="102">
        <f>SUMIFS(Datos!$M:$M,Datos!$F:$F,$A235,Datos!$A:$A,$AN$1,Datos!$C:$C,AQ$1)</f>
        <v>0</v>
      </c>
      <c r="AZ235" s="102">
        <f>SUMIFS(Datos!$M:$M,Datos!$F:$F,$A235,Datos!$A:$A,$AN$1,Datos!$C:$C,AR$1)</f>
        <v>0</v>
      </c>
      <c r="BA235" s="102"/>
      <c r="BB235" s="438">
        <f>SUMIFS(Datos!$R:$R,Datos!$F:$F,$A235,Datos!$A:$A,$AN$1,Datos!$C:$C,AO$1)</f>
        <v>0</v>
      </c>
      <c r="BC235" s="438">
        <f>SUMIFS(Datos!$R:$R,Datos!$F:$F,$A235,Datos!$A:$A,$AN$1,Datos!$C:$C,AP$1)</f>
        <v>0</v>
      </c>
      <c r="BD235" s="438">
        <f>SUMIFS(Datos!$R:$R,Datos!$F:$F,$A235,Datos!$A:$A,$AN$1,Datos!$C:$C,AQ$1)</f>
        <v>0</v>
      </c>
      <c r="BE235" s="438">
        <f>SUMIFS(Datos!$R:$R,Datos!$F:$F,$A235,Datos!$A:$A,$AN$1,Datos!$C:$C,AR$1)</f>
        <v>0</v>
      </c>
    </row>
    <row r="236" spans="1:57" x14ac:dyDescent="0.25">
      <c r="A236" s="36"/>
      <c r="B236" s="36"/>
      <c r="C236" s="36"/>
      <c r="D236" s="284"/>
      <c r="E236" s="36"/>
      <c r="F236" s="36"/>
      <c r="G236" s="408"/>
      <c r="H236" s="36"/>
      <c r="I236" s="36"/>
      <c r="J236" s="36"/>
      <c r="K236" s="36"/>
      <c r="M236" s="353">
        <f>SUMIFS(Datos!$S:$S,Datos!$F:$F,$A236,Datos!$V:$V,M$1,Datos!$A:$A,$Q$1)</f>
        <v>0</v>
      </c>
      <c r="N236" s="353">
        <f>SUMIFS(Datos!$S:$S,Datos!$F:$F,$A236,Datos!$V:$V,N$1,Datos!$A:$A,$Q$1)</f>
        <v>0</v>
      </c>
      <c r="O236" s="353">
        <f>SUMIFS(Datos!$S:$S,Datos!$F:$F,$A236,Datos!$V:$V,O$1,Datos!$A:$A,$Q$1)</f>
        <v>0</v>
      </c>
      <c r="P236" s="353">
        <f>SUMIFS(Datos!$S:$S,Datos!$F:$F,$A236,Datos!$V:$V,P$1,Datos!$A:$A,$Q$1)</f>
        <v>0</v>
      </c>
      <c r="Q236" s="353">
        <f>SUMIFS(Datos!$S:$S,Datos!$A:$A,Q$1,Datos!$F:$F,$A236)</f>
        <v>0</v>
      </c>
      <c r="R236" s="353">
        <f>SUMIFS(Datos!$S:$S,Datos!$F:$F,$A236,Datos!$C:$C,R$1,Datos!$A:$A,$Q$1)</f>
        <v>0</v>
      </c>
      <c r="S236" s="353">
        <f>SUMIFS(Datos!$S:$S,Datos!$F:$F,$A236,Datos!$C:$C,S$1,Datos!$A:$A,$Q$1)</f>
        <v>0</v>
      </c>
      <c r="T236" s="353">
        <f>SUMIFS(Datos!$S:$S,Datos!$F:$F,$A236,Datos!$C:$C,T$1,Datos!$A:$A,$Q$1)</f>
        <v>0</v>
      </c>
      <c r="U236" s="353">
        <f>SUMIFS(Datos!$S:$S,Datos!$F:$F,$A236,Datos!$C:$C,U$1,Datos!$A:$A,$Q$1)</f>
        <v>0</v>
      </c>
      <c r="V236" s="352"/>
      <c r="W236" s="353">
        <f>SUMIFS(Datos!M:M,Datos!A:A,Q$1,Datos!F:F,A236)</f>
        <v>0</v>
      </c>
      <c r="X236" s="444">
        <f>SUMIFS(Datos!R:R,Datos!A:A,Q$1,Datos!F:F,A236)</f>
        <v>0</v>
      </c>
      <c r="Y236" s="442"/>
      <c r="Z236" s="353">
        <f>SUMIFS(Datos!$M:$M,Datos!$F:$F,$A236,Datos!$A:$A,$Q$1,Datos!$C:$C,R$1)</f>
        <v>0</v>
      </c>
      <c r="AA236" s="353">
        <f>SUMIFS(Datos!$M:$M,Datos!$F:$F,$A236,Datos!$A:$A,$Q$1,Datos!$C:$C,S$1)</f>
        <v>0</v>
      </c>
      <c r="AB236" s="353">
        <f>SUMIFS(Datos!$M:$M,Datos!$F:$F,$A236,Datos!$A:$A,$Q$1,Datos!$C:$C,T$1)</f>
        <v>0</v>
      </c>
      <c r="AC236" s="353">
        <f>SUMIFS(Datos!$M:$M,Datos!$F:$F,$A236,Datos!$A:$A,$Q$1,Datos!$C:$C,U$1)</f>
        <v>0</v>
      </c>
      <c r="AD236" s="353"/>
      <c r="AE236" s="444">
        <f>SUMIFS(Datos!$R:$R,Datos!$F:$F,$A236,Datos!$A:$A,$Q$1,Datos!$C:$C,R$1)</f>
        <v>0</v>
      </c>
      <c r="AF236" s="444">
        <f>SUMIFS(Datos!$R:$R,Datos!$F:$F,$A236,Datos!$A:$A,$Q$1,Datos!$C:$C,S$1)</f>
        <v>0</v>
      </c>
      <c r="AG236" s="444">
        <f>SUMIFS(Datos!$R:$R,Datos!$F:$F,$A236,Datos!$A:$A,$Q$1,Datos!$C:$C,T$1)</f>
        <v>0</v>
      </c>
      <c r="AH236" s="444">
        <f>SUMIFS(Datos!$R:$R,Datos!$F:$F,$A236,Datos!$A:$A,$Q$1,Datos!$C:$C,U$1)</f>
        <v>0</v>
      </c>
      <c r="AI236" s="351"/>
      <c r="AJ236" s="102">
        <f>SUMIFS(Datos!$S:$S,Datos!$F:$F,$A236,Datos!$V:$V,AJ$1,Datos!$A:$A,$AN$1)</f>
        <v>0</v>
      </c>
      <c r="AK236" s="102">
        <f>SUMIFS(Datos!$S:$S,Datos!$F:$F,$A236,Datos!$V:$V,AK$1,Datos!$A:$A,$AN$1)</f>
        <v>0</v>
      </c>
      <c r="AL236" s="102">
        <f>SUMIFS(Datos!$S:$S,Datos!$F:$F,$A236,Datos!$V:$V,AL$1,Datos!$A:$A,$AN$1)</f>
        <v>0</v>
      </c>
      <c r="AM236" s="102">
        <f>SUMIFS(Datos!$S:$S,Datos!$F:$F,$A236,Datos!$V:$V,AM$1,Datos!$A:$A,$AN$1)</f>
        <v>0</v>
      </c>
      <c r="AN236" s="102">
        <f>SUMIFS(Datos!$S:$S,Datos!$A:$A,AN$1,Datos!$F:$F,$A236)</f>
        <v>0</v>
      </c>
      <c r="AO236" s="102">
        <f>SUMIFS(Datos!$S:$S,Datos!$F:$F,$A236,Datos!$C:$C,AO$1,Datos!$A:$A,$AN$1)</f>
        <v>0</v>
      </c>
      <c r="AP236" s="102">
        <f>SUMIFS(Datos!$S:$S,Datos!$F:$F,$A236,Datos!$C:$C,AP$1,Datos!$A:$A,$AN$1)</f>
        <v>0</v>
      </c>
      <c r="AQ236" s="102">
        <f>SUMIFS(Datos!$S:$S,Datos!$F:$F,$A236,Datos!$C:$C,AQ$1,Datos!$A:$A,$AN$1)</f>
        <v>0</v>
      </c>
      <c r="AR236" s="102">
        <f>SUMIFS(Datos!$S:$S,Datos!$F:$F,$A236,Datos!$C:$C,AR$1,Datos!$A:$A,$AN$1)</f>
        <v>0</v>
      </c>
      <c r="AT236" s="102">
        <f>SUMIFS(Datos!$M:$M,Datos!$A:$A,AN$1,Datos!$F:$F,$A236)</f>
        <v>0</v>
      </c>
      <c r="AU236" s="102">
        <f>SUMIFS(Datos!$R:$R,Datos!$A:$A,AN$1,Datos!$F:$F,$A236)</f>
        <v>0</v>
      </c>
      <c r="AW236" s="102">
        <f>SUMIFS(Datos!$M:$M,Datos!$F:$F,$A236,Datos!$A:$A,$AN$1,Datos!$C:$C,AO$1)</f>
        <v>0</v>
      </c>
      <c r="AX236" s="102">
        <f>SUMIFS(Datos!$M:$M,Datos!$F:$F,$A236,Datos!$A:$A,$AN$1,Datos!$C:$C,AP$1)</f>
        <v>0</v>
      </c>
      <c r="AY236" s="102">
        <f>SUMIFS(Datos!$M:$M,Datos!$F:$F,$A236,Datos!$A:$A,$AN$1,Datos!$C:$C,AQ$1)</f>
        <v>0</v>
      </c>
      <c r="AZ236" s="102">
        <f>SUMIFS(Datos!$M:$M,Datos!$F:$F,$A236,Datos!$A:$A,$AN$1,Datos!$C:$C,AR$1)</f>
        <v>0</v>
      </c>
      <c r="BA236" s="102"/>
      <c r="BB236" s="438">
        <f>SUMIFS(Datos!$R:$R,Datos!$F:$F,$A236,Datos!$A:$A,$AN$1,Datos!$C:$C,AO$1)</f>
        <v>0</v>
      </c>
      <c r="BC236" s="438">
        <f>SUMIFS(Datos!$R:$R,Datos!$F:$F,$A236,Datos!$A:$A,$AN$1,Datos!$C:$C,AP$1)</f>
        <v>0</v>
      </c>
      <c r="BD236" s="438">
        <f>SUMIFS(Datos!$R:$R,Datos!$F:$F,$A236,Datos!$A:$A,$AN$1,Datos!$C:$C,AQ$1)</f>
        <v>0</v>
      </c>
      <c r="BE236" s="438">
        <f>SUMIFS(Datos!$R:$R,Datos!$F:$F,$A236,Datos!$A:$A,$AN$1,Datos!$C:$C,AR$1)</f>
        <v>0</v>
      </c>
    </row>
    <row r="237" spans="1:57" x14ac:dyDescent="0.25">
      <c r="A237" s="36"/>
      <c r="B237" s="36"/>
      <c r="C237" s="36"/>
      <c r="D237" s="284"/>
      <c r="E237" s="36"/>
      <c r="F237" s="36"/>
      <c r="G237" s="408"/>
      <c r="H237" s="36"/>
      <c r="I237" s="36"/>
      <c r="J237" s="36"/>
      <c r="K237" s="36"/>
      <c r="M237" s="353">
        <f>SUMIFS(Datos!$S:$S,Datos!$F:$F,$A237,Datos!$V:$V,M$1,Datos!$A:$A,$Q$1)</f>
        <v>0</v>
      </c>
      <c r="N237" s="353">
        <f>SUMIFS(Datos!$S:$S,Datos!$F:$F,$A237,Datos!$V:$V,N$1,Datos!$A:$A,$Q$1)</f>
        <v>0</v>
      </c>
      <c r="O237" s="353">
        <f>SUMIFS(Datos!$S:$S,Datos!$F:$F,$A237,Datos!$V:$V,O$1,Datos!$A:$A,$Q$1)</f>
        <v>0</v>
      </c>
      <c r="P237" s="353">
        <f>SUMIFS(Datos!$S:$S,Datos!$F:$F,$A237,Datos!$V:$V,P$1,Datos!$A:$A,$Q$1)</f>
        <v>0</v>
      </c>
      <c r="Q237" s="353">
        <f>SUMIFS(Datos!$S:$S,Datos!$A:$A,Q$1,Datos!$F:$F,$A237)</f>
        <v>0</v>
      </c>
      <c r="R237" s="353">
        <f>SUMIFS(Datos!$S:$S,Datos!$F:$F,$A237,Datos!$C:$C,R$1,Datos!$A:$A,$Q$1)</f>
        <v>0</v>
      </c>
      <c r="S237" s="353">
        <f>SUMIFS(Datos!$S:$S,Datos!$F:$F,$A237,Datos!$C:$C,S$1,Datos!$A:$A,$Q$1)</f>
        <v>0</v>
      </c>
      <c r="T237" s="353">
        <f>SUMIFS(Datos!$S:$S,Datos!$F:$F,$A237,Datos!$C:$C,T$1,Datos!$A:$A,$Q$1)</f>
        <v>0</v>
      </c>
      <c r="U237" s="353">
        <f>SUMIFS(Datos!$S:$S,Datos!$F:$F,$A237,Datos!$C:$C,U$1,Datos!$A:$A,$Q$1)</f>
        <v>0</v>
      </c>
      <c r="V237" s="352"/>
      <c r="W237" s="353">
        <f>SUMIFS(Datos!M:M,Datos!A:A,Q$1,Datos!F:F,A237)</f>
        <v>0</v>
      </c>
      <c r="X237" s="444">
        <f>SUMIFS(Datos!R:R,Datos!A:A,Q$1,Datos!F:F,A237)</f>
        <v>0</v>
      </c>
      <c r="Y237" s="442"/>
      <c r="Z237" s="353">
        <f>SUMIFS(Datos!$M:$M,Datos!$F:$F,$A237,Datos!$A:$A,$Q$1,Datos!$C:$C,R$1)</f>
        <v>0</v>
      </c>
      <c r="AA237" s="353">
        <f>SUMIFS(Datos!$M:$M,Datos!$F:$F,$A237,Datos!$A:$A,$Q$1,Datos!$C:$C,S$1)</f>
        <v>0</v>
      </c>
      <c r="AB237" s="353">
        <f>SUMIFS(Datos!$M:$M,Datos!$F:$F,$A237,Datos!$A:$A,$Q$1,Datos!$C:$C,T$1)</f>
        <v>0</v>
      </c>
      <c r="AC237" s="353">
        <f>SUMIFS(Datos!$M:$M,Datos!$F:$F,$A237,Datos!$A:$A,$Q$1,Datos!$C:$C,U$1)</f>
        <v>0</v>
      </c>
      <c r="AD237" s="353"/>
      <c r="AE237" s="444">
        <f>SUMIFS(Datos!$R:$R,Datos!$F:$F,$A237,Datos!$A:$A,$Q$1,Datos!$C:$C,R$1)</f>
        <v>0</v>
      </c>
      <c r="AF237" s="444">
        <f>SUMIFS(Datos!$R:$R,Datos!$F:$F,$A237,Datos!$A:$A,$Q$1,Datos!$C:$C,S$1)</f>
        <v>0</v>
      </c>
      <c r="AG237" s="444">
        <f>SUMIFS(Datos!$R:$R,Datos!$F:$F,$A237,Datos!$A:$A,$Q$1,Datos!$C:$C,T$1)</f>
        <v>0</v>
      </c>
      <c r="AH237" s="444">
        <f>SUMIFS(Datos!$R:$R,Datos!$F:$F,$A237,Datos!$A:$A,$Q$1,Datos!$C:$C,U$1)</f>
        <v>0</v>
      </c>
      <c r="AI237" s="351"/>
      <c r="AJ237" s="102">
        <f>SUMIFS(Datos!$S:$S,Datos!$F:$F,$A237,Datos!$V:$V,AJ$1,Datos!$A:$A,$AN$1)</f>
        <v>0</v>
      </c>
      <c r="AK237" s="102">
        <f>SUMIFS(Datos!$S:$S,Datos!$F:$F,$A237,Datos!$V:$V,AK$1,Datos!$A:$A,$AN$1)</f>
        <v>0</v>
      </c>
      <c r="AL237" s="102">
        <f>SUMIFS(Datos!$S:$S,Datos!$F:$F,$A237,Datos!$V:$V,AL$1,Datos!$A:$A,$AN$1)</f>
        <v>0</v>
      </c>
      <c r="AM237" s="102">
        <f>SUMIFS(Datos!$S:$S,Datos!$F:$F,$A237,Datos!$V:$V,AM$1,Datos!$A:$A,$AN$1)</f>
        <v>0</v>
      </c>
      <c r="AN237" s="102">
        <f>SUMIFS(Datos!$S:$S,Datos!$A:$A,AN$1,Datos!$F:$F,$A237)</f>
        <v>0</v>
      </c>
      <c r="AO237" s="102">
        <f>SUMIFS(Datos!$S:$S,Datos!$F:$F,$A237,Datos!$C:$C,AO$1,Datos!$A:$A,$AN$1)</f>
        <v>0</v>
      </c>
      <c r="AP237" s="102">
        <f>SUMIFS(Datos!$S:$S,Datos!$F:$F,$A237,Datos!$C:$C,AP$1,Datos!$A:$A,$AN$1)</f>
        <v>0</v>
      </c>
      <c r="AQ237" s="102">
        <f>SUMIFS(Datos!$S:$S,Datos!$F:$F,$A237,Datos!$C:$C,AQ$1,Datos!$A:$A,$AN$1)</f>
        <v>0</v>
      </c>
      <c r="AR237" s="102">
        <f>SUMIFS(Datos!$S:$S,Datos!$F:$F,$A237,Datos!$C:$C,AR$1,Datos!$A:$A,$AN$1)</f>
        <v>0</v>
      </c>
      <c r="AT237" s="102">
        <f>SUMIFS(Datos!$M:$M,Datos!$A:$A,AN$1,Datos!$F:$F,$A237)</f>
        <v>0</v>
      </c>
      <c r="AU237" s="102">
        <f>SUMIFS(Datos!$R:$R,Datos!$A:$A,AN$1,Datos!$F:$F,$A237)</f>
        <v>0</v>
      </c>
      <c r="AW237" s="102">
        <f>SUMIFS(Datos!$M:$M,Datos!$F:$F,$A237,Datos!$A:$A,$AN$1,Datos!$C:$C,AO$1)</f>
        <v>0</v>
      </c>
      <c r="AX237" s="102">
        <f>SUMIFS(Datos!$M:$M,Datos!$F:$F,$A237,Datos!$A:$A,$AN$1,Datos!$C:$C,AP$1)</f>
        <v>0</v>
      </c>
      <c r="AY237" s="102">
        <f>SUMIFS(Datos!$M:$M,Datos!$F:$F,$A237,Datos!$A:$A,$AN$1,Datos!$C:$C,AQ$1)</f>
        <v>0</v>
      </c>
      <c r="AZ237" s="102">
        <f>SUMIFS(Datos!$M:$M,Datos!$F:$F,$A237,Datos!$A:$A,$AN$1,Datos!$C:$C,AR$1)</f>
        <v>0</v>
      </c>
      <c r="BA237" s="102"/>
      <c r="BB237" s="438">
        <f>SUMIFS(Datos!$R:$R,Datos!$F:$F,$A237,Datos!$A:$A,$AN$1,Datos!$C:$C,AO$1)</f>
        <v>0</v>
      </c>
      <c r="BC237" s="438">
        <f>SUMIFS(Datos!$R:$R,Datos!$F:$F,$A237,Datos!$A:$A,$AN$1,Datos!$C:$C,AP$1)</f>
        <v>0</v>
      </c>
      <c r="BD237" s="438">
        <f>SUMIFS(Datos!$R:$R,Datos!$F:$F,$A237,Datos!$A:$A,$AN$1,Datos!$C:$C,AQ$1)</f>
        <v>0</v>
      </c>
      <c r="BE237" s="438">
        <f>SUMIFS(Datos!$R:$R,Datos!$F:$F,$A237,Datos!$A:$A,$AN$1,Datos!$C:$C,AR$1)</f>
        <v>0</v>
      </c>
    </row>
    <row r="238" spans="1:57" x14ac:dyDescent="0.25">
      <c r="A238" s="36"/>
      <c r="B238" s="36"/>
      <c r="C238" s="36"/>
      <c r="D238" s="284"/>
      <c r="E238" s="36"/>
      <c r="F238" s="36"/>
      <c r="G238" s="408"/>
      <c r="H238" s="36"/>
      <c r="I238" s="36"/>
      <c r="J238" s="36"/>
      <c r="K238" s="36"/>
      <c r="M238" s="353">
        <f>SUMIFS(Datos!$S:$S,Datos!$F:$F,$A238,Datos!$V:$V,M$1,Datos!$A:$A,$Q$1)</f>
        <v>0</v>
      </c>
      <c r="N238" s="353">
        <f>SUMIFS(Datos!$S:$S,Datos!$F:$F,$A238,Datos!$V:$V,N$1,Datos!$A:$A,$Q$1)</f>
        <v>0</v>
      </c>
      <c r="O238" s="353">
        <f>SUMIFS(Datos!$S:$S,Datos!$F:$F,$A238,Datos!$V:$V,O$1,Datos!$A:$A,$Q$1)</f>
        <v>0</v>
      </c>
      <c r="P238" s="353">
        <f>SUMIFS(Datos!$S:$S,Datos!$F:$F,$A238,Datos!$V:$V,P$1,Datos!$A:$A,$Q$1)</f>
        <v>0</v>
      </c>
      <c r="Q238" s="353">
        <f>SUMIFS(Datos!$S:$S,Datos!$A:$A,Q$1,Datos!$F:$F,$A238)</f>
        <v>0</v>
      </c>
      <c r="R238" s="353">
        <f>SUMIFS(Datos!$S:$S,Datos!$F:$F,$A238,Datos!$C:$C,R$1,Datos!$A:$A,$Q$1)</f>
        <v>0</v>
      </c>
      <c r="S238" s="353">
        <f>SUMIFS(Datos!$S:$S,Datos!$F:$F,$A238,Datos!$C:$C,S$1,Datos!$A:$A,$Q$1)</f>
        <v>0</v>
      </c>
      <c r="T238" s="353">
        <f>SUMIFS(Datos!$S:$S,Datos!$F:$F,$A238,Datos!$C:$C,T$1,Datos!$A:$A,$Q$1)</f>
        <v>0</v>
      </c>
      <c r="U238" s="353">
        <f>SUMIFS(Datos!$S:$S,Datos!$F:$F,$A238,Datos!$C:$C,U$1,Datos!$A:$A,$Q$1)</f>
        <v>0</v>
      </c>
      <c r="V238" s="352"/>
      <c r="W238" s="353">
        <f>SUMIFS(Datos!M:M,Datos!A:A,Q$1,Datos!F:F,A238)</f>
        <v>0</v>
      </c>
      <c r="X238" s="444">
        <f>SUMIFS(Datos!R:R,Datos!A:A,Q$1,Datos!F:F,A238)</f>
        <v>0</v>
      </c>
      <c r="Y238" s="442"/>
      <c r="Z238" s="353">
        <f>SUMIFS(Datos!$M:$M,Datos!$F:$F,$A238,Datos!$A:$A,$Q$1,Datos!$C:$C,R$1)</f>
        <v>0</v>
      </c>
      <c r="AA238" s="353">
        <f>SUMIFS(Datos!$M:$M,Datos!$F:$F,$A238,Datos!$A:$A,$Q$1,Datos!$C:$C,S$1)</f>
        <v>0</v>
      </c>
      <c r="AB238" s="353">
        <f>SUMIFS(Datos!$M:$M,Datos!$F:$F,$A238,Datos!$A:$A,$Q$1,Datos!$C:$C,T$1)</f>
        <v>0</v>
      </c>
      <c r="AC238" s="353">
        <f>SUMIFS(Datos!$M:$M,Datos!$F:$F,$A238,Datos!$A:$A,$Q$1,Datos!$C:$C,U$1)</f>
        <v>0</v>
      </c>
      <c r="AD238" s="353"/>
      <c r="AE238" s="444">
        <f>SUMIFS(Datos!$R:$R,Datos!$F:$F,$A238,Datos!$A:$A,$Q$1,Datos!$C:$C,R$1)</f>
        <v>0</v>
      </c>
      <c r="AF238" s="444">
        <f>SUMIFS(Datos!$R:$R,Datos!$F:$F,$A238,Datos!$A:$A,$Q$1,Datos!$C:$C,S$1)</f>
        <v>0</v>
      </c>
      <c r="AG238" s="444">
        <f>SUMIFS(Datos!$R:$R,Datos!$F:$F,$A238,Datos!$A:$A,$Q$1,Datos!$C:$C,T$1)</f>
        <v>0</v>
      </c>
      <c r="AH238" s="444">
        <f>SUMIFS(Datos!$R:$R,Datos!$F:$F,$A238,Datos!$A:$A,$Q$1,Datos!$C:$C,U$1)</f>
        <v>0</v>
      </c>
      <c r="AI238" s="351"/>
      <c r="AJ238" s="102">
        <f>SUMIFS(Datos!$S:$S,Datos!$F:$F,$A238,Datos!$V:$V,AJ$1,Datos!$A:$A,$AN$1)</f>
        <v>0</v>
      </c>
      <c r="AK238" s="102">
        <f>SUMIFS(Datos!$S:$S,Datos!$F:$F,$A238,Datos!$V:$V,AK$1,Datos!$A:$A,$AN$1)</f>
        <v>0</v>
      </c>
      <c r="AL238" s="102">
        <f>SUMIFS(Datos!$S:$S,Datos!$F:$F,$A238,Datos!$V:$V,AL$1,Datos!$A:$A,$AN$1)</f>
        <v>0</v>
      </c>
      <c r="AM238" s="102">
        <f>SUMIFS(Datos!$S:$S,Datos!$F:$F,$A238,Datos!$V:$V,AM$1,Datos!$A:$A,$AN$1)</f>
        <v>0</v>
      </c>
      <c r="AN238" s="102">
        <f>SUMIFS(Datos!$S:$S,Datos!$A:$A,AN$1,Datos!$F:$F,$A238)</f>
        <v>0</v>
      </c>
      <c r="AO238" s="102">
        <f>SUMIFS(Datos!$S:$S,Datos!$F:$F,$A238,Datos!$C:$C,AO$1,Datos!$A:$A,$AN$1)</f>
        <v>0</v>
      </c>
      <c r="AP238" s="102">
        <f>SUMIFS(Datos!$S:$S,Datos!$F:$F,$A238,Datos!$C:$C,AP$1,Datos!$A:$A,$AN$1)</f>
        <v>0</v>
      </c>
      <c r="AQ238" s="102">
        <f>SUMIFS(Datos!$S:$S,Datos!$F:$F,$A238,Datos!$C:$C,AQ$1,Datos!$A:$A,$AN$1)</f>
        <v>0</v>
      </c>
      <c r="AR238" s="102">
        <f>SUMIFS(Datos!$S:$S,Datos!$F:$F,$A238,Datos!$C:$C,AR$1,Datos!$A:$A,$AN$1)</f>
        <v>0</v>
      </c>
      <c r="AT238" s="102">
        <f>SUMIFS(Datos!$M:$M,Datos!$A:$A,AN$1,Datos!$F:$F,$A238)</f>
        <v>0</v>
      </c>
      <c r="AU238" s="102">
        <f>SUMIFS(Datos!$R:$R,Datos!$A:$A,AN$1,Datos!$F:$F,$A238)</f>
        <v>0</v>
      </c>
      <c r="AW238" s="102">
        <f>SUMIFS(Datos!$M:$M,Datos!$F:$F,$A238,Datos!$A:$A,$AN$1,Datos!$C:$C,AO$1)</f>
        <v>0</v>
      </c>
      <c r="AX238" s="102">
        <f>SUMIFS(Datos!$M:$M,Datos!$F:$F,$A238,Datos!$A:$A,$AN$1,Datos!$C:$C,AP$1)</f>
        <v>0</v>
      </c>
      <c r="AY238" s="102">
        <f>SUMIFS(Datos!$M:$M,Datos!$F:$F,$A238,Datos!$A:$A,$AN$1,Datos!$C:$C,AQ$1)</f>
        <v>0</v>
      </c>
      <c r="AZ238" s="102">
        <f>SUMIFS(Datos!$M:$M,Datos!$F:$F,$A238,Datos!$A:$A,$AN$1,Datos!$C:$C,AR$1)</f>
        <v>0</v>
      </c>
      <c r="BA238" s="102"/>
      <c r="BB238" s="438">
        <f>SUMIFS(Datos!$R:$R,Datos!$F:$F,$A238,Datos!$A:$A,$AN$1,Datos!$C:$C,AO$1)</f>
        <v>0</v>
      </c>
      <c r="BC238" s="438">
        <f>SUMIFS(Datos!$R:$R,Datos!$F:$F,$A238,Datos!$A:$A,$AN$1,Datos!$C:$C,AP$1)</f>
        <v>0</v>
      </c>
      <c r="BD238" s="438">
        <f>SUMIFS(Datos!$R:$R,Datos!$F:$F,$A238,Datos!$A:$A,$AN$1,Datos!$C:$C,AQ$1)</f>
        <v>0</v>
      </c>
      <c r="BE238" s="438">
        <f>SUMIFS(Datos!$R:$R,Datos!$F:$F,$A238,Datos!$A:$A,$AN$1,Datos!$C:$C,AR$1)</f>
        <v>0</v>
      </c>
    </row>
    <row r="239" spans="1:57" x14ac:dyDescent="0.25">
      <c r="A239" s="36"/>
      <c r="B239" s="36"/>
      <c r="C239" s="36"/>
      <c r="D239" s="284"/>
      <c r="E239" s="36"/>
      <c r="F239" s="36"/>
      <c r="G239" s="408"/>
      <c r="H239" s="36"/>
      <c r="I239" s="36"/>
      <c r="J239" s="36"/>
      <c r="K239" s="36"/>
      <c r="M239" s="353">
        <f>SUMIFS(Datos!$S:$S,Datos!$F:$F,$A239,Datos!$V:$V,M$1,Datos!$A:$A,$Q$1)</f>
        <v>0</v>
      </c>
      <c r="N239" s="353">
        <f>SUMIFS(Datos!$S:$S,Datos!$F:$F,$A239,Datos!$V:$V,N$1,Datos!$A:$A,$Q$1)</f>
        <v>0</v>
      </c>
      <c r="O239" s="353">
        <f>SUMIFS(Datos!$S:$S,Datos!$F:$F,$A239,Datos!$V:$V,O$1,Datos!$A:$A,$Q$1)</f>
        <v>0</v>
      </c>
      <c r="P239" s="353">
        <f>SUMIFS(Datos!$S:$S,Datos!$F:$F,$A239,Datos!$V:$V,P$1,Datos!$A:$A,$Q$1)</f>
        <v>0</v>
      </c>
      <c r="Q239" s="353">
        <f>SUMIFS(Datos!$S:$S,Datos!$A:$A,Q$1,Datos!$F:$F,$A239)</f>
        <v>0</v>
      </c>
      <c r="R239" s="353">
        <f>SUMIFS(Datos!$S:$S,Datos!$F:$F,$A239,Datos!$C:$C,R$1,Datos!$A:$A,$Q$1)</f>
        <v>0</v>
      </c>
      <c r="S239" s="353">
        <f>SUMIFS(Datos!$S:$S,Datos!$F:$F,$A239,Datos!$C:$C,S$1,Datos!$A:$A,$Q$1)</f>
        <v>0</v>
      </c>
      <c r="T239" s="353">
        <f>SUMIFS(Datos!$S:$S,Datos!$F:$F,$A239,Datos!$C:$C,T$1,Datos!$A:$A,$Q$1)</f>
        <v>0</v>
      </c>
      <c r="U239" s="353">
        <f>SUMIFS(Datos!$S:$S,Datos!$F:$F,$A239,Datos!$C:$C,U$1,Datos!$A:$A,$Q$1)</f>
        <v>0</v>
      </c>
      <c r="V239" s="352"/>
      <c r="W239" s="353">
        <f>SUMIFS(Datos!M:M,Datos!A:A,Q$1,Datos!F:F,A239)</f>
        <v>0</v>
      </c>
      <c r="X239" s="444">
        <f>SUMIFS(Datos!R:R,Datos!A:A,Q$1,Datos!F:F,A239)</f>
        <v>0</v>
      </c>
      <c r="Y239" s="442"/>
      <c r="Z239" s="353">
        <f>SUMIFS(Datos!$M:$M,Datos!$F:$F,$A239,Datos!$A:$A,$Q$1,Datos!$C:$C,R$1)</f>
        <v>0</v>
      </c>
      <c r="AA239" s="353">
        <f>SUMIFS(Datos!$M:$M,Datos!$F:$F,$A239,Datos!$A:$A,$Q$1,Datos!$C:$C,S$1)</f>
        <v>0</v>
      </c>
      <c r="AB239" s="353">
        <f>SUMIFS(Datos!$M:$M,Datos!$F:$F,$A239,Datos!$A:$A,$Q$1,Datos!$C:$C,T$1)</f>
        <v>0</v>
      </c>
      <c r="AC239" s="353">
        <f>SUMIFS(Datos!$M:$M,Datos!$F:$F,$A239,Datos!$A:$A,$Q$1,Datos!$C:$C,U$1)</f>
        <v>0</v>
      </c>
      <c r="AD239" s="353"/>
      <c r="AE239" s="444">
        <f>SUMIFS(Datos!$R:$R,Datos!$F:$F,$A239,Datos!$A:$A,$Q$1,Datos!$C:$C,R$1)</f>
        <v>0</v>
      </c>
      <c r="AF239" s="444">
        <f>SUMIFS(Datos!$R:$R,Datos!$F:$F,$A239,Datos!$A:$A,$Q$1,Datos!$C:$C,S$1)</f>
        <v>0</v>
      </c>
      <c r="AG239" s="444">
        <f>SUMIFS(Datos!$R:$R,Datos!$F:$F,$A239,Datos!$A:$A,$Q$1,Datos!$C:$C,T$1)</f>
        <v>0</v>
      </c>
      <c r="AH239" s="444">
        <f>SUMIFS(Datos!$R:$R,Datos!$F:$F,$A239,Datos!$A:$A,$Q$1,Datos!$C:$C,U$1)</f>
        <v>0</v>
      </c>
      <c r="AI239" s="351"/>
      <c r="AJ239" s="102">
        <f>SUMIFS(Datos!$S:$S,Datos!$F:$F,$A239,Datos!$V:$V,AJ$1,Datos!$A:$A,$AN$1)</f>
        <v>0</v>
      </c>
      <c r="AK239" s="102">
        <f>SUMIFS(Datos!$S:$S,Datos!$F:$F,$A239,Datos!$V:$V,AK$1,Datos!$A:$A,$AN$1)</f>
        <v>0</v>
      </c>
      <c r="AL239" s="102">
        <f>SUMIFS(Datos!$S:$S,Datos!$F:$F,$A239,Datos!$V:$V,AL$1,Datos!$A:$A,$AN$1)</f>
        <v>0</v>
      </c>
      <c r="AM239" s="102">
        <f>SUMIFS(Datos!$S:$S,Datos!$F:$F,$A239,Datos!$V:$V,AM$1,Datos!$A:$A,$AN$1)</f>
        <v>0</v>
      </c>
      <c r="AN239" s="102">
        <f>SUMIFS(Datos!$S:$S,Datos!$A:$A,AN$1,Datos!$F:$F,$A239)</f>
        <v>0</v>
      </c>
      <c r="AO239" s="102">
        <f>SUMIFS(Datos!$S:$S,Datos!$F:$F,$A239,Datos!$C:$C,AO$1,Datos!$A:$A,$AN$1)</f>
        <v>0</v>
      </c>
      <c r="AP239" s="102">
        <f>SUMIFS(Datos!$S:$S,Datos!$F:$F,$A239,Datos!$C:$C,AP$1,Datos!$A:$A,$AN$1)</f>
        <v>0</v>
      </c>
      <c r="AQ239" s="102">
        <f>SUMIFS(Datos!$S:$S,Datos!$F:$F,$A239,Datos!$C:$C,AQ$1,Datos!$A:$A,$AN$1)</f>
        <v>0</v>
      </c>
      <c r="AR239" s="102">
        <f>SUMIFS(Datos!$S:$S,Datos!$F:$F,$A239,Datos!$C:$C,AR$1,Datos!$A:$A,$AN$1)</f>
        <v>0</v>
      </c>
      <c r="AT239" s="102">
        <f>SUMIFS(Datos!$M:$M,Datos!$A:$A,AN$1,Datos!$F:$F,$A239)</f>
        <v>0</v>
      </c>
      <c r="AU239" s="102">
        <f>SUMIFS(Datos!$R:$R,Datos!$A:$A,AN$1,Datos!$F:$F,$A239)</f>
        <v>0</v>
      </c>
      <c r="AW239" s="102">
        <f>SUMIFS(Datos!$M:$M,Datos!$F:$F,$A239,Datos!$A:$A,$AN$1,Datos!$C:$C,AO$1)</f>
        <v>0</v>
      </c>
      <c r="AX239" s="102">
        <f>SUMIFS(Datos!$M:$M,Datos!$F:$F,$A239,Datos!$A:$A,$AN$1,Datos!$C:$C,AP$1)</f>
        <v>0</v>
      </c>
      <c r="AY239" s="102">
        <f>SUMIFS(Datos!$M:$M,Datos!$F:$F,$A239,Datos!$A:$A,$AN$1,Datos!$C:$C,AQ$1)</f>
        <v>0</v>
      </c>
      <c r="AZ239" s="102">
        <f>SUMIFS(Datos!$M:$M,Datos!$F:$F,$A239,Datos!$A:$A,$AN$1,Datos!$C:$C,AR$1)</f>
        <v>0</v>
      </c>
      <c r="BA239" s="102"/>
      <c r="BB239" s="438">
        <f>SUMIFS(Datos!$R:$R,Datos!$F:$F,$A239,Datos!$A:$A,$AN$1,Datos!$C:$C,AO$1)</f>
        <v>0</v>
      </c>
      <c r="BC239" s="438">
        <f>SUMIFS(Datos!$R:$R,Datos!$F:$F,$A239,Datos!$A:$A,$AN$1,Datos!$C:$C,AP$1)</f>
        <v>0</v>
      </c>
      <c r="BD239" s="438">
        <f>SUMIFS(Datos!$R:$R,Datos!$F:$F,$A239,Datos!$A:$A,$AN$1,Datos!$C:$C,AQ$1)</f>
        <v>0</v>
      </c>
      <c r="BE239" s="438">
        <f>SUMIFS(Datos!$R:$R,Datos!$F:$F,$A239,Datos!$A:$A,$AN$1,Datos!$C:$C,AR$1)</f>
        <v>0</v>
      </c>
    </row>
    <row r="240" spans="1:57" x14ac:dyDescent="0.25">
      <c r="A240" s="36"/>
      <c r="B240" s="36"/>
      <c r="C240" s="36"/>
      <c r="D240" s="284"/>
      <c r="E240" s="36"/>
      <c r="F240" s="36"/>
      <c r="G240" s="408"/>
      <c r="H240" s="36"/>
      <c r="I240" s="36"/>
      <c r="J240" s="36"/>
      <c r="K240" s="36"/>
      <c r="M240" s="353">
        <f>SUMIFS(Datos!$S:$S,Datos!$F:$F,$A240,Datos!$V:$V,M$1,Datos!$A:$A,$Q$1)</f>
        <v>0</v>
      </c>
      <c r="N240" s="353">
        <f>SUMIFS(Datos!$S:$S,Datos!$F:$F,$A240,Datos!$V:$V,N$1,Datos!$A:$A,$Q$1)</f>
        <v>0</v>
      </c>
      <c r="O240" s="353">
        <f>SUMIFS(Datos!$S:$S,Datos!$F:$F,$A240,Datos!$V:$V,O$1,Datos!$A:$A,$Q$1)</f>
        <v>0</v>
      </c>
      <c r="P240" s="353">
        <f>SUMIFS(Datos!$S:$S,Datos!$F:$F,$A240,Datos!$V:$V,P$1,Datos!$A:$A,$Q$1)</f>
        <v>0</v>
      </c>
      <c r="Q240" s="353">
        <f>SUMIFS(Datos!$S:$S,Datos!$A:$A,Q$1,Datos!$F:$F,$A240)</f>
        <v>0</v>
      </c>
      <c r="R240" s="353">
        <f>SUMIFS(Datos!$S:$S,Datos!$F:$F,$A240,Datos!$C:$C,R$1,Datos!$A:$A,$Q$1)</f>
        <v>0</v>
      </c>
      <c r="S240" s="353">
        <f>SUMIFS(Datos!$S:$S,Datos!$F:$F,$A240,Datos!$C:$C,S$1,Datos!$A:$A,$Q$1)</f>
        <v>0</v>
      </c>
      <c r="T240" s="353">
        <f>SUMIFS(Datos!$S:$S,Datos!$F:$F,$A240,Datos!$C:$C,T$1,Datos!$A:$A,$Q$1)</f>
        <v>0</v>
      </c>
      <c r="U240" s="353">
        <f>SUMIFS(Datos!$S:$S,Datos!$F:$F,$A240,Datos!$C:$C,U$1,Datos!$A:$A,$Q$1)</f>
        <v>0</v>
      </c>
      <c r="V240" s="352"/>
      <c r="W240" s="353">
        <f>SUMIFS(Datos!M:M,Datos!A:A,Q$1,Datos!F:F,A240)</f>
        <v>0</v>
      </c>
      <c r="X240" s="444">
        <f>SUMIFS(Datos!R:R,Datos!A:A,Q$1,Datos!F:F,A240)</f>
        <v>0</v>
      </c>
      <c r="Y240" s="442"/>
      <c r="Z240" s="353">
        <f>SUMIFS(Datos!$M:$M,Datos!$F:$F,$A240,Datos!$A:$A,$Q$1,Datos!$C:$C,R$1)</f>
        <v>0</v>
      </c>
      <c r="AA240" s="353">
        <f>SUMIFS(Datos!$M:$M,Datos!$F:$F,$A240,Datos!$A:$A,$Q$1,Datos!$C:$C,S$1)</f>
        <v>0</v>
      </c>
      <c r="AB240" s="353">
        <f>SUMIFS(Datos!$M:$M,Datos!$F:$F,$A240,Datos!$A:$A,$Q$1,Datos!$C:$C,T$1)</f>
        <v>0</v>
      </c>
      <c r="AC240" s="353">
        <f>SUMIFS(Datos!$M:$M,Datos!$F:$F,$A240,Datos!$A:$A,$Q$1,Datos!$C:$C,U$1)</f>
        <v>0</v>
      </c>
      <c r="AD240" s="353"/>
      <c r="AE240" s="444">
        <f>SUMIFS(Datos!$R:$R,Datos!$F:$F,$A240,Datos!$A:$A,$Q$1,Datos!$C:$C,R$1)</f>
        <v>0</v>
      </c>
      <c r="AF240" s="444">
        <f>SUMIFS(Datos!$R:$R,Datos!$F:$F,$A240,Datos!$A:$A,$Q$1,Datos!$C:$C,S$1)</f>
        <v>0</v>
      </c>
      <c r="AG240" s="444">
        <f>SUMIFS(Datos!$R:$R,Datos!$F:$F,$A240,Datos!$A:$A,$Q$1,Datos!$C:$C,T$1)</f>
        <v>0</v>
      </c>
      <c r="AH240" s="444">
        <f>SUMIFS(Datos!$R:$R,Datos!$F:$F,$A240,Datos!$A:$A,$Q$1,Datos!$C:$C,U$1)</f>
        <v>0</v>
      </c>
      <c r="AI240" s="351"/>
      <c r="AJ240" s="102">
        <f>SUMIFS(Datos!$S:$S,Datos!$F:$F,$A240,Datos!$V:$V,AJ$1,Datos!$A:$A,$AN$1)</f>
        <v>0</v>
      </c>
      <c r="AK240" s="102">
        <f>SUMIFS(Datos!$S:$S,Datos!$F:$F,$A240,Datos!$V:$V,AK$1,Datos!$A:$A,$AN$1)</f>
        <v>0</v>
      </c>
      <c r="AL240" s="102">
        <f>SUMIFS(Datos!$S:$S,Datos!$F:$F,$A240,Datos!$V:$V,AL$1,Datos!$A:$A,$AN$1)</f>
        <v>0</v>
      </c>
      <c r="AM240" s="102">
        <f>SUMIFS(Datos!$S:$S,Datos!$F:$F,$A240,Datos!$V:$V,AM$1,Datos!$A:$A,$AN$1)</f>
        <v>0</v>
      </c>
      <c r="AN240" s="102">
        <f>SUMIFS(Datos!$S:$S,Datos!$A:$A,AN$1,Datos!$F:$F,$A240)</f>
        <v>0</v>
      </c>
      <c r="AO240" s="102">
        <f>SUMIFS(Datos!$S:$S,Datos!$F:$F,$A240,Datos!$C:$C,AO$1,Datos!$A:$A,$AN$1)</f>
        <v>0</v>
      </c>
      <c r="AP240" s="102">
        <f>SUMIFS(Datos!$S:$S,Datos!$F:$F,$A240,Datos!$C:$C,AP$1,Datos!$A:$A,$AN$1)</f>
        <v>0</v>
      </c>
      <c r="AQ240" s="102">
        <f>SUMIFS(Datos!$S:$S,Datos!$F:$F,$A240,Datos!$C:$C,AQ$1,Datos!$A:$A,$AN$1)</f>
        <v>0</v>
      </c>
      <c r="AR240" s="102">
        <f>SUMIFS(Datos!$S:$S,Datos!$F:$F,$A240,Datos!$C:$C,AR$1,Datos!$A:$A,$AN$1)</f>
        <v>0</v>
      </c>
      <c r="AT240" s="102">
        <f>SUMIFS(Datos!$M:$M,Datos!$A:$A,AN$1,Datos!$F:$F,$A240)</f>
        <v>0</v>
      </c>
      <c r="AU240" s="102">
        <f>SUMIFS(Datos!$R:$R,Datos!$A:$A,AN$1,Datos!$F:$F,$A240)</f>
        <v>0</v>
      </c>
      <c r="AW240" s="102">
        <f>SUMIFS(Datos!$M:$M,Datos!$F:$F,$A240,Datos!$A:$A,$AN$1,Datos!$C:$C,AO$1)</f>
        <v>0</v>
      </c>
      <c r="AX240" s="102">
        <f>SUMIFS(Datos!$M:$M,Datos!$F:$F,$A240,Datos!$A:$A,$AN$1,Datos!$C:$C,AP$1)</f>
        <v>0</v>
      </c>
      <c r="AY240" s="102">
        <f>SUMIFS(Datos!$M:$M,Datos!$F:$F,$A240,Datos!$A:$A,$AN$1,Datos!$C:$C,AQ$1)</f>
        <v>0</v>
      </c>
      <c r="AZ240" s="102">
        <f>SUMIFS(Datos!$M:$M,Datos!$F:$F,$A240,Datos!$A:$A,$AN$1,Datos!$C:$C,AR$1)</f>
        <v>0</v>
      </c>
      <c r="BA240" s="102"/>
      <c r="BB240" s="438">
        <f>SUMIFS(Datos!$R:$R,Datos!$F:$F,$A240,Datos!$A:$A,$AN$1,Datos!$C:$C,AO$1)</f>
        <v>0</v>
      </c>
      <c r="BC240" s="438">
        <f>SUMIFS(Datos!$R:$R,Datos!$F:$F,$A240,Datos!$A:$A,$AN$1,Datos!$C:$C,AP$1)</f>
        <v>0</v>
      </c>
      <c r="BD240" s="438">
        <f>SUMIFS(Datos!$R:$R,Datos!$F:$F,$A240,Datos!$A:$A,$AN$1,Datos!$C:$C,AQ$1)</f>
        <v>0</v>
      </c>
      <c r="BE240" s="438">
        <f>SUMIFS(Datos!$R:$R,Datos!$F:$F,$A240,Datos!$A:$A,$AN$1,Datos!$C:$C,AR$1)</f>
        <v>0</v>
      </c>
    </row>
    <row r="241" spans="1:57" x14ac:dyDescent="0.25">
      <c r="A241" s="36"/>
      <c r="B241" s="36"/>
      <c r="C241" s="36"/>
      <c r="D241" s="284"/>
      <c r="E241" s="36"/>
      <c r="F241" s="36"/>
      <c r="G241" s="408"/>
      <c r="H241" s="36"/>
      <c r="I241" s="36"/>
      <c r="J241" s="36"/>
      <c r="K241" s="36"/>
      <c r="M241" s="353">
        <f>SUMIFS(Datos!$S:$S,Datos!$F:$F,$A241,Datos!$V:$V,M$1,Datos!$A:$A,$Q$1)</f>
        <v>0</v>
      </c>
      <c r="N241" s="353">
        <f>SUMIFS(Datos!$S:$S,Datos!$F:$F,$A241,Datos!$V:$V,N$1,Datos!$A:$A,$Q$1)</f>
        <v>0</v>
      </c>
      <c r="O241" s="353">
        <f>SUMIFS(Datos!$S:$S,Datos!$F:$F,$A241,Datos!$V:$V,O$1,Datos!$A:$A,$Q$1)</f>
        <v>0</v>
      </c>
      <c r="P241" s="353">
        <f>SUMIFS(Datos!$S:$S,Datos!$F:$F,$A241,Datos!$V:$V,P$1,Datos!$A:$A,$Q$1)</f>
        <v>0</v>
      </c>
      <c r="Q241" s="353">
        <f>SUMIFS(Datos!$S:$S,Datos!$A:$A,Q$1,Datos!$F:$F,$A241)</f>
        <v>0</v>
      </c>
      <c r="R241" s="353">
        <f>SUMIFS(Datos!$S:$S,Datos!$F:$F,$A241,Datos!$C:$C,R$1,Datos!$A:$A,$Q$1)</f>
        <v>0</v>
      </c>
      <c r="S241" s="353">
        <f>SUMIFS(Datos!$S:$S,Datos!$F:$F,$A241,Datos!$C:$C,S$1,Datos!$A:$A,$Q$1)</f>
        <v>0</v>
      </c>
      <c r="T241" s="353">
        <f>SUMIFS(Datos!$S:$S,Datos!$F:$F,$A241,Datos!$C:$C,T$1,Datos!$A:$A,$Q$1)</f>
        <v>0</v>
      </c>
      <c r="U241" s="353">
        <f>SUMIFS(Datos!$S:$S,Datos!$F:$F,$A241,Datos!$C:$C,U$1,Datos!$A:$A,$Q$1)</f>
        <v>0</v>
      </c>
      <c r="V241" s="352"/>
      <c r="W241" s="353">
        <f>SUMIFS(Datos!M:M,Datos!A:A,Q$1,Datos!F:F,A241)</f>
        <v>0</v>
      </c>
      <c r="X241" s="444">
        <f>SUMIFS(Datos!R:R,Datos!A:A,Q$1,Datos!F:F,A241)</f>
        <v>0</v>
      </c>
      <c r="Y241" s="442"/>
      <c r="Z241" s="353">
        <f>SUMIFS(Datos!$M:$M,Datos!$F:$F,$A241,Datos!$A:$A,$Q$1,Datos!$C:$C,R$1)</f>
        <v>0</v>
      </c>
      <c r="AA241" s="353">
        <f>SUMIFS(Datos!$M:$M,Datos!$F:$F,$A241,Datos!$A:$A,$Q$1,Datos!$C:$C,S$1)</f>
        <v>0</v>
      </c>
      <c r="AB241" s="353">
        <f>SUMIFS(Datos!$M:$M,Datos!$F:$F,$A241,Datos!$A:$A,$Q$1,Datos!$C:$C,T$1)</f>
        <v>0</v>
      </c>
      <c r="AC241" s="353">
        <f>SUMIFS(Datos!$M:$M,Datos!$F:$F,$A241,Datos!$A:$A,$Q$1,Datos!$C:$C,U$1)</f>
        <v>0</v>
      </c>
      <c r="AD241" s="353"/>
      <c r="AE241" s="444">
        <f>SUMIFS(Datos!$R:$R,Datos!$F:$F,$A241,Datos!$A:$A,$Q$1,Datos!$C:$C,R$1)</f>
        <v>0</v>
      </c>
      <c r="AF241" s="444">
        <f>SUMIFS(Datos!$R:$R,Datos!$F:$F,$A241,Datos!$A:$A,$Q$1,Datos!$C:$C,S$1)</f>
        <v>0</v>
      </c>
      <c r="AG241" s="444">
        <f>SUMIFS(Datos!$R:$R,Datos!$F:$F,$A241,Datos!$A:$A,$Q$1,Datos!$C:$C,T$1)</f>
        <v>0</v>
      </c>
      <c r="AH241" s="444">
        <f>SUMIFS(Datos!$R:$R,Datos!$F:$F,$A241,Datos!$A:$A,$Q$1,Datos!$C:$C,U$1)</f>
        <v>0</v>
      </c>
      <c r="AI241" s="351"/>
      <c r="AJ241" s="102">
        <f>SUMIFS(Datos!$S:$S,Datos!$F:$F,$A241,Datos!$V:$V,AJ$1,Datos!$A:$A,$AN$1)</f>
        <v>0</v>
      </c>
      <c r="AK241" s="102">
        <f>SUMIFS(Datos!$S:$S,Datos!$F:$F,$A241,Datos!$V:$V,AK$1,Datos!$A:$A,$AN$1)</f>
        <v>0</v>
      </c>
      <c r="AL241" s="102">
        <f>SUMIFS(Datos!$S:$S,Datos!$F:$F,$A241,Datos!$V:$V,AL$1,Datos!$A:$A,$AN$1)</f>
        <v>0</v>
      </c>
      <c r="AM241" s="102">
        <f>SUMIFS(Datos!$S:$S,Datos!$F:$F,$A241,Datos!$V:$V,AM$1,Datos!$A:$A,$AN$1)</f>
        <v>0</v>
      </c>
      <c r="AN241" s="102">
        <f>SUMIFS(Datos!$S:$S,Datos!$A:$A,AN$1,Datos!$F:$F,$A241)</f>
        <v>0</v>
      </c>
      <c r="AO241" s="102">
        <f>SUMIFS(Datos!$S:$S,Datos!$F:$F,$A241,Datos!$C:$C,AO$1,Datos!$A:$A,$AN$1)</f>
        <v>0</v>
      </c>
      <c r="AP241" s="102">
        <f>SUMIFS(Datos!$S:$S,Datos!$F:$F,$A241,Datos!$C:$C,AP$1,Datos!$A:$A,$AN$1)</f>
        <v>0</v>
      </c>
      <c r="AQ241" s="102">
        <f>SUMIFS(Datos!$S:$S,Datos!$F:$F,$A241,Datos!$C:$C,AQ$1,Datos!$A:$A,$AN$1)</f>
        <v>0</v>
      </c>
      <c r="AR241" s="102">
        <f>SUMIFS(Datos!$S:$S,Datos!$F:$F,$A241,Datos!$C:$C,AR$1,Datos!$A:$A,$AN$1)</f>
        <v>0</v>
      </c>
      <c r="AT241" s="102">
        <f>SUMIFS(Datos!$M:$M,Datos!$A:$A,AN$1,Datos!$F:$F,$A241)</f>
        <v>0</v>
      </c>
      <c r="AU241" s="102">
        <f>SUMIFS(Datos!$R:$R,Datos!$A:$A,AN$1,Datos!$F:$F,$A241)</f>
        <v>0</v>
      </c>
      <c r="AW241" s="102">
        <f>SUMIFS(Datos!$M:$M,Datos!$F:$F,$A241,Datos!$A:$A,$AN$1,Datos!$C:$C,AO$1)</f>
        <v>0</v>
      </c>
      <c r="AX241" s="102">
        <f>SUMIFS(Datos!$M:$M,Datos!$F:$F,$A241,Datos!$A:$A,$AN$1,Datos!$C:$C,AP$1)</f>
        <v>0</v>
      </c>
      <c r="AY241" s="102">
        <f>SUMIFS(Datos!$M:$M,Datos!$F:$F,$A241,Datos!$A:$A,$AN$1,Datos!$C:$C,AQ$1)</f>
        <v>0</v>
      </c>
      <c r="AZ241" s="102">
        <f>SUMIFS(Datos!$M:$M,Datos!$F:$F,$A241,Datos!$A:$A,$AN$1,Datos!$C:$C,AR$1)</f>
        <v>0</v>
      </c>
      <c r="BA241" s="102"/>
      <c r="BB241" s="438">
        <f>SUMIFS(Datos!$R:$R,Datos!$F:$F,$A241,Datos!$A:$A,$AN$1,Datos!$C:$C,AO$1)</f>
        <v>0</v>
      </c>
      <c r="BC241" s="438">
        <f>SUMIFS(Datos!$R:$R,Datos!$F:$F,$A241,Datos!$A:$A,$AN$1,Datos!$C:$C,AP$1)</f>
        <v>0</v>
      </c>
      <c r="BD241" s="438">
        <f>SUMIFS(Datos!$R:$R,Datos!$F:$F,$A241,Datos!$A:$A,$AN$1,Datos!$C:$C,AQ$1)</f>
        <v>0</v>
      </c>
      <c r="BE241" s="438">
        <f>SUMIFS(Datos!$R:$R,Datos!$F:$F,$A241,Datos!$A:$A,$AN$1,Datos!$C:$C,AR$1)</f>
        <v>0</v>
      </c>
    </row>
    <row r="242" spans="1:57" x14ac:dyDescent="0.25">
      <c r="A242" s="36"/>
      <c r="B242" s="36"/>
      <c r="C242" s="36"/>
      <c r="D242" s="284"/>
      <c r="E242" s="36"/>
      <c r="F242" s="36"/>
      <c r="G242" s="408"/>
      <c r="H242" s="36"/>
      <c r="I242" s="36"/>
      <c r="J242" s="36"/>
      <c r="K242" s="36"/>
      <c r="M242" s="353">
        <f>SUMIFS(Datos!$S:$S,Datos!$F:$F,$A242,Datos!$V:$V,M$1,Datos!$A:$A,$Q$1)</f>
        <v>0</v>
      </c>
      <c r="N242" s="353">
        <f>SUMIFS(Datos!$S:$S,Datos!$F:$F,$A242,Datos!$V:$V,N$1,Datos!$A:$A,$Q$1)</f>
        <v>0</v>
      </c>
      <c r="O242" s="353">
        <f>SUMIFS(Datos!$S:$S,Datos!$F:$F,$A242,Datos!$V:$V,O$1,Datos!$A:$A,$Q$1)</f>
        <v>0</v>
      </c>
      <c r="P242" s="353">
        <f>SUMIFS(Datos!$S:$S,Datos!$F:$F,$A242,Datos!$V:$V,P$1,Datos!$A:$A,$Q$1)</f>
        <v>0</v>
      </c>
      <c r="Q242" s="353">
        <f>SUMIFS(Datos!$S:$S,Datos!$A:$A,Q$1,Datos!$F:$F,$A242)</f>
        <v>0</v>
      </c>
      <c r="R242" s="353">
        <f>SUMIFS(Datos!$S:$S,Datos!$F:$F,$A242,Datos!$C:$C,R$1,Datos!$A:$A,$Q$1)</f>
        <v>0</v>
      </c>
      <c r="S242" s="353">
        <f>SUMIFS(Datos!$S:$S,Datos!$F:$F,$A242,Datos!$C:$C,S$1,Datos!$A:$A,$Q$1)</f>
        <v>0</v>
      </c>
      <c r="T242" s="353">
        <f>SUMIFS(Datos!$S:$S,Datos!$F:$F,$A242,Datos!$C:$C,T$1,Datos!$A:$A,$Q$1)</f>
        <v>0</v>
      </c>
      <c r="U242" s="353">
        <f>SUMIFS(Datos!$S:$S,Datos!$F:$F,$A242,Datos!$C:$C,U$1,Datos!$A:$A,$Q$1)</f>
        <v>0</v>
      </c>
      <c r="V242" s="352"/>
      <c r="W242" s="353">
        <f>SUMIFS(Datos!M:M,Datos!A:A,Q$1,Datos!F:F,A242)</f>
        <v>0</v>
      </c>
      <c r="X242" s="444">
        <f>SUMIFS(Datos!R:R,Datos!A:A,Q$1,Datos!F:F,A242)</f>
        <v>0</v>
      </c>
      <c r="Y242" s="442"/>
      <c r="Z242" s="353">
        <f>SUMIFS(Datos!$M:$M,Datos!$F:$F,$A242,Datos!$A:$A,$Q$1,Datos!$C:$C,R$1)</f>
        <v>0</v>
      </c>
      <c r="AA242" s="353">
        <f>SUMIFS(Datos!$M:$M,Datos!$F:$F,$A242,Datos!$A:$A,$Q$1,Datos!$C:$C,S$1)</f>
        <v>0</v>
      </c>
      <c r="AB242" s="353">
        <f>SUMIFS(Datos!$M:$M,Datos!$F:$F,$A242,Datos!$A:$A,$Q$1,Datos!$C:$C,T$1)</f>
        <v>0</v>
      </c>
      <c r="AC242" s="353">
        <f>SUMIFS(Datos!$M:$M,Datos!$F:$F,$A242,Datos!$A:$A,$Q$1,Datos!$C:$C,U$1)</f>
        <v>0</v>
      </c>
      <c r="AD242" s="353"/>
      <c r="AE242" s="444">
        <f>SUMIFS(Datos!$R:$R,Datos!$F:$F,$A242,Datos!$A:$A,$Q$1,Datos!$C:$C,R$1)</f>
        <v>0</v>
      </c>
      <c r="AF242" s="444">
        <f>SUMIFS(Datos!$R:$R,Datos!$F:$F,$A242,Datos!$A:$A,$Q$1,Datos!$C:$C,S$1)</f>
        <v>0</v>
      </c>
      <c r="AG242" s="444">
        <f>SUMIFS(Datos!$R:$R,Datos!$F:$F,$A242,Datos!$A:$A,$Q$1,Datos!$C:$C,T$1)</f>
        <v>0</v>
      </c>
      <c r="AH242" s="444">
        <f>SUMIFS(Datos!$R:$R,Datos!$F:$F,$A242,Datos!$A:$A,$Q$1,Datos!$C:$C,U$1)</f>
        <v>0</v>
      </c>
      <c r="AI242" s="351"/>
      <c r="AJ242" s="102">
        <f>SUMIFS(Datos!$S:$S,Datos!$F:$F,$A242,Datos!$V:$V,AJ$1,Datos!$A:$A,$AN$1)</f>
        <v>0</v>
      </c>
      <c r="AK242" s="102">
        <f>SUMIFS(Datos!$S:$S,Datos!$F:$F,$A242,Datos!$V:$V,AK$1,Datos!$A:$A,$AN$1)</f>
        <v>0</v>
      </c>
      <c r="AL242" s="102">
        <f>SUMIFS(Datos!$S:$S,Datos!$F:$F,$A242,Datos!$V:$V,AL$1,Datos!$A:$A,$AN$1)</f>
        <v>0</v>
      </c>
      <c r="AM242" s="102">
        <f>SUMIFS(Datos!$S:$S,Datos!$F:$F,$A242,Datos!$V:$V,AM$1,Datos!$A:$A,$AN$1)</f>
        <v>0</v>
      </c>
      <c r="AN242" s="102">
        <f>SUMIFS(Datos!$S:$S,Datos!$A:$A,AN$1,Datos!$F:$F,$A242)</f>
        <v>0</v>
      </c>
      <c r="AO242" s="102">
        <f>SUMIFS(Datos!$S:$S,Datos!$F:$F,$A242,Datos!$C:$C,AO$1,Datos!$A:$A,$AN$1)</f>
        <v>0</v>
      </c>
      <c r="AP242" s="102">
        <f>SUMIFS(Datos!$S:$S,Datos!$F:$F,$A242,Datos!$C:$C,AP$1,Datos!$A:$A,$AN$1)</f>
        <v>0</v>
      </c>
      <c r="AQ242" s="102">
        <f>SUMIFS(Datos!$S:$S,Datos!$F:$F,$A242,Datos!$C:$C,AQ$1,Datos!$A:$A,$AN$1)</f>
        <v>0</v>
      </c>
      <c r="AR242" s="102">
        <f>SUMIFS(Datos!$S:$S,Datos!$F:$F,$A242,Datos!$C:$C,AR$1,Datos!$A:$A,$AN$1)</f>
        <v>0</v>
      </c>
      <c r="AT242" s="102">
        <f>SUMIFS(Datos!$M:$M,Datos!$A:$A,AN$1,Datos!$F:$F,$A242)</f>
        <v>0</v>
      </c>
      <c r="AU242" s="102">
        <f>SUMIFS(Datos!$R:$R,Datos!$A:$A,AN$1,Datos!$F:$F,$A242)</f>
        <v>0</v>
      </c>
      <c r="AW242" s="102">
        <f>SUMIFS(Datos!$M:$M,Datos!$F:$F,$A242,Datos!$A:$A,$AN$1,Datos!$C:$C,AO$1)</f>
        <v>0</v>
      </c>
      <c r="AX242" s="102">
        <f>SUMIFS(Datos!$M:$M,Datos!$F:$F,$A242,Datos!$A:$A,$AN$1,Datos!$C:$C,AP$1)</f>
        <v>0</v>
      </c>
      <c r="AY242" s="102">
        <f>SUMIFS(Datos!$M:$M,Datos!$F:$F,$A242,Datos!$A:$A,$AN$1,Datos!$C:$C,AQ$1)</f>
        <v>0</v>
      </c>
      <c r="AZ242" s="102">
        <f>SUMIFS(Datos!$M:$M,Datos!$F:$F,$A242,Datos!$A:$A,$AN$1,Datos!$C:$C,AR$1)</f>
        <v>0</v>
      </c>
      <c r="BA242" s="102"/>
      <c r="BB242" s="438">
        <f>SUMIFS(Datos!$R:$R,Datos!$F:$F,$A242,Datos!$A:$A,$AN$1,Datos!$C:$C,AO$1)</f>
        <v>0</v>
      </c>
      <c r="BC242" s="438">
        <f>SUMIFS(Datos!$R:$R,Datos!$F:$F,$A242,Datos!$A:$A,$AN$1,Datos!$C:$C,AP$1)</f>
        <v>0</v>
      </c>
      <c r="BD242" s="438">
        <f>SUMIFS(Datos!$R:$R,Datos!$F:$F,$A242,Datos!$A:$A,$AN$1,Datos!$C:$C,AQ$1)</f>
        <v>0</v>
      </c>
      <c r="BE242" s="438">
        <f>SUMIFS(Datos!$R:$R,Datos!$F:$F,$A242,Datos!$A:$A,$AN$1,Datos!$C:$C,AR$1)</f>
        <v>0</v>
      </c>
    </row>
    <row r="243" spans="1:57" x14ac:dyDescent="0.25">
      <c r="A243" s="36"/>
      <c r="B243" s="36"/>
      <c r="C243" s="36"/>
      <c r="D243" s="284"/>
      <c r="E243" s="36"/>
      <c r="F243" s="36"/>
      <c r="G243" s="408"/>
      <c r="H243" s="36"/>
      <c r="I243" s="36"/>
      <c r="J243" s="36"/>
      <c r="K243" s="36"/>
      <c r="M243" s="353">
        <f>SUMIFS(Datos!$S:$S,Datos!$F:$F,$A243,Datos!$V:$V,M$1,Datos!$A:$A,$Q$1)</f>
        <v>0</v>
      </c>
      <c r="N243" s="353">
        <f>SUMIFS(Datos!$S:$S,Datos!$F:$F,$A243,Datos!$V:$V,N$1,Datos!$A:$A,$Q$1)</f>
        <v>0</v>
      </c>
      <c r="O243" s="353">
        <f>SUMIFS(Datos!$S:$S,Datos!$F:$F,$A243,Datos!$V:$V,O$1,Datos!$A:$A,$Q$1)</f>
        <v>0</v>
      </c>
      <c r="P243" s="353">
        <f>SUMIFS(Datos!$S:$S,Datos!$F:$F,$A243,Datos!$V:$V,P$1,Datos!$A:$A,$Q$1)</f>
        <v>0</v>
      </c>
      <c r="Q243" s="353">
        <f>SUMIFS(Datos!$S:$S,Datos!$A:$A,Q$1,Datos!$F:$F,$A243)</f>
        <v>0</v>
      </c>
      <c r="R243" s="353">
        <f>SUMIFS(Datos!$S:$S,Datos!$F:$F,$A243,Datos!$C:$C,R$1,Datos!$A:$A,$Q$1)</f>
        <v>0</v>
      </c>
      <c r="S243" s="353">
        <f>SUMIFS(Datos!$S:$S,Datos!$F:$F,$A243,Datos!$C:$C,S$1,Datos!$A:$A,$Q$1)</f>
        <v>0</v>
      </c>
      <c r="T243" s="353">
        <f>SUMIFS(Datos!$S:$S,Datos!$F:$F,$A243,Datos!$C:$C,T$1,Datos!$A:$A,$Q$1)</f>
        <v>0</v>
      </c>
      <c r="U243" s="353">
        <f>SUMIFS(Datos!$S:$S,Datos!$F:$F,$A243,Datos!$C:$C,U$1,Datos!$A:$A,$Q$1)</f>
        <v>0</v>
      </c>
      <c r="V243" s="352"/>
      <c r="W243" s="353">
        <f>SUMIFS(Datos!M:M,Datos!A:A,Q$1,Datos!F:F,A243)</f>
        <v>0</v>
      </c>
      <c r="X243" s="444">
        <f>SUMIFS(Datos!R:R,Datos!A:A,Q$1,Datos!F:F,A243)</f>
        <v>0</v>
      </c>
      <c r="Y243" s="442"/>
      <c r="Z243" s="353">
        <f>SUMIFS(Datos!$M:$M,Datos!$F:$F,$A243,Datos!$A:$A,$Q$1,Datos!$C:$C,R$1)</f>
        <v>0</v>
      </c>
      <c r="AA243" s="353">
        <f>SUMIFS(Datos!$M:$M,Datos!$F:$F,$A243,Datos!$A:$A,$Q$1,Datos!$C:$C,S$1)</f>
        <v>0</v>
      </c>
      <c r="AB243" s="353">
        <f>SUMIFS(Datos!$M:$M,Datos!$F:$F,$A243,Datos!$A:$A,$Q$1,Datos!$C:$C,T$1)</f>
        <v>0</v>
      </c>
      <c r="AC243" s="353">
        <f>SUMIFS(Datos!$M:$M,Datos!$F:$F,$A243,Datos!$A:$A,$Q$1,Datos!$C:$C,U$1)</f>
        <v>0</v>
      </c>
      <c r="AD243" s="353"/>
      <c r="AE243" s="444">
        <f>SUMIFS(Datos!$R:$R,Datos!$F:$F,$A243,Datos!$A:$A,$Q$1,Datos!$C:$C,R$1)</f>
        <v>0</v>
      </c>
      <c r="AF243" s="444">
        <f>SUMIFS(Datos!$R:$R,Datos!$F:$F,$A243,Datos!$A:$A,$Q$1,Datos!$C:$C,S$1)</f>
        <v>0</v>
      </c>
      <c r="AG243" s="444">
        <f>SUMIFS(Datos!$R:$R,Datos!$F:$F,$A243,Datos!$A:$A,$Q$1,Datos!$C:$C,T$1)</f>
        <v>0</v>
      </c>
      <c r="AH243" s="444">
        <f>SUMIFS(Datos!$R:$R,Datos!$F:$F,$A243,Datos!$A:$A,$Q$1,Datos!$C:$C,U$1)</f>
        <v>0</v>
      </c>
      <c r="AI243" s="351"/>
      <c r="AJ243" s="102">
        <f>SUMIFS(Datos!$S:$S,Datos!$F:$F,$A243,Datos!$V:$V,AJ$1,Datos!$A:$A,$AN$1)</f>
        <v>0</v>
      </c>
      <c r="AK243" s="102">
        <f>SUMIFS(Datos!$S:$S,Datos!$F:$F,$A243,Datos!$V:$V,AK$1,Datos!$A:$A,$AN$1)</f>
        <v>0</v>
      </c>
      <c r="AL243" s="102">
        <f>SUMIFS(Datos!$S:$S,Datos!$F:$F,$A243,Datos!$V:$V,AL$1,Datos!$A:$A,$AN$1)</f>
        <v>0</v>
      </c>
      <c r="AM243" s="102">
        <f>SUMIFS(Datos!$S:$S,Datos!$F:$F,$A243,Datos!$V:$V,AM$1,Datos!$A:$A,$AN$1)</f>
        <v>0</v>
      </c>
      <c r="AN243" s="102">
        <f>SUMIFS(Datos!$S:$S,Datos!$A:$A,AN$1,Datos!$F:$F,$A243)</f>
        <v>0</v>
      </c>
      <c r="AO243" s="102">
        <f>SUMIFS(Datos!$S:$S,Datos!$F:$F,$A243,Datos!$C:$C,AO$1,Datos!$A:$A,$AN$1)</f>
        <v>0</v>
      </c>
      <c r="AP243" s="102">
        <f>SUMIFS(Datos!$S:$S,Datos!$F:$F,$A243,Datos!$C:$C,AP$1,Datos!$A:$A,$AN$1)</f>
        <v>0</v>
      </c>
      <c r="AQ243" s="102">
        <f>SUMIFS(Datos!$S:$S,Datos!$F:$F,$A243,Datos!$C:$C,AQ$1,Datos!$A:$A,$AN$1)</f>
        <v>0</v>
      </c>
      <c r="AR243" s="102">
        <f>SUMIFS(Datos!$S:$S,Datos!$F:$F,$A243,Datos!$C:$C,AR$1,Datos!$A:$A,$AN$1)</f>
        <v>0</v>
      </c>
      <c r="AT243" s="102">
        <f>SUMIFS(Datos!$M:$M,Datos!$A:$A,AN$1,Datos!$F:$F,$A243)</f>
        <v>0</v>
      </c>
      <c r="AU243" s="102">
        <f>SUMIFS(Datos!$R:$R,Datos!$A:$A,AN$1,Datos!$F:$F,$A243)</f>
        <v>0</v>
      </c>
      <c r="AW243" s="102">
        <f>SUMIFS(Datos!$M:$M,Datos!$F:$F,$A243,Datos!$A:$A,$AN$1,Datos!$C:$C,AO$1)</f>
        <v>0</v>
      </c>
      <c r="AX243" s="102">
        <f>SUMIFS(Datos!$M:$M,Datos!$F:$F,$A243,Datos!$A:$A,$AN$1,Datos!$C:$C,AP$1)</f>
        <v>0</v>
      </c>
      <c r="AY243" s="102">
        <f>SUMIFS(Datos!$M:$M,Datos!$F:$F,$A243,Datos!$A:$A,$AN$1,Datos!$C:$C,AQ$1)</f>
        <v>0</v>
      </c>
      <c r="AZ243" s="102">
        <f>SUMIFS(Datos!$M:$M,Datos!$F:$F,$A243,Datos!$A:$A,$AN$1,Datos!$C:$C,AR$1)</f>
        <v>0</v>
      </c>
      <c r="BA243" s="102"/>
      <c r="BB243" s="438">
        <f>SUMIFS(Datos!$R:$R,Datos!$F:$F,$A243,Datos!$A:$A,$AN$1,Datos!$C:$C,AO$1)</f>
        <v>0</v>
      </c>
      <c r="BC243" s="438">
        <f>SUMIFS(Datos!$R:$R,Datos!$F:$F,$A243,Datos!$A:$A,$AN$1,Datos!$C:$C,AP$1)</f>
        <v>0</v>
      </c>
      <c r="BD243" s="438">
        <f>SUMIFS(Datos!$R:$R,Datos!$F:$F,$A243,Datos!$A:$A,$AN$1,Datos!$C:$C,AQ$1)</f>
        <v>0</v>
      </c>
      <c r="BE243" s="438">
        <f>SUMIFS(Datos!$R:$R,Datos!$F:$F,$A243,Datos!$A:$A,$AN$1,Datos!$C:$C,AR$1)</f>
        <v>0</v>
      </c>
    </row>
    <row r="244" spans="1:57" x14ac:dyDescent="0.25">
      <c r="A244" s="36"/>
      <c r="B244" s="36"/>
      <c r="C244" s="36"/>
      <c r="D244" s="284"/>
      <c r="E244" s="36"/>
      <c r="F244" s="36"/>
      <c r="G244" s="408"/>
      <c r="H244" s="36"/>
      <c r="I244" s="36"/>
      <c r="J244" s="36"/>
      <c r="K244" s="36"/>
      <c r="M244" s="353">
        <f>SUMIFS(Datos!$S:$S,Datos!$F:$F,$A244,Datos!$V:$V,M$1,Datos!$A:$A,$Q$1)</f>
        <v>0</v>
      </c>
      <c r="N244" s="353">
        <f>SUMIFS(Datos!$S:$S,Datos!$F:$F,$A244,Datos!$V:$V,N$1,Datos!$A:$A,$Q$1)</f>
        <v>0</v>
      </c>
      <c r="O244" s="353">
        <f>SUMIFS(Datos!$S:$S,Datos!$F:$F,$A244,Datos!$V:$V,O$1,Datos!$A:$A,$Q$1)</f>
        <v>0</v>
      </c>
      <c r="P244" s="353">
        <f>SUMIFS(Datos!$S:$S,Datos!$F:$F,$A244,Datos!$V:$V,P$1,Datos!$A:$A,$Q$1)</f>
        <v>0</v>
      </c>
      <c r="Q244" s="353">
        <f>SUMIFS(Datos!$S:$S,Datos!$A:$A,Q$1,Datos!$F:$F,$A244)</f>
        <v>0</v>
      </c>
      <c r="R244" s="353">
        <f>SUMIFS(Datos!$S:$S,Datos!$F:$F,$A244,Datos!$C:$C,R$1,Datos!$A:$A,$Q$1)</f>
        <v>0</v>
      </c>
      <c r="S244" s="353">
        <f>SUMIFS(Datos!$S:$S,Datos!$F:$F,$A244,Datos!$C:$C,S$1,Datos!$A:$A,$Q$1)</f>
        <v>0</v>
      </c>
      <c r="T244" s="353">
        <f>SUMIFS(Datos!$S:$S,Datos!$F:$F,$A244,Datos!$C:$C,T$1,Datos!$A:$A,$Q$1)</f>
        <v>0</v>
      </c>
      <c r="U244" s="353">
        <f>SUMIFS(Datos!$S:$S,Datos!$F:$F,$A244,Datos!$C:$C,U$1,Datos!$A:$A,$Q$1)</f>
        <v>0</v>
      </c>
      <c r="V244" s="352"/>
      <c r="W244" s="353">
        <f>SUMIFS(Datos!M:M,Datos!A:A,Q$1,Datos!F:F,A244)</f>
        <v>0</v>
      </c>
      <c r="X244" s="444">
        <f>SUMIFS(Datos!R:R,Datos!A:A,Q$1,Datos!F:F,A244)</f>
        <v>0</v>
      </c>
      <c r="Y244" s="442"/>
      <c r="Z244" s="353">
        <f>SUMIFS(Datos!$M:$M,Datos!$F:$F,$A244,Datos!$A:$A,$Q$1,Datos!$C:$C,R$1)</f>
        <v>0</v>
      </c>
      <c r="AA244" s="353">
        <f>SUMIFS(Datos!$M:$M,Datos!$F:$F,$A244,Datos!$A:$A,$Q$1,Datos!$C:$C,S$1)</f>
        <v>0</v>
      </c>
      <c r="AB244" s="353">
        <f>SUMIFS(Datos!$M:$M,Datos!$F:$F,$A244,Datos!$A:$A,$Q$1,Datos!$C:$C,T$1)</f>
        <v>0</v>
      </c>
      <c r="AC244" s="353">
        <f>SUMIFS(Datos!$M:$M,Datos!$F:$F,$A244,Datos!$A:$A,$Q$1,Datos!$C:$C,U$1)</f>
        <v>0</v>
      </c>
      <c r="AD244" s="353"/>
      <c r="AE244" s="444">
        <f>SUMIFS(Datos!$R:$R,Datos!$F:$F,$A244,Datos!$A:$A,$Q$1,Datos!$C:$C,R$1)</f>
        <v>0</v>
      </c>
      <c r="AF244" s="444">
        <f>SUMIFS(Datos!$R:$R,Datos!$F:$F,$A244,Datos!$A:$A,$Q$1,Datos!$C:$C,S$1)</f>
        <v>0</v>
      </c>
      <c r="AG244" s="444">
        <f>SUMIFS(Datos!$R:$R,Datos!$F:$F,$A244,Datos!$A:$A,$Q$1,Datos!$C:$C,T$1)</f>
        <v>0</v>
      </c>
      <c r="AH244" s="444">
        <f>SUMIFS(Datos!$R:$R,Datos!$F:$F,$A244,Datos!$A:$A,$Q$1,Datos!$C:$C,U$1)</f>
        <v>0</v>
      </c>
      <c r="AI244" s="351"/>
      <c r="AJ244" s="102">
        <f>SUMIFS(Datos!$S:$S,Datos!$F:$F,$A244,Datos!$V:$V,AJ$1,Datos!$A:$A,$AN$1)</f>
        <v>0</v>
      </c>
      <c r="AK244" s="102">
        <f>SUMIFS(Datos!$S:$S,Datos!$F:$F,$A244,Datos!$V:$V,AK$1,Datos!$A:$A,$AN$1)</f>
        <v>0</v>
      </c>
      <c r="AL244" s="102">
        <f>SUMIFS(Datos!$S:$S,Datos!$F:$F,$A244,Datos!$V:$V,AL$1,Datos!$A:$A,$AN$1)</f>
        <v>0</v>
      </c>
      <c r="AM244" s="102">
        <f>SUMIFS(Datos!$S:$S,Datos!$F:$F,$A244,Datos!$V:$V,AM$1,Datos!$A:$A,$AN$1)</f>
        <v>0</v>
      </c>
      <c r="AN244" s="102">
        <f>SUMIFS(Datos!$S:$S,Datos!$A:$A,AN$1,Datos!$F:$F,$A244)</f>
        <v>0</v>
      </c>
      <c r="AO244" s="102">
        <f>SUMIFS(Datos!$S:$S,Datos!$F:$F,$A244,Datos!$C:$C,AO$1,Datos!$A:$A,$AN$1)</f>
        <v>0</v>
      </c>
      <c r="AP244" s="102">
        <f>SUMIFS(Datos!$S:$S,Datos!$F:$F,$A244,Datos!$C:$C,AP$1,Datos!$A:$A,$AN$1)</f>
        <v>0</v>
      </c>
      <c r="AQ244" s="102">
        <f>SUMIFS(Datos!$S:$S,Datos!$F:$F,$A244,Datos!$C:$C,AQ$1,Datos!$A:$A,$AN$1)</f>
        <v>0</v>
      </c>
      <c r="AR244" s="102">
        <f>SUMIFS(Datos!$S:$S,Datos!$F:$F,$A244,Datos!$C:$C,AR$1,Datos!$A:$A,$AN$1)</f>
        <v>0</v>
      </c>
      <c r="AT244" s="102">
        <f>SUMIFS(Datos!$M:$M,Datos!$A:$A,AN$1,Datos!$F:$F,$A244)</f>
        <v>0</v>
      </c>
      <c r="AU244" s="102">
        <f>SUMIFS(Datos!$R:$R,Datos!$A:$A,AN$1,Datos!$F:$F,$A244)</f>
        <v>0</v>
      </c>
      <c r="AW244" s="102">
        <f>SUMIFS(Datos!$M:$M,Datos!$F:$F,$A244,Datos!$A:$A,$AN$1,Datos!$C:$C,AO$1)</f>
        <v>0</v>
      </c>
      <c r="AX244" s="102">
        <f>SUMIFS(Datos!$M:$M,Datos!$F:$F,$A244,Datos!$A:$A,$AN$1,Datos!$C:$C,AP$1)</f>
        <v>0</v>
      </c>
      <c r="AY244" s="102">
        <f>SUMIFS(Datos!$M:$M,Datos!$F:$F,$A244,Datos!$A:$A,$AN$1,Datos!$C:$C,AQ$1)</f>
        <v>0</v>
      </c>
      <c r="AZ244" s="102">
        <f>SUMIFS(Datos!$M:$M,Datos!$F:$F,$A244,Datos!$A:$A,$AN$1,Datos!$C:$C,AR$1)</f>
        <v>0</v>
      </c>
      <c r="BA244" s="102"/>
      <c r="BB244" s="438">
        <f>SUMIFS(Datos!$R:$R,Datos!$F:$F,$A244,Datos!$A:$A,$AN$1,Datos!$C:$C,AO$1)</f>
        <v>0</v>
      </c>
      <c r="BC244" s="438">
        <f>SUMIFS(Datos!$R:$R,Datos!$F:$F,$A244,Datos!$A:$A,$AN$1,Datos!$C:$C,AP$1)</f>
        <v>0</v>
      </c>
      <c r="BD244" s="438">
        <f>SUMIFS(Datos!$R:$R,Datos!$F:$F,$A244,Datos!$A:$A,$AN$1,Datos!$C:$C,AQ$1)</f>
        <v>0</v>
      </c>
      <c r="BE244" s="438">
        <f>SUMIFS(Datos!$R:$R,Datos!$F:$F,$A244,Datos!$A:$A,$AN$1,Datos!$C:$C,AR$1)</f>
        <v>0</v>
      </c>
    </row>
    <row r="245" spans="1:57" x14ac:dyDescent="0.25">
      <c r="A245" s="36"/>
      <c r="B245" s="36"/>
      <c r="C245" s="36"/>
      <c r="D245" s="284"/>
      <c r="E245" s="36"/>
      <c r="F245" s="36"/>
      <c r="G245" s="408"/>
      <c r="H245" s="36"/>
      <c r="I245" s="36"/>
      <c r="J245" s="36"/>
      <c r="K245" s="36"/>
      <c r="M245" s="353">
        <f>SUMIFS(Datos!$S:$S,Datos!$F:$F,$A245,Datos!$V:$V,M$1,Datos!$A:$A,$Q$1)</f>
        <v>0</v>
      </c>
      <c r="N245" s="353">
        <f>SUMIFS(Datos!$S:$S,Datos!$F:$F,$A245,Datos!$V:$V,N$1,Datos!$A:$A,$Q$1)</f>
        <v>0</v>
      </c>
      <c r="O245" s="353">
        <f>SUMIFS(Datos!$S:$S,Datos!$F:$F,$A245,Datos!$V:$V,O$1,Datos!$A:$A,$Q$1)</f>
        <v>0</v>
      </c>
      <c r="P245" s="353">
        <f>SUMIFS(Datos!$S:$S,Datos!$F:$F,$A245,Datos!$V:$V,P$1,Datos!$A:$A,$Q$1)</f>
        <v>0</v>
      </c>
      <c r="Q245" s="353">
        <f>SUMIFS(Datos!$S:$S,Datos!$A:$A,Q$1,Datos!$F:$F,$A245)</f>
        <v>0</v>
      </c>
      <c r="R245" s="353">
        <f>SUMIFS(Datos!$S:$S,Datos!$F:$F,$A245,Datos!$C:$C,R$1,Datos!$A:$A,$Q$1)</f>
        <v>0</v>
      </c>
      <c r="S245" s="353">
        <f>SUMIFS(Datos!$S:$S,Datos!$F:$F,$A245,Datos!$C:$C,S$1,Datos!$A:$A,$Q$1)</f>
        <v>0</v>
      </c>
      <c r="T245" s="353">
        <f>SUMIFS(Datos!$S:$S,Datos!$F:$F,$A245,Datos!$C:$C,T$1,Datos!$A:$A,$Q$1)</f>
        <v>0</v>
      </c>
      <c r="U245" s="353">
        <f>SUMIFS(Datos!$S:$S,Datos!$F:$F,$A245,Datos!$C:$C,U$1,Datos!$A:$A,$Q$1)</f>
        <v>0</v>
      </c>
      <c r="V245" s="352"/>
      <c r="W245" s="353">
        <f>SUMIFS(Datos!M:M,Datos!A:A,Q$1,Datos!F:F,A245)</f>
        <v>0</v>
      </c>
      <c r="X245" s="444">
        <f>SUMIFS(Datos!R:R,Datos!A:A,Q$1,Datos!F:F,A245)</f>
        <v>0</v>
      </c>
      <c r="Y245" s="442"/>
      <c r="Z245" s="353">
        <f>SUMIFS(Datos!$M:$M,Datos!$F:$F,$A245,Datos!$A:$A,$Q$1,Datos!$C:$C,R$1)</f>
        <v>0</v>
      </c>
      <c r="AA245" s="353">
        <f>SUMIFS(Datos!$M:$M,Datos!$F:$F,$A245,Datos!$A:$A,$Q$1,Datos!$C:$C,S$1)</f>
        <v>0</v>
      </c>
      <c r="AB245" s="353">
        <f>SUMIFS(Datos!$M:$M,Datos!$F:$F,$A245,Datos!$A:$A,$Q$1,Datos!$C:$C,T$1)</f>
        <v>0</v>
      </c>
      <c r="AC245" s="353">
        <f>SUMIFS(Datos!$M:$M,Datos!$F:$F,$A245,Datos!$A:$A,$Q$1,Datos!$C:$C,U$1)</f>
        <v>0</v>
      </c>
      <c r="AD245" s="353"/>
      <c r="AE245" s="444">
        <f>SUMIFS(Datos!$R:$R,Datos!$F:$F,$A245,Datos!$A:$A,$Q$1,Datos!$C:$C,R$1)</f>
        <v>0</v>
      </c>
      <c r="AF245" s="444">
        <f>SUMIFS(Datos!$R:$R,Datos!$F:$F,$A245,Datos!$A:$A,$Q$1,Datos!$C:$C,S$1)</f>
        <v>0</v>
      </c>
      <c r="AG245" s="444">
        <f>SUMIFS(Datos!$R:$R,Datos!$F:$F,$A245,Datos!$A:$A,$Q$1,Datos!$C:$C,T$1)</f>
        <v>0</v>
      </c>
      <c r="AH245" s="444">
        <f>SUMIFS(Datos!$R:$R,Datos!$F:$F,$A245,Datos!$A:$A,$Q$1,Datos!$C:$C,U$1)</f>
        <v>0</v>
      </c>
      <c r="AI245" s="351"/>
      <c r="AJ245" s="102">
        <f>SUMIFS(Datos!$S:$S,Datos!$F:$F,$A245,Datos!$V:$V,AJ$1,Datos!$A:$A,$AN$1)</f>
        <v>0</v>
      </c>
      <c r="AK245" s="102">
        <f>SUMIFS(Datos!$S:$S,Datos!$F:$F,$A245,Datos!$V:$V,AK$1,Datos!$A:$A,$AN$1)</f>
        <v>0</v>
      </c>
      <c r="AL245" s="102">
        <f>SUMIFS(Datos!$S:$S,Datos!$F:$F,$A245,Datos!$V:$V,AL$1,Datos!$A:$A,$AN$1)</f>
        <v>0</v>
      </c>
      <c r="AM245" s="102">
        <f>SUMIFS(Datos!$S:$S,Datos!$F:$F,$A245,Datos!$V:$V,AM$1,Datos!$A:$A,$AN$1)</f>
        <v>0</v>
      </c>
      <c r="AN245" s="102">
        <f>SUMIFS(Datos!$S:$S,Datos!$A:$A,AN$1,Datos!$F:$F,$A245)</f>
        <v>0</v>
      </c>
      <c r="AO245" s="102">
        <f>SUMIFS(Datos!$S:$S,Datos!$F:$F,$A245,Datos!$C:$C,AO$1,Datos!$A:$A,$AN$1)</f>
        <v>0</v>
      </c>
      <c r="AP245" s="102">
        <f>SUMIFS(Datos!$S:$S,Datos!$F:$F,$A245,Datos!$C:$C,AP$1,Datos!$A:$A,$AN$1)</f>
        <v>0</v>
      </c>
      <c r="AQ245" s="102">
        <f>SUMIFS(Datos!$S:$S,Datos!$F:$F,$A245,Datos!$C:$C,AQ$1,Datos!$A:$A,$AN$1)</f>
        <v>0</v>
      </c>
      <c r="AR245" s="102">
        <f>SUMIFS(Datos!$S:$S,Datos!$F:$F,$A245,Datos!$C:$C,AR$1,Datos!$A:$A,$AN$1)</f>
        <v>0</v>
      </c>
      <c r="AT245" s="102">
        <f>SUMIFS(Datos!$M:$M,Datos!$A:$A,AN$1,Datos!$F:$F,$A245)</f>
        <v>0</v>
      </c>
      <c r="AU245" s="102">
        <f>SUMIFS(Datos!$R:$R,Datos!$A:$A,AN$1,Datos!$F:$F,$A245)</f>
        <v>0</v>
      </c>
      <c r="AW245" s="102">
        <f>SUMIFS(Datos!$M:$M,Datos!$F:$F,$A245,Datos!$A:$A,$AN$1,Datos!$C:$C,AO$1)</f>
        <v>0</v>
      </c>
      <c r="AX245" s="102">
        <f>SUMIFS(Datos!$M:$M,Datos!$F:$F,$A245,Datos!$A:$A,$AN$1,Datos!$C:$C,AP$1)</f>
        <v>0</v>
      </c>
      <c r="AY245" s="102">
        <f>SUMIFS(Datos!$M:$M,Datos!$F:$F,$A245,Datos!$A:$A,$AN$1,Datos!$C:$C,AQ$1)</f>
        <v>0</v>
      </c>
      <c r="AZ245" s="102">
        <f>SUMIFS(Datos!$M:$M,Datos!$F:$F,$A245,Datos!$A:$A,$AN$1,Datos!$C:$C,AR$1)</f>
        <v>0</v>
      </c>
      <c r="BA245" s="102"/>
      <c r="BB245" s="438">
        <f>SUMIFS(Datos!$R:$R,Datos!$F:$F,$A245,Datos!$A:$A,$AN$1,Datos!$C:$C,AO$1)</f>
        <v>0</v>
      </c>
      <c r="BC245" s="438">
        <f>SUMIFS(Datos!$R:$R,Datos!$F:$F,$A245,Datos!$A:$A,$AN$1,Datos!$C:$C,AP$1)</f>
        <v>0</v>
      </c>
      <c r="BD245" s="438">
        <f>SUMIFS(Datos!$R:$R,Datos!$F:$F,$A245,Datos!$A:$A,$AN$1,Datos!$C:$C,AQ$1)</f>
        <v>0</v>
      </c>
      <c r="BE245" s="438">
        <f>SUMIFS(Datos!$R:$R,Datos!$F:$F,$A245,Datos!$A:$A,$AN$1,Datos!$C:$C,AR$1)</f>
        <v>0</v>
      </c>
    </row>
    <row r="246" spans="1:57" x14ac:dyDescent="0.25">
      <c r="A246" s="36"/>
      <c r="B246" s="36"/>
      <c r="C246" s="36"/>
      <c r="D246" s="284"/>
      <c r="E246" s="36"/>
      <c r="F246" s="36"/>
      <c r="G246" s="408"/>
      <c r="H246" s="36"/>
      <c r="I246" s="36"/>
      <c r="J246" s="36"/>
      <c r="K246" s="36"/>
      <c r="M246" s="353">
        <f>SUMIFS(Datos!$S:$S,Datos!$F:$F,$A246,Datos!$V:$V,M$1,Datos!$A:$A,$Q$1)</f>
        <v>0</v>
      </c>
      <c r="N246" s="353">
        <f>SUMIFS(Datos!$S:$S,Datos!$F:$F,$A246,Datos!$V:$V,N$1,Datos!$A:$A,$Q$1)</f>
        <v>0</v>
      </c>
      <c r="O246" s="353">
        <f>SUMIFS(Datos!$S:$S,Datos!$F:$F,$A246,Datos!$V:$V,O$1,Datos!$A:$A,$Q$1)</f>
        <v>0</v>
      </c>
      <c r="P246" s="353">
        <f>SUMIFS(Datos!$S:$S,Datos!$F:$F,$A246,Datos!$V:$V,P$1,Datos!$A:$A,$Q$1)</f>
        <v>0</v>
      </c>
      <c r="Q246" s="353">
        <f>SUMIFS(Datos!$S:$S,Datos!$A:$A,Q$1,Datos!$F:$F,$A246)</f>
        <v>0</v>
      </c>
      <c r="R246" s="353">
        <f>SUMIFS(Datos!$S:$S,Datos!$F:$F,$A246,Datos!$C:$C,R$1,Datos!$A:$A,$Q$1)</f>
        <v>0</v>
      </c>
      <c r="S246" s="353">
        <f>SUMIFS(Datos!$S:$S,Datos!$F:$F,$A246,Datos!$C:$C,S$1,Datos!$A:$A,$Q$1)</f>
        <v>0</v>
      </c>
      <c r="T246" s="353">
        <f>SUMIFS(Datos!$S:$S,Datos!$F:$F,$A246,Datos!$C:$C,T$1,Datos!$A:$A,$Q$1)</f>
        <v>0</v>
      </c>
      <c r="U246" s="353">
        <f>SUMIFS(Datos!$S:$S,Datos!$F:$F,$A246,Datos!$C:$C,U$1,Datos!$A:$A,$Q$1)</f>
        <v>0</v>
      </c>
      <c r="V246" s="352"/>
      <c r="W246" s="353">
        <f>SUMIFS(Datos!M:M,Datos!A:A,Q$1,Datos!F:F,A246)</f>
        <v>0</v>
      </c>
      <c r="X246" s="444">
        <f>SUMIFS(Datos!R:R,Datos!A:A,Q$1,Datos!F:F,A246)</f>
        <v>0</v>
      </c>
      <c r="Y246" s="442"/>
      <c r="Z246" s="353">
        <f>SUMIFS(Datos!$M:$M,Datos!$F:$F,$A246,Datos!$A:$A,$Q$1,Datos!$C:$C,R$1)</f>
        <v>0</v>
      </c>
      <c r="AA246" s="353">
        <f>SUMIFS(Datos!$M:$M,Datos!$F:$F,$A246,Datos!$A:$A,$Q$1,Datos!$C:$C,S$1)</f>
        <v>0</v>
      </c>
      <c r="AB246" s="353">
        <f>SUMIFS(Datos!$M:$M,Datos!$F:$F,$A246,Datos!$A:$A,$Q$1,Datos!$C:$C,T$1)</f>
        <v>0</v>
      </c>
      <c r="AC246" s="353">
        <f>SUMIFS(Datos!$M:$M,Datos!$F:$F,$A246,Datos!$A:$A,$Q$1,Datos!$C:$C,U$1)</f>
        <v>0</v>
      </c>
      <c r="AD246" s="353"/>
      <c r="AE246" s="444">
        <f>SUMIFS(Datos!$R:$R,Datos!$F:$F,$A246,Datos!$A:$A,$Q$1,Datos!$C:$C,R$1)</f>
        <v>0</v>
      </c>
      <c r="AF246" s="444">
        <f>SUMIFS(Datos!$R:$R,Datos!$F:$F,$A246,Datos!$A:$A,$Q$1,Datos!$C:$C,S$1)</f>
        <v>0</v>
      </c>
      <c r="AG246" s="444">
        <f>SUMIFS(Datos!$R:$R,Datos!$F:$F,$A246,Datos!$A:$A,$Q$1,Datos!$C:$C,T$1)</f>
        <v>0</v>
      </c>
      <c r="AH246" s="444">
        <f>SUMIFS(Datos!$R:$R,Datos!$F:$F,$A246,Datos!$A:$A,$Q$1,Datos!$C:$C,U$1)</f>
        <v>0</v>
      </c>
      <c r="AI246" s="351"/>
      <c r="AJ246" s="102">
        <f>SUMIFS(Datos!$S:$S,Datos!$F:$F,$A246,Datos!$V:$V,AJ$1,Datos!$A:$A,$AN$1)</f>
        <v>0</v>
      </c>
      <c r="AK246" s="102">
        <f>SUMIFS(Datos!$S:$S,Datos!$F:$F,$A246,Datos!$V:$V,AK$1,Datos!$A:$A,$AN$1)</f>
        <v>0</v>
      </c>
      <c r="AL246" s="102">
        <f>SUMIFS(Datos!$S:$S,Datos!$F:$F,$A246,Datos!$V:$V,AL$1,Datos!$A:$A,$AN$1)</f>
        <v>0</v>
      </c>
      <c r="AM246" s="102">
        <f>SUMIFS(Datos!$S:$S,Datos!$F:$F,$A246,Datos!$V:$V,AM$1,Datos!$A:$A,$AN$1)</f>
        <v>0</v>
      </c>
      <c r="AN246" s="102">
        <f>SUMIFS(Datos!$S:$S,Datos!$A:$A,AN$1,Datos!$F:$F,$A246)</f>
        <v>0</v>
      </c>
      <c r="AO246" s="102">
        <f>SUMIFS(Datos!$S:$S,Datos!$F:$F,$A246,Datos!$C:$C,AO$1,Datos!$A:$A,$AN$1)</f>
        <v>0</v>
      </c>
      <c r="AP246" s="102">
        <f>SUMIFS(Datos!$S:$S,Datos!$F:$F,$A246,Datos!$C:$C,AP$1,Datos!$A:$A,$AN$1)</f>
        <v>0</v>
      </c>
      <c r="AQ246" s="102">
        <f>SUMIFS(Datos!$S:$S,Datos!$F:$F,$A246,Datos!$C:$C,AQ$1,Datos!$A:$A,$AN$1)</f>
        <v>0</v>
      </c>
      <c r="AR246" s="102">
        <f>SUMIFS(Datos!$S:$S,Datos!$F:$F,$A246,Datos!$C:$C,AR$1,Datos!$A:$A,$AN$1)</f>
        <v>0</v>
      </c>
      <c r="AT246" s="102">
        <f>SUMIFS(Datos!$M:$M,Datos!$A:$A,AN$1,Datos!$F:$F,$A246)</f>
        <v>0</v>
      </c>
      <c r="AU246" s="102">
        <f>SUMIFS(Datos!$R:$R,Datos!$A:$A,AN$1,Datos!$F:$F,$A246)</f>
        <v>0</v>
      </c>
      <c r="AW246" s="102">
        <f>SUMIFS(Datos!$M:$M,Datos!$F:$F,$A246,Datos!$A:$A,$AN$1,Datos!$C:$C,AO$1)</f>
        <v>0</v>
      </c>
      <c r="AX246" s="102">
        <f>SUMIFS(Datos!$M:$M,Datos!$F:$F,$A246,Datos!$A:$A,$AN$1,Datos!$C:$C,AP$1)</f>
        <v>0</v>
      </c>
      <c r="AY246" s="102">
        <f>SUMIFS(Datos!$M:$M,Datos!$F:$F,$A246,Datos!$A:$A,$AN$1,Datos!$C:$C,AQ$1)</f>
        <v>0</v>
      </c>
      <c r="AZ246" s="102">
        <f>SUMIFS(Datos!$M:$M,Datos!$F:$F,$A246,Datos!$A:$A,$AN$1,Datos!$C:$C,AR$1)</f>
        <v>0</v>
      </c>
      <c r="BA246" s="102"/>
      <c r="BB246" s="438">
        <f>SUMIFS(Datos!$R:$R,Datos!$F:$F,$A246,Datos!$A:$A,$AN$1,Datos!$C:$C,AO$1)</f>
        <v>0</v>
      </c>
      <c r="BC246" s="438">
        <f>SUMIFS(Datos!$R:$R,Datos!$F:$F,$A246,Datos!$A:$A,$AN$1,Datos!$C:$C,AP$1)</f>
        <v>0</v>
      </c>
      <c r="BD246" s="438">
        <f>SUMIFS(Datos!$R:$R,Datos!$F:$F,$A246,Datos!$A:$A,$AN$1,Datos!$C:$C,AQ$1)</f>
        <v>0</v>
      </c>
      <c r="BE246" s="438">
        <f>SUMIFS(Datos!$R:$R,Datos!$F:$F,$A246,Datos!$A:$A,$AN$1,Datos!$C:$C,AR$1)</f>
        <v>0</v>
      </c>
    </row>
    <row r="247" spans="1:57" x14ac:dyDescent="0.25">
      <c r="A247" s="36"/>
      <c r="B247" s="36"/>
      <c r="C247" s="36"/>
      <c r="D247" s="284"/>
      <c r="E247" s="36"/>
      <c r="F247" s="36"/>
      <c r="G247" s="408"/>
      <c r="H247" s="36"/>
      <c r="I247" s="36"/>
      <c r="J247" s="36"/>
      <c r="K247" s="36"/>
      <c r="M247" s="353">
        <f>SUMIFS(Datos!$S:$S,Datos!$F:$F,$A247,Datos!$V:$V,M$1,Datos!$A:$A,$Q$1)</f>
        <v>0</v>
      </c>
      <c r="N247" s="353">
        <f>SUMIFS(Datos!$S:$S,Datos!$F:$F,$A247,Datos!$V:$V,N$1,Datos!$A:$A,$Q$1)</f>
        <v>0</v>
      </c>
      <c r="O247" s="353">
        <f>SUMIFS(Datos!$S:$S,Datos!$F:$F,$A247,Datos!$V:$V,O$1,Datos!$A:$A,$Q$1)</f>
        <v>0</v>
      </c>
      <c r="P247" s="353">
        <f>SUMIFS(Datos!$S:$S,Datos!$F:$F,$A247,Datos!$V:$V,P$1,Datos!$A:$A,$Q$1)</f>
        <v>0</v>
      </c>
      <c r="Q247" s="353">
        <f>SUMIFS(Datos!$S:$S,Datos!$A:$A,Q$1,Datos!$F:$F,$A247)</f>
        <v>0</v>
      </c>
      <c r="R247" s="353">
        <f>SUMIFS(Datos!$S:$S,Datos!$F:$F,$A247,Datos!$C:$C,R$1,Datos!$A:$A,$Q$1)</f>
        <v>0</v>
      </c>
      <c r="S247" s="353">
        <f>SUMIFS(Datos!$S:$S,Datos!$F:$F,$A247,Datos!$C:$C,S$1,Datos!$A:$A,$Q$1)</f>
        <v>0</v>
      </c>
      <c r="T247" s="353">
        <f>SUMIFS(Datos!$S:$S,Datos!$F:$F,$A247,Datos!$C:$C,T$1,Datos!$A:$A,$Q$1)</f>
        <v>0</v>
      </c>
      <c r="U247" s="353">
        <f>SUMIFS(Datos!$S:$S,Datos!$F:$F,$A247,Datos!$C:$C,U$1,Datos!$A:$A,$Q$1)</f>
        <v>0</v>
      </c>
      <c r="V247" s="352"/>
      <c r="W247" s="353">
        <f>SUMIFS(Datos!M:M,Datos!A:A,Q$1,Datos!F:F,A247)</f>
        <v>0</v>
      </c>
      <c r="X247" s="444">
        <f>SUMIFS(Datos!R:R,Datos!A:A,Q$1,Datos!F:F,A247)</f>
        <v>0</v>
      </c>
      <c r="Y247" s="442"/>
      <c r="Z247" s="353">
        <f>SUMIFS(Datos!$M:$M,Datos!$F:$F,$A247,Datos!$A:$A,$Q$1,Datos!$C:$C,R$1)</f>
        <v>0</v>
      </c>
      <c r="AA247" s="353">
        <f>SUMIFS(Datos!$M:$M,Datos!$F:$F,$A247,Datos!$A:$A,$Q$1,Datos!$C:$C,S$1)</f>
        <v>0</v>
      </c>
      <c r="AB247" s="353">
        <f>SUMIFS(Datos!$M:$M,Datos!$F:$F,$A247,Datos!$A:$A,$Q$1,Datos!$C:$C,T$1)</f>
        <v>0</v>
      </c>
      <c r="AC247" s="353">
        <f>SUMIFS(Datos!$M:$M,Datos!$F:$F,$A247,Datos!$A:$A,$Q$1,Datos!$C:$C,U$1)</f>
        <v>0</v>
      </c>
      <c r="AD247" s="353"/>
      <c r="AE247" s="444">
        <f>SUMIFS(Datos!$R:$R,Datos!$F:$F,$A247,Datos!$A:$A,$Q$1,Datos!$C:$C,R$1)</f>
        <v>0</v>
      </c>
      <c r="AF247" s="444">
        <f>SUMIFS(Datos!$R:$R,Datos!$F:$F,$A247,Datos!$A:$A,$Q$1,Datos!$C:$C,S$1)</f>
        <v>0</v>
      </c>
      <c r="AG247" s="444">
        <f>SUMIFS(Datos!$R:$R,Datos!$F:$F,$A247,Datos!$A:$A,$Q$1,Datos!$C:$C,T$1)</f>
        <v>0</v>
      </c>
      <c r="AH247" s="444">
        <f>SUMIFS(Datos!$R:$R,Datos!$F:$F,$A247,Datos!$A:$A,$Q$1,Datos!$C:$C,U$1)</f>
        <v>0</v>
      </c>
      <c r="AI247" s="351"/>
      <c r="AJ247" s="102">
        <f>SUMIFS(Datos!$S:$S,Datos!$F:$F,$A247,Datos!$V:$V,AJ$1,Datos!$A:$A,$AN$1)</f>
        <v>0</v>
      </c>
      <c r="AK247" s="102">
        <f>SUMIFS(Datos!$S:$S,Datos!$F:$F,$A247,Datos!$V:$V,AK$1,Datos!$A:$A,$AN$1)</f>
        <v>0</v>
      </c>
      <c r="AL247" s="102">
        <f>SUMIFS(Datos!$S:$S,Datos!$F:$F,$A247,Datos!$V:$V,AL$1,Datos!$A:$A,$AN$1)</f>
        <v>0</v>
      </c>
      <c r="AM247" s="102">
        <f>SUMIFS(Datos!$S:$S,Datos!$F:$F,$A247,Datos!$V:$V,AM$1,Datos!$A:$A,$AN$1)</f>
        <v>0</v>
      </c>
      <c r="AN247" s="102">
        <f>SUMIFS(Datos!$S:$S,Datos!$A:$A,AN$1,Datos!$F:$F,$A247)</f>
        <v>0</v>
      </c>
      <c r="AO247" s="102">
        <f>SUMIFS(Datos!$S:$S,Datos!$F:$F,$A247,Datos!$C:$C,AO$1,Datos!$A:$A,$AN$1)</f>
        <v>0</v>
      </c>
      <c r="AP247" s="102">
        <f>SUMIFS(Datos!$S:$S,Datos!$F:$F,$A247,Datos!$C:$C,AP$1,Datos!$A:$A,$AN$1)</f>
        <v>0</v>
      </c>
      <c r="AQ247" s="102">
        <f>SUMIFS(Datos!$S:$S,Datos!$F:$F,$A247,Datos!$C:$C,AQ$1,Datos!$A:$A,$AN$1)</f>
        <v>0</v>
      </c>
      <c r="AR247" s="102">
        <f>SUMIFS(Datos!$S:$S,Datos!$F:$F,$A247,Datos!$C:$C,AR$1,Datos!$A:$A,$AN$1)</f>
        <v>0</v>
      </c>
      <c r="AT247" s="102">
        <f>SUMIFS(Datos!$M:$M,Datos!$A:$A,AN$1,Datos!$F:$F,$A247)</f>
        <v>0</v>
      </c>
      <c r="AU247" s="102">
        <f>SUMIFS(Datos!$R:$R,Datos!$A:$A,AN$1,Datos!$F:$F,$A247)</f>
        <v>0</v>
      </c>
      <c r="AW247" s="102">
        <f>SUMIFS(Datos!$M:$M,Datos!$F:$F,$A247,Datos!$A:$A,$AN$1,Datos!$C:$C,AO$1)</f>
        <v>0</v>
      </c>
      <c r="AX247" s="102">
        <f>SUMIFS(Datos!$M:$M,Datos!$F:$F,$A247,Datos!$A:$A,$AN$1,Datos!$C:$C,AP$1)</f>
        <v>0</v>
      </c>
      <c r="AY247" s="102">
        <f>SUMIFS(Datos!$M:$M,Datos!$F:$F,$A247,Datos!$A:$A,$AN$1,Datos!$C:$C,AQ$1)</f>
        <v>0</v>
      </c>
      <c r="AZ247" s="102">
        <f>SUMIFS(Datos!$M:$M,Datos!$F:$F,$A247,Datos!$A:$A,$AN$1,Datos!$C:$C,AR$1)</f>
        <v>0</v>
      </c>
      <c r="BA247" s="102"/>
      <c r="BB247" s="438">
        <f>SUMIFS(Datos!$R:$R,Datos!$F:$F,$A247,Datos!$A:$A,$AN$1,Datos!$C:$C,AO$1)</f>
        <v>0</v>
      </c>
      <c r="BC247" s="438">
        <f>SUMIFS(Datos!$R:$R,Datos!$F:$F,$A247,Datos!$A:$A,$AN$1,Datos!$C:$C,AP$1)</f>
        <v>0</v>
      </c>
      <c r="BD247" s="438">
        <f>SUMIFS(Datos!$R:$R,Datos!$F:$F,$A247,Datos!$A:$A,$AN$1,Datos!$C:$C,AQ$1)</f>
        <v>0</v>
      </c>
      <c r="BE247" s="438">
        <f>SUMIFS(Datos!$R:$R,Datos!$F:$F,$A247,Datos!$A:$A,$AN$1,Datos!$C:$C,AR$1)</f>
        <v>0</v>
      </c>
    </row>
    <row r="248" spans="1:57" x14ac:dyDescent="0.25">
      <c r="A248" s="36"/>
      <c r="B248" s="36"/>
      <c r="C248" s="36"/>
      <c r="D248" s="284"/>
      <c r="E248" s="36"/>
      <c r="F248" s="36"/>
      <c r="G248" s="408"/>
      <c r="H248" s="36"/>
      <c r="I248" s="36"/>
      <c r="J248" s="36"/>
      <c r="K248" s="36"/>
      <c r="M248" s="353">
        <f>SUMIFS(Datos!$S:$S,Datos!$F:$F,$A248,Datos!$V:$V,M$1,Datos!$A:$A,$Q$1)</f>
        <v>0</v>
      </c>
      <c r="N248" s="353">
        <f>SUMIFS(Datos!$S:$S,Datos!$F:$F,$A248,Datos!$V:$V,N$1,Datos!$A:$A,$Q$1)</f>
        <v>0</v>
      </c>
      <c r="O248" s="353">
        <f>SUMIFS(Datos!$S:$S,Datos!$F:$F,$A248,Datos!$V:$V,O$1,Datos!$A:$A,$Q$1)</f>
        <v>0</v>
      </c>
      <c r="P248" s="353">
        <f>SUMIFS(Datos!$S:$S,Datos!$F:$F,$A248,Datos!$V:$V,P$1,Datos!$A:$A,$Q$1)</f>
        <v>0</v>
      </c>
      <c r="Q248" s="353">
        <f>SUMIFS(Datos!$S:$S,Datos!$A:$A,Q$1,Datos!$F:$F,$A248)</f>
        <v>0</v>
      </c>
      <c r="R248" s="353">
        <f>SUMIFS(Datos!$S:$S,Datos!$F:$F,$A248,Datos!$C:$C,R$1,Datos!$A:$A,$Q$1)</f>
        <v>0</v>
      </c>
      <c r="S248" s="353">
        <f>SUMIFS(Datos!$S:$S,Datos!$F:$F,$A248,Datos!$C:$C,S$1,Datos!$A:$A,$Q$1)</f>
        <v>0</v>
      </c>
      <c r="T248" s="353">
        <f>SUMIFS(Datos!$S:$S,Datos!$F:$F,$A248,Datos!$C:$C,T$1,Datos!$A:$A,$Q$1)</f>
        <v>0</v>
      </c>
      <c r="U248" s="353">
        <f>SUMIFS(Datos!$S:$S,Datos!$F:$F,$A248,Datos!$C:$C,U$1,Datos!$A:$A,$Q$1)</f>
        <v>0</v>
      </c>
      <c r="V248" s="352"/>
      <c r="W248" s="353">
        <f>SUMIFS(Datos!M:M,Datos!A:A,Q$1,Datos!F:F,A248)</f>
        <v>0</v>
      </c>
      <c r="X248" s="444">
        <f>SUMIFS(Datos!R:R,Datos!A:A,Q$1,Datos!F:F,A248)</f>
        <v>0</v>
      </c>
      <c r="Y248" s="442"/>
      <c r="Z248" s="353">
        <f>SUMIFS(Datos!$M:$M,Datos!$F:$F,$A248,Datos!$A:$A,$Q$1,Datos!$C:$C,R$1)</f>
        <v>0</v>
      </c>
      <c r="AA248" s="353">
        <f>SUMIFS(Datos!$M:$M,Datos!$F:$F,$A248,Datos!$A:$A,$Q$1,Datos!$C:$C,S$1)</f>
        <v>0</v>
      </c>
      <c r="AB248" s="353">
        <f>SUMIFS(Datos!$M:$M,Datos!$F:$F,$A248,Datos!$A:$A,$Q$1,Datos!$C:$C,T$1)</f>
        <v>0</v>
      </c>
      <c r="AC248" s="353">
        <f>SUMIFS(Datos!$M:$M,Datos!$F:$F,$A248,Datos!$A:$A,$Q$1,Datos!$C:$C,U$1)</f>
        <v>0</v>
      </c>
      <c r="AD248" s="353"/>
      <c r="AE248" s="444">
        <f>SUMIFS(Datos!$R:$R,Datos!$F:$F,$A248,Datos!$A:$A,$Q$1,Datos!$C:$C,R$1)</f>
        <v>0</v>
      </c>
      <c r="AF248" s="444">
        <f>SUMIFS(Datos!$R:$R,Datos!$F:$F,$A248,Datos!$A:$A,$Q$1,Datos!$C:$C,S$1)</f>
        <v>0</v>
      </c>
      <c r="AG248" s="444">
        <f>SUMIFS(Datos!$R:$R,Datos!$F:$F,$A248,Datos!$A:$A,$Q$1,Datos!$C:$C,T$1)</f>
        <v>0</v>
      </c>
      <c r="AH248" s="444">
        <f>SUMIFS(Datos!$R:$R,Datos!$F:$F,$A248,Datos!$A:$A,$Q$1,Datos!$C:$C,U$1)</f>
        <v>0</v>
      </c>
      <c r="AI248" s="351"/>
      <c r="AJ248" s="102">
        <f>SUMIFS(Datos!$S:$S,Datos!$F:$F,$A248,Datos!$V:$V,AJ$1,Datos!$A:$A,$AN$1)</f>
        <v>0</v>
      </c>
      <c r="AK248" s="102">
        <f>SUMIFS(Datos!$S:$S,Datos!$F:$F,$A248,Datos!$V:$V,AK$1,Datos!$A:$A,$AN$1)</f>
        <v>0</v>
      </c>
      <c r="AL248" s="102">
        <f>SUMIFS(Datos!$S:$S,Datos!$F:$F,$A248,Datos!$V:$V,AL$1,Datos!$A:$A,$AN$1)</f>
        <v>0</v>
      </c>
      <c r="AM248" s="102">
        <f>SUMIFS(Datos!$S:$S,Datos!$F:$F,$A248,Datos!$V:$V,AM$1,Datos!$A:$A,$AN$1)</f>
        <v>0</v>
      </c>
      <c r="AN248" s="102">
        <f>SUMIFS(Datos!$S:$S,Datos!$A:$A,AN$1,Datos!$F:$F,$A248)</f>
        <v>0</v>
      </c>
      <c r="AO248" s="102">
        <f>SUMIFS(Datos!$S:$S,Datos!$F:$F,$A248,Datos!$C:$C,AO$1,Datos!$A:$A,$AN$1)</f>
        <v>0</v>
      </c>
      <c r="AP248" s="102">
        <f>SUMIFS(Datos!$S:$S,Datos!$F:$F,$A248,Datos!$C:$C,AP$1,Datos!$A:$A,$AN$1)</f>
        <v>0</v>
      </c>
      <c r="AQ248" s="102">
        <f>SUMIFS(Datos!$S:$S,Datos!$F:$F,$A248,Datos!$C:$C,AQ$1,Datos!$A:$A,$AN$1)</f>
        <v>0</v>
      </c>
      <c r="AR248" s="102">
        <f>SUMIFS(Datos!$S:$S,Datos!$F:$F,$A248,Datos!$C:$C,AR$1,Datos!$A:$A,$AN$1)</f>
        <v>0</v>
      </c>
      <c r="AT248" s="102">
        <f>SUMIFS(Datos!$M:$M,Datos!$A:$A,AN$1,Datos!$F:$F,$A248)</f>
        <v>0</v>
      </c>
      <c r="AU248" s="102">
        <f>SUMIFS(Datos!$R:$R,Datos!$A:$A,AN$1,Datos!$F:$F,$A248)</f>
        <v>0</v>
      </c>
      <c r="AW248" s="102">
        <f>SUMIFS(Datos!$M:$M,Datos!$F:$F,$A248,Datos!$A:$A,$AN$1,Datos!$C:$C,AO$1)</f>
        <v>0</v>
      </c>
      <c r="AX248" s="102">
        <f>SUMIFS(Datos!$M:$M,Datos!$F:$F,$A248,Datos!$A:$A,$AN$1,Datos!$C:$C,AP$1)</f>
        <v>0</v>
      </c>
      <c r="AY248" s="102">
        <f>SUMIFS(Datos!$M:$M,Datos!$F:$F,$A248,Datos!$A:$A,$AN$1,Datos!$C:$C,AQ$1)</f>
        <v>0</v>
      </c>
      <c r="AZ248" s="102">
        <f>SUMIFS(Datos!$M:$M,Datos!$F:$F,$A248,Datos!$A:$A,$AN$1,Datos!$C:$C,AR$1)</f>
        <v>0</v>
      </c>
      <c r="BA248" s="102"/>
      <c r="BB248" s="438">
        <f>SUMIFS(Datos!$R:$R,Datos!$F:$F,$A248,Datos!$A:$A,$AN$1,Datos!$C:$C,AO$1)</f>
        <v>0</v>
      </c>
      <c r="BC248" s="438">
        <f>SUMIFS(Datos!$R:$R,Datos!$F:$F,$A248,Datos!$A:$A,$AN$1,Datos!$C:$C,AP$1)</f>
        <v>0</v>
      </c>
      <c r="BD248" s="438">
        <f>SUMIFS(Datos!$R:$R,Datos!$F:$F,$A248,Datos!$A:$A,$AN$1,Datos!$C:$C,AQ$1)</f>
        <v>0</v>
      </c>
      <c r="BE248" s="438">
        <f>SUMIFS(Datos!$R:$R,Datos!$F:$F,$A248,Datos!$A:$A,$AN$1,Datos!$C:$C,AR$1)</f>
        <v>0</v>
      </c>
    </row>
    <row r="249" spans="1:57" x14ac:dyDescent="0.25">
      <c r="A249" s="36"/>
      <c r="B249" s="36"/>
      <c r="C249" s="36"/>
      <c r="D249" s="284"/>
      <c r="E249" s="36"/>
      <c r="F249" s="36"/>
      <c r="G249" s="408"/>
      <c r="H249" s="36"/>
      <c r="I249" s="36"/>
      <c r="J249" s="36"/>
      <c r="K249" s="36"/>
      <c r="M249" s="353">
        <f>SUMIFS(Datos!$S:$S,Datos!$F:$F,$A249,Datos!$V:$V,M$1,Datos!$A:$A,$Q$1)</f>
        <v>0</v>
      </c>
      <c r="N249" s="353">
        <f>SUMIFS(Datos!$S:$S,Datos!$F:$F,$A249,Datos!$V:$V,N$1,Datos!$A:$A,$Q$1)</f>
        <v>0</v>
      </c>
      <c r="O249" s="353">
        <f>SUMIFS(Datos!$S:$S,Datos!$F:$F,$A249,Datos!$V:$V,O$1,Datos!$A:$A,$Q$1)</f>
        <v>0</v>
      </c>
      <c r="P249" s="353">
        <f>SUMIFS(Datos!$S:$S,Datos!$F:$F,$A249,Datos!$V:$V,P$1,Datos!$A:$A,$Q$1)</f>
        <v>0</v>
      </c>
      <c r="Q249" s="353">
        <f>SUMIFS(Datos!$S:$S,Datos!$A:$A,Q$1,Datos!$F:$F,$A249)</f>
        <v>0</v>
      </c>
      <c r="R249" s="353">
        <f>SUMIFS(Datos!$S:$S,Datos!$F:$F,$A249,Datos!$C:$C,R$1,Datos!$A:$A,$Q$1)</f>
        <v>0</v>
      </c>
      <c r="S249" s="353">
        <f>SUMIFS(Datos!$S:$S,Datos!$F:$F,$A249,Datos!$C:$C,S$1,Datos!$A:$A,$Q$1)</f>
        <v>0</v>
      </c>
      <c r="T249" s="353">
        <f>SUMIFS(Datos!$S:$S,Datos!$F:$F,$A249,Datos!$C:$C,T$1,Datos!$A:$A,$Q$1)</f>
        <v>0</v>
      </c>
      <c r="U249" s="353">
        <f>SUMIFS(Datos!$S:$S,Datos!$F:$F,$A249,Datos!$C:$C,U$1,Datos!$A:$A,$Q$1)</f>
        <v>0</v>
      </c>
      <c r="V249" s="352"/>
      <c r="W249" s="353">
        <f>SUMIFS(Datos!M:M,Datos!A:A,Q$1,Datos!F:F,A249)</f>
        <v>0</v>
      </c>
      <c r="X249" s="444">
        <f>SUMIFS(Datos!R:R,Datos!A:A,Q$1,Datos!F:F,A249)</f>
        <v>0</v>
      </c>
      <c r="Y249" s="442"/>
      <c r="Z249" s="353">
        <f>SUMIFS(Datos!$M:$M,Datos!$F:$F,$A249,Datos!$A:$A,$Q$1,Datos!$C:$C,R$1)</f>
        <v>0</v>
      </c>
      <c r="AA249" s="353">
        <f>SUMIFS(Datos!$M:$M,Datos!$F:$F,$A249,Datos!$A:$A,$Q$1,Datos!$C:$C,S$1)</f>
        <v>0</v>
      </c>
      <c r="AB249" s="353">
        <f>SUMIFS(Datos!$M:$M,Datos!$F:$F,$A249,Datos!$A:$A,$Q$1,Datos!$C:$C,T$1)</f>
        <v>0</v>
      </c>
      <c r="AC249" s="353">
        <f>SUMIFS(Datos!$M:$M,Datos!$F:$F,$A249,Datos!$A:$A,$Q$1,Datos!$C:$C,U$1)</f>
        <v>0</v>
      </c>
      <c r="AD249" s="353"/>
      <c r="AE249" s="444">
        <f>SUMIFS(Datos!$R:$R,Datos!$F:$F,$A249,Datos!$A:$A,$Q$1,Datos!$C:$C,R$1)</f>
        <v>0</v>
      </c>
      <c r="AF249" s="444">
        <f>SUMIFS(Datos!$R:$R,Datos!$F:$F,$A249,Datos!$A:$A,$Q$1,Datos!$C:$C,S$1)</f>
        <v>0</v>
      </c>
      <c r="AG249" s="444">
        <f>SUMIFS(Datos!$R:$R,Datos!$F:$F,$A249,Datos!$A:$A,$Q$1,Datos!$C:$C,T$1)</f>
        <v>0</v>
      </c>
      <c r="AH249" s="444">
        <f>SUMIFS(Datos!$R:$R,Datos!$F:$F,$A249,Datos!$A:$A,$Q$1,Datos!$C:$C,U$1)</f>
        <v>0</v>
      </c>
      <c r="AI249" s="351"/>
      <c r="AJ249" s="102">
        <f>SUMIFS(Datos!$S:$S,Datos!$F:$F,$A249,Datos!$V:$V,AJ$1,Datos!$A:$A,$AN$1)</f>
        <v>0</v>
      </c>
      <c r="AK249" s="102">
        <f>SUMIFS(Datos!$S:$S,Datos!$F:$F,$A249,Datos!$V:$V,AK$1,Datos!$A:$A,$AN$1)</f>
        <v>0</v>
      </c>
      <c r="AL249" s="102">
        <f>SUMIFS(Datos!$S:$S,Datos!$F:$F,$A249,Datos!$V:$V,AL$1,Datos!$A:$A,$AN$1)</f>
        <v>0</v>
      </c>
      <c r="AM249" s="102">
        <f>SUMIFS(Datos!$S:$S,Datos!$F:$F,$A249,Datos!$V:$V,AM$1,Datos!$A:$A,$AN$1)</f>
        <v>0</v>
      </c>
      <c r="AN249" s="102">
        <f>SUMIFS(Datos!$S:$S,Datos!$A:$A,AN$1,Datos!$F:$F,$A249)</f>
        <v>0</v>
      </c>
      <c r="AO249" s="102">
        <f>SUMIFS(Datos!$S:$S,Datos!$F:$F,$A249,Datos!$C:$C,AO$1,Datos!$A:$A,$AN$1)</f>
        <v>0</v>
      </c>
      <c r="AP249" s="102">
        <f>SUMIFS(Datos!$S:$S,Datos!$F:$F,$A249,Datos!$C:$C,AP$1,Datos!$A:$A,$AN$1)</f>
        <v>0</v>
      </c>
      <c r="AQ249" s="102">
        <f>SUMIFS(Datos!$S:$S,Datos!$F:$F,$A249,Datos!$C:$C,AQ$1,Datos!$A:$A,$AN$1)</f>
        <v>0</v>
      </c>
      <c r="AR249" s="102">
        <f>SUMIFS(Datos!$S:$S,Datos!$F:$F,$A249,Datos!$C:$C,AR$1,Datos!$A:$A,$AN$1)</f>
        <v>0</v>
      </c>
      <c r="AT249" s="102">
        <f>SUMIFS(Datos!$M:$M,Datos!$A:$A,AN$1,Datos!$F:$F,$A249)</f>
        <v>0</v>
      </c>
      <c r="AU249" s="102">
        <f>SUMIFS(Datos!$R:$R,Datos!$A:$A,AN$1,Datos!$F:$F,$A249)</f>
        <v>0</v>
      </c>
      <c r="AW249" s="102">
        <f>SUMIFS(Datos!$M:$M,Datos!$F:$F,$A249,Datos!$A:$A,$AN$1,Datos!$C:$C,AO$1)</f>
        <v>0</v>
      </c>
      <c r="AX249" s="102">
        <f>SUMIFS(Datos!$M:$M,Datos!$F:$F,$A249,Datos!$A:$A,$AN$1,Datos!$C:$C,AP$1)</f>
        <v>0</v>
      </c>
      <c r="AY249" s="102">
        <f>SUMIFS(Datos!$M:$M,Datos!$F:$F,$A249,Datos!$A:$A,$AN$1,Datos!$C:$C,AQ$1)</f>
        <v>0</v>
      </c>
      <c r="AZ249" s="102">
        <f>SUMIFS(Datos!$M:$M,Datos!$F:$F,$A249,Datos!$A:$A,$AN$1,Datos!$C:$C,AR$1)</f>
        <v>0</v>
      </c>
      <c r="BA249" s="102"/>
      <c r="BB249" s="438">
        <f>SUMIFS(Datos!$R:$R,Datos!$F:$F,$A249,Datos!$A:$A,$AN$1,Datos!$C:$C,AO$1)</f>
        <v>0</v>
      </c>
      <c r="BC249" s="438">
        <f>SUMIFS(Datos!$R:$R,Datos!$F:$F,$A249,Datos!$A:$A,$AN$1,Datos!$C:$C,AP$1)</f>
        <v>0</v>
      </c>
      <c r="BD249" s="438">
        <f>SUMIFS(Datos!$R:$R,Datos!$F:$F,$A249,Datos!$A:$A,$AN$1,Datos!$C:$C,AQ$1)</f>
        <v>0</v>
      </c>
      <c r="BE249" s="438">
        <f>SUMIFS(Datos!$R:$R,Datos!$F:$F,$A249,Datos!$A:$A,$AN$1,Datos!$C:$C,AR$1)</f>
        <v>0</v>
      </c>
    </row>
    <row r="250" spans="1:57" x14ac:dyDescent="0.25">
      <c r="A250" s="36"/>
      <c r="B250" s="36"/>
      <c r="C250" s="36"/>
      <c r="D250" s="284"/>
      <c r="E250" s="36"/>
      <c r="F250" s="36"/>
      <c r="G250" s="408"/>
      <c r="H250" s="36"/>
      <c r="I250" s="36"/>
      <c r="J250" s="36"/>
      <c r="K250" s="36"/>
      <c r="M250" s="353">
        <f>SUMIFS(Datos!$S:$S,Datos!$F:$F,$A250,Datos!$V:$V,M$1,Datos!$A:$A,$Q$1)</f>
        <v>0</v>
      </c>
      <c r="N250" s="353">
        <f>SUMIFS(Datos!$S:$S,Datos!$F:$F,$A250,Datos!$V:$V,N$1,Datos!$A:$A,$Q$1)</f>
        <v>0</v>
      </c>
      <c r="O250" s="353">
        <f>SUMIFS(Datos!$S:$S,Datos!$F:$F,$A250,Datos!$V:$V,O$1,Datos!$A:$A,$Q$1)</f>
        <v>0</v>
      </c>
      <c r="P250" s="353">
        <f>SUMIFS(Datos!$S:$S,Datos!$F:$F,$A250,Datos!$V:$V,P$1,Datos!$A:$A,$Q$1)</f>
        <v>0</v>
      </c>
      <c r="Q250" s="353">
        <f>SUMIFS(Datos!$S:$S,Datos!$A:$A,Q$1,Datos!$F:$F,$A250)</f>
        <v>0</v>
      </c>
      <c r="R250" s="353">
        <f>SUMIFS(Datos!$S:$S,Datos!$F:$F,$A250,Datos!$C:$C,R$1,Datos!$A:$A,$Q$1)</f>
        <v>0</v>
      </c>
      <c r="S250" s="353">
        <f>SUMIFS(Datos!$S:$S,Datos!$F:$F,$A250,Datos!$C:$C,S$1,Datos!$A:$A,$Q$1)</f>
        <v>0</v>
      </c>
      <c r="T250" s="353">
        <f>SUMIFS(Datos!$S:$S,Datos!$F:$F,$A250,Datos!$C:$C,T$1,Datos!$A:$A,$Q$1)</f>
        <v>0</v>
      </c>
      <c r="U250" s="353">
        <f>SUMIFS(Datos!$S:$S,Datos!$F:$F,$A250,Datos!$C:$C,U$1,Datos!$A:$A,$Q$1)</f>
        <v>0</v>
      </c>
      <c r="V250" s="352"/>
      <c r="W250" s="353">
        <f>SUMIFS(Datos!M:M,Datos!A:A,Q$1,Datos!F:F,A250)</f>
        <v>0</v>
      </c>
      <c r="X250" s="444">
        <f>SUMIFS(Datos!R:R,Datos!A:A,Q$1,Datos!F:F,A250)</f>
        <v>0</v>
      </c>
      <c r="Y250" s="442"/>
      <c r="Z250" s="353">
        <f>SUMIFS(Datos!$M:$M,Datos!$F:$F,$A250,Datos!$A:$A,$Q$1,Datos!$C:$C,R$1)</f>
        <v>0</v>
      </c>
      <c r="AA250" s="353">
        <f>SUMIFS(Datos!$M:$M,Datos!$F:$F,$A250,Datos!$A:$A,$Q$1,Datos!$C:$C,S$1)</f>
        <v>0</v>
      </c>
      <c r="AB250" s="353">
        <f>SUMIFS(Datos!$M:$M,Datos!$F:$F,$A250,Datos!$A:$A,$Q$1,Datos!$C:$C,T$1)</f>
        <v>0</v>
      </c>
      <c r="AC250" s="353">
        <f>SUMIFS(Datos!$M:$M,Datos!$F:$F,$A250,Datos!$A:$A,$Q$1,Datos!$C:$C,U$1)</f>
        <v>0</v>
      </c>
      <c r="AD250" s="353"/>
      <c r="AE250" s="444">
        <f>SUMIFS(Datos!$R:$R,Datos!$F:$F,$A250,Datos!$A:$A,$Q$1,Datos!$C:$C,R$1)</f>
        <v>0</v>
      </c>
      <c r="AF250" s="444">
        <f>SUMIFS(Datos!$R:$R,Datos!$F:$F,$A250,Datos!$A:$A,$Q$1,Datos!$C:$C,S$1)</f>
        <v>0</v>
      </c>
      <c r="AG250" s="444">
        <f>SUMIFS(Datos!$R:$R,Datos!$F:$F,$A250,Datos!$A:$A,$Q$1,Datos!$C:$C,T$1)</f>
        <v>0</v>
      </c>
      <c r="AH250" s="444">
        <f>SUMIFS(Datos!$R:$R,Datos!$F:$F,$A250,Datos!$A:$A,$Q$1,Datos!$C:$C,U$1)</f>
        <v>0</v>
      </c>
      <c r="AI250" s="351"/>
      <c r="AJ250" s="102">
        <f>SUMIFS(Datos!$S:$S,Datos!$F:$F,$A250,Datos!$V:$V,AJ$1,Datos!$A:$A,$AN$1)</f>
        <v>0</v>
      </c>
      <c r="AK250" s="102">
        <f>SUMIFS(Datos!$S:$S,Datos!$F:$F,$A250,Datos!$V:$V,AK$1,Datos!$A:$A,$AN$1)</f>
        <v>0</v>
      </c>
      <c r="AL250" s="102">
        <f>SUMIFS(Datos!$S:$S,Datos!$F:$F,$A250,Datos!$V:$V,AL$1,Datos!$A:$A,$AN$1)</f>
        <v>0</v>
      </c>
      <c r="AM250" s="102">
        <f>SUMIFS(Datos!$S:$S,Datos!$F:$F,$A250,Datos!$V:$V,AM$1,Datos!$A:$A,$AN$1)</f>
        <v>0</v>
      </c>
      <c r="AN250" s="102">
        <f>SUMIFS(Datos!$S:$S,Datos!$A:$A,AN$1,Datos!$F:$F,$A250)</f>
        <v>0</v>
      </c>
      <c r="AO250" s="102">
        <f>SUMIFS(Datos!$S:$S,Datos!$F:$F,$A250,Datos!$C:$C,AO$1,Datos!$A:$A,$AN$1)</f>
        <v>0</v>
      </c>
      <c r="AP250" s="102">
        <f>SUMIFS(Datos!$S:$S,Datos!$F:$F,$A250,Datos!$C:$C,AP$1,Datos!$A:$A,$AN$1)</f>
        <v>0</v>
      </c>
      <c r="AQ250" s="102">
        <f>SUMIFS(Datos!$S:$S,Datos!$F:$F,$A250,Datos!$C:$C,AQ$1,Datos!$A:$A,$AN$1)</f>
        <v>0</v>
      </c>
      <c r="AR250" s="102">
        <f>SUMIFS(Datos!$S:$S,Datos!$F:$F,$A250,Datos!$C:$C,AR$1,Datos!$A:$A,$AN$1)</f>
        <v>0</v>
      </c>
      <c r="AT250" s="102">
        <f>SUMIFS(Datos!$M:$M,Datos!$A:$A,AN$1,Datos!$F:$F,$A250)</f>
        <v>0</v>
      </c>
      <c r="AU250" s="102">
        <f>SUMIFS(Datos!$R:$R,Datos!$A:$A,AN$1,Datos!$F:$F,$A250)</f>
        <v>0</v>
      </c>
      <c r="AW250" s="102">
        <f>SUMIFS(Datos!$M:$M,Datos!$F:$F,$A250,Datos!$A:$A,$AN$1,Datos!$C:$C,AO$1)</f>
        <v>0</v>
      </c>
      <c r="AX250" s="102">
        <f>SUMIFS(Datos!$M:$M,Datos!$F:$F,$A250,Datos!$A:$A,$AN$1,Datos!$C:$C,AP$1)</f>
        <v>0</v>
      </c>
      <c r="AY250" s="102">
        <f>SUMIFS(Datos!$M:$M,Datos!$F:$F,$A250,Datos!$A:$A,$AN$1,Datos!$C:$C,AQ$1)</f>
        <v>0</v>
      </c>
      <c r="AZ250" s="102">
        <f>SUMIFS(Datos!$M:$M,Datos!$F:$F,$A250,Datos!$A:$A,$AN$1,Datos!$C:$C,AR$1)</f>
        <v>0</v>
      </c>
      <c r="BA250" s="102"/>
      <c r="BB250" s="438">
        <f>SUMIFS(Datos!$R:$R,Datos!$F:$F,$A250,Datos!$A:$A,$AN$1,Datos!$C:$C,AO$1)</f>
        <v>0</v>
      </c>
      <c r="BC250" s="438">
        <f>SUMIFS(Datos!$R:$R,Datos!$F:$F,$A250,Datos!$A:$A,$AN$1,Datos!$C:$C,AP$1)</f>
        <v>0</v>
      </c>
      <c r="BD250" s="438">
        <f>SUMIFS(Datos!$R:$R,Datos!$F:$F,$A250,Datos!$A:$A,$AN$1,Datos!$C:$C,AQ$1)</f>
        <v>0</v>
      </c>
      <c r="BE250" s="438">
        <f>SUMIFS(Datos!$R:$R,Datos!$F:$F,$A250,Datos!$A:$A,$AN$1,Datos!$C:$C,AR$1)</f>
        <v>0</v>
      </c>
    </row>
    <row r="251" spans="1:57" x14ac:dyDescent="0.25">
      <c r="A251" s="36"/>
      <c r="B251" s="36"/>
      <c r="C251" s="36"/>
      <c r="D251" s="284"/>
      <c r="E251" s="36"/>
      <c r="F251" s="36"/>
      <c r="G251" s="408"/>
      <c r="H251" s="36"/>
      <c r="I251" s="36"/>
      <c r="J251" s="36"/>
      <c r="K251" s="36"/>
      <c r="M251" s="353">
        <f>SUMIFS(Datos!$S:$S,Datos!$F:$F,$A251,Datos!$V:$V,M$1,Datos!$A:$A,$Q$1)</f>
        <v>0</v>
      </c>
      <c r="N251" s="353">
        <f>SUMIFS(Datos!$S:$S,Datos!$F:$F,$A251,Datos!$V:$V,N$1,Datos!$A:$A,$Q$1)</f>
        <v>0</v>
      </c>
      <c r="O251" s="353">
        <f>SUMIFS(Datos!$S:$S,Datos!$F:$F,$A251,Datos!$V:$V,O$1,Datos!$A:$A,$Q$1)</f>
        <v>0</v>
      </c>
      <c r="P251" s="353">
        <f>SUMIFS(Datos!$S:$S,Datos!$F:$F,$A251,Datos!$V:$V,P$1,Datos!$A:$A,$Q$1)</f>
        <v>0</v>
      </c>
      <c r="Q251" s="353">
        <f>SUMIFS(Datos!$S:$S,Datos!$A:$A,Q$1,Datos!$F:$F,$A251)</f>
        <v>0</v>
      </c>
      <c r="R251" s="353">
        <f>SUMIFS(Datos!$S:$S,Datos!$F:$F,$A251,Datos!$C:$C,R$1,Datos!$A:$A,$Q$1)</f>
        <v>0</v>
      </c>
      <c r="S251" s="353">
        <f>SUMIFS(Datos!$S:$S,Datos!$F:$F,$A251,Datos!$C:$C,S$1,Datos!$A:$A,$Q$1)</f>
        <v>0</v>
      </c>
      <c r="T251" s="353">
        <f>SUMIFS(Datos!$S:$S,Datos!$F:$F,$A251,Datos!$C:$C,T$1,Datos!$A:$A,$Q$1)</f>
        <v>0</v>
      </c>
      <c r="U251" s="353">
        <f>SUMIFS(Datos!$S:$S,Datos!$F:$F,$A251,Datos!$C:$C,U$1,Datos!$A:$A,$Q$1)</f>
        <v>0</v>
      </c>
      <c r="V251" s="352"/>
      <c r="W251" s="353">
        <f>SUMIFS(Datos!M:M,Datos!A:A,Q$1,Datos!F:F,A251)</f>
        <v>0</v>
      </c>
      <c r="X251" s="444">
        <f>SUMIFS(Datos!R:R,Datos!A:A,Q$1,Datos!F:F,A251)</f>
        <v>0</v>
      </c>
      <c r="Y251" s="442"/>
      <c r="Z251" s="353">
        <f>SUMIFS(Datos!$M:$M,Datos!$F:$F,$A251,Datos!$A:$A,$Q$1,Datos!$C:$C,R$1)</f>
        <v>0</v>
      </c>
      <c r="AA251" s="353">
        <f>SUMIFS(Datos!$M:$M,Datos!$F:$F,$A251,Datos!$A:$A,$Q$1,Datos!$C:$C,S$1)</f>
        <v>0</v>
      </c>
      <c r="AB251" s="353">
        <f>SUMIFS(Datos!$M:$M,Datos!$F:$F,$A251,Datos!$A:$A,$Q$1,Datos!$C:$C,T$1)</f>
        <v>0</v>
      </c>
      <c r="AC251" s="353">
        <f>SUMIFS(Datos!$M:$M,Datos!$F:$F,$A251,Datos!$A:$A,$Q$1,Datos!$C:$C,U$1)</f>
        <v>0</v>
      </c>
      <c r="AD251" s="353"/>
      <c r="AE251" s="444">
        <f>SUMIFS(Datos!$R:$R,Datos!$F:$F,$A251,Datos!$A:$A,$Q$1,Datos!$C:$C,R$1)</f>
        <v>0</v>
      </c>
      <c r="AF251" s="444">
        <f>SUMIFS(Datos!$R:$R,Datos!$F:$F,$A251,Datos!$A:$A,$Q$1,Datos!$C:$C,S$1)</f>
        <v>0</v>
      </c>
      <c r="AG251" s="444">
        <f>SUMIFS(Datos!$R:$R,Datos!$F:$F,$A251,Datos!$A:$A,$Q$1,Datos!$C:$C,T$1)</f>
        <v>0</v>
      </c>
      <c r="AH251" s="444">
        <f>SUMIFS(Datos!$R:$R,Datos!$F:$F,$A251,Datos!$A:$A,$Q$1,Datos!$C:$C,U$1)</f>
        <v>0</v>
      </c>
      <c r="AI251" s="351"/>
      <c r="AJ251" s="102">
        <f>SUMIFS(Datos!$S:$S,Datos!$F:$F,$A251,Datos!$V:$V,AJ$1,Datos!$A:$A,$AN$1)</f>
        <v>0</v>
      </c>
      <c r="AK251" s="102">
        <f>SUMIFS(Datos!$S:$S,Datos!$F:$F,$A251,Datos!$V:$V,AK$1,Datos!$A:$A,$AN$1)</f>
        <v>0</v>
      </c>
      <c r="AL251" s="102">
        <f>SUMIFS(Datos!$S:$S,Datos!$F:$F,$A251,Datos!$V:$V,AL$1,Datos!$A:$A,$AN$1)</f>
        <v>0</v>
      </c>
      <c r="AM251" s="102">
        <f>SUMIFS(Datos!$S:$S,Datos!$F:$F,$A251,Datos!$V:$V,AM$1,Datos!$A:$A,$AN$1)</f>
        <v>0</v>
      </c>
      <c r="AN251" s="102">
        <f>SUMIFS(Datos!$S:$S,Datos!$A:$A,AN$1,Datos!$F:$F,$A251)</f>
        <v>0</v>
      </c>
      <c r="AO251" s="102">
        <f>SUMIFS(Datos!$S:$S,Datos!$F:$F,$A251,Datos!$C:$C,AO$1,Datos!$A:$A,$AN$1)</f>
        <v>0</v>
      </c>
      <c r="AP251" s="102">
        <f>SUMIFS(Datos!$S:$S,Datos!$F:$F,$A251,Datos!$C:$C,AP$1,Datos!$A:$A,$AN$1)</f>
        <v>0</v>
      </c>
      <c r="AQ251" s="102">
        <f>SUMIFS(Datos!$S:$S,Datos!$F:$F,$A251,Datos!$C:$C,AQ$1,Datos!$A:$A,$AN$1)</f>
        <v>0</v>
      </c>
      <c r="AR251" s="102">
        <f>SUMIFS(Datos!$S:$S,Datos!$F:$F,$A251,Datos!$C:$C,AR$1,Datos!$A:$A,$AN$1)</f>
        <v>0</v>
      </c>
      <c r="AT251" s="102">
        <f>SUMIFS(Datos!$M:$M,Datos!$A:$A,AN$1,Datos!$F:$F,$A251)</f>
        <v>0</v>
      </c>
      <c r="AU251" s="102">
        <f>SUMIFS(Datos!$R:$R,Datos!$A:$A,AN$1,Datos!$F:$F,$A251)</f>
        <v>0</v>
      </c>
      <c r="AW251" s="102">
        <f>SUMIFS(Datos!$M:$M,Datos!$F:$F,$A251,Datos!$A:$A,$AN$1,Datos!$C:$C,AO$1)</f>
        <v>0</v>
      </c>
      <c r="AX251" s="102">
        <f>SUMIFS(Datos!$M:$M,Datos!$F:$F,$A251,Datos!$A:$A,$AN$1,Datos!$C:$C,AP$1)</f>
        <v>0</v>
      </c>
      <c r="AY251" s="102">
        <f>SUMIFS(Datos!$M:$M,Datos!$F:$F,$A251,Datos!$A:$A,$AN$1,Datos!$C:$C,AQ$1)</f>
        <v>0</v>
      </c>
      <c r="AZ251" s="102">
        <f>SUMIFS(Datos!$M:$M,Datos!$F:$F,$A251,Datos!$A:$A,$AN$1,Datos!$C:$C,AR$1)</f>
        <v>0</v>
      </c>
      <c r="BA251" s="102"/>
      <c r="BB251" s="438">
        <f>SUMIFS(Datos!$R:$R,Datos!$F:$F,$A251,Datos!$A:$A,$AN$1,Datos!$C:$C,AO$1)</f>
        <v>0</v>
      </c>
      <c r="BC251" s="438">
        <f>SUMIFS(Datos!$R:$R,Datos!$F:$F,$A251,Datos!$A:$A,$AN$1,Datos!$C:$C,AP$1)</f>
        <v>0</v>
      </c>
      <c r="BD251" s="438">
        <f>SUMIFS(Datos!$R:$R,Datos!$F:$F,$A251,Datos!$A:$A,$AN$1,Datos!$C:$C,AQ$1)</f>
        <v>0</v>
      </c>
      <c r="BE251" s="438">
        <f>SUMIFS(Datos!$R:$R,Datos!$F:$F,$A251,Datos!$A:$A,$AN$1,Datos!$C:$C,AR$1)</f>
        <v>0</v>
      </c>
    </row>
    <row r="252" spans="1:57" x14ac:dyDescent="0.25">
      <c r="A252" s="36"/>
      <c r="B252" s="36"/>
      <c r="C252" s="36"/>
      <c r="D252" s="284"/>
      <c r="E252" s="36"/>
      <c r="F252" s="36"/>
      <c r="G252" s="408"/>
      <c r="H252" s="36"/>
      <c r="I252" s="36"/>
      <c r="J252" s="36"/>
      <c r="K252" s="36"/>
      <c r="M252" s="353">
        <f>SUMIFS(Datos!$S:$S,Datos!$F:$F,$A252,Datos!$V:$V,M$1,Datos!$A:$A,$Q$1)</f>
        <v>0</v>
      </c>
      <c r="N252" s="353">
        <f>SUMIFS(Datos!$S:$S,Datos!$F:$F,$A252,Datos!$V:$V,N$1,Datos!$A:$A,$Q$1)</f>
        <v>0</v>
      </c>
      <c r="O252" s="353">
        <f>SUMIFS(Datos!$S:$S,Datos!$F:$F,$A252,Datos!$V:$V,O$1,Datos!$A:$A,$Q$1)</f>
        <v>0</v>
      </c>
      <c r="P252" s="353">
        <f>SUMIFS(Datos!$S:$S,Datos!$F:$F,$A252,Datos!$V:$V,P$1,Datos!$A:$A,$Q$1)</f>
        <v>0</v>
      </c>
      <c r="Q252" s="353">
        <f>SUMIFS(Datos!$S:$S,Datos!$A:$A,Q$1,Datos!$F:$F,$A252)</f>
        <v>0</v>
      </c>
      <c r="R252" s="353">
        <f>SUMIFS(Datos!$S:$S,Datos!$F:$F,$A252,Datos!$C:$C,R$1,Datos!$A:$A,$Q$1)</f>
        <v>0</v>
      </c>
      <c r="S252" s="353">
        <f>SUMIFS(Datos!$S:$S,Datos!$F:$F,$A252,Datos!$C:$C,S$1,Datos!$A:$A,$Q$1)</f>
        <v>0</v>
      </c>
      <c r="T252" s="353">
        <f>SUMIFS(Datos!$S:$S,Datos!$F:$F,$A252,Datos!$C:$C,T$1,Datos!$A:$A,$Q$1)</f>
        <v>0</v>
      </c>
      <c r="U252" s="353">
        <f>SUMIFS(Datos!$S:$S,Datos!$F:$F,$A252,Datos!$C:$C,U$1,Datos!$A:$A,$Q$1)</f>
        <v>0</v>
      </c>
      <c r="V252" s="352"/>
      <c r="W252" s="353">
        <f>SUMIFS(Datos!M:M,Datos!A:A,Q$1,Datos!F:F,A252)</f>
        <v>0</v>
      </c>
      <c r="X252" s="444">
        <f>SUMIFS(Datos!R:R,Datos!A:A,Q$1,Datos!F:F,A252)</f>
        <v>0</v>
      </c>
      <c r="Y252" s="442"/>
      <c r="Z252" s="353">
        <f>SUMIFS(Datos!$M:$M,Datos!$F:$F,$A252,Datos!$A:$A,$Q$1,Datos!$C:$C,R$1)</f>
        <v>0</v>
      </c>
      <c r="AA252" s="353">
        <f>SUMIFS(Datos!$M:$M,Datos!$F:$F,$A252,Datos!$A:$A,$Q$1,Datos!$C:$C,S$1)</f>
        <v>0</v>
      </c>
      <c r="AB252" s="353">
        <f>SUMIFS(Datos!$M:$M,Datos!$F:$F,$A252,Datos!$A:$A,$Q$1,Datos!$C:$C,T$1)</f>
        <v>0</v>
      </c>
      <c r="AC252" s="353">
        <f>SUMIFS(Datos!$M:$M,Datos!$F:$F,$A252,Datos!$A:$A,$Q$1,Datos!$C:$C,U$1)</f>
        <v>0</v>
      </c>
      <c r="AD252" s="353"/>
      <c r="AE252" s="444">
        <f>SUMIFS(Datos!$R:$R,Datos!$F:$F,$A252,Datos!$A:$A,$Q$1,Datos!$C:$C,R$1)</f>
        <v>0</v>
      </c>
      <c r="AF252" s="444">
        <f>SUMIFS(Datos!$R:$R,Datos!$F:$F,$A252,Datos!$A:$A,$Q$1,Datos!$C:$C,S$1)</f>
        <v>0</v>
      </c>
      <c r="AG252" s="444">
        <f>SUMIFS(Datos!$R:$R,Datos!$F:$F,$A252,Datos!$A:$A,$Q$1,Datos!$C:$C,T$1)</f>
        <v>0</v>
      </c>
      <c r="AH252" s="444">
        <f>SUMIFS(Datos!$R:$R,Datos!$F:$F,$A252,Datos!$A:$A,$Q$1,Datos!$C:$C,U$1)</f>
        <v>0</v>
      </c>
      <c r="AI252" s="351"/>
      <c r="AJ252" s="102">
        <f>SUMIFS(Datos!$S:$S,Datos!$F:$F,$A252,Datos!$V:$V,AJ$1,Datos!$A:$A,$AN$1)</f>
        <v>0</v>
      </c>
      <c r="AK252" s="102">
        <f>SUMIFS(Datos!$S:$S,Datos!$F:$F,$A252,Datos!$V:$V,AK$1,Datos!$A:$A,$AN$1)</f>
        <v>0</v>
      </c>
      <c r="AL252" s="102">
        <f>SUMIFS(Datos!$S:$S,Datos!$F:$F,$A252,Datos!$V:$V,AL$1,Datos!$A:$A,$AN$1)</f>
        <v>0</v>
      </c>
      <c r="AM252" s="102">
        <f>SUMIFS(Datos!$S:$S,Datos!$F:$F,$A252,Datos!$V:$V,AM$1,Datos!$A:$A,$AN$1)</f>
        <v>0</v>
      </c>
      <c r="AN252" s="102">
        <f>SUMIFS(Datos!$S:$S,Datos!$A:$A,AN$1,Datos!$F:$F,$A252)</f>
        <v>0</v>
      </c>
      <c r="AO252" s="102">
        <f>SUMIFS(Datos!$S:$S,Datos!$F:$F,$A252,Datos!$C:$C,AO$1,Datos!$A:$A,$AN$1)</f>
        <v>0</v>
      </c>
      <c r="AP252" s="102">
        <f>SUMIFS(Datos!$S:$S,Datos!$F:$F,$A252,Datos!$C:$C,AP$1,Datos!$A:$A,$AN$1)</f>
        <v>0</v>
      </c>
      <c r="AQ252" s="102">
        <f>SUMIFS(Datos!$S:$S,Datos!$F:$F,$A252,Datos!$C:$C,AQ$1,Datos!$A:$A,$AN$1)</f>
        <v>0</v>
      </c>
      <c r="AR252" s="102">
        <f>SUMIFS(Datos!$S:$S,Datos!$F:$F,$A252,Datos!$C:$C,AR$1,Datos!$A:$A,$AN$1)</f>
        <v>0</v>
      </c>
      <c r="AT252" s="102">
        <f>SUMIFS(Datos!$M:$M,Datos!$A:$A,AN$1,Datos!$F:$F,$A252)</f>
        <v>0</v>
      </c>
      <c r="AU252" s="102">
        <f>SUMIFS(Datos!$R:$R,Datos!$A:$A,AN$1,Datos!$F:$F,$A252)</f>
        <v>0</v>
      </c>
      <c r="AW252" s="102">
        <f>SUMIFS(Datos!$M:$M,Datos!$F:$F,$A252,Datos!$A:$A,$AN$1,Datos!$C:$C,AO$1)</f>
        <v>0</v>
      </c>
      <c r="AX252" s="102">
        <f>SUMIFS(Datos!$M:$M,Datos!$F:$F,$A252,Datos!$A:$A,$AN$1,Datos!$C:$C,AP$1)</f>
        <v>0</v>
      </c>
      <c r="AY252" s="102">
        <f>SUMIFS(Datos!$M:$M,Datos!$F:$F,$A252,Datos!$A:$A,$AN$1,Datos!$C:$C,AQ$1)</f>
        <v>0</v>
      </c>
      <c r="AZ252" s="102">
        <f>SUMIFS(Datos!$M:$M,Datos!$F:$F,$A252,Datos!$A:$A,$AN$1,Datos!$C:$C,AR$1)</f>
        <v>0</v>
      </c>
      <c r="BA252" s="102"/>
      <c r="BB252" s="438">
        <f>SUMIFS(Datos!$R:$R,Datos!$F:$F,$A252,Datos!$A:$A,$AN$1,Datos!$C:$C,AO$1)</f>
        <v>0</v>
      </c>
      <c r="BC252" s="438">
        <f>SUMIFS(Datos!$R:$R,Datos!$F:$F,$A252,Datos!$A:$A,$AN$1,Datos!$C:$C,AP$1)</f>
        <v>0</v>
      </c>
      <c r="BD252" s="438">
        <f>SUMIFS(Datos!$R:$R,Datos!$F:$F,$A252,Datos!$A:$A,$AN$1,Datos!$C:$C,AQ$1)</f>
        <v>0</v>
      </c>
      <c r="BE252" s="438">
        <f>SUMIFS(Datos!$R:$R,Datos!$F:$F,$A252,Datos!$A:$A,$AN$1,Datos!$C:$C,AR$1)</f>
        <v>0</v>
      </c>
    </row>
    <row r="253" spans="1:57" x14ac:dyDescent="0.25">
      <c r="A253" s="36"/>
      <c r="B253" s="36"/>
      <c r="C253" s="36"/>
      <c r="D253" s="284"/>
      <c r="E253" s="36"/>
      <c r="F253" s="36"/>
      <c r="G253" s="408"/>
      <c r="H253" s="36"/>
      <c r="I253" s="36"/>
      <c r="J253" s="36"/>
      <c r="K253" s="36"/>
      <c r="M253" s="353">
        <f>SUMIFS(Datos!$S:$S,Datos!$F:$F,$A253,Datos!$V:$V,M$1,Datos!$A:$A,$Q$1)</f>
        <v>0</v>
      </c>
      <c r="N253" s="353">
        <f>SUMIFS(Datos!$S:$S,Datos!$F:$F,$A253,Datos!$V:$V,N$1,Datos!$A:$A,$Q$1)</f>
        <v>0</v>
      </c>
      <c r="O253" s="353">
        <f>SUMIFS(Datos!$S:$S,Datos!$F:$F,$A253,Datos!$V:$V,O$1,Datos!$A:$A,$Q$1)</f>
        <v>0</v>
      </c>
      <c r="P253" s="353">
        <f>SUMIFS(Datos!$S:$S,Datos!$F:$F,$A253,Datos!$V:$V,P$1,Datos!$A:$A,$Q$1)</f>
        <v>0</v>
      </c>
      <c r="Q253" s="353">
        <f>SUMIFS(Datos!$S:$S,Datos!$A:$A,Q$1,Datos!$F:$F,$A253)</f>
        <v>0</v>
      </c>
      <c r="R253" s="353">
        <f>SUMIFS(Datos!$S:$S,Datos!$F:$F,$A253,Datos!$C:$C,R$1,Datos!$A:$A,$Q$1)</f>
        <v>0</v>
      </c>
      <c r="S253" s="353">
        <f>SUMIFS(Datos!$S:$S,Datos!$F:$F,$A253,Datos!$C:$C,S$1,Datos!$A:$A,$Q$1)</f>
        <v>0</v>
      </c>
      <c r="T253" s="353">
        <f>SUMIFS(Datos!$S:$S,Datos!$F:$F,$A253,Datos!$C:$C,T$1,Datos!$A:$A,$Q$1)</f>
        <v>0</v>
      </c>
      <c r="U253" s="353">
        <f>SUMIFS(Datos!$S:$S,Datos!$F:$F,$A253,Datos!$C:$C,U$1,Datos!$A:$A,$Q$1)</f>
        <v>0</v>
      </c>
      <c r="V253" s="352"/>
      <c r="W253" s="353">
        <f>SUMIFS(Datos!M:M,Datos!A:A,Q$1,Datos!F:F,A253)</f>
        <v>0</v>
      </c>
      <c r="X253" s="444">
        <f>SUMIFS(Datos!R:R,Datos!A:A,Q$1,Datos!F:F,A253)</f>
        <v>0</v>
      </c>
      <c r="Y253" s="442"/>
      <c r="Z253" s="353">
        <f>SUMIFS(Datos!$M:$M,Datos!$F:$F,$A253,Datos!$A:$A,$Q$1,Datos!$C:$C,R$1)</f>
        <v>0</v>
      </c>
      <c r="AA253" s="353">
        <f>SUMIFS(Datos!$M:$M,Datos!$F:$F,$A253,Datos!$A:$A,$Q$1,Datos!$C:$C,S$1)</f>
        <v>0</v>
      </c>
      <c r="AB253" s="353">
        <f>SUMIFS(Datos!$M:$M,Datos!$F:$F,$A253,Datos!$A:$A,$Q$1,Datos!$C:$C,T$1)</f>
        <v>0</v>
      </c>
      <c r="AC253" s="353">
        <f>SUMIFS(Datos!$M:$M,Datos!$F:$F,$A253,Datos!$A:$A,$Q$1,Datos!$C:$C,U$1)</f>
        <v>0</v>
      </c>
      <c r="AD253" s="353"/>
      <c r="AE253" s="444">
        <f>SUMIFS(Datos!$R:$R,Datos!$F:$F,$A253,Datos!$A:$A,$Q$1,Datos!$C:$C,R$1)</f>
        <v>0</v>
      </c>
      <c r="AF253" s="444">
        <f>SUMIFS(Datos!$R:$R,Datos!$F:$F,$A253,Datos!$A:$A,$Q$1,Datos!$C:$C,S$1)</f>
        <v>0</v>
      </c>
      <c r="AG253" s="444">
        <f>SUMIFS(Datos!$R:$R,Datos!$F:$F,$A253,Datos!$A:$A,$Q$1,Datos!$C:$C,T$1)</f>
        <v>0</v>
      </c>
      <c r="AH253" s="444">
        <f>SUMIFS(Datos!$R:$R,Datos!$F:$F,$A253,Datos!$A:$A,$Q$1,Datos!$C:$C,U$1)</f>
        <v>0</v>
      </c>
      <c r="AI253" s="351"/>
      <c r="AJ253" s="102">
        <f>SUMIFS(Datos!$S:$S,Datos!$F:$F,$A253,Datos!$V:$V,AJ$1,Datos!$A:$A,$AN$1)</f>
        <v>0</v>
      </c>
      <c r="AK253" s="102">
        <f>SUMIFS(Datos!$S:$S,Datos!$F:$F,$A253,Datos!$V:$V,AK$1,Datos!$A:$A,$AN$1)</f>
        <v>0</v>
      </c>
      <c r="AL253" s="102">
        <f>SUMIFS(Datos!$S:$S,Datos!$F:$F,$A253,Datos!$V:$V,AL$1,Datos!$A:$A,$AN$1)</f>
        <v>0</v>
      </c>
      <c r="AM253" s="102">
        <f>SUMIFS(Datos!$S:$S,Datos!$F:$F,$A253,Datos!$V:$V,AM$1,Datos!$A:$A,$AN$1)</f>
        <v>0</v>
      </c>
      <c r="AN253" s="102">
        <f>SUMIFS(Datos!$S:$S,Datos!$A:$A,AN$1,Datos!$F:$F,$A253)</f>
        <v>0</v>
      </c>
      <c r="AO253" s="102">
        <f>SUMIFS(Datos!$S:$S,Datos!$F:$F,$A253,Datos!$C:$C,AO$1,Datos!$A:$A,$AN$1)</f>
        <v>0</v>
      </c>
      <c r="AP253" s="102">
        <f>SUMIFS(Datos!$S:$S,Datos!$F:$F,$A253,Datos!$C:$C,AP$1,Datos!$A:$A,$AN$1)</f>
        <v>0</v>
      </c>
      <c r="AQ253" s="102">
        <f>SUMIFS(Datos!$S:$S,Datos!$F:$F,$A253,Datos!$C:$C,AQ$1,Datos!$A:$A,$AN$1)</f>
        <v>0</v>
      </c>
      <c r="AR253" s="102">
        <f>SUMIFS(Datos!$S:$S,Datos!$F:$F,$A253,Datos!$C:$C,AR$1,Datos!$A:$A,$AN$1)</f>
        <v>0</v>
      </c>
      <c r="AT253" s="102">
        <f>SUMIFS(Datos!$M:$M,Datos!$A:$A,AN$1,Datos!$F:$F,$A253)</f>
        <v>0</v>
      </c>
      <c r="AU253" s="102">
        <f>SUMIFS(Datos!$R:$R,Datos!$A:$A,AN$1,Datos!$F:$F,$A253)</f>
        <v>0</v>
      </c>
      <c r="AW253" s="102">
        <f>SUMIFS(Datos!$M:$M,Datos!$F:$F,$A253,Datos!$A:$A,$AN$1,Datos!$C:$C,AO$1)</f>
        <v>0</v>
      </c>
      <c r="AX253" s="102">
        <f>SUMIFS(Datos!$M:$M,Datos!$F:$F,$A253,Datos!$A:$A,$AN$1,Datos!$C:$C,AP$1)</f>
        <v>0</v>
      </c>
      <c r="AY253" s="102">
        <f>SUMIFS(Datos!$M:$M,Datos!$F:$F,$A253,Datos!$A:$A,$AN$1,Datos!$C:$C,AQ$1)</f>
        <v>0</v>
      </c>
      <c r="AZ253" s="102">
        <f>SUMIFS(Datos!$M:$M,Datos!$F:$F,$A253,Datos!$A:$A,$AN$1,Datos!$C:$C,AR$1)</f>
        <v>0</v>
      </c>
      <c r="BA253" s="102"/>
      <c r="BB253" s="438">
        <f>SUMIFS(Datos!$R:$R,Datos!$F:$F,$A253,Datos!$A:$A,$AN$1,Datos!$C:$C,AO$1)</f>
        <v>0</v>
      </c>
      <c r="BC253" s="438">
        <f>SUMIFS(Datos!$R:$R,Datos!$F:$F,$A253,Datos!$A:$A,$AN$1,Datos!$C:$C,AP$1)</f>
        <v>0</v>
      </c>
      <c r="BD253" s="438">
        <f>SUMIFS(Datos!$R:$R,Datos!$F:$F,$A253,Datos!$A:$A,$AN$1,Datos!$C:$C,AQ$1)</f>
        <v>0</v>
      </c>
      <c r="BE253" s="438">
        <f>SUMIFS(Datos!$R:$R,Datos!$F:$F,$A253,Datos!$A:$A,$AN$1,Datos!$C:$C,AR$1)</f>
        <v>0</v>
      </c>
    </row>
    <row r="254" spans="1:57" x14ac:dyDescent="0.25">
      <c r="A254" s="36"/>
      <c r="B254" s="36"/>
      <c r="C254" s="36"/>
      <c r="D254" s="284"/>
      <c r="E254" s="36"/>
      <c r="F254" s="36"/>
      <c r="G254" s="408"/>
      <c r="H254" s="36"/>
      <c r="I254" s="36"/>
      <c r="J254" s="36"/>
      <c r="K254" s="36"/>
      <c r="M254" s="353">
        <f>SUMIFS(Datos!$S:$S,Datos!$F:$F,$A254,Datos!$V:$V,M$1,Datos!$A:$A,$Q$1)</f>
        <v>0</v>
      </c>
      <c r="N254" s="353">
        <f>SUMIFS(Datos!$S:$S,Datos!$F:$F,$A254,Datos!$V:$V,N$1,Datos!$A:$A,$Q$1)</f>
        <v>0</v>
      </c>
      <c r="O254" s="353">
        <f>SUMIFS(Datos!$S:$S,Datos!$F:$F,$A254,Datos!$V:$V,O$1,Datos!$A:$A,$Q$1)</f>
        <v>0</v>
      </c>
      <c r="P254" s="353">
        <f>SUMIFS(Datos!$S:$S,Datos!$F:$F,$A254,Datos!$V:$V,P$1,Datos!$A:$A,$Q$1)</f>
        <v>0</v>
      </c>
      <c r="Q254" s="353">
        <f>SUMIFS(Datos!$S:$S,Datos!$A:$A,Q$1,Datos!$F:$F,$A254)</f>
        <v>0</v>
      </c>
      <c r="R254" s="353">
        <f>SUMIFS(Datos!$S:$S,Datos!$F:$F,$A254,Datos!$C:$C,R$1,Datos!$A:$A,$Q$1)</f>
        <v>0</v>
      </c>
      <c r="S254" s="353">
        <f>SUMIFS(Datos!$S:$S,Datos!$F:$F,$A254,Datos!$C:$C,S$1,Datos!$A:$A,$Q$1)</f>
        <v>0</v>
      </c>
      <c r="T254" s="353">
        <f>SUMIFS(Datos!$S:$S,Datos!$F:$F,$A254,Datos!$C:$C,T$1,Datos!$A:$A,$Q$1)</f>
        <v>0</v>
      </c>
      <c r="U254" s="353">
        <f>SUMIFS(Datos!$S:$S,Datos!$F:$F,$A254,Datos!$C:$C,U$1,Datos!$A:$A,$Q$1)</f>
        <v>0</v>
      </c>
      <c r="V254" s="352"/>
      <c r="W254" s="353">
        <f>SUMIFS(Datos!M:M,Datos!A:A,Q$1,Datos!F:F,A254)</f>
        <v>0</v>
      </c>
      <c r="X254" s="444">
        <f>SUMIFS(Datos!R:R,Datos!A:A,Q$1,Datos!F:F,A254)</f>
        <v>0</v>
      </c>
      <c r="Y254" s="442"/>
      <c r="Z254" s="353">
        <f>SUMIFS(Datos!$M:$M,Datos!$F:$F,$A254,Datos!$A:$A,$Q$1,Datos!$C:$C,R$1)</f>
        <v>0</v>
      </c>
      <c r="AA254" s="353">
        <f>SUMIFS(Datos!$M:$M,Datos!$F:$F,$A254,Datos!$A:$A,$Q$1,Datos!$C:$C,S$1)</f>
        <v>0</v>
      </c>
      <c r="AB254" s="353">
        <f>SUMIFS(Datos!$M:$M,Datos!$F:$F,$A254,Datos!$A:$A,$Q$1,Datos!$C:$C,T$1)</f>
        <v>0</v>
      </c>
      <c r="AC254" s="353">
        <f>SUMIFS(Datos!$M:$M,Datos!$F:$F,$A254,Datos!$A:$A,$Q$1,Datos!$C:$C,U$1)</f>
        <v>0</v>
      </c>
      <c r="AD254" s="353"/>
      <c r="AE254" s="444">
        <f>SUMIFS(Datos!$R:$R,Datos!$F:$F,$A254,Datos!$A:$A,$Q$1,Datos!$C:$C,R$1)</f>
        <v>0</v>
      </c>
      <c r="AF254" s="444">
        <f>SUMIFS(Datos!$R:$R,Datos!$F:$F,$A254,Datos!$A:$A,$Q$1,Datos!$C:$C,S$1)</f>
        <v>0</v>
      </c>
      <c r="AG254" s="444">
        <f>SUMIFS(Datos!$R:$R,Datos!$F:$F,$A254,Datos!$A:$A,$Q$1,Datos!$C:$C,T$1)</f>
        <v>0</v>
      </c>
      <c r="AH254" s="444">
        <f>SUMIFS(Datos!$R:$R,Datos!$F:$F,$A254,Datos!$A:$A,$Q$1,Datos!$C:$C,U$1)</f>
        <v>0</v>
      </c>
      <c r="AI254" s="351"/>
      <c r="AJ254" s="102">
        <f>SUMIFS(Datos!$S:$S,Datos!$F:$F,$A254,Datos!$V:$V,AJ$1,Datos!$A:$A,$AN$1)</f>
        <v>0</v>
      </c>
      <c r="AK254" s="102">
        <f>SUMIFS(Datos!$S:$S,Datos!$F:$F,$A254,Datos!$V:$V,AK$1,Datos!$A:$A,$AN$1)</f>
        <v>0</v>
      </c>
      <c r="AL254" s="102">
        <f>SUMIFS(Datos!$S:$S,Datos!$F:$F,$A254,Datos!$V:$V,AL$1,Datos!$A:$A,$AN$1)</f>
        <v>0</v>
      </c>
      <c r="AM254" s="102">
        <f>SUMIFS(Datos!$S:$S,Datos!$F:$F,$A254,Datos!$V:$V,AM$1,Datos!$A:$A,$AN$1)</f>
        <v>0</v>
      </c>
      <c r="AN254" s="102">
        <f>SUMIFS(Datos!$S:$S,Datos!$A:$A,AN$1,Datos!$F:$F,$A254)</f>
        <v>0</v>
      </c>
      <c r="AO254" s="102">
        <f>SUMIFS(Datos!$S:$S,Datos!$F:$F,$A254,Datos!$C:$C,AO$1,Datos!$A:$A,$AN$1)</f>
        <v>0</v>
      </c>
      <c r="AP254" s="102">
        <f>SUMIFS(Datos!$S:$S,Datos!$F:$F,$A254,Datos!$C:$C,AP$1,Datos!$A:$A,$AN$1)</f>
        <v>0</v>
      </c>
      <c r="AQ254" s="102">
        <f>SUMIFS(Datos!$S:$S,Datos!$F:$F,$A254,Datos!$C:$C,AQ$1,Datos!$A:$A,$AN$1)</f>
        <v>0</v>
      </c>
      <c r="AR254" s="102">
        <f>SUMIFS(Datos!$S:$S,Datos!$F:$F,$A254,Datos!$C:$C,AR$1,Datos!$A:$A,$AN$1)</f>
        <v>0</v>
      </c>
      <c r="AT254" s="102">
        <f>SUMIFS(Datos!$M:$M,Datos!$A:$A,AN$1,Datos!$F:$F,$A254)</f>
        <v>0</v>
      </c>
      <c r="AU254" s="102">
        <f>SUMIFS(Datos!$R:$R,Datos!$A:$A,AN$1,Datos!$F:$F,$A254)</f>
        <v>0</v>
      </c>
      <c r="AW254" s="102">
        <f>SUMIFS(Datos!$M:$M,Datos!$F:$F,$A254,Datos!$A:$A,$AN$1,Datos!$C:$C,AO$1)</f>
        <v>0</v>
      </c>
      <c r="AX254" s="102">
        <f>SUMIFS(Datos!$M:$M,Datos!$F:$F,$A254,Datos!$A:$A,$AN$1,Datos!$C:$C,AP$1)</f>
        <v>0</v>
      </c>
      <c r="AY254" s="102">
        <f>SUMIFS(Datos!$M:$M,Datos!$F:$F,$A254,Datos!$A:$A,$AN$1,Datos!$C:$C,AQ$1)</f>
        <v>0</v>
      </c>
      <c r="AZ254" s="102">
        <f>SUMIFS(Datos!$M:$M,Datos!$F:$F,$A254,Datos!$A:$A,$AN$1,Datos!$C:$C,AR$1)</f>
        <v>0</v>
      </c>
      <c r="BA254" s="102"/>
      <c r="BB254" s="438">
        <f>SUMIFS(Datos!$R:$R,Datos!$F:$F,$A254,Datos!$A:$A,$AN$1,Datos!$C:$C,AO$1)</f>
        <v>0</v>
      </c>
      <c r="BC254" s="438">
        <f>SUMIFS(Datos!$R:$R,Datos!$F:$F,$A254,Datos!$A:$A,$AN$1,Datos!$C:$C,AP$1)</f>
        <v>0</v>
      </c>
      <c r="BD254" s="438">
        <f>SUMIFS(Datos!$R:$R,Datos!$F:$F,$A254,Datos!$A:$A,$AN$1,Datos!$C:$C,AQ$1)</f>
        <v>0</v>
      </c>
      <c r="BE254" s="438">
        <f>SUMIFS(Datos!$R:$R,Datos!$F:$F,$A254,Datos!$A:$A,$AN$1,Datos!$C:$C,AR$1)</f>
        <v>0</v>
      </c>
    </row>
    <row r="255" spans="1:57" x14ac:dyDescent="0.25">
      <c r="A255" s="36"/>
      <c r="B255" s="36"/>
      <c r="C255" s="36"/>
      <c r="D255" s="284"/>
      <c r="E255" s="36"/>
      <c r="F255" s="36"/>
      <c r="G255" s="408"/>
      <c r="H255" s="36"/>
      <c r="I255" s="36"/>
      <c r="J255" s="36"/>
      <c r="K255" s="36"/>
      <c r="M255" s="353">
        <f>SUMIFS(Datos!$S:$S,Datos!$F:$F,$A255,Datos!$V:$V,M$1,Datos!$A:$A,$Q$1)</f>
        <v>0</v>
      </c>
      <c r="N255" s="353">
        <f>SUMIFS(Datos!$S:$S,Datos!$F:$F,$A255,Datos!$V:$V,N$1,Datos!$A:$A,$Q$1)</f>
        <v>0</v>
      </c>
      <c r="O255" s="353">
        <f>SUMIFS(Datos!$S:$S,Datos!$F:$F,$A255,Datos!$V:$V,O$1,Datos!$A:$A,$Q$1)</f>
        <v>0</v>
      </c>
      <c r="P255" s="353">
        <f>SUMIFS(Datos!$S:$S,Datos!$F:$F,$A255,Datos!$V:$V,P$1,Datos!$A:$A,$Q$1)</f>
        <v>0</v>
      </c>
      <c r="Q255" s="353">
        <f>SUMIFS(Datos!$S:$S,Datos!$A:$A,Q$1,Datos!$F:$F,$A255)</f>
        <v>0</v>
      </c>
      <c r="R255" s="353">
        <f>SUMIFS(Datos!$S:$S,Datos!$F:$F,$A255,Datos!$C:$C,R$1,Datos!$A:$A,$Q$1)</f>
        <v>0</v>
      </c>
      <c r="S255" s="353">
        <f>SUMIFS(Datos!$S:$S,Datos!$F:$F,$A255,Datos!$C:$C,S$1,Datos!$A:$A,$Q$1)</f>
        <v>0</v>
      </c>
      <c r="T255" s="353">
        <f>SUMIFS(Datos!$S:$S,Datos!$F:$F,$A255,Datos!$C:$C,T$1,Datos!$A:$A,$Q$1)</f>
        <v>0</v>
      </c>
      <c r="U255" s="353">
        <f>SUMIFS(Datos!$S:$S,Datos!$F:$F,$A255,Datos!$C:$C,U$1,Datos!$A:$A,$Q$1)</f>
        <v>0</v>
      </c>
      <c r="V255" s="352"/>
      <c r="W255" s="353">
        <f>SUMIFS(Datos!M:M,Datos!A:A,Q$1,Datos!F:F,A255)</f>
        <v>0</v>
      </c>
      <c r="X255" s="444">
        <f>SUMIFS(Datos!R:R,Datos!A:A,Q$1,Datos!F:F,A255)</f>
        <v>0</v>
      </c>
      <c r="Y255" s="442"/>
      <c r="Z255" s="353">
        <f>SUMIFS(Datos!$M:$M,Datos!$F:$F,$A255,Datos!$A:$A,$Q$1,Datos!$C:$C,R$1)</f>
        <v>0</v>
      </c>
      <c r="AA255" s="353">
        <f>SUMIFS(Datos!$M:$M,Datos!$F:$F,$A255,Datos!$A:$A,$Q$1,Datos!$C:$C,S$1)</f>
        <v>0</v>
      </c>
      <c r="AB255" s="353">
        <f>SUMIFS(Datos!$M:$M,Datos!$F:$F,$A255,Datos!$A:$A,$Q$1,Datos!$C:$C,T$1)</f>
        <v>0</v>
      </c>
      <c r="AC255" s="353">
        <f>SUMIFS(Datos!$M:$M,Datos!$F:$F,$A255,Datos!$A:$A,$Q$1,Datos!$C:$C,U$1)</f>
        <v>0</v>
      </c>
      <c r="AD255" s="353"/>
      <c r="AE255" s="444">
        <f>SUMIFS(Datos!$R:$R,Datos!$F:$F,$A255,Datos!$A:$A,$Q$1,Datos!$C:$C,R$1)</f>
        <v>0</v>
      </c>
      <c r="AF255" s="444">
        <f>SUMIFS(Datos!$R:$R,Datos!$F:$F,$A255,Datos!$A:$A,$Q$1,Datos!$C:$C,S$1)</f>
        <v>0</v>
      </c>
      <c r="AG255" s="444">
        <f>SUMIFS(Datos!$R:$R,Datos!$F:$F,$A255,Datos!$A:$A,$Q$1,Datos!$C:$C,T$1)</f>
        <v>0</v>
      </c>
      <c r="AH255" s="444">
        <f>SUMIFS(Datos!$R:$R,Datos!$F:$F,$A255,Datos!$A:$A,$Q$1,Datos!$C:$C,U$1)</f>
        <v>0</v>
      </c>
      <c r="AI255" s="351"/>
      <c r="AJ255" s="102">
        <f>SUMIFS(Datos!$S:$S,Datos!$F:$F,$A255,Datos!$V:$V,AJ$1,Datos!$A:$A,$AN$1)</f>
        <v>0</v>
      </c>
      <c r="AK255" s="102">
        <f>SUMIFS(Datos!$S:$S,Datos!$F:$F,$A255,Datos!$V:$V,AK$1,Datos!$A:$A,$AN$1)</f>
        <v>0</v>
      </c>
      <c r="AL255" s="102">
        <f>SUMIFS(Datos!$S:$S,Datos!$F:$F,$A255,Datos!$V:$V,AL$1,Datos!$A:$A,$AN$1)</f>
        <v>0</v>
      </c>
      <c r="AM255" s="102">
        <f>SUMIFS(Datos!$S:$S,Datos!$F:$F,$A255,Datos!$V:$V,AM$1,Datos!$A:$A,$AN$1)</f>
        <v>0</v>
      </c>
      <c r="AN255" s="102">
        <f>SUMIFS(Datos!$S:$S,Datos!$A:$A,AN$1,Datos!$F:$F,$A255)</f>
        <v>0</v>
      </c>
      <c r="AO255" s="102">
        <f>SUMIFS(Datos!$S:$S,Datos!$F:$F,$A255,Datos!$C:$C,AO$1,Datos!$A:$A,$AN$1)</f>
        <v>0</v>
      </c>
      <c r="AP255" s="102">
        <f>SUMIFS(Datos!$S:$S,Datos!$F:$F,$A255,Datos!$C:$C,AP$1,Datos!$A:$A,$AN$1)</f>
        <v>0</v>
      </c>
      <c r="AQ255" s="102">
        <f>SUMIFS(Datos!$S:$S,Datos!$F:$F,$A255,Datos!$C:$C,AQ$1,Datos!$A:$A,$AN$1)</f>
        <v>0</v>
      </c>
      <c r="AR255" s="102">
        <f>SUMIFS(Datos!$S:$S,Datos!$F:$F,$A255,Datos!$C:$C,AR$1,Datos!$A:$A,$AN$1)</f>
        <v>0</v>
      </c>
      <c r="AT255" s="102">
        <f>SUMIFS(Datos!$M:$M,Datos!$A:$A,AN$1,Datos!$F:$F,$A255)</f>
        <v>0</v>
      </c>
      <c r="AU255" s="102">
        <f>SUMIFS(Datos!$R:$R,Datos!$A:$A,AN$1,Datos!$F:$F,$A255)</f>
        <v>0</v>
      </c>
      <c r="AW255" s="102">
        <f>SUMIFS(Datos!$M:$M,Datos!$F:$F,$A255,Datos!$A:$A,$AN$1,Datos!$C:$C,AO$1)</f>
        <v>0</v>
      </c>
      <c r="AX255" s="102">
        <f>SUMIFS(Datos!$M:$M,Datos!$F:$F,$A255,Datos!$A:$A,$AN$1,Datos!$C:$C,AP$1)</f>
        <v>0</v>
      </c>
      <c r="AY255" s="102">
        <f>SUMIFS(Datos!$M:$M,Datos!$F:$F,$A255,Datos!$A:$A,$AN$1,Datos!$C:$C,AQ$1)</f>
        <v>0</v>
      </c>
      <c r="AZ255" s="102">
        <f>SUMIFS(Datos!$M:$M,Datos!$F:$F,$A255,Datos!$A:$A,$AN$1,Datos!$C:$C,AR$1)</f>
        <v>0</v>
      </c>
      <c r="BA255" s="102"/>
      <c r="BB255" s="438">
        <f>SUMIFS(Datos!$R:$R,Datos!$F:$F,$A255,Datos!$A:$A,$AN$1,Datos!$C:$C,AO$1)</f>
        <v>0</v>
      </c>
      <c r="BC255" s="438">
        <f>SUMIFS(Datos!$R:$R,Datos!$F:$F,$A255,Datos!$A:$A,$AN$1,Datos!$C:$C,AP$1)</f>
        <v>0</v>
      </c>
      <c r="BD255" s="438">
        <f>SUMIFS(Datos!$R:$R,Datos!$F:$F,$A255,Datos!$A:$A,$AN$1,Datos!$C:$C,AQ$1)</f>
        <v>0</v>
      </c>
      <c r="BE255" s="438">
        <f>SUMIFS(Datos!$R:$R,Datos!$F:$F,$A255,Datos!$A:$A,$AN$1,Datos!$C:$C,AR$1)</f>
        <v>0</v>
      </c>
    </row>
    <row r="256" spans="1:57" x14ac:dyDescent="0.25">
      <c r="A256" s="36"/>
      <c r="B256" s="36"/>
      <c r="C256" s="36"/>
      <c r="D256" s="284"/>
      <c r="E256" s="36"/>
      <c r="F256" s="36"/>
      <c r="G256" s="408"/>
      <c r="H256" s="36"/>
      <c r="I256" s="36"/>
      <c r="J256" s="36"/>
      <c r="K256" s="36"/>
      <c r="M256" s="353">
        <f>SUMIFS(Datos!$S:$S,Datos!$F:$F,$A256,Datos!$V:$V,M$1,Datos!$A:$A,$Q$1)</f>
        <v>0</v>
      </c>
      <c r="N256" s="353">
        <f>SUMIFS(Datos!$S:$S,Datos!$F:$F,$A256,Datos!$V:$V,N$1,Datos!$A:$A,$Q$1)</f>
        <v>0</v>
      </c>
      <c r="O256" s="353">
        <f>SUMIFS(Datos!$S:$S,Datos!$F:$F,$A256,Datos!$V:$V,O$1,Datos!$A:$A,$Q$1)</f>
        <v>0</v>
      </c>
      <c r="P256" s="353">
        <f>SUMIFS(Datos!$S:$S,Datos!$F:$F,$A256,Datos!$V:$V,P$1,Datos!$A:$A,$Q$1)</f>
        <v>0</v>
      </c>
      <c r="Q256" s="353">
        <f>SUMIFS(Datos!$S:$S,Datos!$A:$A,Q$1,Datos!$F:$F,$A256)</f>
        <v>0</v>
      </c>
      <c r="R256" s="353">
        <f>SUMIFS(Datos!$S:$S,Datos!$F:$F,$A256,Datos!$C:$C,R$1,Datos!$A:$A,$Q$1)</f>
        <v>0</v>
      </c>
      <c r="S256" s="353">
        <f>SUMIFS(Datos!$S:$S,Datos!$F:$F,$A256,Datos!$C:$C,S$1,Datos!$A:$A,$Q$1)</f>
        <v>0</v>
      </c>
      <c r="T256" s="353">
        <f>SUMIFS(Datos!$S:$S,Datos!$F:$F,$A256,Datos!$C:$C,T$1,Datos!$A:$A,$Q$1)</f>
        <v>0</v>
      </c>
      <c r="U256" s="353">
        <f>SUMIFS(Datos!$S:$S,Datos!$F:$F,$A256,Datos!$C:$C,U$1,Datos!$A:$A,$Q$1)</f>
        <v>0</v>
      </c>
      <c r="V256" s="352"/>
      <c r="W256" s="353">
        <f>SUMIFS(Datos!M:M,Datos!A:A,Q$1,Datos!F:F,A256)</f>
        <v>0</v>
      </c>
      <c r="X256" s="444">
        <f>SUMIFS(Datos!R:R,Datos!A:A,Q$1,Datos!F:F,A256)</f>
        <v>0</v>
      </c>
      <c r="Y256" s="442"/>
      <c r="Z256" s="353">
        <f>SUMIFS(Datos!$M:$M,Datos!$F:$F,$A256,Datos!$A:$A,$Q$1,Datos!$C:$C,R$1)</f>
        <v>0</v>
      </c>
      <c r="AA256" s="353">
        <f>SUMIFS(Datos!$M:$M,Datos!$F:$F,$A256,Datos!$A:$A,$Q$1,Datos!$C:$C,S$1)</f>
        <v>0</v>
      </c>
      <c r="AB256" s="353">
        <f>SUMIFS(Datos!$M:$M,Datos!$F:$F,$A256,Datos!$A:$A,$Q$1,Datos!$C:$C,T$1)</f>
        <v>0</v>
      </c>
      <c r="AC256" s="353">
        <f>SUMIFS(Datos!$M:$M,Datos!$F:$F,$A256,Datos!$A:$A,$Q$1,Datos!$C:$C,U$1)</f>
        <v>0</v>
      </c>
      <c r="AD256" s="353"/>
      <c r="AE256" s="444">
        <f>SUMIFS(Datos!$R:$R,Datos!$F:$F,$A256,Datos!$A:$A,$Q$1,Datos!$C:$C,R$1)</f>
        <v>0</v>
      </c>
      <c r="AF256" s="444">
        <f>SUMIFS(Datos!$R:$R,Datos!$F:$F,$A256,Datos!$A:$A,$Q$1,Datos!$C:$C,S$1)</f>
        <v>0</v>
      </c>
      <c r="AG256" s="444">
        <f>SUMIFS(Datos!$R:$R,Datos!$F:$F,$A256,Datos!$A:$A,$Q$1,Datos!$C:$C,T$1)</f>
        <v>0</v>
      </c>
      <c r="AH256" s="444">
        <f>SUMIFS(Datos!$R:$R,Datos!$F:$F,$A256,Datos!$A:$A,$Q$1,Datos!$C:$C,U$1)</f>
        <v>0</v>
      </c>
      <c r="AI256" s="351"/>
      <c r="AJ256" s="102">
        <f>SUMIFS(Datos!$S:$S,Datos!$F:$F,$A256,Datos!$V:$V,AJ$1,Datos!$A:$A,$AN$1)</f>
        <v>0</v>
      </c>
      <c r="AK256" s="102">
        <f>SUMIFS(Datos!$S:$S,Datos!$F:$F,$A256,Datos!$V:$V,AK$1,Datos!$A:$A,$AN$1)</f>
        <v>0</v>
      </c>
      <c r="AL256" s="102">
        <f>SUMIFS(Datos!$S:$S,Datos!$F:$F,$A256,Datos!$V:$V,AL$1,Datos!$A:$A,$AN$1)</f>
        <v>0</v>
      </c>
      <c r="AM256" s="102">
        <f>SUMIFS(Datos!$S:$S,Datos!$F:$F,$A256,Datos!$V:$V,AM$1,Datos!$A:$A,$AN$1)</f>
        <v>0</v>
      </c>
      <c r="AN256" s="102">
        <f>SUMIFS(Datos!$S:$S,Datos!$A:$A,AN$1,Datos!$F:$F,$A256)</f>
        <v>0</v>
      </c>
      <c r="AO256" s="102">
        <f>SUMIFS(Datos!$S:$S,Datos!$F:$F,$A256,Datos!$C:$C,AO$1,Datos!$A:$A,$AN$1)</f>
        <v>0</v>
      </c>
      <c r="AP256" s="102">
        <f>SUMIFS(Datos!$S:$S,Datos!$F:$F,$A256,Datos!$C:$C,AP$1,Datos!$A:$A,$AN$1)</f>
        <v>0</v>
      </c>
      <c r="AQ256" s="102">
        <f>SUMIFS(Datos!$S:$S,Datos!$F:$F,$A256,Datos!$C:$C,AQ$1,Datos!$A:$A,$AN$1)</f>
        <v>0</v>
      </c>
      <c r="AR256" s="102">
        <f>SUMIFS(Datos!$S:$S,Datos!$F:$F,$A256,Datos!$C:$C,AR$1,Datos!$A:$A,$AN$1)</f>
        <v>0</v>
      </c>
      <c r="AT256" s="102">
        <f>SUMIFS(Datos!$M:$M,Datos!$A:$A,AN$1,Datos!$F:$F,$A256)</f>
        <v>0</v>
      </c>
      <c r="AU256" s="102">
        <f>SUMIFS(Datos!$R:$R,Datos!$A:$A,AN$1,Datos!$F:$F,$A256)</f>
        <v>0</v>
      </c>
      <c r="AW256" s="102">
        <f>SUMIFS(Datos!$M:$M,Datos!$F:$F,$A256,Datos!$A:$A,$AN$1,Datos!$C:$C,AO$1)</f>
        <v>0</v>
      </c>
      <c r="AX256" s="102">
        <f>SUMIFS(Datos!$M:$M,Datos!$F:$F,$A256,Datos!$A:$A,$AN$1,Datos!$C:$C,AP$1)</f>
        <v>0</v>
      </c>
      <c r="AY256" s="102">
        <f>SUMIFS(Datos!$M:$M,Datos!$F:$F,$A256,Datos!$A:$A,$AN$1,Datos!$C:$C,AQ$1)</f>
        <v>0</v>
      </c>
      <c r="AZ256" s="102">
        <f>SUMIFS(Datos!$M:$M,Datos!$F:$F,$A256,Datos!$A:$A,$AN$1,Datos!$C:$C,AR$1)</f>
        <v>0</v>
      </c>
      <c r="BA256" s="102"/>
      <c r="BB256" s="438">
        <f>SUMIFS(Datos!$R:$R,Datos!$F:$F,$A256,Datos!$A:$A,$AN$1,Datos!$C:$C,AO$1)</f>
        <v>0</v>
      </c>
      <c r="BC256" s="438">
        <f>SUMIFS(Datos!$R:$R,Datos!$F:$F,$A256,Datos!$A:$A,$AN$1,Datos!$C:$C,AP$1)</f>
        <v>0</v>
      </c>
      <c r="BD256" s="438">
        <f>SUMIFS(Datos!$R:$R,Datos!$F:$F,$A256,Datos!$A:$A,$AN$1,Datos!$C:$C,AQ$1)</f>
        <v>0</v>
      </c>
      <c r="BE256" s="438">
        <f>SUMIFS(Datos!$R:$R,Datos!$F:$F,$A256,Datos!$A:$A,$AN$1,Datos!$C:$C,AR$1)</f>
        <v>0</v>
      </c>
    </row>
    <row r="257" spans="1:57" x14ac:dyDescent="0.25">
      <c r="A257" s="36"/>
      <c r="B257" s="36"/>
      <c r="C257" s="36"/>
      <c r="D257" s="284"/>
      <c r="E257" s="36"/>
      <c r="F257" s="36"/>
      <c r="G257" s="408"/>
      <c r="H257" s="36"/>
      <c r="I257" s="36"/>
      <c r="J257" s="36"/>
      <c r="K257" s="36"/>
      <c r="M257" s="353">
        <f>SUMIFS(Datos!$S:$S,Datos!$F:$F,$A257,Datos!$V:$V,M$1,Datos!$A:$A,$Q$1)</f>
        <v>0</v>
      </c>
      <c r="N257" s="353">
        <f>SUMIFS(Datos!$S:$S,Datos!$F:$F,$A257,Datos!$V:$V,N$1,Datos!$A:$A,$Q$1)</f>
        <v>0</v>
      </c>
      <c r="O257" s="353">
        <f>SUMIFS(Datos!$S:$S,Datos!$F:$F,$A257,Datos!$V:$V,O$1,Datos!$A:$A,$Q$1)</f>
        <v>0</v>
      </c>
      <c r="P257" s="353">
        <f>SUMIFS(Datos!$S:$S,Datos!$F:$F,$A257,Datos!$V:$V,P$1,Datos!$A:$A,$Q$1)</f>
        <v>0</v>
      </c>
      <c r="Q257" s="353">
        <f>SUMIFS(Datos!$S:$S,Datos!$A:$A,Q$1,Datos!$F:$F,$A257)</f>
        <v>0</v>
      </c>
      <c r="R257" s="353">
        <f>SUMIFS(Datos!$S:$S,Datos!$F:$F,$A257,Datos!$C:$C,R$1,Datos!$A:$A,$Q$1)</f>
        <v>0</v>
      </c>
      <c r="S257" s="353">
        <f>SUMIFS(Datos!$S:$S,Datos!$F:$F,$A257,Datos!$C:$C,S$1,Datos!$A:$A,$Q$1)</f>
        <v>0</v>
      </c>
      <c r="T257" s="353">
        <f>SUMIFS(Datos!$S:$S,Datos!$F:$F,$A257,Datos!$C:$C,T$1,Datos!$A:$A,$Q$1)</f>
        <v>0</v>
      </c>
      <c r="U257" s="353">
        <f>SUMIFS(Datos!$S:$S,Datos!$F:$F,$A257,Datos!$C:$C,U$1,Datos!$A:$A,$Q$1)</f>
        <v>0</v>
      </c>
      <c r="V257" s="352"/>
      <c r="W257" s="353">
        <f>SUMIFS(Datos!M:M,Datos!A:A,Q$1,Datos!F:F,A257)</f>
        <v>0</v>
      </c>
      <c r="X257" s="444">
        <f>SUMIFS(Datos!R:R,Datos!A:A,Q$1,Datos!F:F,A257)</f>
        <v>0</v>
      </c>
      <c r="Y257" s="442"/>
      <c r="Z257" s="353">
        <f>SUMIFS(Datos!$M:$M,Datos!$F:$F,$A257,Datos!$A:$A,$Q$1,Datos!$C:$C,R$1)</f>
        <v>0</v>
      </c>
      <c r="AA257" s="353">
        <f>SUMIFS(Datos!$M:$M,Datos!$F:$F,$A257,Datos!$A:$A,$Q$1,Datos!$C:$C,S$1)</f>
        <v>0</v>
      </c>
      <c r="AB257" s="353">
        <f>SUMIFS(Datos!$M:$M,Datos!$F:$F,$A257,Datos!$A:$A,$Q$1,Datos!$C:$C,T$1)</f>
        <v>0</v>
      </c>
      <c r="AC257" s="353">
        <f>SUMIFS(Datos!$M:$M,Datos!$F:$F,$A257,Datos!$A:$A,$Q$1,Datos!$C:$C,U$1)</f>
        <v>0</v>
      </c>
      <c r="AD257" s="353"/>
      <c r="AE257" s="444">
        <f>SUMIFS(Datos!$R:$R,Datos!$F:$F,$A257,Datos!$A:$A,$Q$1,Datos!$C:$C,R$1)</f>
        <v>0</v>
      </c>
      <c r="AF257" s="444">
        <f>SUMIFS(Datos!$R:$R,Datos!$F:$F,$A257,Datos!$A:$A,$Q$1,Datos!$C:$C,S$1)</f>
        <v>0</v>
      </c>
      <c r="AG257" s="444">
        <f>SUMIFS(Datos!$R:$R,Datos!$F:$F,$A257,Datos!$A:$A,$Q$1,Datos!$C:$C,T$1)</f>
        <v>0</v>
      </c>
      <c r="AH257" s="444">
        <f>SUMIFS(Datos!$R:$R,Datos!$F:$F,$A257,Datos!$A:$A,$Q$1,Datos!$C:$C,U$1)</f>
        <v>0</v>
      </c>
      <c r="AI257" s="351"/>
      <c r="AJ257" s="102">
        <f>SUMIFS(Datos!$S:$S,Datos!$F:$F,$A257,Datos!$V:$V,AJ$1,Datos!$A:$A,$AN$1)</f>
        <v>0</v>
      </c>
      <c r="AK257" s="102">
        <f>SUMIFS(Datos!$S:$S,Datos!$F:$F,$A257,Datos!$V:$V,AK$1,Datos!$A:$A,$AN$1)</f>
        <v>0</v>
      </c>
      <c r="AL257" s="102">
        <f>SUMIFS(Datos!$S:$S,Datos!$F:$F,$A257,Datos!$V:$V,AL$1,Datos!$A:$A,$AN$1)</f>
        <v>0</v>
      </c>
      <c r="AM257" s="102">
        <f>SUMIFS(Datos!$S:$S,Datos!$F:$F,$A257,Datos!$V:$V,AM$1,Datos!$A:$A,$AN$1)</f>
        <v>0</v>
      </c>
      <c r="AN257" s="102">
        <f>SUMIFS(Datos!$S:$S,Datos!$A:$A,AN$1,Datos!$F:$F,$A257)</f>
        <v>0</v>
      </c>
      <c r="AO257" s="102">
        <f>SUMIFS(Datos!$S:$S,Datos!$F:$F,$A257,Datos!$C:$C,AO$1,Datos!$A:$A,$AN$1)</f>
        <v>0</v>
      </c>
      <c r="AP257" s="102">
        <f>SUMIFS(Datos!$S:$S,Datos!$F:$F,$A257,Datos!$C:$C,AP$1,Datos!$A:$A,$AN$1)</f>
        <v>0</v>
      </c>
      <c r="AQ257" s="102">
        <f>SUMIFS(Datos!$S:$S,Datos!$F:$F,$A257,Datos!$C:$C,AQ$1,Datos!$A:$A,$AN$1)</f>
        <v>0</v>
      </c>
      <c r="AR257" s="102">
        <f>SUMIFS(Datos!$S:$S,Datos!$F:$F,$A257,Datos!$C:$C,AR$1,Datos!$A:$A,$AN$1)</f>
        <v>0</v>
      </c>
      <c r="AT257" s="102">
        <f>SUMIFS(Datos!$M:$M,Datos!$A:$A,AN$1,Datos!$F:$F,$A257)</f>
        <v>0</v>
      </c>
      <c r="AU257" s="102">
        <f>SUMIFS(Datos!$R:$R,Datos!$A:$A,AN$1,Datos!$F:$F,$A257)</f>
        <v>0</v>
      </c>
      <c r="AW257" s="102">
        <f>SUMIFS(Datos!$M:$M,Datos!$F:$F,$A257,Datos!$A:$A,$AN$1,Datos!$C:$C,AO$1)</f>
        <v>0</v>
      </c>
      <c r="AX257" s="102">
        <f>SUMIFS(Datos!$M:$M,Datos!$F:$F,$A257,Datos!$A:$A,$AN$1,Datos!$C:$C,AP$1)</f>
        <v>0</v>
      </c>
      <c r="AY257" s="102">
        <f>SUMIFS(Datos!$M:$M,Datos!$F:$F,$A257,Datos!$A:$A,$AN$1,Datos!$C:$C,AQ$1)</f>
        <v>0</v>
      </c>
      <c r="AZ257" s="102">
        <f>SUMIFS(Datos!$M:$M,Datos!$F:$F,$A257,Datos!$A:$A,$AN$1,Datos!$C:$C,AR$1)</f>
        <v>0</v>
      </c>
      <c r="BA257" s="102"/>
      <c r="BB257" s="438">
        <f>SUMIFS(Datos!$R:$R,Datos!$F:$F,$A257,Datos!$A:$A,$AN$1,Datos!$C:$C,AO$1)</f>
        <v>0</v>
      </c>
      <c r="BC257" s="438">
        <f>SUMIFS(Datos!$R:$R,Datos!$F:$F,$A257,Datos!$A:$A,$AN$1,Datos!$C:$C,AP$1)</f>
        <v>0</v>
      </c>
      <c r="BD257" s="438">
        <f>SUMIFS(Datos!$R:$R,Datos!$F:$F,$A257,Datos!$A:$A,$AN$1,Datos!$C:$C,AQ$1)</f>
        <v>0</v>
      </c>
      <c r="BE257" s="438">
        <f>SUMIFS(Datos!$R:$R,Datos!$F:$F,$A257,Datos!$A:$A,$AN$1,Datos!$C:$C,AR$1)</f>
        <v>0</v>
      </c>
    </row>
    <row r="258" spans="1:57" x14ac:dyDescent="0.25">
      <c r="A258" s="36"/>
      <c r="B258" s="36"/>
      <c r="C258" s="36"/>
      <c r="D258" s="284"/>
      <c r="E258" s="36"/>
      <c r="F258" s="36"/>
      <c r="G258" s="408"/>
      <c r="H258" s="36"/>
      <c r="I258" s="36"/>
      <c r="J258" s="36"/>
      <c r="K258" s="36"/>
      <c r="M258" s="353">
        <f>SUMIFS(Datos!$S:$S,Datos!$F:$F,$A258,Datos!$V:$V,M$1,Datos!$A:$A,$Q$1)</f>
        <v>0</v>
      </c>
      <c r="N258" s="353">
        <f>SUMIFS(Datos!$S:$S,Datos!$F:$F,$A258,Datos!$V:$V,N$1,Datos!$A:$A,$Q$1)</f>
        <v>0</v>
      </c>
      <c r="O258" s="353">
        <f>SUMIFS(Datos!$S:$S,Datos!$F:$F,$A258,Datos!$V:$V,O$1,Datos!$A:$A,$Q$1)</f>
        <v>0</v>
      </c>
      <c r="P258" s="353">
        <f>SUMIFS(Datos!$S:$S,Datos!$F:$F,$A258,Datos!$V:$V,P$1,Datos!$A:$A,$Q$1)</f>
        <v>0</v>
      </c>
      <c r="Q258" s="353">
        <f>SUMIFS(Datos!$S:$S,Datos!$A:$A,Q$1,Datos!$F:$F,$A258)</f>
        <v>0</v>
      </c>
      <c r="R258" s="353">
        <f>SUMIFS(Datos!$S:$S,Datos!$F:$F,$A258,Datos!$C:$C,R$1,Datos!$A:$A,$Q$1)</f>
        <v>0</v>
      </c>
      <c r="S258" s="353">
        <f>SUMIFS(Datos!$S:$S,Datos!$F:$F,$A258,Datos!$C:$C,S$1,Datos!$A:$A,$Q$1)</f>
        <v>0</v>
      </c>
      <c r="T258" s="353">
        <f>SUMIFS(Datos!$S:$S,Datos!$F:$F,$A258,Datos!$C:$C,T$1,Datos!$A:$A,$Q$1)</f>
        <v>0</v>
      </c>
      <c r="U258" s="353">
        <f>SUMIFS(Datos!$S:$S,Datos!$F:$F,$A258,Datos!$C:$C,U$1,Datos!$A:$A,$Q$1)</f>
        <v>0</v>
      </c>
      <c r="V258" s="352"/>
      <c r="W258" s="353">
        <f>SUMIFS(Datos!M:M,Datos!A:A,Q$1,Datos!F:F,A258)</f>
        <v>0</v>
      </c>
      <c r="X258" s="444">
        <f>SUMIFS(Datos!R:R,Datos!A:A,Q$1,Datos!F:F,A258)</f>
        <v>0</v>
      </c>
      <c r="Y258" s="442"/>
      <c r="Z258" s="353">
        <f>SUMIFS(Datos!$M:$M,Datos!$F:$F,$A258,Datos!$A:$A,$Q$1,Datos!$C:$C,R$1)</f>
        <v>0</v>
      </c>
      <c r="AA258" s="353">
        <f>SUMIFS(Datos!$M:$M,Datos!$F:$F,$A258,Datos!$A:$A,$Q$1,Datos!$C:$C,S$1)</f>
        <v>0</v>
      </c>
      <c r="AB258" s="353">
        <f>SUMIFS(Datos!$M:$M,Datos!$F:$F,$A258,Datos!$A:$A,$Q$1,Datos!$C:$C,T$1)</f>
        <v>0</v>
      </c>
      <c r="AC258" s="353">
        <f>SUMIFS(Datos!$M:$M,Datos!$F:$F,$A258,Datos!$A:$A,$Q$1,Datos!$C:$C,U$1)</f>
        <v>0</v>
      </c>
      <c r="AD258" s="353"/>
      <c r="AE258" s="444">
        <f>SUMIFS(Datos!$R:$R,Datos!$F:$F,$A258,Datos!$A:$A,$Q$1,Datos!$C:$C,R$1)</f>
        <v>0</v>
      </c>
      <c r="AF258" s="444">
        <f>SUMIFS(Datos!$R:$R,Datos!$F:$F,$A258,Datos!$A:$A,$Q$1,Datos!$C:$C,S$1)</f>
        <v>0</v>
      </c>
      <c r="AG258" s="444">
        <f>SUMIFS(Datos!$R:$R,Datos!$F:$F,$A258,Datos!$A:$A,$Q$1,Datos!$C:$C,T$1)</f>
        <v>0</v>
      </c>
      <c r="AH258" s="444">
        <f>SUMIFS(Datos!$R:$R,Datos!$F:$F,$A258,Datos!$A:$A,$Q$1,Datos!$C:$C,U$1)</f>
        <v>0</v>
      </c>
      <c r="AI258" s="351"/>
      <c r="AJ258" s="102">
        <f>SUMIFS(Datos!$S:$S,Datos!$F:$F,$A258,Datos!$V:$V,AJ$1,Datos!$A:$A,$AN$1)</f>
        <v>0</v>
      </c>
      <c r="AK258" s="102">
        <f>SUMIFS(Datos!$S:$S,Datos!$F:$F,$A258,Datos!$V:$V,AK$1,Datos!$A:$A,$AN$1)</f>
        <v>0</v>
      </c>
      <c r="AL258" s="102">
        <f>SUMIFS(Datos!$S:$S,Datos!$F:$F,$A258,Datos!$V:$V,AL$1,Datos!$A:$A,$AN$1)</f>
        <v>0</v>
      </c>
      <c r="AM258" s="102">
        <f>SUMIFS(Datos!$S:$S,Datos!$F:$F,$A258,Datos!$V:$V,AM$1,Datos!$A:$A,$AN$1)</f>
        <v>0</v>
      </c>
      <c r="AN258" s="102">
        <f>SUMIFS(Datos!$S:$S,Datos!$A:$A,AN$1,Datos!$F:$F,$A258)</f>
        <v>0</v>
      </c>
      <c r="AO258" s="102">
        <f>SUMIFS(Datos!$S:$S,Datos!$F:$F,$A258,Datos!$C:$C,AO$1,Datos!$A:$A,$AN$1)</f>
        <v>0</v>
      </c>
      <c r="AP258" s="102">
        <f>SUMIFS(Datos!$S:$S,Datos!$F:$F,$A258,Datos!$C:$C,AP$1,Datos!$A:$A,$AN$1)</f>
        <v>0</v>
      </c>
      <c r="AQ258" s="102">
        <f>SUMIFS(Datos!$S:$S,Datos!$F:$F,$A258,Datos!$C:$C,AQ$1,Datos!$A:$A,$AN$1)</f>
        <v>0</v>
      </c>
      <c r="AR258" s="102">
        <f>SUMIFS(Datos!$S:$S,Datos!$F:$F,$A258,Datos!$C:$C,AR$1,Datos!$A:$A,$AN$1)</f>
        <v>0</v>
      </c>
      <c r="AT258" s="102">
        <f>SUMIFS(Datos!$M:$M,Datos!$A:$A,AN$1,Datos!$F:$F,$A258)</f>
        <v>0</v>
      </c>
      <c r="AU258" s="102">
        <f>SUMIFS(Datos!$R:$R,Datos!$A:$A,AN$1,Datos!$F:$F,$A258)</f>
        <v>0</v>
      </c>
      <c r="AW258" s="102">
        <f>SUMIFS(Datos!$M:$M,Datos!$F:$F,$A258,Datos!$A:$A,$AN$1,Datos!$C:$C,AO$1)</f>
        <v>0</v>
      </c>
      <c r="AX258" s="102">
        <f>SUMIFS(Datos!$M:$M,Datos!$F:$F,$A258,Datos!$A:$A,$AN$1,Datos!$C:$C,AP$1)</f>
        <v>0</v>
      </c>
      <c r="AY258" s="102">
        <f>SUMIFS(Datos!$M:$M,Datos!$F:$F,$A258,Datos!$A:$A,$AN$1,Datos!$C:$C,AQ$1)</f>
        <v>0</v>
      </c>
      <c r="AZ258" s="102">
        <f>SUMIFS(Datos!$M:$M,Datos!$F:$F,$A258,Datos!$A:$A,$AN$1,Datos!$C:$C,AR$1)</f>
        <v>0</v>
      </c>
      <c r="BA258" s="102"/>
      <c r="BB258" s="438">
        <f>SUMIFS(Datos!$R:$R,Datos!$F:$F,$A258,Datos!$A:$A,$AN$1,Datos!$C:$C,AO$1)</f>
        <v>0</v>
      </c>
      <c r="BC258" s="438">
        <f>SUMIFS(Datos!$R:$R,Datos!$F:$F,$A258,Datos!$A:$A,$AN$1,Datos!$C:$C,AP$1)</f>
        <v>0</v>
      </c>
      <c r="BD258" s="438">
        <f>SUMIFS(Datos!$R:$R,Datos!$F:$F,$A258,Datos!$A:$A,$AN$1,Datos!$C:$C,AQ$1)</f>
        <v>0</v>
      </c>
      <c r="BE258" s="438">
        <f>SUMIFS(Datos!$R:$R,Datos!$F:$F,$A258,Datos!$A:$A,$AN$1,Datos!$C:$C,AR$1)</f>
        <v>0</v>
      </c>
    </row>
    <row r="259" spans="1:57" x14ac:dyDescent="0.25">
      <c r="A259" s="36"/>
      <c r="B259" s="36"/>
      <c r="C259" s="36"/>
      <c r="D259" s="284"/>
      <c r="E259" s="36"/>
      <c r="F259" s="36"/>
      <c r="G259" s="408"/>
      <c r="H259" s="36"/>
      <c r="I259" s="36"/>
      <c r="J259" s="36"/>
      <c r="K259" s="36"/>
      <c r="M259" s="353">
        <f>SUMIFS(Datos!$S:$S,Datos!$F:$F,$A259,Datos!$V:$V,M$1,Datos!$A:$A,$Q$1)</f>
        <v>0</v>
      </c>
      <c r="N259" s="353">
        <f>SUMIFS(Datos!$S:$S,Datos!$F:$F,$A259,Datos!$V:$V,N$1,Datos!$A:$A,$Q$1)</f>
        <v>0</v>
      </c>
      <c r="O259" s="353">
        <f>SUMIFS(Datos!$S:$S,Datos!$F:$F,$A259,Datos!$V:$V,O$1,Datos!$A:$A,$Q$1)</f>
        <v>0</v>
      </c>
      <c r="P259" s="353">
        <f>SUMIFS(Datos!$S:$S,Datos!$F:$F,$A259,Datos!$V:$V,P$1,Datos!$A:$A,$Q$1)</f>
        <v>0</v>
      </c>
      <c r="Q259" s="353">
        <f>SUMIFS(Datos!$S:$S,Datos!$A:$A,Q$1,Datos!$F:$F,$A259)</f>
        <v>0</v>
      </c>
      <c r="R259" s="353">
        <f>SUMIFS(Datos!$S:$S,Datos!$F:$F,$A259,Datos!$C:$C,R$1,Datos!$A:$A,$Q$1)</f>
        <v>0</v>
      </c>
      <c r="S259" s="353">
        <f>SUMIFS(Datos!$S:$S,Datos!$F:$F,$A259,Datos!$C:$C,S$1,Datos!$A:$A,$Q$1)</f>
        <v>0</v>
      </c>
      <c r="T259" s="353">
        <f>SUMIFS(Datos!$S:$S,Datos!$F:$F,$A259,Datos!$C:$C,T$1,Datos!$A:$A,$Q$1)</f>
        <v>0</v>
      </c>
      <c r="U259" s="353">
        <f>SUMIFS(Datos!$S:$S,Datos!$F:$F,$A259,Datos!$C:$C,U$1,Datos!$A:$A,$Q$1)</f>
        <v>0</v>
      </c>
      <c r="V259" s="352"/>
      <c r="W259" s="353">
        <f>SUMIFS(Datos!M:M,Datos!A:A,Q$1,Datos!F:F,A259)</f>
        <v>0</v>
      </c>
      <c r="X259" s="444">
        <f>SUMIFS(Datos!R:R,Datos!A:A,Q$1,Datos!F:F,A259)</f>
        <v>0</v>
      </c>
      <c r="Y259" s="442"/>
      <c r="Z259" s="353">
        <f>SUMIFS(Datos!$M:$M,Datos!$F:$F,$A259,Datos!$A:$A,$Q$1,Datos!$C:$C,R$1)</f>
        <v>0</v>
      </c>
      <c r="AA259" s="353">
        <f>SUMIFS(Datos!$M:$M,Datos!$F:$F,$A259,Datos!$A:$A,$Q$1,Datos!$C:$C,S$1)</f>
        <v>0</v>
      </c>
      <c r="AB259" s="353">
        <f>SUMIFS(Datos!$M:$M,Datos!$F:$F,$A259,Datos!$A:$A,$Q$1,Datos!$C:$C,T$1)</f>
        <v>0</v>
      </c>
      <c r="AC259" s="353">
        <f>SUMIFS(Datos!$M:$M,Datos!$F:$F,$A259,Datos!$A:$A,$Q$1,Datos!$C:$C,U$1)</f>
        <v>0</v>
      </c>
      <c r="AD259" s="353"/>
      <c r="AE259" s="444">
        <f>SUMIFS(Datos!$R:$R,Datos!$F:$F,$A259,Datos!$A:$A,$Q$1,Datos!$C:$C,R$1)</f>
        <v>0</v>
      </c>
      <c r="AF259" s="444">
        <f>SUMIFS(Datos!$R:$R,Datos!$F:$F,$A259,Datos!$A:$A,$Q$1,Datos!$C:$C,S$1)</f>
        <v>0</v>
      </c>
      <c r="AG259" s="444">
        <f>SUMIFS(Datos!$R:$R,Datos!$F:$F,$A259,Datos!$A:$A,$Q$1,Datos!$C:$C,T$1)</f>
        <v>0</v>
      </c>
      <c r="AH259" s="444">
        <f>SUMIFS(Datos!$R:$R,Datos!$F:$F,$A259,Datos!$A:$A,$Q$1,Datos!$C:$C,U$1)</f>
        <v>0</v>
      </c>
      <c r="AI259" s="351"/>
      <c r="AJ259" s="102">
        <f>SUMIFS(Datos!$S:$S,Datos!$F:$F,$A259,Datos!$V:$V,AJ$1,Datos!$A:$A,$AN$1)</f>
        <v>0</v>
      </c>
      <c r="AK259" s="102">
        <f>SUMIFS(Datos!$S:$S,Datos!$F:$F,$A259,Datos!$V:$V,AK$1,Datos!$A:$A,$AN$1)</f>
        <v>0</v>
      </c>
      <c r="AL259" s="102">
        <f>SUMIFS(Datos!$S:$S,Datos!$F:$F,$A259,Datos!$V:$V,AL$1,Datos!$A:$A,$AN$1)</f>
        <v>0</v>
      </c>
      <c r="AM259" s="102">
        <f>SUMIFS(Datos!$S:$S,Datos!$F:$F,$A259,Datos!$V:$V,AM$1,Datos!$A:$A,$AN$1)</f>
        <v>0</v>
      </c>
      <c r="AN259" s="102">
        <f>SUMIFS(Datos!$S:$S,Datos!$A:$A,AN$1,Datos!$F:$F,$A259)</f>
        <v>0</v>
      </c>
      <c r="AO259" s="102">
        <f>SUMIFS(Datos!$S:$S,Datos!$F:$F,$A259,Datos!$C:$C,AO$1,Datos!$A:$A,$AN$1)</f>
        <v>0</v>
      </c>
      <c r="AP259" s="102">
        <f>SUMIFS(Datos!$S:$S,Datos!$F:$F,$A259,Datos!$C:$C,AP$1,Datos!$A:$A,$AN$1)</f>
        <v>0</v>
      </c>
      <c r="AQ259" s="102">
        <f>SUMIFS(Datos!$S:$S,Datos!$F:$F,$A259,Datos!$C:$C,AQ$1,Datos!$A:$A,$AN$1)</f>
        <v>0</v>
      </c>
      <c r="AR259" s="102">
        <f>SUMIFS(Datos!$S:$S,Datos!$F:$F,$A259,Datos!$C:$C,AR$1,Datos!$A:$A,$AN$1)</f>
        <v>0</v>
      </c>
      <c r="AT259" s="102">
        <f>SUMIFS(Datos!$M:$M,Datos!$A:$A,AN$1,Datos!$F:$F,$A259)</f>
        <v>0</v>
      </c>
      <c r="AU259" s="102">
        <f>SUMIFS(Datos!$R:$R,Datos!$A:$A,AN$1,Datos!$F:$F,$A259)</f>
        <v>0</v>
      </c>
      <c r="AW259" s="102">
        <f>SUMIFS(Datos!$M:$M,Datos!$F:$F,$A259,Datos!$A:$A,$AN$1,Datos!$C:$C,AO$1)</f>
        <v>0</v>
      </c>
      <c r="AX259" s="102">
        <f>SUMIFS(Datos!$M:$M,Datos!$F:$F,$A259,Datos!$A:$A,$AN$1,Datos!$C:$C,AP$1)</f>
        <v>0</v>
      </c>
      <c r="AY259" s="102">
        <f>SUMIFS(Datos!$M:$M,Datos!$F:$F,$A259,Datos!$A:$A,$AN$1,Datos!$C:$C,AQ$1)</f>
        <v>0</v>
      </c>
      <c r="AZ259" s="102">
        <f>SUMIFS(Datos!$M:$M,Datos!$F:$F,$A259,Datos!$A:$A,$AN$1,Datos!$C:$C,AR$1)</f>
        <v>0</v>
      </c>
      <c r="BA259" s="102"/>
      <c r="BB259" s="438">
        <f>SUMIFS(Datos!$R:$R,Datos!$F:$F,$A259,Datos!$A:$A,$AN$1,Datos!$C:$C,AO$1)</f>
        <v>0</v>
      </c>
      <c r="BC259" s="438">
        <f>SUMIFS(Datos!$R:$R,Datos!$F:$F,$A259,Datos!$A:$A,$AN$1,Datos!$C:$C,AP$1)</f>
        <v>0</v>
      </c>
      <c r="BD259" s="438">
        <f>SUMIFS(Datos!$R:$R,Datos!$F:$F,$A259,Datos!$A:$A,$AN$1,Datos!$C:$C,AQ$1)</f>
        <v>0</v>
      </c>
      <c r="BE259" s="438">
        <f>SUMIFS(Datos!$R:$R,Datos!$F:$F,$A259,Datos!$A:$A,$AN$1,Datos!$C:$C,AR$1)</f>
        <v>0</v>
      </c>
    </row>
    <row r="260" spans="1:57" x14ac:dyDescent="0.25">
      <c r="A260" s="36"/>
      <c r="B260" s="36"/>
      <c r="C260" s="36"/>
      <c r="D260" s="284"/>
      <c r="E260" s="36"/>
      <c r="F260" s="36"/>
      <c r="G260" s="408"/>
      <c r="H260" s="36"/>
      <c r="I260" s="36"/>
      <c r="J260" s="36"/>
      <c r="K260" s="36"/>
      <c r="M260" s="353">
        <f>SUMIFS(Datos!$S:$S,Datos!$F:$F,$A260,Datos!$V:$V,M$1,Datos!$A:$A,$Q$1)</f>
        <v>0</v>
      </c>
      <c r="N260" s="353">
        <f>SUMIFS(Datos!$S:$S,Datos!$F:$F,$A260,Datos!$V:$V,N$1,Datos!$A:$A,$Q$1)</f>
        <v>0</v>
      </c>
      <c r="O260" s="353">
        <f>SUMIFS(Datos!$S:$S,Datos!$F:$F,$A260,Datos!$V:$V,O$1,Datos!$A:$A,$Q$1)</f>
        <v>0</v>
      </c>
      <c r="P260" s="353">
        <f>SUMIFS(Datos!$S:$S,Datos!$F:$F,$A260,Datos!$V:$V,P$1,Datos!$A:$A,$Q$1)</f>
        <v>0</v>
      </c>
      <c r="Q260" s="353">
        <f>SUMIFS(Datos!$S:$S,Datos!$A:$A,Q$1,Datos!$F:$F,$A260)</f>
        <v>0</v>
      </c>
      <c r="R260" s="353">
        <f>SUMIFS(Datos!$S:$S,Datos!$F:$F,$A260,Datos!$C:$C,R$1,Datos!$A:$A,$Q$1)</f>
        <v>0</v>
      </c>
      <c r="S260" s="353">
        <f>SUMIFS(Datos!$S:$S,Datos!$F:$F,$A260,Datos!$C:$C,S$1,Datos!$A:$A,$Q$1)</f>
        <v>0</v>
      </c>
      <c r="T260" s="353">
        <f>SUMIFS(Datos!$S:$S,Datos!$F:$F,$A260,Datos!$C:$C,T$1,Datos!$A:$A,$Q$1)</f>
        <v>0</v>
      </c>
      <c r="U260" s="353">
        <f>SUMIFS(Datos!$S:$S,Datos!$F:$F,$A260,Datos!$C:$C,U$1,Datos!$A:$A,$Q$1)</f>
        <v>0</v>
      </c>
      <c r="V260" s="352"/>
      <c r="W260" s="353">
        <f>SUMIFS(Datos!M:M,Datos!A:A,Q$1,Datos!F:F,A260)</f>
        <v>0</v>
      </c>
      <c r="X260" s="444">
        <f>SUMIFS(Datos!R:R,Datos!A:A,Q$1,Datos!F:F,A260)</f>
        <v>0</v>
      </c>
      <c r="Y260" s="442"/>
      <c r="Z260" s="353">
        <f>SUMIFS(Datos!$M:$M,Datos!$F:$F,$A260,Datos!$A:$A,$Q$1,Datos!$C:$C,R$1)</f>
        <v>0</v>
      </c>
      <c r="AA260" s="353">
        <f>SUMIFS(Datos!$M:$M,Datos!$F:$F,$A260,Datos!$A:$A,$Q$1,Datos!$C:$C,S$1)</f>
        <v>0</v>
      </c>
      <c r="AB260" s="353">
        <f>SUMIFS(Datos!$M:$M,Datos!$F:$F,$A260,Datos!$A:$A,$Q$1,Datos!$C:$C,T$1)</f>
        <v>0</v>
      </c>
      <c r="AC260" s="353">
        <f>SUMIFS(Datos!$M:$M,Datos!$F:$F,$A260,Datos!$A:$A,$Q$1,Datos!$C:$C,U$1)</f>
        <v>0</v>
      </c>
      <c r="AD260" s="353"/>
      <c r="AE260" s="444">
        <f>SUMIFS(Datos!$R:$R,Datos!$F:$F,$A260,Datos!$A:$A,$Q$1,Datos!$C:$C,R$1)</f>
        <v>0</v>
      </c>
      <c r="AF260" s="444">
        <f>SUMIFS(Datos!$R:$R,Datos!$F:$F,$A260,Datos!$A:$A,$Q$1,Datos!$C:$C,S$1)</f>
        <v>0</v>
      </c>
      <c r="AG260" s="444">
        <f>SUMIFS(Datos!$R:$R,Datos!$F:$F,$A260,Datos!$A:$A,$Q$1,Datos!$C:$C,T$1)</f>
        <v>0</v>
      </c>
      <c r="AH260" s="444">
        <f>SUMIFS(Datos!$R:$R,Datos!$F:$F,$A260,Datos!$A:$A,$Q$1,Datos!$C:$C,U$1)</f>
        <v>0</v>
      </c>
      <c r="AI260" s="351"/>
      <c r="AJ260" s="102">
        <f>SUMIFS(Datos!$S:$S,Datos!$F:$F,$A260,Datos!$V:$V,AJ$1,Datos!$A:$A,$AN$1)</f>
        <v>0</v>
      </c>
      <c r="AK260" s="102">
        <f>SUMIFS(Datos!$S:$S,Datos!$F:$F,$A260,Datos!$V:$V,AK$1,Datos!$A:$A,$AN$1)</f>
        <v>0</v>
      </c>
      <c r="AL260" s="102">
        <f>SUMIFS(Datos!$S:$S,Datos!$F:$F,$A260,Datos!$V:$V,AL$1,Datos!$A:$A,$AN$1)</f>
        <v>0</v>
      </c>
      <c r="AM260" s="102">
        <f>SUMIFS(Datos!$S:$S,Datos!$F:$F,$A260,Datos!$V:$V,AM$1,Datos!$A:$A,$AN$1)</f>
        <v>0</v>
      </c>
      <c r="AN260" s="102">
        <f>SUMIFS(Datos!$S:$S,Datos!$A:$A,AN$1,Datos!$F:$F,$A260)</f>
        <v>0</v>
      </c>
      <c r="AO260" s="102">
        <f>SUMIFS(Datos!$S:$S,Datos!$F:$F,$A260,Datos!$C:$C,AO$1,Datos!$A:$A,$AN$1)</f>
        <v>0</v>
      </c>
      <c r="AP260" s="102">
        <f>SUMIFS(Datos!$S:$S,Datos!$F:$F,$A260,Datos!$C:$C,AP$1,Datos!$A:$A,$AN$1)</f>
        <v>0</v>
      </c>
      <c r="AQ260" s="102">
        <f>SUMIFS(Datos!$S:$S,Datos!$F:$F,$A260,Datos!$C:$C,AQ$1,Datos!$A:$A,$AN$1)</f>
        <v>0</v>
      </c>
      <c r="AR260" s="102">
        <f>SUMIFS(Datos!$S:$S,Datos!$F:$F,$A260,Datos!$C:$C,AR$1,Datos!$A:$A,$AN$1)</f>
        <v>0</v>
      </c>
      <c r="AT260" s="102">
        <f>SUMIFS(Datos!$M:$M,Datos!$A:$A,AN$1,Datos!$F:$F,$A260)</f>
        <v>0</v>
      </c>
      <c r="AU260" s="102">
        <f>SUMIFS(Datos!$R:$R,Datos!$A:$A,AN$1,Datos!$F:$F,$A260)</f>
        <v>0</v>
      </c>
      <c r="AW260" s="102">
        <f>SUMIFS(Datos!$M:$M,Datos!$F:$F,$A260,Datos!$A:$A,$AN$1,Datos!$C:$C,AO$1)</f>
        <v>0</v>
      </c>
      <c r="AX260" s="102">
        <f>SUMIFS(Datos!$M:$M,Datos!$F:$F,$A260,Datos!$A:$A,$AN$1,Datos!$C:$C,AP$1)</f>
        <v>0</v>
      </c>
      <c r="AY260" s="102">
        <f>SUMIFS(Datos!$M:$M,Datos!$F:$F,$A260,Datos!$A:$A,$AN$1,Datos!$C:$C,AQ$1)</f>
        <v>0</v>
      </c>
      <c r="AZ260" s="102">
        <f>SUMIFS(Datos!$M:$M,Datos!$F:$F,$A260,Datos!$A:$A,$AN$1,Datos!$C:$C,AR$1)</f>
        <v>0</v>
      </c>
      <c r="BA260" s="102"/>
      <c r="BB260" s="438">
        <f>SUMIFS(Datos!$R:$R,Datos!$F:$F,$A260,Datos!$A:$A,$AN$1,Datos!$C:$C,AO$1)</f>
        <v>0</v>
      </c>
      <c r="BC260" s="438">
        <f>SUMIFS(Datos!$R:$R,Datos!$F:$F,$A260,Datos!$A:$A,$AN$1,Datos!$C:$C,AP$1)</f>
        <v>0</v>
      </c>
      <c r="BD260" s="438">
        <f>SUMIFS(Datos!$R:$R,Datos!$F:$F,$A260,Datos!$A:$A,$AN$1,Datos!$C:$C,AQ$1)</f>
        <v>0</v>
      </c>
      <c r="BE260" s="438">
        <f>SUMIFS(Datos!$R:$R,Datos!$F:$F,$A260,Datos!$A:$A,$AN$1,Datos!$C:$C,AR$1)</f>
        <v>0</v>
      </c>
    </row>
    <row r="261" spans="1:57" x14ac:dyDescent="0.25">
      <c r="A261" s="36"/>
      <c r="B261" s="36"/>
      <c r="C261" s="36"/>
      <c r="D261" s="284"/>
      <c r="E261" s="36"/>
      <c r="F261" s="36"/>
      <c r="G261" s="408"/>
      <c r="H261" s="36"/>
      <c r="I261" s="36"/>
      <c r="J261" s="36"/>
      <c r="K261" s="36"/>
      <c r="M261" s="353">
        <f>SUMIFS(Datos!$S:$S,Datos!$F:$F,$A261,Datos!$V:$V,M$1,Datos!$A:$A,$Q$1)</f>
        <v>0</v>
      </c>
      <c r="N261" s="353">
        <f>SUMIFS(Datos!$S:$S,Datos!$F:$F,$A261,Datos!$V:$V,N$1,Datos!$A:$A,$Q$1)</f>
        <v>0</v>
      </c>
      <c r="O261" s="353">
        <f>SUMIFS(Datos!$S:$S,Datos!$F:$F,$A261,Datos!$V:$V,O$1,Datos!$A:$A,$Q$1)</f>
        <v>0</v>
      </c>
      <c r="P261" s="353">
        <f>SUMIFS(Datos!$S:$S,Datos!$F:$F,$A261,Datos!$V:$V,P$1,Datos!$A:$A,$Q$1)</f>
        <v>0</v>
      </c>
      <c r="Q261" s="353">
        <f>SUMIFS(Datos!$S:$S,Datos!$A:$A,Q$1,Datos!$F:$F,$A261)</f>
        <v>0</v>
      </c>
      <c r="R261" s="353">
        <f>SUMIFS(Datos!$S:$S,Datos!$F:$F,$A261,Datos!$C:$C,R$1,Datos!$A:$A,$Q$1)</f>
        <v>0</v>
      </c>
      <c r="S261" s="353">
        <f>SUMIFS(Datos!$S:$S,Datos!$F:$F,$A261,Datos!$C:$C,S$1,Datos!$A:$A,$Q$1)</f>
        <v>0</v>
      </c>
      <c r="T261" s="353">
        <f>SUMIFS(Datos!$S:$S,Datos!$F:$F,$A261,Datos!$C:$C,T$1,Datos!$A:$A,$Q$1)</f>
        <v>0</v>
      </c>
      <c r="U261" s="353">
        <f>SUMIFS(Datos!$S:$S,Datos!$F:$F,$A261,Datos!$C:$C,U$1,Datos!$A:$A,$Q$1)</f>
        <v>0</v>
      </c>
      <c r="V261" s="352"/>
      <c r="W261" s="353">
        <f>SUMIFS(Datos!M:M,Datos!A:A,Q$1,Datos!F:F,A261)</f>
        <v>0</v>
      </c>
      <c r="X261" s="444">
        <f>SUMIFS(Datos!R:R,Datos!A:A,Q$1,Datos!F:F,A261)</f>
        <v>0</v>
      </c>
      <c r="Y261" s="442"/>
      <c r="Z261" s="353">
        <f>SUMIFS(Datos!$M:$M,Datos!$F:$F,$A261,Datos!$A:$A,$Q$1,Datos!$C:$C,R$1)</f>
        <v>0</v>
      </c>
      <c r="AA261" s="353">
        <f>SUMIFS(Datos!$M:$M,Datos!$F:$F,$A261,Datos!$A:$A,$Q$1,Datos!$C:$C,S$1)</f>
        <v>0</v>
      </c>
      <c r="AB261" s="353">
        <f>SUMIFS(Datos!$M:$M,Datos!$F:$F,$A261,Datos!$A:$A,$Q$1,Datos!$C:$C,T$1)</f>
        <v>0</v>
      </c>
      <c r="AC261" s="353">
        <f>SUMIFS(Datos!$M:$M,Datos!$F:$F,$A261,Datos!$A:$A,$Q$1,Datos!$C:$C,U$1)</f>
        <v>0</v>
      </c>
      <c r="AD261" s="353"/>
      <c r="AE261" s="444">
        <f>SUMIFS(Datos!$R:$R,Datos!$F:$F,$A261,Datos!$A:$A,$Q$1,Datos!$C:$C,R$1)</f>
        <v>0</v>
      </c>
      <c r="AF261" s="444">
        <f>SUMIFS(Datos!$R:$R,Datos!$F:$F,$A261,Datos!$A:$A,$Q$1,Datos!$C:$C,S$1)</f>
        <v>0</v>
      </c>
      <c r="AG261" s="444">
        <f>SUMIFS(Datos!$R:$R,Datos!$F:$F,$A261,Datos!$A:$A,$Q$1,Datos!$C:$C,T$1)</f>
        <v>0</v>
      </c>
      <c r="AH261" s="444">
        <f>SUMIFS(Datos!$R:$R,Datos!$F:$F,$A261,Datos!$A:$A,$Q$1,Datos!$C:$C,U$1)</f>
        <v>0</v>
      </c>
      <c r="AI261" s="351"/>
      <c r="AJ261" s="102">
        <f>SUMIFS(Datos!$S:$S,Datos!$F:$F,$A261,Datos!$V:$V,AJ$1,Datos!$A:$A,$AN$1)</f>
        <v>0</v>
      </c>
      <c r="AK261" s="102">
        <f>SUMIFS(Datos!$S:$S,Datos!$F:$F,$A261,Datos!$V:$V,AK$1,Datos!$A:$A,$AN$1)</f>
        <v>0</v>
      </c>
      <c r="AL261" s="102">
        <f>SUMIFS(Datos!$S:$S,Datos!$F:$F,$A261,Datos!$V:$V,AL$1,Datos!$A:$A,$AN$1)</f>
        <v>0</v>
      </c>
      <c r="AM261" s="102">
        <f>SUMIFS(Datos!$S:$S,Datos!$F:$F,$A261,Datos!$V:$V,AM$1,Datos!$A:$A,$AN$1)</f>
        <v>0</v>
      </c>
      <c r="AN261" s="102">
        <f>SUMIFS(Datos!$S:$S,Datos!$A:$A,AN$1,Datos!$F:$F,$A261)</f>
        <v>0</v>
      </c>
      <c r="AO261" s="102">
        <f>SUMIFS(Datos!$S:$S,Datos!$F:$F,$A261,Datos!$C:$C,AO$1,Datos!$A:$A,$AN$1)</f>
        <v>0</v>
      </c>
      <c r="AP261" s="102">
        <f>SUMIFS(Datos!$S:$S,Datos!$F:$F,$A261,Datos!$C:$C,AP$1,Datos!$A:$A,$AN$1)</f>
        <v>0</v>
      </c>
      <c r="AQ261" s="102">
        <f>SUMIFS(Datos!$S:$S,Datos!$F:$F,$A261,Datos!$C:$C,AQ$1,Datos!$A:$A,$AN$1)</f>
        <v>0</v>
      </c>
      <c r="AR261" s="102">
        <f>SUMIFS(Datos!$S:$S,Datos!$F:$F,$A261,Datos!$C:$C,AR$1,Datos!$A:$A,$AN$1)</f>
        <v>0</v>
      </c>
      <c r="AT261" s="102">
        <f>SUMIFS(Datos!$M:$M,Datos!$A:$A,AN$1,Datos!$F:$F,$A261)</f>
        <v>0</v>
      </c>
      <c r="AU261" s="102">
        <f>SUMIFS(Datos!$R:$R,Datos!$A:$A,AN$1,Datos!$F:$F,$A261)</f>
        <v>0</v>
      </c>
      <c r="AW261" s="102">
        <f>SUMIFS(Datos!$M:$M,Datos!$F:$F,$A261,Datos!$A:$A,$AN$1,Datos!$C:$C,AO$1)</f>
        <v>0</v>
      </c>
      <c r="AX261" s="102">
        <f>SUMIFS(Datos!$M:$M,Datos!$F:$F,$A261,Datos!$A:$A,$AN$1,Datos!$C:$C,AP$1)</f>
        <v>0</v>
      </c>
      <c r="AY261" s="102">
        <f>SUMIFS(Datos!$M:$M,Datos!$F:$F,$A261,Datos!$A:$A,$AN$1,Datos!$C:$C,AQ$1)</f>
        <v>0</v>
      </c>
      <c r="AZ261" s="102">
        <f>SUMIFS(Datos!$M:$M,Datos!$F:$F,$A261,Datos!$A:$A,$AN$1,Datos!$C:$C,AR$1)</f>
        <v>0</v>
      </c>
      <c r="BA261" s="102"/>
      <c r="BB261" s="438">
        <f>SUMIFS(Datos!$R:$R,Datos!$F:$F,$A261,Datos!$A:$A,$AN$1,Datos!$C:$C,AO$1)</f>
        <v>0</v>
      </c>
      <c r="BC261" s="438">
        <f>SUMIFS(Datos!$R:$R,Datos!$F:$F,$A261,Datos!$A:$A,$AN$1,Datos!$C:$C,AP$1)</f>
        <v>0</v>
      </c>
      <c r="BD261" s="438">
        <f>SUMIFS(Datos!$R:$R,Datos!$F:$F,$A261,Datos!$A:$A,$AN$1,Datos!$C:$C,AQ$1)</f>
        <v>0</v>
      </c>
      <c r="BE261" s="438">
        <f>SUMIFS(Datos!$R:$R,Datos!$F:$F,$A261,Datos!$A:$A,$AN$1,Datos!$C:$C,AR$1)</f>
        <v>0</v>
      </c>
    </row>
    <row r="262" spans="1:57" x14ac:dyDescent="0.25">
      <c r="A262" s="36"/>
      <c r="B262" s="36"/>
      <c r="C262" s="36"/>
      <c r="D262" s="284"/>
      <c r="E262" s="36"/>
      <c r="F262" s="36"/>
      <c r="G262" s="408"/>
      <c r="H262" s="36"/>
      <c r="I262" s="36"/>
      <c r="J262" s="36"/>
      <c r="K262" s="36"/>
      <c r="M262" s="353">
        <f>SUMIFS(Datos!$S:$S,Datos!$F:$F,$A262,Datos!$V:$V,M$1,Datos!$A:$A,$Q$1)</f>
        <v>0</v>
      </c>
      <c r="N262" s="353">
        <f>SUMIFS(Datos!$S:$S,Datos!$F:$F,$A262,Datos!$V:$V,N$1,Datos!$A:$A,$Q$1)</f>
        <v>0</v>
      </c>
      <c r="O262" s="353">
        <f>SUMIFS(Datos!$S:$S,Datos!$F:$F,$A262,Datos!$V:$V,O$1,Datos!$A:$A,$Q$1)</f>
        <v>0</v>
      </c>
      <c r="P262" s="353">
        <f>SUMIFS(Datos!$S:$S,Datos!$F:$F,$A262,Datos!$V:$V,P$1,Datos!$A:$A,$Q$1)</f>
        <v>0</v>
      </c>
      <c r="Q262" s="353">
        <f>SUMIFS(Datos!$S:$S,Datos!$A:$A,Q$1,Datos!$F:$F,$A262)</f>
        <v>0</v>
      </c>
      <c r="R262" s="353">
        <f>SUMIFS(Datos!$S:$S,Datos!$F:$F,$A262,Datos!$C:$C,R$1,Datos!$A:$A,$Q$1)</f>
        <v>0</v>
      </c>
      <c r="S262" s="353">
        <f>SUMIFS(Datos!$S:$S,Datos!$F:$F,$A262,Datos!$C:$C,S$1,Datos!$A:$A,$Q$1)</f>
        <v>0</v>
      </c>
      <c r="T262" s="353">
        <f>SUMIFS(Datos!$S:$S,Datos!$F:$F,$A262,Datos!$C:$C,T$1,Datos!$A:$A,$Q$1)</f>
        <v>0</v>
      </c>
      <c r="U262" s="353">
        <f>SUMIFS(Datos!$S:$S,Datos!$F:$F,$A262,Datos!$C:$C,U$1,Datos!$A:$A,$Q$1)</f>
        <v>0</v>
      </c>
      <c r="V262" s="352"/>
      <c r="W262" s="353">
        <f>SUMIFS(Datos!M:M,Datos!A:A,Q$1,Datos!F:F,A262)</f>
        <v>0</v>
      </c>
      <c r="X262" s="444">
        <f>SUMIFS(Datos!R:R,Datos!A:A,Q$1,Datos!F:F,A262)</f>
        <v>0</v>
      </c>
      <c r="Y262" s="442"/>
      <c r="Z262" s="353">
        <f>SUMIFS(Datos!$M:$M,Datos!$F:$F,$A262,Datos!$A:$A,$Q$1,Datos!$C:$C,R$1)</f>
        <v>0</v>
      </c>
      <c r="AA262" s="353">
        <f>SUMIFS(Datos!$M:$M,Datos!$F:$F,$A262,Datos!$A:$A,$Q$1,Datos!$C:$C,S$1)</f>
        <v>0</v>
      </c>
      <c r="AB262" s="353">
        <f>SUMIFS(Datos!$M:$M,Datos!$F:$F,$A262,Datos!$A:$A,$Q$1,Datos!$C:$C,T$1)</f>
        <v>0</v>
      </c>
      <c r="AC262" s="353">
        <f>SUMIFS(Datos!$M:$M,Datos!$F:$F,$A262,Datos!$A:$A,$Q$1,Datos!$C:$C,U$1)</f>
        <v>0</v>
      </c>
      <c r="AD262" s="353"/>
      <c r="AE262" s="444">
        <f>SUMIFS(Datos!$R:$R,Datos!$F:$F,$A262,Datos!$A:$A,$Q$1,Datos!$C:$C,R$1)</f>
        <v>0</v>
      </c>
      <c r="AF262" s="444">
        <f>SUMIFS(Datos!$R:$R,Datos!$F:$F,$A262,Datos!$A:$A,$Q$1,Datos!$C:$C,S$1)</f>
        <v>0</v>
      </c>
      <c r="AG262" s="444">
        <f>SUMIFS(Datos!$R:$R,Datos!$F:$F,$A262,Datos!$A:$A,$Q$1,Datos!$C:$C,T$1)</f>
        <v>0</v>
      </c>
      <c r="AH262" s="444">
        <f>SUMIFS(Datos!$R:$R,Datos!$F:$F,$A262,Datos!$A:$A,$Q$1,Datos!$C:$C,U$1)</f>
        <v>0</v>
      </c>
      <c r="AI262" s="351"/>
      <c r="AJ262" s="102">
        <f>SUMIFS(Datos!$S:$S,Datos!$F:$F,$A262,Datos!$V:$V,AJ$1,Datos!$A:$A,$AN$1)</f>
        <v>0</v>
      </c>
      <c r="AK262" s="102">
        <f>SUMIFS(Datos!$S:$S,Datos!$F:$F,$A262,Datos!$V:$V,AK$1,Datos!$A:$A,$AN$1)</f>
        <v>0</v>
      </c>
      <c r="AL262" s="102">
        <f>SUMIFS(Datos!$S:$S,Datos!$F:$F,$A262,Datos!$V:$V,AL$1,Datos!$A:$A,$AN$1)</f>
        <v>0</v>
      </c>
      <c r="AM262" s="102">
        <f>SUMIFS(Datos!$S:$S,Datos!$F:$F,$A262,Datos!$V:$V,AM$1,Datos!$A:$A,$AN$1)</f>
        <v>0</v>
      </c>
      <c r="AN262" s="102">
        <f>SUMIFS(Datos!$S:$S,Datos!$A:$A,AN$1,Datos!$F:$F,$A262)</f>
        <v>0</v>
      </c>
      <c r="AO262" s="102">
        <f>SUMIFS(Datos!$S:$S,Datos!$F:$F,$A262,Datos!$C:$C,AO$1,Datos!$A:$A,$AN$1)</f>
        <v>0</v>
      </c>
      <c r="AP262" s="102">
        <f>SUMIFS(Datos!$S:$S,Datos!$F:$F,$A262,Datos!$C:$C,AP$1,Datos!$A:$A,$AN$1)</f>
        <v>0</v>
      </c>
      <c r="AQ262" s="102">
        <f>SUMIFS(Datos!$S:$S,Datos!$F:$F,$A262,Datos!$C:$C,AQ$1,Datos!$A:$A,$AN$1)</f>
        <v>0</v>
      </c>
      <c r="AR262" s="102">
        <f>SUMIFS(Datos!$S:$S,Datos!$F:$F,$A262,Datos!$C:$C,AR$1,Datos!$A:$A,$AN$1)</f>
        <v>0</v>
      </c>
      <c r="AT262" s="102">
        <f>SUMIFS(Datos!$M:$M,Datos!$A:$A,AN$1,Datos!$F:$F,$A262)</f>
        <v>0</v>
      </c>
      <c r="AU262" s="102">
        <f>SUMIFS(Datos!$R:$R,Datos!$A:$A,AN$1,Datos!$F:$F,$A262)</f>
        <v>0</v>
      </c>
      <c r="AW262" s="102">
        <f>SUMIFS(Datos!$M:$M,Datos!$F:$F,$A262,Datos!$A:$A,$AN$1,Datos!$C:$C,AO$1)</f>
        <v>0</v>
      </c>
      <c r="AX262" s="102">
        <f>SUMIFS(Datos!$M:$M,Datos!$F:$F,$A262,Datos!$A:$A,$AN$1,Datos!$C:$C,AP$1)</f>
        <v>0</v>
      </c>
      <c r="AY262" s="102">
        <f>SUMIFS(Datos!$M:$M,Datos!$F:$F,$A262,Datos!$A:$A,$AN$1,Datos!$C:$C,AQ$1)</f>
        <v>0</v>
      </c>
      <c r="AZ262" s="102">
        <f>SUMIFS(Datos!$M:$M,Datos!$F:$F,$A262,Datos!$A:$A,$AN$1,Datos!$C:$C,AR$1)</f>
        <v>0</v>
      </c>
      <c r="BA262" s="102"/>
      <c r="BB262" s="438">
        <f>SUMIFS(Datos!$R:$R,Datos!$F:$F,$A262,Datos!$A:$A,$AN$1,Datos!$C:$C,AO$1)</f>
        <v>0</v>
      </c>
      <c r="BC262" s="438">
        <f>SUMIFS(Datos!$R:$R,Datos!$F:$F,$A262,Datos!$A:$A,$AN$1,Datos!$C:$C,AP$1)</f>
        <v>0</v>
      </c>
      <c r="BD262" s="438">
        <f>SUMIFS(Datos!$R:$R,Datos!$F:$F,$A262,Datos!$A:$A,$AN$1,Datos!$C:$C,AQ$1)</f>
        <v>0</v>
      </c>
      <c r="BE262" s="438">
        <f>SUMIFS(Datos!$R:$R,Datos!$F:$F,$A262,Datos!$A:$A,$AN$1,Datos!$C:$C,AR$1)</f>
        <v>0</v>
      </c>
    </row>
    <row r="263" spans="1:57" x14ac:dyDescent="0.25">
      <c r="A263" s="36"/>
      <c r="B263" s="36"/>
      <c r="C263" s="36"/>
      <c r="D263" s="284"/>
      <c r="E263" s="36"/>
      <c r="F263" s="36"/>
      <c r="G263" s="408"/>
      <c r="H263" s="36"/>
      <c r="I263" s="36"/>
      <c r="J263" s="36"/>
      <c r="K263" s="36"/>
      <c r="M263" s="353">
        <f>SUMIFS(Datos!$S:$S,Datos!$F:$F,$A263,Datos!$V:$V,M$1,Datos!$A:$A,$Q$1)</f>
        <v>0</v>
      </c>
      <c r="N263" s="353">
        <f>SUMIFS(Datos!$S:$S,Datos!$F:$F,$A263,Datos!$V:$V,N$1,Datos!$A:$A,$Q$1)</f>
        <v>0</v>
      </c>
      <c r="O263" s="353">
        <f>SUMIFS(Datos!$S:$S,Datos!$F:$F,$A263,Datos!$V:$V,O$1,Datos!$A:$A,$Q$1)</f>
        <v>0</v>
      </c>
      <c r="P263" s="353">
        <f>SUMIFS(Datos!$S:$S,Datos!$F:$F,$A263,Datos!$V:$V,P$1,Datos!$A:$A,$Q$1)</f>
        <v>0</v>
      </c>
      <c r="Q263" s="353">
        <f>SUMIFS(Datos!$S:$S,Datos!$A:$A,Q$1,Datos!$F:$F,$A263)</f>
        <v>0</v>
      </c>
      <c r="R263" s="353">
        <f>SUMIFS(Datos!$S:$S,Datos!$F:$F,$A263,Datos!$C:$C,R$1,Datos!$A:$A,$Q$1)</f>
        <v>0</v>
      </c>
      <c r="S263" s="353">
        <f>SUMIFS(Datos!$S:$S,Datos!$F:$F,$A263,Datos!$C:$C,S$1,Datos!$A:$A,$Q$1)</f>
        <v>0</v>
      </c>
      <c r="T263" s="353">
        <f>SUMIFS(Datos!$S:$S,Datos!$F:$F,$A263,Datos!$C:$C,T$1,Datos!$A:$A,$Q$1)</f>
        <v>0</v>
      </c>
      <c r="U263" s="353">
        <f>SUMIFS(Datos!$S:$S,Datos!$F:$F,$A263,Datos!$C:$C,U$1,Datos!$A:$A,$Q$1)</f>
        <v>0</v>
      </c>
      <c r="V263" s="352"/>
      <c r="W263" s="353">
        <f>SUMIFS(Datos!M:M,Datos!A:A,Q$1,Datos!F:F,A263)</f>
        <v>0</v>
      </c>
      <c r="X263" s="444">
        <f>SUMIFS(Datos!R:R,Datos!A:A,Q$1,Datos!F:F,A263)</f>
        <v>0</v>
      </c>
      <c r="Y263" s="442"/>
      <c r="Z263" s="353">
        <f>SUMIFS(Datos!$M:$M,Datos!$F:$F,$A263,Datos!$A:$A,$Q$1,Datos!$C:$C,R$1)</f>
        <v>0</v>
      </c>
      <c r="AA263" s="353">
        <f>SUMIFS(Datos!$M:$M,Datos!$F:$F,$A263,Datos!$A:$A,$Q$1,Datos!$C:$C,S$1)</f>
        <v>0</v>
      </c>
      <c r="AB263" s="353">
        <f>SUMIFS(Datos!$M:$M,Datos!$F:$F,$A263,Datos!$A:$A,$Q$1,Datos!$C:$C,T$1)</f>
        <v>0</v>
      </c>
      <c r="AC263" s="353">
        <f>SUMIFS(Datos!$M:$M,Datos!$F:$F,$A263,Datos!$A:$A,$Q$1,Datos!$C:$C,U$1)</f>
        <v>0</v>
      </c>
      <c r="AD263" s="353"/>
      <c r="AE263" s="444">
        <f>SUMIFS(Datos!$R:$R,Datos!$F:$F,$A263,Datos!$A:$A,$Q$1,Datos!$C:$C,R$1)</f>
        <v>0</v>
      </c>
      <c r="AF263" s="444">
        <f>SUMIFS(Datos!$R:$R,Datos!$F:$F,$A263,Datos!$A:$A,$Q$1,Datos!$C:$C,S$1)</f>
        <v>0</v>
      </c>
      <c r="AG263" s="444">
        <f>SUMIFS(Datos!$R:$R,Datos!$F:$F,$A263,Datos!$A:$A,$Q$1,Datos!$C:$C,T$1)</f>
        <v>0</v>
      </c>
      <c r="AH263" s="444">
        <f>SUMIFS(Datos!$R:$R,Datos!$F:$F,$A263,Datos!$A:$A,$Q$1,Datos!$C:$C,U$1)</f>
        <v>0</v>
      </c>
      <c r="AI263" s="351"/>
      <c r="AJ263" s="102">
        <f>SUMIFS(Datos!$S:$S,Datos!$F:$F,$A263,Datos!$V:$V,AJ$1,Datos!$A:$A,$AN$1)</f>
        <v>0</v>
      </c>
      <c r="AK263" s="102">
        <f>SUMIFS(Datos!$S:$S,Datos!$F:$F,$A263,Datos!$V:$V,AK$1,Datos!$A:$A,$AN$1)</f>
        <v>0</v>
      </c>
      <c r="AL263" s="102">
        <f>SUMIFS(Datos!$S:$S,Datos!$F:$F,$A263,Datos!$V:$V,AL$1,Datos!$A:$A,$AN$1)</f>
        <v>0</v>
      </c>
      <c r="AM263" s="102">
        <f>SUMIFS(Datos!$S:$S,Datos!$F:$F,$A263,Datos!$V:$V,AM$1,Datos!$A:$A,$AN$1)</f>
        <v>0</v>
      </c>
      <c r="AN263" s="102">
        <f>SUMIFS(Datos!$S:$S,Datos!$A:$A,AN$1,Datos!$F:$F,$A263)</f>
        <v>0</v>
      </c>
      <c r="AO263" s="102">
        <f>SUMIFS(Datos!$S:$S,Datos!$F:$F,$A263,Datos!$C:$C,AO$1,Datos!$A:$A,$AN$1)</f>
        <v>0</v>
      </c>
      <c r="AP263" s="102">
        <f>SUMIFS(Datos!$S:$S,Datos!$F:$F,$A263,Datos!$C:$C,AP$1,Datos!$A:$A,$AN$1)</f>
        <v>0</v>
      </c>
      <c r="AQ263" s="102">
        <f>SUMIFS(Datos!$S:$S,Datos!$F:$F,$A263,Datos!$C:$C,AQ$1,Datos!$A:$A,$AN$1)</f>
        <v>0</v>
      </c>
      <c r="AR263" s="102">
        <f>SUMIFS(Datos!$S:$S,Datos!$F:$F,$A263,Datos!$C:$C,AR$1,Datos!$A:$A,$AN$1)</f>
        <v>0</v>
      </c>
      <c r="AT263" s="102">
        <f>SUMIFS(Datos!$M:$M,Datos!$A:$A,AN$1,Datos!$F:$F,$A263)</f>
        <v>0</v>
      </c>
      <c r="AU263" s="102">
        <f>SUMIFS(Datos!$R:$R,Datos!$A:$A,AN$1,Datos!$F:$F,$A263)</f>
        <v>0</v>
      </c>
      <c r="AW263" s="102">
        <f>SUMIFS(Datos!$M:$M,Datos!$F:$F,$A263,Datos!$A:$A,$AN$1,Datos!$C:$C,AO$1)</f>
        <v>0</v>
      </c>
      <c r="AX263" s="102">
        <f>SUMIFS(Datos!$M:$M,Datos!$F:$F,$A263,Datos!$A:$A,$AN$1,Datos!$C:$C,AP$1)</f>
        <v>0</v>
      </c>
      <c r="AY263" s="102">
        <f>SUMIFS(Datos!$M:$M,Datos!$F:$F,$A263,Datos!$A:$A,$AN$1,Datos!$C:$C,AQ$1)</f>
        <v>0</v>
      </c>
      <c r="AZ263" s="102">
        <f>SUMIFS(Datos!$M:$M,Datos!$F:$F,$A263,Datos!$A:$A,$AN$1,Datos!$C:$C,AR$1)</f>
        <v>0</v>
      </c>
      <c r="BA263" s="102"/>
      <c r="BB263" s="438">
        <f>SUMIFS(Datos!$R:$R,Datos!$F:$F,$A263,Datos!$A:$A,$AN$1,Datos!$C:$C,AO$1)</f>
        <v>0</v>
      </c>
      <c r="BC263" s="438">
        <f>SUMIFS(Datos!$R:$R,Datos!$F:$F,$A263,Datos!$A:$A,$AN$1,Datos!$C:$C,AP$1)</f>
        <v>0</v>
      </c>
      <c r="BD263" s="438">
        <f>SUMIFS(Datos!$R:$R,Datos!$F:$F,$A263,Datos!$A:$A,$AN$1,Datos!$C:$C,AQ$1)</f>
        <v>0</v>
      </c>
      <c r="BE263" s="438">
        <f>SUMIFS(Datos!$R:$R,Datos!$F:$F,$A263,Datos!$A:$A,$AN$1,Datos!$C:$C,AR$1)</f>
        <v>0</v>
      </c>
    </row>
    <row r="264" spans="1:57" x14ac:dyDescent="0.25">
      <c r="A264" s="36"/>
      <c r="B264" s="36"/>
      <c r="C264" s="36"/>
      <c r="D264" s="284"/>
      <c r="E264" s="36"/>
      <c r="F264" s="36"/>
      <c r="G264" s="408"/>
      <c r="H264" s="36"/>
      <c r="I264" s="36"/>
      <c r="J264" s="36"/>
      <c r="K264" s="36"/>
      <c r="M264" s="353">
        <f>SUMIFS(Datos!$S:$S,Datos!$F:$F,$A264,Datos!$V:$V,M$1,Datos!$A:$A,$Q$1)</f>
        <v>0</v>
      </c>
      <c r="N264" s="353">
        <f>SUMIFS(Datos!$S:$S,Datos!$F:$F,$A264,Datos!$V:$V,N$1,Datos!$A:$A,$Q$1)</f>
        <v>0</v>
      </c>
      <c r="O264" s="353">
        <f>SUMIFS(Datos!$S:$S,Datos!$F:$F,$A264,Datos!$V:$V,O$1,Datos!$A:$A,$Q$1)</f>
        <v>0</v>
      </c>
      <c r="P264" s="353">
        <f>SUMIFS(Datos!$S:$S,Datos!$F:$F,$A264,Datos!$V:$V,P$1,Datos!$A:$A,$Q$1)</f>
        <v>0</v>
      </c>
      <c r="Q264" s="353">
        <f>SUMIFS(Datos!$S:$S,Datos!$A:$A,Q$1,Datos!$F:$F,$A264)</f>
        <v>0</v>
      </c>
      <c r="R264" s="353">
        <f>SUMIFS(Datos!$S:$S,Datos!$F:$F,$A264,Datos!$C:$C,R$1,Datos!$A:$A,$Q$1)</f>
        <v>0</v>
      </c>
      <c r="S264" s="353">
        <f>SUMIFS(Datos!$S:$S,Datos!$F:$F,$A264,Datos!$C:$C,S$1,Datos!$A:$A,$Q$1)</f>
        <v>0</v>
      </c>
      <c r="T264" s="353">
        <f>SUMIFS(Datos!$S:$S,Datos!$F:$F,$A264,Datos!$C:$C,T$1,Datos!$A:$A,$Q$1)</f>
        <v>0</v>
      </c>
      <c r="U264" s="353">
        <f>SUMIFS(Datos!$S:$S,Datos!$F:$F,$A264,Datos!$C:$C,U$1,Datos!$A:$A,$Q$1)</f>
        <v>0</v>
      </c>
      <c r="V264" s="352"/>
      <c r="W264" s="353">
        <f>SUMIFS(Datos!M:M,Datos!A:A,Q$1,Datos!F:F,A264)</f>
        <v>0</v>
      </c>
      <c r="X264" s="444">
        <f>SUMIFS(Datos!R:R,Datos!A:A,Q$1,Datos!F:F,A264)</f>
        <v>0</v>
      </c>
      <c r="Y264" s="442"/>
      <c r="Z264" s="353">
        <f>SUMIFS(Datos!$M:$M,Datos!$F:$F,$A264,Datos!$A:$A,$Q$1,Datos!$C:$C,R$1)</f>
        <v>0</v>
      </c>
      <c r="AA264" s="353">
        <f>SUMIFS(Datos!$M:$M,Datos!$F:$F,$A264,Datos!$A:$A,$Q$1,Datos!$C:$C,S$1)</f>
        <v>0</v>
      </c>
      <c r="AB264" s="353">
        <f>SUMIFS(Datos!$M:$M,Datos!$F:$F,$A264,Datos!$A:$A,$Q$1,Datos!$C:$C,T$1)</f>
        <v>0</v>
      </c>
      <c r="AC264" s="353">
        <f>SUMIFS(Datos!$M:$M,Datos!$F:$F,$A264,Datos!$A:$A,$Q$1,Datos!$C:$C,U$1)</f>
        <v>0</v>
      </c>
      <c r="AD264" s="353"/>
      <c r="AE264" s="444">
        <f>SUMIFS(Datos!$R:$R,Datos!$F:$F,$A264,Datos!$A:$A,$Q$1,Datos!$C:$C,R$1)</f>
        <v>0</v>
      </c>
      <c r="AF264" s="444">
        <f>SUMIFS(Datos!$R:$R,Datos!$F:$F,$A264,Datos!$A:$A,$Q$1,Datos!$C:$C,S$1)</f>
        <v>0</v>
      </c>
      <c r="AG264" s="444">
        <f>SUMIFS(Datos!$R:$R,Datos!$F:$F,$A264,Datos!$A:$A,$Q$1,Datos!$C:$C,T$1)</f>
        <v>0</v>
      </c>
      <c r="AH264" s="444">
        <f>SUMIFS(Datos!$R:$R,Datos!$F:$F,$A264,Datos!$A:$A,$Q$1,Datos!$C:$C,U$1)</f>
        <v>0</v>
      </c>
      <c r="AI264" s="351"/>
      <c r="AJ264" s="102">
        <f>SUMIFS(Datos!$S:$S,Datos!$F:$F,$A264,Datos!$V:$V,AJ$1,Datos!$A:$A,$AN$1)</f>
        <v>0</v>
      </c>
      <c r="AK264" s="102">
        <f>SUMIFS(Datos!$S:$S,Datos!$F:$F,$A264,Datos!$V:$V,AK$1,Datos!$A:$A,$AN$1)</f>
        <v>0</v>
      </c>
      <c r="AL264" s="102">
        <f>SUMIFS(Datos!$S:$S,Datos!$F:$F,$A264,Datos!$V:$V,AL$1,Datos!$A:$A,$AN$1)</f>
        <v>0</v>
      </c>
      <c r="AM264" s="102">
        <f>SUMIFS(Datos!$S:$S,Datos!$F:$F,$A264,Datos!$V:$V,AM$1,Datos!$A:$A,$AN$1)</f>
        <v>0</v>
      </c>
      <c r="AN264" s="102">
        <f>SUMIFS(Datos!$S:$S,Datos!$A:$A,AN$1,Datos!$F:$F,$A264)</f>
        <v>0</v>
      </c>
      <c r="AO264" s="102">
        <f>SUMIFS(Datos!$S:$S,Datos!$F:$F,$A264,Datos!$C:$C,AO$1,Datos!$A:$A,$AN$1)</f>
        <v>0</v>
      </c>
      <c r="AP264" s="102">
        <f>SUMIFS(Datos!$S:$S,Datos!$F:$F,$A264,Datos!$C:$C,AP$1,Datos!$A:$A,$AN$1)</f>
        <v>0</v>
      </c>
      <c r="AQ264" s="102">
        <f>SUMIFS(Datos!$S:$S,Datos!$F:$F,$A264,Datos!$C:$C,AQ$1,Datos!$A:$A,$AN$1)</f>
        <v>0</v>
      </c>
      <c r="AR264" s="102">
        <f>SUMIFS(Datos!$S:$S,Datos!$F:$F,$A264,Datos!$C:$C,AR$1,Datos!$A:$A,$AN$1)</f>
        <v>0</v>
      </c>
      <c r="AT264" s="102">
        <f>SUMIFS(Datos!$M:$M,Datos!$A:$A,AN$1,Datos!$F:$F,$A264)</f>
        <v>0</v>
      </c>
      <c r="AU264" s="102">
        <f>SUMIFS(Datos!$R:$R,Datos!$A:$A,AN$1,Datos!$F:$F,$A264)</f>
        <v>0</v>
      </c>
      <c r="AW264" s="102">
        <f>SUMIFS(Datos!$M:$M,Datos!$F:$F,$A264,Datos!$A:$A,$AN$1,Datos!$C:$C,AO$1)</f>
        <v>0</v>
      </c>
      <c r="AX264" s="102">
        <f>SUMIFS(Datos!$M:$M,Datos!$F:$F,$A264,Datos!$A:$A,$AN$1,Datos!$C:$C,AP$1)</f>
        <v>0</v>
      </c>
      <c r="AY264" s="102">
        <f>SUMIFS(Datos!$M:$M,Datos!$F:$F,$A264,Datos!$A:$A,$AN$1,Datos!$C:$C,AQ$1)</f>
        <v>0</v>
      </c>
      <c r="AZ264" s="102">
        <f>SUMIFS(Datos!$M:$M,Datos!$F:$F,$A264,Datos!$A:$A,$AN$1,Datos!$C:$C,AR$1)</f>
        <v>0</v>
      </c>
      <c r="BA264" s="102"/>
      <c r="BB264" s="438">
        <f>SUMIFS(Datos!$R:$R,Datos!$F:$F,$A264,Datos!$A:$A,$AN$1,Datos!$C:$C,AO$1)</f>
        <v>0</v>
      </c>
      <c r="BC264" s="438">
        <f>SUMIFS(Datos!$R:$R,Datos!$F:$F,$A264,Datos!$A:$A,$AN$1,Datos!$C:$C,AP$1)</f>
        <v>0</v>
      </c>
      <c r="BD264" s="438">
        <f>SUMIFS(Datos!$R:$R,Datos!$F:$F,$A264,Datos!$A:$A,$AN$1,Datos!$C:$C,AQ$1)</f>
        <v>0</v>
      </c>
      <c r="BE264" s="438">
        <f>SUMIFS(Datos!$R:$R,Datos!$F:$F,$A264,Datos!$A:$A,$AN$1,Datos!$C:$C,AR$1)</f>
        <v>0</v>
      </c>
    </row>
    <row r="265" spans="1:57" x14ac:dyDescent="0.25">
      <c r="A265" s="36"/>
      <c r="B265" s="36"/>
      <c r="C265" s="36"/>
      <c r="D265" s="284"/>
      <c r="E265" s="36"/>
      <c r="F265" s="36"/>
      <c r="G265" s="408"/>
      <c r="H265" s="36"/>
      <c r="I265" s="36"/>
      <c r="J265" s="36"/>
      <c r="K265" s="36"/>
      <c r="M265" s="353">
        <f>SUMIFS(Datos!$S:$S,Datos!$F:$F,$A265,Datos!$V:$V,M$1,Datos!$A:$A,$Q$1)</f>
        <v>0</v>
      </c>
      <c r="N265" s="353">
        <f>SUMIFS(Datos!$S:$S,Datos!$F:$F,$A265,Datos!$V:$V,N$1,Datos!$A:$A,$Q$1)</f>
        <v>0</v>
      </c>
      <c r="O265" s="353">
        <f>SUMIFS(Datos!$S:$S,Datos!$F:$F,$A265,Datos!$V:$V,O$1,Datos!$A:$A,$Q$1)</f>
        <v>0</v>
      </c>
      <c r="P265" s="353">
        <f>SUMIFS(Datos!$S:$S,Datos!$F:$F,$A265,Datos!$V:$V,P$1,Datos!$A:$A,$Q$1)</f>
        <v>0</v>
      </c>
      <c r="Q265" s="353">
        <f>SUMIFS(Datos!$S:$S,Datos!$A:$A,Q$1,Datos!$F:$F,$A265)</f>
        <v>0</v>
      </c>
      <c r="R265" s="353">
        <f>SUMIFS(Datos!$S:$S,Datos!$F:$F,$A265,Datos!$C:$C,R$1,Datos!$A:$A,$Q$1)</f>
        <v>0</v>
      </c>
      <c r="S265" s="353">
        <f>SUMIFS(Datos!$S:$S,Datos!$F:$F,$A265,Datos!$C:$C,S$1,Datos!$A:$A,$Q$1)</f>
        <v>0</v>
      </c>
      <c r="T265" s="353">
        <f>SUMIFS(Datos!$S:$S,Datos!$F:$F,$A265,Datos!$C:$C,T$1,Datos!$A:$A,$Q$1)</f>
        <v>0</v>
      </c>
      <c r="U265" s="353">
        <f>SUMIFS(Datos!$S:$S,Datos!$F:$F,$A265,Datos!$C:$C,U$1,Datos!$A:$A,$Q$1)</f>
        <v>0</v>
      </c>
      <c r="V265" s="352"/>
      <c r="W265" s="353">
        <f>SUMIFS(Datos!M:M,Datos!A:A,Q$1,Datos!F:F,A265)</f>
        <v>0</v>
      </c>
      <c r="X265" s="444">
        <f>SUMIFS(Datos!R:R,Datos!A:A,Q$1,Datos!F:F,A265)</f>
        <v>0</v>
      </c>
      <c r="Y265" s="442"/>
      <c r="Z265" s="353">
        <f>SUMIFS(Datos!$M:$M,Datos!$F:$F,$A265,Datos!$A:$A,$Q$1,Datos!$C:$C,R$1)</f>
        <v>0</v>
      </c>
      <c r="AA265" s="353">
        <f>SUMIFS(Datos!$M:$M,Datos!$F:$F,$A265,Datos!$A:$A,$Q$1,Datos!$C:$C,S$1)</f>
        <v>0</v>
      </c>
      <c r="AB265" s="353">
        <f>SUMIFS(Datos!$M:$M,Datos!$F:$F,$A265,Datos!$A:$A,$Q$1,Datos!$C:$C,T$1)</f>
        <v>0</v>
      </c>
      <c r="AC265" s="353">
        <f>SUMIFS(Datos!$M:$M,Datos!$F:$F,$A265,Datos!$A:$A,$Q$1,Datos!$C:$C,U$1)</f>
        <v>0</v>
      </c>
      <c r="AD265" s="353"/>
      <c r="AE265" s="444">
        <f>SUMIFS(Datos!$R:$R,Datos!$F:$F,$A265,Datos!$A:$A,$Q$1,Datos!$C:$C,R$1)</f>
        <v>0</v>
      </c>
      <c r="AF265" s="444">
        <f>SUMIFS(Datos!$R:$R,Datos!$F:$F,$A265,Datos!$A:$A,$Q$1,Datos!$C:$C,S$1)</f>
        <v>0</v>
      </c>
      <c r="AG265" s="444">
        <f>SUMIFS(Datos!$R:$R,Datos!$F:$F,$A265,Datos!$A:$A,$Q$1,Datos!$C:$C,T$1)</f>
        <v>0</v>
      </c>
      <c r="AH265" s="444">
        <f>SUMIFS(Datos!$R:$R,Datos!$F:$F,$A265,Datos!$A:$A,$Q$1,Datos!$C:$C,U$1)</f>
        <v>0</v>
      </c>
      <c r="AI265" s="351"/>
      <c r="AJ265" s="102">
        <f>SUMIFS(Datos!$S:$S,Datos!$F:$F,$A265,Datos!$V:$V,AJ$1,Datos!$A:$A,$AN$1)</f>
        <v>0</v>
      </c>
      <c r="AK265" s="102">
        <f>SUMIFS(Datos!$S:$S,Datos!$F:$F,$A265,Datos!$V:$V,AK$1,Datos!$A:$A,$AN$1)</f>
        <v>0</v>
      </c>
      <c r="AL265" s="102">
        <f>SUMIFS(Datos!$S:$S,Datos!$F:$F,$A265,Datos!$V:$V,AL$1,Datos!$A:$A,$AN$1)</f>
        <v>0</v>
      </c>
      <c r="AM265" s="102">
        <f>SUMIFS(Datos!$S:$S,Datos!$F:$F,$A265,Datos!$V:$V,AM$1,Datos!$A:$A,$AN$1)</f>
        <v>0</v>
      </c>
      <c r="AN265" s="102">
        <f>SUMIFS(Datos!$S:$S,Datos!$A:$A,AN$1,Datos!$F:$F,$A265)</f>
        <v>0</v>
      </c>
      <c r="AO265" s="102">
        <f>SUMIFS(Datos!$S:$S,Datos!$F:$F,$A265,Datos!$C:$C,AO$1,Datos!$A:$A,$AN$1)</f>
        <v>0</v>
      </c>
      <c r="AP265" s="102">
        <f>SUMIFS(Datos!$S:$S,Datos!$F:$F,$A265,Datos!$C:$C,AP$1,Datos!$A:$A,$AN$1)</f>
        <v>0</v>
      </c>
      <c r="AQ265" s="102">
        <f>SUMIFS(Datos!$S:$S,Datos!$F:$F,$A265,Datos!$C:$C,AQ$1,Datos!$A:$A,$AN$1)</f>
        <v>0</v>
      </c>
      <c r="AR265" s="102">
        <f>SUMIFS(Datos!$S:$S,Datos!$F:$F,$A265,Datos!$C:$C,AR$1,Datos!$A:$A,$AN$1)</f>
        <v>0</v>
      </c>
      <c r="AT265" s="102">
        <f>SUMIFS(Datos!$M:$M,Datos!$A:$A,AN$1,Datos!$F:$F,$A265)</f>
        <v>0</v>
      </c>
      <c r="AU265" s="102">
        <f>SUMIFS(Datos!$R:$R,Datos!$A:$A,AN$1,Datos!$F:$F,$A265)</f>
        <v>0</v>
      </c>
      <c r="AW265" s="102">
        <f>SUMIFS(Datos!$M:$M,Datos!$F:$F,$A265,Datos!$A:$A,$AN$1,Datos!$C:$C,AO$1)</f>
        <v>0</v>
      </c>
      <c r="AX265" s="102">
        <f>SUMIFS(Datos!$M:$M,Datos!$F:$F,$A265,Datos!$A:$A,$AN$1,Datos!$C:$C,AP$1)</f>
        <v>0</v>
      </c>
      <c r="AY265" s="102">
        <f>SUMIFS(Datos!$M:$M,Datos!$F:$F,$A265,Datos!$A:$A,$AN$1,Datos!$C:$C,AQ$1)</f>
        <v>0</v>
      </c>
      <c r="AZ265" s="102">
        <f>SUMIFS(Datos!$M:$M,Datos!$F:$F,$A265,Datos!$A:$A,$AN$1,Datos!$C:$C,AR$1)</f>
        <v>0</v>
      </c>
      <c r="BA265" s="102"/>
      <c r="BB265" s="438">
        <f>SUMIFS(Datos!$R:$R,Datos!$F:$F,$A265,Datos!$A:$A,$AN$1,Datos!$C:$C,AO$1)</f>
        <v>0</v>
      </c>
      <c r="BC265" s="438">
        <f>SUMIFS(Datos!$R:$R,Datos!$F:$F,$A265,Datos!$A:$A,$AN$1,Datos!$C:$C,AP$1)</f>
        <v>0</v>
      </c>
      <c r="BD265" s="438">
        <f>SUMIFS(Datos!$R:$R,Datos!$F:$F,$A265,Datos!$A:$A,$AN$1,Datos!$C:$C,AQ$1)</f>
        <v>0</v>
      </c>
      <c r="BE265" s="438">
        <f>SUMIFS(Datos!$R:$R,Datos!$F:$F,$A265,Datos!$A:$A,$AN$1,Datos!$C:$C,AR$1)</f>
        <v>0</v>
      </c>
    </row>
    <row r="266" spans="1:57" x14ac:dyDescent="0.25">
      <c r="A266" s="36"/>
      <c r="B266" s="36"/>
      <c r="C266" s="36"/>
      <c r="D266" s="284"/>
      <c r="E266" s="36"/>
      <c r="F266" s="36"/>
      <c r="G266" s="408"/>
      <c r="H266" s="36"/>
      <c r="I266" s="36"/>
      <c r="J266" s="36"/>
      <c r="K266" s="36"/>
      <c r="M266" s="353">
        <f>SUMIFS(Datos!$S:$S,Datos!$F:$F,$A266,Datos!$V:$V,M$1,Datos!$A:$A,$Q$1)</f>
        <v>0</v>
      </c>
      <c r="N266" s="353">
        <f>SUMIFS(Datos!$S:$S,Datos!$F:$F,$A266,Datos!$V:$V,N$1,Datos!$A:$A,$Q$1)</f>
        <v>0</v>
      </c>
      <c r="O266" s="353">
        <f>SUMIFS(Datos!$S:$S,Datos!$F:$F,$A266,Datos!$V:$V,O$1,Datos!$A:$A,$Q$1)</f>
        <v>0</v>
      </c>
      <c r="P266" s="353">
        <f>SUMIFS(Datos!$S:$S,Datos!$F:$F,$A266,Datos!$V:$V,P$1,Datos!$A:$A,$Q$1)</f>
        <v>0</v>
      </c>
      <c r="Q266" s="353">
        <f>SUMIFS(Datos!$S:$S,Datos!$A:$A,Q$1,Datos!$F:$F,$A266)</f>
        <v>0</v>
      </c>
      <c r="R266" s="353">
        <f>SUMIFS(Datos!$S:$S,Datos!$F:$F,$A266,Datos!$C:$C,R$1,Datos!$A:$A,$Q$1)</f>
        <v>0</v>
      </c>
      <c r="S266" s="353">
        <f>SUMIFS(Datos!$S:$S,Datos!$F:$F,$A266,Datos!$C:$C,S$1,Datos!$A:$A,$Q$1)</f>
        <v>0</v>
      </c>
      <c r="T266" s="353">
        <f>SUMIFS(Datos!$S:$S,Datos!$F:$F,$A266,Datos!$C:$C,T$1,Datos!$A:$A,$Q$1)</f>
        <v>0</v>
      </c>
      <c r="U266" s="353">
        <f>SUMIFS(Datos!$S:$S,Datos!$F:$F,$A266,Datos!$C:$C,U$1,Datos!$A:$A,$Q$1)</f>
        <v>0</v>
      </c>
      <c r="V266" s="352"/>
      <c r="W266" s="353">
        <f>SUMIFS(Datos!M:M,Datos!A:A,Q$1,Datos!F:F,A266)</f>
        <v>0</v>
      </c>
      <c r="X266" s="444">
        <f>SUMIFS(Datos!R:R,Datos!A:A,Q$1,Datos!F:F,A266)</f>
        <v>0</v>
      </c>
      <c r="Y266" s="442"/>
      <c r="Z266" s="353">
        <f>SUMIFS(Datos!$M:$M,Datos!$F:$F,$A266,Datos!$A:$A,$Q$1,Datos!$C:$C,R$1)</f>
        <v>0</v>
      </c>
      <c r="AA266" s="353">
        <f>SUMIFS(Datos!$M:$M,Datos!$F:$F,$A266,Datos!$A:$A,$Q$1,Datos!$C:$C,S$1)</f>
        <v>0</v>
      </c>
      <c r="AB266" s="353">
        <f>SUMIFS(Datos!$M:$M,Datos!$F:$F,$A266,Datos!$A:$A,$Q$1,Datos!$C:$C,T$1)</f>
        <v>0</v>
      </c>
      <c r="AC266" s="353">
        <f>SUMIFS(Datos!$M:$M,Datos!$F:$F,$A266,Datos!$A:$A,$Q$1,Datos!$C:$C,U$1)</f>
        <v>0</v>
      </c>
      <c r="AD266" s="353"/>
      <c r="AE266" s="444">
        <f>SUMIFS(Datos!$R:$R,Datos!$F:$F,$A266,Datos!$A:$A,$Q$1,Datos!$C:$C,R$1)</f>
        <v>0</v>
      </c>
      <c r="AF266" s="444">
        <f>SUMIFS(Datos!$R:$R,Datos!$F:$F,$A266,Datos!$A:$A,$Q$1,Datos!$C:$C,S$1)</f>
        <v>0</v>
      </c>
      <c r="AG266" s="444">
        <f>SUMIFS(Datos!$R:$R,Datos!$F:$F,$A266,Datos!$A:$A,$Q$1,Datos!$C:$C,T$1)</f>
        <v>0</v>
      </c>
      <c r="AH266" s="444">
        <f>SUMIFS(Datos!$R:$R,Datos!$F:$F,$A266,Datos!$A:$A,$Q$1,Datos!$C:$C,U$1)</f>
        <v>0</v>
      </c>
      <c r="AI266" s="351"/>
      <c r="AJ266" s="102">
        <f>SUMIFS(Datos!$S:$S,Datos!$F:$F,$A266,Datos!$V:$V,AJ$1,Datos!$A:$A,$AN$1)</f>
        <v>0</v>
      </c>
      <c r="AK266" s="102">
        <f>SUMIFS(Datos!$S:$S,Datos!$F:$F,$A266,Datos!$V:$V,AK$1,Datos!$A:$A,$AN$1)</f>
        <v>0</v>
      </c>
      <c r="AL266" s="102">
        <f>SUMIFS(Datos!$S:$S,Datos!$F:$F,$A266,Datos!$V:$V,AL$1,Datos!$A:$A,$AN$1)</f>
        <v>0</v>
      </c>
      <c r="AM266" s="102">
        <f>SUMIFS(Datos!$S:$S,Datos!$F:$F,$A266,Datos!$V:$V,AM$1,Datos!$A:$A,$AN$1)</f>
        <v>0</v>
      </c>
      <c r="AN266" s="102">
        <f>SUMIFS(Datos!$S:$S,Datos!$A:$A,AN$1,Datos!$F:$F,$A266)</f>
        <v>0</v>
      </c>
      <c r="AO266" s="102">
        <f>SUMIFS(Datos!$S:$S,Datos!$F:$F,$A266,Datos!$C:$C,AO$1,Datos!$A:$A,$AN$1)</f>
        <v>0</v>
      </c>
      <c r="AP266" s="102">
        <f>SUMIFS(Datos!$S:$S,Datos!$F:$F,$A266,Datos!$C:$C,AP$1,Datos!$A:$A,$AN$1)</f>
        <v>0</v>
      </c>
      <c r="AQ266" s="102">
        <f>SUMIFS(Datos!$S:$S,Datos!$F:$F,$A266,Datos!$C:$C,AQ$1,Datos!$A:$A,$AN$1)</f>
        <v>0</v>
      </c>
      <c r="AR266" s="102">
        <f>SUMIFS(Datos!$S:$S,Datos!$F:$F,$A266,Datos!$C:$C,AR$1,Datos!$A:$A,$AN$1)</f>
        <v>0</v>
      </c>
      <c r="AT266" s="102">
        <f>SUMIFS(Datos!$M:$M,Datos!$A:$A,AN$1,Datos!$F:$F,$A266)</f>
        <v>0</v>
      </c>
      <c r="AU266" s="102">
        <f>SUMIFS(Datos!$R:$R,Datos!$A:$A,AN$1,Datos!$F:$F,$A266)</f>
        <v>0</v>
      </c>
      <c r="AW266" s="102">
        <f>SUMIFS(Datos!$M:$M,Datos!$F:$F,$A266,Datos!$A:$A,$AN$1,Datos!$C:$C,AO$1)</f>
        <v>0</v>
      </c>
      <c r="AX266" s="102">
        <f>SUMIFS(Datos!$M:$M,Datos!$F:$F,$A266,Datos!$A:$A,$AN$1,Datos!$C:$C,AP$1)</f>
        <v>0</v>
      </c>
      <c r="AY266" s="102">
        <f>SUMIFS(Datos!$M:$M,Datos!$F:$F,$A266,Datos!$A:$A,$AN$1,Datos!$C:$C,AQ$1)</f>
        <v>0</v>
      </c>
      <c r="AZ266" s="102">
        <f>SUMIFS(Datos!$M:$M,Datos!$F:$F,$A266,Datos!$A:$A,$AN$1,Datos!$C:$C,AR$1)</f>
        <v>0</v>
      </c>
      <c r="BA266" s="102"/>
      <c r="BB266" s="438">
        <f>SUMIFS(Datos!$R:$R,Datos!$F:$F,$A266,Datos!$A:$A,$AN$1,Datos!$C:$C,AO$1)</f>
        <v>0</v>
      </c>
      <c r="BC266" s="438">
        <f>SUMIFS(Datos!$R:$R,Datos!$F:$F,$A266,Datos!$A:$A,$AN$1,Datos!$C:$C,AP$1)</f>
        <v>0</v>
      </c>
      <c r="BD266" s="438">
        <f>SUMIFS(Datos!$R:$R,Datos!$F:$F,$A266,Datos!$A:$A,$AN$1,Datos!$C:$C,AQ$1)</f>
        <v>0</v>
      </c>
      <c r="BE266" s="438">
        <f>SUMIFS(Datos!$R:$R,Datos!$F:$F,$A266,Datos!$A:$A,$AN$1,Datos!$C:$C,AR$1)</f>
        <v>0</v>
      </c>
    </row>
    <row r="267" spans="1:57" x14ac:dyDescent="0.25">
      <c r="A267" s="36"/>
      <c r="B267" s="36"/>
      <c r="C267" s="36"/>
      <c r="D267" s="284"/>
      <c r="E267" s="36"/>
      <c r="F267" s="36"/>
      <c r="G267" s="408"/>
      <c r="H267" s="36"/>
      <c r="I267" s="36"/>
      <c r="J267" s="36"/>
      <c r="K267" s="36"/>
      <c r="M267" s="353">
        <f>SUMIFS(Datos!$S:$S,Datos!$F:$F,$A267,Datos!$V:$V,M$1,Datos!$A:$A,$Q$1)</f>
        <v>0</v>
      </c>
      <c r="N267" s="353">
        <f>SUMIFS(Datos!$S:$S,Datos!$F:$F,$A267,Datos!$V:$V,N$1,Datos!$A:$A,$Q$1)</f>
        <v>0</v>
      </c>
      <c r="O267" s="353">
        <f>SUMIFS(Datos!$S:$S,Datos!$F:$F,$A267,Datos!$V:$V,O$1,Datos!$A:$A,$Q$1)</f>
        <v>0</v>
      </c>
      <c r="P267" s="353">
        <f>SUMIFS(Datos!$S:$S,Datos!$F:$F,$A267,Datos!$V:$V,P$1,Datos!$A:$A,$Q$1)</f>
        <v>0</v>
      </c>
      <c r="Q267" s="353">
        <f>SUMIFS(Datos!$S:$S,Datos!$A:$A,Q$1,Datos!$F:$F,$A267)</f>
        <v>0</v>
      </c>
      <c r="R267" s="353">
        <f>SUMIFS(Datos!$S:$S,Datos!$F:$F,$A267,Datos!$C:$C,R$1,Datos!$A:$A,$Q$1)</f>
        <v>0</v>
      </c>
      <c r="S267" s="353">
        <f>SUMIFS(Datos!$S:$S,Datos!$F:$F,$A267,Datos!$C:$C,S$1,Datos!$A:$A,$Q$1)</f>
        <v>0</v>
      </c>
      <c r="T267" s="353">
        <f>SUMIFS(Datos!$S:$S,Datos!$F:$F,$A267,Datos!$C:$C,T$1,Datos!$A:$A,$Q$1)</f>
        <v>0</v>
      </c>
      <c r="U267" s="353">
        <f>SUMIFS(Datos!$S:$S,Datos!$F:$F,$A267,Datos!$C:$C,U$1,Datos!$A:$A,$Q$1)</f>
        <v>0</v>
      </c>
      <c r="V267" s="352"/>
      <c r="W267" s="353">
        <f>SUMIFS(Datos!M:M,Datos!A:A,Q$1,Datos!F:F,A267)</f>
        <v>0</v>
      </c>
      <c r="X267" s="444">
        <f>SUMIFS(Datos!R:R,Datos!A:A,Q$1,Datos!F:F,A267)</f>
        <v>0</v>
      </c>
      <c r="Y267" s="442"/>
      <c r="Z267" s="353">
        <f>SUMIFS(Datos!$M:$M,Datos!$F:$F,$A267,Datos!$A:$A,$Q$1,Datos!$C:$C,R$1)</f>
        <v>0</v>
      </c>
      <c r="AA267" s="353">
        <f>SUMIFS(Datos!$M:$M,Datos!$F:$F,$A267,Datos!$A:$A,$Q$1,Datos!$C:$C,S$1)</f>
        <v>0</v>
      </c>
      <c r="AB267" s="353">
        <f>SUMIFS(Datos!$M:$M,Datos!$F:$F,$A267,Datos!$A:$A,$Q$1,Datos!$C:$C,T$1)</f>
        <v>0</v>
      </c>
      <c r="AC267" s="353">
        <f>SUMIFS(Datos!$M:$M,Datos!$F:$F,$A267,Datos!$A:$A,$Q$1,Datos!$C:$C,U$1)</f>
        <v>0</v>
      </c>
      <c r="AD267" s="353"/>
      <c r="AE267" s="444">
        <f>SUMIFS(Datos!$R:$R,Datos!$F:$F,$A267,Datos!$A:$A,$Q$1,Datos!$C:$C,R$1)</f>
        <v>0</v>
      </c>
      <c r="AF267" s="444">
        <f>SUMIFS(Datos!$R:$R,Datos!$F:$F,$A267,Datos!$A:$A,$Q$1,Datos!$C:$C,S$1)</f>
        <v>0</v>
      </c>
      <c r="AG267" s="444">
        <f>SUMIFS(Datos!$R:$R,Datos!$F:$F,$A267,Datos!$A:$A,$Q$1,Datos!$C:$C,T$1)</f>
        <v>0</v>
      </c>
      <c r="AH267" s="444">
        <f>SUMIFS(Datos!$R:$R,Datos!$F:$F,$A267,Datos!$A:$A,$Q$1,Datos!$C:$C,U$1)</f>
        <v>0</v>
      </c>
      <c r="AI267" s="351"/>
      <c r="AJ267" s="102">
        <f>SUMIFS(Datos!$S:$S,Datos!$F:$F,$A267,Datos!$V:$V,AJ$1,Datos!$A:$A,$AN$1)</f>
        <v>0</v>
      </c>
      <c r="AK267" s="102">
        <f>SUMIFS(Datos!$S:$S,Datos!$F:$F,$A267,Datos!$V:$V,AK$1,Datos!$A:$A,$AN$1)</f>
        <v>0</v>
      </c>
      <c r="AL267" s="102">
        <f>SUMIFS(Datos!$S:$S,Datos!$F:$F,$A267,Datos!$V:$V,AL$1,Datos!$A:$A,$AN$1)</f>
        <v>0</v>
      </c>
      <c r="AM267" s="102">
        <f>SUMIFS(Datos!$S:$S,Datos!$F:$F,$A267,Datos!$V:$V,AM$1,Datos!$A:$A,$AN$1)</f>
        <v>0</v>
      </c>
      <c r="AN267" s="102">
        <f>SUMIFS(Datos!$S:$S,Datos!$A:$A,AN$1,Datos!$F:$F,$A267)</f>
        <v>0</v>
      </c>
      <c r="AO267" s="102">
        <f>SUMIFS(Datos!$S:$S,Datos!$F:$F,$A267,Datos!$C:$C,AO$1,Datos!$A:$A,$AN$1)</f>
        <v>0</v>
      </c>
      <c r="AP267" s="102">
        <f>SUMIFS(Datos!$S:$S,Datos!$F:$F,$A267,Datos!$C:$C,AP$1,Datos!$A:$A,$AN$1)</f>
        <v>0</v>
      </c>
      <c r="AQ267" s="102">
        <f>SUMIFS(Datos!$S:$S,Datos!$F:$F,$A267,Datos!$C:$C,AQ$1,Datos!$A:$A,$AN$1)</f>
        <v>0</v>
      </c>
      <c r="AR267" s="102">
        <f>SUMIFS(Datos!$S:$S,Datos!$F:$F,$A267,Datos!$C:$C,AR$1,Datos!$A:$A,$AN$1)</f>
        <v>0</v>
      </c>
      <c r="AT267" s="102">
        <f>SUMIFS(Datos!$M:$M,Datos!$A:$A,AN$1,Datos!$F:$F,$A267)</f>
        <v>0</v>
      </c>
      <c r="AU267" s="102">
        <f>SUMIFS(Datos!$R:$R,Datos!$A:$A,AN$1,Datos!$F:$F,$A267)</f>
        <v>0</v>
      </c>
      <c r="AW267" s="102">
        <f>SUMIFS(Datos!$M:$M,Datos!$F:$F,$A267,Datos!$A:$A,$AN$1,Datos!$C:$C,AO$1)</f>
        <v>0</v>
      </c>
      <c r="AX267" s="102">
        <f>SUMIFS(Datos!$M:$M,Datos!$F:$F,$A267,Datos!$A:$A,$AN$1,Datos!$C:$C,AP$1)</f>
        <v>0</v>
      </c>
      <c r="AY267" s="102">
        <f>SUMIFS(Datos!$M:$M,Datos!$F:$F,$A267,Datos!$A:$A,$AN$1,Datos!$C:$C,AQ$1)</f>
        <v>0</v>
      </c>
      <c r="AZ267" s="102">
        <f>SUMIFS(Datos!$M:$M,Datos!$F:$F,$A267,Datos!$A:$A,$AN$1,Datos!$C:$C,AR$1)</f>
        <v>0</v>
      </c>
      <c r="BA267" s="102"/>
      <c r="BB267" s="438">
        <f>SUMIFS(Datos!$R:$R,Datos!$F:$F,$A267,Datos!$A:$A,$AN$1,Datos!$C:$C,AO$1)</f>
        <v>0</v>
      </c>
      <c r="BC267" s="438">
        <f>SUMIFS(Datos!$R:$R,Datos!$F:$F,$A267,Datos!$A:$A,$AN$1,Datos!$C:$C,AP$1)</f>
        <v>0</v>
      </c>
      <c r="BD267" s="438">
        <f>SUMIFS(Datos!$R:$R,Datos!$F:$F,$A267,Datos!$A:$A,$AN$1,Datos!$C:$C,AQ$1)</f>
        <v>0</v>
      </c>
      <c r="BE267" s="438">
        <f>SUMIFS(Datos!$R:$R,Datos!$F:$F,$A267,Datos!$A:$A,$AN$1,Datos!$C:$C,AR$1)</f>
        <v>0</v>
      </c>
    </row>
    <row r="268" spans="1:57" x14ac:dyDescent="0.25">
      <c r="A268" s="36"/>
      <c r="B268" s="36"/>
      <c r="C268" s="36"/>
      <c r="D268" s="284"/>
      <c r="E268" s="36"/>
      <c r="F268" s="36"/>
      <c r="G268" s="408"/>
      <c r="H268" s="36"/>
      <c r="I268" s="36"/>
      <c r="J268" s="36"/>
      <c r="K268" s="36"/>
      <c r="M268" s="353">
        <f>SUMIFS(Datos!$S:$S,Datos!$F:$F,$A268,Datos!$V:$V,M$1,Datos!$A:$A,$Q$1)</f>
        <v>0</v>
      </c>
      <c r="N268" s="353">
        <f>SUMIFS(Datos!$S:$S,Datos!$F:$F,$A268,Datos!$V:$V,N$1,Datos!$A:$A,$Q$1)</f>
        <v>0</v>
      </c>
      <c r="O268" s="353">
        <f>SUMIFS(Datos!$S:$S,Datos!$F:$F,$A268,Datos!$V:$V,O$1,Datos!$A:$A,$Q$1)</f>
        <v>0</v>
      </c>
      <c r="P268" s="353">
        <f>SUMIFS(Datos!$S:$S,Datos!$F:$F,$A268,Datos!$V:$V,P$1,Datos!$A:$A,$Q$1)</f>
        <v>0</v>
      </c>
      <c r="Q268" s="353">
        <f>SUMIFS(Datos!$S:$S,Datos!$A:$A,Q$1,Datos!$F:$F,$A268)</f>
        <v>0</v>
      </c>
      <c r="R268" s="353">
        <f>SUMIFS(Datos!$S:$S,Datos!$F:$F,$A268,Datos!$C:$C,R$1,Datos!$A:$A,$Q$1)</f>
        <v>0</v>
      </c>
      <c r="S268" s="353">
        <f>SUMIFS(Datos!$S:$S,Datos!$F:$F,$A268,Datos!$C:$C,S$1,Datos!$A:$A,$Q$1)</f>
        <v>0</v>
      </c>
      <c r="T268" s="353">
        <f>SUMIFS(Datos!$S:$S,Datos!$F:$F,$A268,Datos!$C:$C,T$1,Datos!$A:$A,$Q$1)</f>
        <v>0</v>
      </c>
      <c r="U268" s="353">
        <f>SUMIFS(Datos!$S:$S,Datos!$F:$F,$A268,Datos!$C:$C,U$1,Datos!$A:$A,$Q$1)</f>
        <v>0</v>
      </c>
      <c r="V268" s="352"/>
      <c r="W268" s="353">
        <f>SUMIFS(Datos!M:M,Datos!A:A,Q$1,Datos!F:F,A268)</f>
        <v>0</v>
      </c>
      <c r="X268" s="444">
        <f>SUMIFS(Datos!R:R,Datos!A:A,Q$1,Datos!F:F,A268)</f>
        <v>0</v>
      </c>
      <c r="Y268" s="442"/>
      <c r="Z268" s="353">
        <f>SUMIFS(Datos!$M:$M,Datos!$F:$F,$A268,Datos!$A:$A,$Q$1,Datos!$C:$C,R$1)</f>
        <v>0</v>
      </c>
      <c r="AA268" s="353">
        <f>SUMIFS(Datos!$M:$M,Datos!$F:$F,$A268,Datos!$A:$A,$Q$1,Datos!$C:$C,S$1)</f>
        <v>0</v>
      </c>
      <c r="AB268" s="353">
        <f>SUMIFS(Datos!$M:$M,Datos!$F:$F,$A268,Datos!$A:$A,$Q$1,Datos!$C:$C,T$1)</f>
        <v>0</v>
      </c>
      <c r="AC268" s="353">
        <f>SUMIFS(Datos!$M:$M,Datos!$F:$F,$A268,Datos!$A:$A,$Q$1,Datos!$C:$C,U$1)</f>
        <v>0</v>
      </c>
      <c r="AD268" s="353"/>
      <c r="AE268" s="444">
        <f>SUMIFS(Datos!$R:$R,Datos!$F:$F,$A268,Datos!$A:$A,$Q$1,Datos!$C:$C,R$1)</f>
        <v>0</v>
      </c>
      <c r="AF268" s="444">
        <f>SUMIFS(Datos!$R:$R,Datos!$F:$F,$A268,Datos!$A:$A,$Q$1,Datos!$C:$C,S$1)</f>
        <v>0</v>
      </c>
      <c r="AG268" s="444">
        <f>SUMIFS(Datos!$R:$R,Datos!$F:$F,$A268,Datos!$A:$A,$Q$1,Datos!$C:$C,T$1)</f>
        <v>0</v>
      </c>
      <c r="AH268" s="444">
        <f>SUMIFS(Datos!$R:$R,Datos!$F:$F,$A268,Datos!$A:$A,$Q$1,Datos!$C:$C,U$1)</f>
        <v>0</v>
      </c>
      <c r="AI268" s="351"/>
      <c r="AJ268" s="102">
        <f>SUMIFS(Datos!$S:$S,Datos!$F:$F,$A268,Datos!$V:$V,AJ$1,Datos!$A:$A,$AN$1)</f>
        <v>0</v>
      </c>
      <c r="AK268" s="102">
        <f>SUMIFS(Datos!$S:$S,Datos!$F:$F,$A268,Datos!$V:$V,AK$1,Datos!$A:$A,$AN$1)</f>
        <v>0</v>
      </c>
      <c r="AL268" s="102">
        <f>SUMIFS(Datos!$S:$S,Datos!$F:$F,$A268,Datos!$V:$V,AL$1,Datos!$A:$A,$AN$1)</f>
        <v>0</v>
      </c>
      <c r="AM268" s="102">
        <f>SUMIFS(Datos!$S:$S,Datos!$F:$F,$A268,Datos!$V:$V,AM$1,Datos!$A:$A,$AN$1)</f>
        <v>0</v>
      </c>
      <c r="AN268" s="102">
        <f>SUMIFS(Datos!$S:$S,Datos!$A:$A,AN$1,Datos!$F:$F,$A268)</f>
        <v>0</v>
      </c>
      <c r="AO268" s="102">
        <f>SUMIFS(Datos!$S:$S,Datos!$F:$F,$A268,Datos!$C:$C,AO$1,Datos!$A:$A,$AN$1)</f>
        <v>0</v>
      </c>
      <c r="AP268" s="102">
        <f>SUMIFS(Datos!$S:$S,Datos!$F:$F,$A268,Datos!$C:$C,AP$1,Datos!$A:$A,$AN$1)</f>
        <v>0</v>
      </c>
      <c r="AQ268" s="102">
        <f>SUMIFS(Datos!$S:$S,Datos!$F:$F,$A268,Datos!$C:$C,AQ$1,Datos!$A:$A,$AN$1)</f>
        <v>0</v>
      </c>
      <c r="AR268" s="102">
        <f>SUMIFS(Datos!$S:$S,Datos!$F:$F,$A268,Datos!$C:$C,AR$1,Datos!$A:$A,$AN$1)</f>
        <v>0</v>
      </c>
      <c r="AT268" s="102">
        <f>SUMIFS(Datos!$M:$M,Datos!$A:$A,AN$1,Datos!$F:$F,$A268)</f>
        <v>0</v>
      </c>
      <c r="AU268" s="102">
        <f>SUMIFS(Datos!$R:$R,Datos!$A:$A,AN$1,Datos!$F:$F,$A268)</f>
        <v>0</v>
      </c>
      <c r="AW268" s="102">
        <f>SUMIFS(Datos!$M:$M,Datos!$F:$F,$A268,Datos!$A:$A,$AN$1,Datos!$C:$C,AO$1)</f>
        <v>0</v>
      </c>
      <c r="AX268" s="102">
        <f>SUMIFS(Datos!$M:$M,Datos!$F:$F,$A268,Datos!$A:$A,$AN$1,Datos!$C:$C,AP$1)</f>
        <v>0</v>
      </c>
      <c r="AY268" s="102">
        <f>SUMIFS(Datos!$M:$M,Datos!$F:$F,$A268,Datos!$A:$A,$AN$1,Datos!$C:$C,AQ$1)</f>
        <v>0</v>
      </c>
      <c r="AZ268" s="102">
        <f>SUMIFS(Datos!$M:$M,Datos!$F:$F,$A268,Datos!$A:$A,$AN$1,Datos!$C:$C,AR$1)</f>
        <v>0</v>
      </c>
      <c r="BA268" s="102"/>
      <c r="BB268" s="438">
        <f>SUMIFS(Datos!$R:$R,Datos!$F:$F,$A268,Datos!$A:$A,$AN$1,Datos!$C:$C,AO$1)</f>
        <v>0</v>
      </c>
      <c r="BC268" s="438">
        <f>SUMIFS(Datos!$R:$R,Datos!$F:$F,$A268,Datos!$A:$A,$AN$1,Datos!$C:$C,AP$1)</f>
        <v>0</v>
      </c>
      <c r="BD268" s="438">
        <f>SUMIFS(Datos!$R:$R,Datos!$F:$F,$A268,Datos!$A:$A,$AN$1,Datos!$C:$C,AQ$1)</f>
        <v>0</v>
      </c>
      <c r="BE268" s="438">
        <f>SUMIFS(Datos!$R:$R,Datos!$F:$F,$A268,Datos!$A:$A,$AN$1,Datos!$C:$C,AR$1)</f>
        <v>0</v>
      </c>
    </row>
    <row r="269" spans="1:57" x14ac:dyDescent="0.25">
      <c r="A269" s="36"/>
      <c r="B269" s="36"/>
      <c r="C269" s="36"/>
      <c r="D269" s="284"/>
      <c r="E269" s="36"/>
      <c r="F269" s="36"/>
      <c r="G269" s="408"/>
      <c r="H269" s="36"/>
      <c r="I269" s="36"/>
      <c r="J269" s="36"/>
      <c r="K269" s="36"/>
      <c r="M269" s="353">
        <f>SUMIFS(Datos!$S:$S,Datos!$F:$F,$A269,Datos!$V:$V,M$1,Datos!$A:$A,$Q$1)</f>
        <v>0</v>
      </c>
      <c r="N269" s="353">
        <f>SUMIFS(Datos!$S:$S,Datos!$F:$F,$A269,Datos!$V:$V,N$1,Datos!$A:$A,$Q$1)</f>
        <v>0</v>
      </c>
      <c r="O269" s="353">
        <f>SUMIFS(Datos!$S:$S,Datos!$F:$F,$A269,Datos!$V:$V,O$1,Datos!$A:$A,$Q$1)</f>
        <v>0</v>
      </c>
      <c r="P269" s="353">
        <f>SUMIFS(Datos!$S:$S,Datos!$F:$F,$A269,Datos!$V:$V,P$1,Datos!$A:$A,$Q$1)</f>
        <v>0</v>
      </c>
      <c r="Q269" s="353">
        <f>SUMIFS(Datos!$S:$S,Datos!$A:$A,Q$1,Datos!$F:$F,$A269)</f>
        <v>0</v>
      </c>
      <c r="R269" s="353">
        <f>SUMIFS(Datos!$S:$S,Datos!$F:$F,$A269,Datos!$C:$C,R$1,Datos!$A:$A,$Q$1)</f>
        <v>0</v>
      </c>
      <c r="S269" s="353">
        <f>SUMIFS(Datos!$S:$S,Datos!$F:$F,$A269,Datos!$C:$C,S$1,Datos!$A:$A,$Q$1)</f>
        <v>0</v>
      </c>
      <c r="T269" s="353">
        <f>SUMIFS(Datos!$S:$S,Datos!$F:$F,$A269,Datos!$C:$C,T$1,Datos!$A:$A,$Q$1)</f>
        <v>0</v>
      </c>
      <c r="U269" s="353">
        <f>SUMIFS(Datos!$S:$S,Datos!$F:$F,$A269,Datos!$C:$C,U$1,Datos!$A:$A,$Q$1)</f>
        <v>0</v>
      </c>
      <c r="V269" s="352"/>
      <c r="W269" s="353">
        <f>SUMIFS(Datos!M:M,Datos!A:A,Q$1,Datos!F:F,A269)</f>
        <v>0</v>
      </c>
      <c r="X269" s="444">
        <f>SUMIFS(Datos!R:R,Datos!A:A,Q$1,Datos!F:F,A269)</f>
        <v>0</v>
      </c>
      <c r="Y269" s="442"/>
      <c r="Z269" s="353">
        <f>SUMIFS(Datos!$M:$M,Datos!$F:$F,$A269,Datos!$A:$A,$Q$1,Datos!$C:$C,R$1)</f>
        <v>0</v>
      </c>
      <c r="AA269" s="353">
        <f>SUMIFS(Datos!$M:$M,Datos!$F:$F,$A269,Datos!$A:$A,$Q$1,Datos!$C:$C,S$1)</f>
        <v>0</v>
      </c>
      <c r="AB269" s="353">
        <f>SUMIFS(Datos!$M:$M,Datos!$F:$F,$A269,Datos!$A:$A,$Q$1,Datos!$C:$C,T$1)</f>
        <v>0</v>
      </c>
      <c r="AC269" s="353">
        <f>SUMIFS(Datos!$M:$M,Datos!$F:$F,$A269,Datos!$A:$A,$Q$1,Datos!$C:$C,U$1)</f>
        <v>0</v>
      </c>
      <c r="AD269" s="353"/>
      <c r="AE269" s="444">
        <f>SUMIFS(Datos!$R:$R,Datos!$F:$F,$A269,Datos!$A:$A,$Q$1,Datos!$C:$C,R$1)</f>
        <v>0</v>
      </c>
      <c r="AF269" s="444">
        <f>SUMIFS(Datos!$R:$R,Datos!$F:$F,$A269,Datos!$A:$A,$Q$1,Datos!$C:$C,S$1)</f>
        <v>0</v>
      </c>
      <c r="AG269" s="444">
        <f>SUMIFS(Datos!$R:$R,Datos!$F:$F,$A269,Datos!$A:$A,$Q$1,Datos!$C:$C,T$1)</f>
        <v>0</v>
      </c>
      <c r="AH269" s="444">
        <f>SUMIFS(Datos!$R:$R,Datos!$F:$F,$A269,Datos!$A:$A,$Q$1,Datos!$C:$C,U$1)</f>
        <v>0</v>
      </c>
      <c r="AI269" s="351"/>
      <c r="AJ269" s="102">
        <f>SUMIFS(Datos!$S:$S,Datos!$F:$F,$A269,Datos!$V:$V,AJ$1,Datos!$A:$A,$AN$1)</f>
        <v>0</v>
      </c>
      <c r="AK269" s="102">
        <f>SUMIFS(Datos!$S:$S,Datos!$F:$F,$A269,Datos!$V:$V,AK$1,Datos!$A:$A,$AN$1)</f>
        <v>0</v>
      </c>
      <c r="AL269" s="102">
        <f>SUMIFS(Datos!$S:$S,Datos!$F:$F,$A269,Datos!$V:$V,AL$1,Datos!$A:$A,$AN$1)</f>
        <v>0</v>
      </c>
      <c r="AM269" s="102">
        <f>SUMIFS(Datos!$S:$S,Datos!$F:$F,$A269,Datos!$V:$V,AM$1,Datos!$A:$A,$AN$1)</f>
        <v>0</v>
      </c>
      <c r="AN269" s="102">
        <f>SUMIFS(Datos!$S:$S,Datos!$A:$A,AN$1,Datos!$F:$F,$A269)</f>
        <v>0</v>
      </c>
      <c r="AO269" s="102">
        <f>SUMIFS(Datos!$S:$S,Datos!$F:$F,$A269,Datos!$C:$C,AO$1,Datos!$A:$A,$AN$1)</f>
        <v>0</v>
      </c>
      <c r="AP269" s="102">
        <f>SUMIFS(Datos!$S:$S,Datos!$F:$F,$A269,Datos!$C:$C,AP$1,Datos!$A:$A,$AN$1)</f>
        <v>0</v>
      </c>
      <c r="AQ269" s="102">
        <f>SUMIFS(Datos!$S:$S,Datos!$F:$F,$A269,Datos!$C:$C,AQ$1,Datos!$A:$A,$AN$1)</f>
        <v>0</v>
      </c>
      <c r="AR269" s="102">
        <f>SUMIFS(Datos!$S:$S,Datos!$F:$F,$A269,Datos!$C:$C,AR$1,Datos!$A:$A,$AN$1)</f>
        <v>0</v>
      </c>
      <c r="AT269" s="102">
        <f>SUMIFS(Datos!$M:$M,Datos!$A:$A,AN$1,Datos!$F:$F,$A269)</f>
        <v>0</v>
      </c>
      <c r="AU269" s="102">
        <f>SUMIFS(Datos!$R:$R,Datos!$A:$A,AN$1,Datos!$F:$F,$A269)</f>
        <v>0</v>
      </c>
      <c r="AW269" s="102">
        <f>SUMIFS(Datos!$M:$M,Datos!$F:$F,$A269,Datos!$A:$A,$AN$1,Datos!$C:$C,AO$1)</f>
        <v>0</v>
      </c>
      <c r="AX269" s="102">
        <f>SUMIFS(Datos!$M:$M,Datos!$F:$F,$A269,Datos!$A:$A,$AN$1,Datos!$C:$C,AP$1)</f>
        <v>0</v>
      </c>
      <c r="AY269" s="102">
        <f>SUMIFS(Datos!$M:$M,Datos!$F:$F,$A269,Datos!$A:$A,$AN$1,Datos!$C:$C,AQ$1)</f>
        <v>0</v>
      </c>
      <c r="AZ269" s="102">
        <f>SUMIFS(Datos!$M:$M,Datos!$F:$F,$A269,Datos!$A:$A,$AN$1,Datos!$C:$C,AR$1)</f>
        <v>0</v>
      </c>
      <c r="BA269" s="102"/>
      <c r="BB269" s="438">
        <f>SUMIFS(Datos!$R:$R,Datos!$F:$F,$A269,Datos!$A:$A,$AN$1,Datos!$C:$C,AO$1)</f>
        <v>0</v>
      </c>
      <c r="BC269" s="438">
        <f>SUMIFS(Datos!$R:$R,Datos!$F:$F,$A269,Datos!$A:$A,$AN$1,Datos!$C:$C,AP$1)</f>
        <v>0</v>
      </c>
      <c r="BD269" s="438">
        <f>SUMIFS(Datos!$R:$R,Datos!$F:$F,$A269,Datos!$A:$A,$AN$1,Datos!$C:$C,AQ$1)</f>
        <v>0</v>
      </c>
      <c r="BE269" s="438">
        <f>SUMIFS(Datos!$R:$R,Datos!$F:$F,$A269,Datos!$A:$A,$AN$1,Datos!$C:$C,AR$1)</f>
        <v>0</v>
      </c>
    </row>
    <row r="270" spans="1:57" x14ac:dyDescent="0.25">
      <c r="A270" s="36"/>
      <c r="B270" s="36"/>
      <c r="C270" s="36"/>
      <c r="D270" s="284"/>
      <c r="E270" s="36"/>
      <c r="F270" s="36"/>
      <c r="G270" s="408"/>
      <c r="H270" s="36"/>
      <c r="I270" s="36"/>
      <c r="J270" s="36"/>
      <c r="K270" s="36"/>
      <c r="M270" s="353">
        <f>SUMIFS(Datos!$S:$S,Datos!$F:$F,$A270,Datos!$V:$V,M$1,Datos!$A:$A,$Q$1)</f>
        <v>0</v>
      </c>
      <c r="N270" s="353">
        <f>SUMIFS(Datos!$S:$S,Datos!$F:$F,$A270,Datos!$V:$V,N$1,Datos!$A:$A,$Q$1)</f>
        <v>0</v>
      </c>
      <c r="O270" s="353">
        <f>SUMIFS(Datos!$S:$S,Datos!$F:$F,$A270,Datos!$V:$V,O$1,Datos!$A:$A,$Q$1)</f>
        <v>0</v>
      </c>
      <c r="P270" s="353">
        <f>SUMIFS(Datos!$S:$S,Datos!$F:$F,$A270,Datos!$V:$V,P$1,Datos!$A:$A,$Q$1)</f>
        <v>0</v>
      </c>
      <c r="Q270" s="353">
        <f>SUMIFS(Datos!$S:$S,Datos!$A:$A,Q$1,Datos!$F:$F,$A270)</f>
        <v>0</v>
      </c>
      <c r="R270" s="353">
        <f>SUMIFS(Datos!$S:$S,Datos!$F:$F,$A270,Datos!$C:$C,R$1,Datos!$A:$A,$Q$1)</f>
        <v>0</v>
      </c>
      <c r="S270" s="353">
        <f>SUMIFS(Datos!$S:$S,Datos!$F:$F,$A270,Datos!$C:$C,S$1,Datos!$A:$A,$Q$1)</f>
        <v>0</v>
      </c>
      <c r="T270" s="353">
        <f>SUMIFS(Datos!$S:$S,Datos!$F:$F,$A270,Datos!$C:$C,T$1,Datos!$A:$A,$Q$1)</f>
        <v>0</v>
      </c>
      <c r="U270" s="353">
        <f>SUMIFS(Datos!$S:$S,Datos!$F:$F,$A270,Datos!$C:$C,U$1,Datos!$A:$A,$Q$1)</f>
        <v>0</v>
      </c>
      <c r="V270" s="352"/>
      <c r="W270" s="353">
        <f>SUMIFS(Datos!M:M,Datos!A:A,Q$1,Datos!F:F,A270)</f>
        <v>0</v>
      </c>
      <c r="X270" s="444">
        <f>SUMIFS(Datos!R:R,Datos!A:A,Q$1,Datos!F:F,A270)</f>
        <v>0</v>
      </c>
      <c r="Y270" s="442"/>
      <c r="Z270" s="353">
        <f>SUMIFS(Datos!$M:$M,Datos!$F:$F,$A270,Datos!$A:$A,$Q$1,Datos!$C:$C,R$1)</f>
        <v>0</v>
      </c>
      <c r="AA270" s="353">
        <f>SUMIFS(Datos!$M:$M,Datos!$F:$F,$A270,Datos!$A:$A,$Q$1,Datos!$C:$C,S$1)</f>
        <v>0</v>
      </c>
      <c r="AB270" s="353">
        <f>SUMIFS(Datos!$M:$M,Datos!$F:$F,$A270,Datos!$A:$A,$Q$1,Datos!$C:$C,T$1)</f>
        <v>0</v>
      </c>
      <c r="AC270" s="353">
        <f>SUMIFS(Datos!$M:$M,Datos!$F:$F,$A270,Datos!$A:$A,$Q$1,Datos!$C:$C,U$1)</f>
        <v>0</v>
      </c>
      <c r="AD270" s="353"/>
      <c r="AE270" s="444">
        <f>SUMIFS(Datos!$R:$R,Datos!$F:$F,$A270,Datos!$A:$A,$Q$1,Datos!$C:$C,R$1)</f>
        <v>0</v>
      </c>
      <c r="AF270" s="444">
        <f>SUMIFS(Datos!$R:$R,Datos!$F:$F,$A270,Datos!$A:$A,$Q$1,Datos!$C:$C,S$1)</f>
        <v>0</v>
      </c>
      <c r="AG270" s="444">
        <f>SUMIFS(Datos!$R:$R,Datos!$F:$F,$A270,Datos!$A:$A,$Q$1,Datos!$C:$C,T$1)</f>
        <v>0</v>
      </c>
      <c r="AH270" s="444">
        <f>SUMIFS(Datos!$R:$R,Datos!$F:$F,$A270,Datos!$A:$A,$Q$1,Datos!$C:$C,U$1)</f>
        <v>0</v>
      </c>
      <c r="AI270" s="351"/>
      <c r="AJ270" s="102">
        <f>SUMIFS(Datos!$S:$S,Datos!$F:$F,$A270,Datos!$V:$V,AJ$1,Datos!$A:$A,$AN$1)</f>
        <v>0</v>
      </c>
      <c r="AK270" s="102">
        <f>SUMIFS(Datos!$S:$S,Datos!$F:$F,$A270,Datos!$V:$V,AK$1,Datos!$A:$A,$AN$1)</f>
        <v>0</v>
      </c>
      <c r="AL270" s="102">
        <f>SUMIFS(Datos!$S:$S,Datos!$F:$F,$A270,Datos!$V:$V,AL$1,Datos!$A:$A,$AN$1)</f>
        <v>0</v>
      </c>
      <c r="AM270" s="102">
        <f>SUMIFS(Datos!$S:$S,Datos!$F:$F,$A270,Datos!$V:$V,AM$1,Datos!$A:$A,$AN$1)</f>
        <v>0</v>
      </c>
      <c r="AN270" s="102">
        <f>SUMIFS(Datos!$S:$S,Datos!$A:$A,AN$1,Datos!$F:$F,$A270)</f>
        <v>0</v>
      </c>
      <c r="AO270" s="102">
        <f>SUMIFS(Datos!$S:$S,Datos!$F:$F,$A270,Datos!$C:$C,AO$1,Datos!$A:$A,$AN$1)</f>
        <v>0</v>
      </c>
      <c r="AP270" s="102">
        <f>SUMIFS(Datos!$S:$S,Datos!$F:$F,$A270,Datos!$C:$C,AP$1,Datos!$A:$A,$AN$1)</f>
        <v>0</v>
      </c>
      <c r="AQ270" s="102">
        <f>SUMIFS(Datos!$S:$S,Datos!$F:$F,$A270,Datos!$C:$C,AQ$1,Datos!$A:$A,$AN$1)</f>
        <v>0</v>
      </c>
      <c r="AR270" s="102">
        <f>SUMIFS(Datos!$S:$S,Datos!$F:$F,$A270,Datos!$C:$C,AR$1,Datos!$A:$A,$AN$1)</f>
        <v>0</v>
      </c>
      <c r="AT270" s="102">
        <f>SUMIFS(Datos!$M:$M,Datos!$A:$A,AN$1,Datos!$F:$F,$A270)</f>
        <v>0</v>
      </c>
      <c r="AU270" s="102">
        <f>SUMIFS(Datos!$R:$R,Datos!$A:$A,AN$1,Datos!$F:$F,$A270)</f>
        <v>0</v>
      </c>
      <c r="AW270" s="102">
        <f>SUMIFS(Datos!$M:$M,Datos!$F:$F,$A270,Datos!$A:$A,$AN$1,Datos!$C:$C,AO$1)</f>
        <v>0</v>
      </c>
      <c r="AX270" s="102">
        <f>SUMIFS(Datos!$M:$M,Datos!$F:$F,$A270,Datos!$A:$A,$AN$1,Datos!$C:$C,AP$1)</f>
        <v>0</v>
      </c>
      <c r="AY270" s="102">
        <f>SUMIFS(Datos!$M:$M,Datos!$F:$F,$A270,Datos!$A:$A,$AN$1,Datos!$C:$C,AQ$1)</f>
        <v>0</v>
      </c>
      <c r="AZ270" s="102">
        <f>SUMIFS(Datos!$M:$M,Datos!$F:$F,$A270,Datos!$A:$A,$AN$1,Datos!$C:$C,AR$1)</f>
        <v>0</v>
      </c>
      <c r="BA270" s="102"/>
      <c r="BB270" s="438">
        <f>SUMIFS(Datos!$R:$R,Datos!$F:$F,$A270,Datos!$A:$A,$AN$1,Datos!$C:$C,AO$1)</f>
        <v>0</v>
      </c>
      <c r="BC270" s="438">
        <f>SUMIFS(Datos!$R:$R,Datos!$F:$F,$A270,Datos!$A:$A,$AN$1,Datos!$C:$C,AP$1)</f>
        <v>0</v>
      </c>
      <c r="BD270" s="438">
        <f>SUMIFS(Datos!$R:$R,Datos!$F:$F,$A270,Datos!$A:$A,$AN$1,Datos!$C:$C,AQ$1)</f>
        <v>0</v>
      </c>
      <c r="BE270" s="438">
        <f>SUMIFS(Datos!$R:$R,Datos!$F:$F,$A270,Datos!$A:$A,$AN$1,Datos!$C:$C,AR$1)</f>
        <v>0</v>
      </c>
    </row>
    <row r="271" spans="1:57" x14ac:dyDescent="0.25">
      <c r="A271" s="36"/>
      <c r="B271" s="36"/>
      <c r="C271" s="36"/>
      <c r="D271" s="284"/>
      <c r="E271" s="36"/>
      <c r="F271" s="36"/>
      <c r="G271" s="408"/>
      <c r="H271" s="36"/>
      <c r="I271" s="36"/>
      <c r="J271" s="36"/>
      <c r="K271" s="36"/>
      <c r="M271" s="353">
        <f>SUMIFS(Datos!$S:$S,Datos!$F:$F,$A271,Datos!$V:$V,M$1,Datos!$A:$A,$Q$1)</f>
        <v>0</v>
      </c>
      <c r="N271" s="353">
        <f>SUMIFS(Datos!$S:$S,Datos!$F:$F,$A271,Datos!$V:$V,N$1,Datos!$A:$A,$Q$1)</f>
        <v>0</v>
      </c>
      <c r="O271" s="353">
        <f>SUMIFS(Datos!$S:$S,Datos!$F:$F,$A271,Datos!$V:$V,O$1,Datos!$A:$A,$Q$1)</f>
        <v>0</v>
      </c>
      <c r="P271" s="353">
        <f>SUMIFS(Datos!$S:$S,Datos!$F:$F,$A271,Datos!$V:$V,P$1,Datos!$A:$A,$Q$1)</f>
        <v>0</v>
      </c>
      <c r="Q271" s="353">
        <f>SUMIFS(Datos!$S:$S,Datos!$A:$A,Q$1,Datos!$F:$F,$A271)</f>
        <v>0</v>
      </c>
      <c r="R271" s="353">
        <f>SUMIFS(Datos!$S:$S,Datos!$F:$F,$A271,Datos!$C:$C,R$1,Datos!$A:$A,$Q$1)</f>
        <v>0</v>
      </c>
      <c r="S271" s="353">
        <f>SUMIFS(Datos!$S:$S,Datos!$F:$F,$A271,Datos!$C:$C,S$1,Datos!$A:$A,$Q$1)</f>
        <v>0</v>
      </c>
      <c r="T271" s="353">
        <f>SUMIFS(Datos!$S:$S,Datos!$F:$F,$A271,Datos!$C:$C,T$1,Datos!$A:$A,$Q$1)</f>
        <v>0</v>
      </c>
      <c r="U271" s="353">
        <f>SUMIFS(Datos!$S:$S,Datos!$F:$F,$A271,Datos!$C:$C,U$1,Datos!$A:$A,$Q$1)</f>
        <v>0</v>
      </c>
      <c r="V271" s="352"/>
      <c r="W271" s="353">
        <f>SUMIFS(Datos!M:M,Datos!A:A,Q$1,Datos!F:F,A271)</f>
        <v>0</v>
      </c>
      <c r="X271" s="444">
        <f>SUMIFS(Datos!R:R,Datos!A:A,Q$1,Datos!F:F,A271)</f>
        <v>0</v>
      </c>
      <c r="Y271" s="442"/>
      <c r="Z271" s="353">
        <f>SUMIFS(Datos!$M:$M,Datos!$F:$F,$A271,Datos!$A:$A,$Q$1,Datos!$C:$C,R$1)</f>
        <v>0</v>
      </c>
      <c r="AA271" s="353">
        <f>SUMIFS(Datos!$M:$M,Datos!$F:$F,$A271,Datos!$A:$A,$Q$1,Datos!$C:$C,S$1)</f>
        <v>0</v>
      </c>
      <c r="AB271" s="353">
        <f>SUMIFS(Datos!$M:$M,Datos!$F:$F,$A271,Datos!$A:$A,$Q$1,Datos!$C:$C,T$1)</f>
        <v>0</v>
      </c>
      <c r="AC271" s="353">
        <f>SUMIFS(Datos!$M:$M,Datos!$F:$F,$A271,Datos!$A:$A,$Q$1,Datos!$C:$C,U$1)</f>
        <v>0</v>
      </c>
      <c r="AD271" s="353"/>
      <c r="AE271" s="444">
        <f>SUMIFS(Datos!$R:$R,Datos!$F:$F,$A271,Datos!$A:$A,$Q$1,Datos!$C:$C,R$1)</f>
        <v>0</v>
      </c>
      <c r="AF271" s="444">
        <f>SUMIFS(Datos!$R:$R,Datos!$F:$F,$A271,Datos!$A:$A,$Q$1,Datos!$C:$C,S$1)</f>
        <v>0</v>
      </c>
      <c r="AG271" s="444">
        <f>SUMIFS(Datos!$R:$R,Datos!$F:$F,$A271,Datos!$A:$A,$Q$1,Datos!$C:$C,T$1)</f>
        <v>0</v>
      </c>
      <c r="AH271" s="444">
        <f>SUMIFS(Datos!$R:$R,Datos!$F:$F,$A271,Datos!$A:$A,$Q$1,Datos!$C:$C,U$1)</f>
        <v>0</v>
      </c>
      <c r="AI271" s="351"/>
      <c r="AJ271" s="102">
        <f>SUMIFS(Datos!$S:$S,Datos!$F:$F,$A271,Datos!$V:$V,AJ$1,Datos!$A:$A,$AN$1)</f>
        <v>0</v>
      </c>
      <c r="AK271" s="102">
        <f>SUMIFS(Datos!$S:$S,Datos!$F:$F,$A271,Datos!$V:$V,AK$1,Datos!$A:$A,$AN$1)</f>
        <v>0</v>
      </c>
      <c r="AL271" s="102">
        <f>SUMIFS(Datos!$S:$S,Datos!$F:$F,$A271,Datos!$V:$V,AL$1,Datos!$A:$A,$AN$1)</f>
        <v>0</v>
      </c>
      <c r="AM271" s="102">
        <f>SUMIFS(Datos!$S:$S,Datos!$F:$F,$A271,Datos!$V:$V,AM$1,Datos!$A:$A,$AN$1)</f>
        <v>0</v>
      </c>
      <c r="AN271" s="102">
        <f>SUMIFS(Datos!$S:$S,Datos!$A:$A,AN$1,Datos!$F:$F,$A271)</f>
        <v>0</v>
      </c>
      <c r="AO271" s="102">
        <f>SUMIFS(Datos!$S:$S,Datos!$F:$F,$A271,Datos!$C:$C,AO$1,Datos!$A:$A,$AN$1)</f>
        <v>0</v>
      </c>
      <c r="AP271" s="102">
        <f>SUMIFS(Datos!$S:$S,Datos!$F:$F,$A271,Datos!$C:$C,AP$1,Datos!$A:$A,$AN$1)</f>
        <v>0</v>
      </c>
      <c r="AQ271" s="102">
        <f>SUMIFS(Datos!$S:$S,Datos!$F:$F,$A271,Datos!$C:$C,AQ$1,Datos!$A:$A,$AN$1)</f>
        <v>0</v>
      </c>
      <c r="AR271" s="102">
        <f>SUMIFS(Datos!$S:$S,Datos!$F:$F,$A271,Datos!$C:$C,AR$1,Datos!$A:$A,$AN$1)</f>
        <v>0</v>
      </c>
      <c r="AT271" s="102">
        <f>SUMIFS(Datos!$M:$M,Datos!$A:$A,AN$1,Datos!$F:$F,$A271)</f>
        <v>0</v>
      </c>
      <c r="AU271" s="102">
        <f>SUMIFS(Datos!$R:$R,Datos!$A:$A,AN$1,Datos!$F:$F,$A271)</f>
        <v>0</v>
      </c>
      <c r="AW271" s="102">
        <f>SUMIFS(Datos!$M:$M,Datos!$F:$F,$A271,Datos!$A:$A,$AN$1,Datos!$C:$C,AO$1)</f>
        <v>0</v>
      </c>
      <c r="AX271" s="102">
        <f>SUMIFS(Datos!$M:$M,Datos!$F:$F,$A271,Datos!$A:$A,$AN$1,Datos!$C:$C,AP$1)</f>
        <v>0</v>
      </c>
      <c r="AY271" s="102">
        <f>SUMIFS(Datos!$M:$M,Datos!$F:$F,$A271,Datos!$A:$A,$AN$1,Datos!$C:$C,AQ$1)</f>
        <v>0</v>
      </c>
      <c r="AZ271" s="102">
        <f>SUMIFS(Datos!$M:$M,Datos!$F:$F,$A271,Datos!$A:$A,$AN$1,Datos!$C:$C,AR$1)</f>
        <v>0</v>
      </c>
      <c r="BA271" s="102"/>
      <c r="BB271" s="438">
        <f>SUMIFS(Datos!$R:$R,Datos!$F:$F,$A271,Datos!$A:$A,$AN$1,Datos!$C:$C,AO$1)</f>
        <v>0</v>
      </c>
      <c r="BC271" s="438">
        <f>SUMIFS(Datos!$R:$R,Datos!$F:$F,$A271,Datos!$A:$A,$AN$1,Datos!$C:$C,AP$1)</f>
        <v>0</v>
      </c>
      <c r="BD271" s="438">
        <f>SUMIFS(Datos!$R:$R,Datos!$F:$F,$A271,Datos!$A:$A,$AN$1,Datos!$C:$C,AQ$1)</f>
        <v>0</v>
      </c>
      <c r="BE271" s="438">
        <f>SUMIFS(Datos!$R:$R,Datos!$F:$F,$A271,Datos!$A:$A,$AN$1,Datos!$C:$C,AR$1)</f>
        <v>0</v>
      </c>
    </row>
    <row r="272" spans="1:57" x14ac:dyDescent="0.25">
      <c r="A272" s="36"/>
      <c r="B272" s="36"/>
      <c r="C272" s="36"/>
      <c r="D272" s="284"/>
      <c r="E272" s="36"/>
      <c r="F272" s="36"/>
      <c r="G272" s="408"/>
      <c r="H272" s="36"/>
      <c r="I272" s="36"/>
      <c r="J272" s="36"/>
      <c r="K272" s="36"/>
      <c r="M272" s="353">
        <f>SUMIFS(Datos!$S:$S,Datos!$F:$F,$A272,Datos!$V:$V,M$1,Datos!$A:$A,$Q$1)</f>
        <v>0</v>
      </c>
      <c r="N272" s="353">
        <f>SUMIFS(Datos!$S:$S,Datos!$F:$F,$A272,Datos!$V:$V,N$1,Datos!$A:$A,$Q$1)</f>
        <v>0</v>
      </c>
      <c r="O272" s="353">
        <f>SUMIFS(Datos!$S:$S,Datos!$F:$F,$A272,Datos!$V:$V,O$1,Datos!$A:$A,$Q$1)</f>
        <v>0</v>
      </c>
      <c r="P272" s="353">
        <f>SUMIFS(Datos!$S:$S,Datos!$F:$F,$A272,Datos!$V:$V,P$1,Datos!$A:$A,$Q$1)</f>
        <v>0</v>
      </c>
      <c r="Q272" s="353">
        <f>SUMIFS(Datos!$S:$S,Datos!$A:$A,Q$1,Datos!$F:$F,$A272)</f>
        <v>0</v>
      </c>
      <c r="R272" s="353">
        <f>SUMIFS(Datos!$S:$S,Datos!$F:$F,$A272,Datos!$C:$C,R$1,Datos!$A:$A,$Q$1)</f>
        <v>0</v>
      </c>
      <c r="S272" s="353">
        <f>SUMIFS(Datos!$S:$S,Datos!$F:$F,$A272,Datos!$C:$C,S$1,Datos!$A:$A,$Q$1)</f>
        <v>0</v>
      </c>
      <c r="T272" s="353">
        <f>SUMIFS(Datos!$S:$S,Datos!$F:$F,$A272,Datos!$C:$C,T$1,Datos!$A:$A,$Q$1)</f>
        <v>0</v>
      </c>
      <c r="U272" s="353">
        <f>SUMIFS(Datos!$S:$S,Datos!$F:$F,$A272,Datos!$C:$C,U$1,Datos!$A:$A,$Q$1)</f>
        <v>0</v>
      </c>
      <c r="V272" s="352"/>
      <c r="W272" s="353">
        <f>SUMIFS(Datos!M:M,Datos!A:A,Q$1,Datos!F:F,A272)</f>
        <v>0</v>
      </c>
      <c r="X272" s="444">
        <f>SUMIFS(Datos!R:R,Datos!A:A,Q$1,Datos!F:F,A272)</f>
        <v>0</v>
      </c>
      <c r="Y272" s="442"/>
      <c r="Z272" s="353">
        <f>SUMIFS(Datos!$M:$M,Datos!$F:$F,$A272,Datos!$A:$A,$Q$1,Datos!$C:$C,R$1)</f>
        <v>0</v>
      </c>
      <c r="AA272" s="353">
        <f>SUMIFS(Datos!$M:$M,Datos!$F:$F,$A272,Datos!$A:$A,$Q$1,Datos!$C:$C,S$1)</f>
        <v>0</v>
      </c>
      <c r="AB272" s="353">
        <f>SUMIFS(Datos!$M:$M,Datos!$F:$F,$A272,Datos!$A:$A,$Q$1,Datos!$C:$C,T$1)</f>
        <v>0</v>
      </c>
      <c r="AC272" s="353">
        <f>SUMIFS(Datos!$M:$M,Datos!$F:$F,$A272,Datos!$A:$A,$Q$1,Datos!$C:$C,U$1)</f>
        <v>0</v>
      </c>
      <c r="AD272" s="353"/>
      <c r="AE272" s="444">
        <f>SUMIFS(Datos!$R:$R,Datos!$F:$F,$A272,Datos!$A:$A,$Q$1,Datos!$C:$C,R$1)</f>
        <v>0</v>
      </c>
      <c r="AF272" s="444">
        <f>SUMIFS(Datos!$R:$R,Datos!$F:$F,$A272,Datos!$A:$A,$Q$1,Datos!$C:$C,S$1)</f>
        <v>0</v>
      </c>
      <c r="AG272" s="444">
        <f>SUMIFS(Datos!$R:$R,Datos!$F:$F,$A272,Datos!$A:$A,$Q$1,Datos!$C:$C,T$1)</f>
        <v>0</v>
      </c>
      <c r="AH272" s="444">
        <f>SUMIFS(Datos!$R:$R,Datos!$F:$F,$A272,Datos!$A:$A,$Q$1,Datos!$C:$C,U$1)</f>
        <v>0</v>
      </c>
      <c r="AI272" s="351"/>
      <c r="AJ272" s="102">
        <f>SUMIFS(Datos!$S:$S,Datos!$F:$F,$A272,Datos!$V:$V,AJ$1,Datos!$A:$A,$AN$1)</f>
        <v>0</v>
      </c>
      <c r="AK272" s="102">
        <f>SUMIFS(Datos!$S:$S,Datos!$F:$F,$A272,Datos!$V:$V,AK$1,Datos!$A:$A,$AN$1)</f>
        <v>0</v>
      </c>
      <c r="AL272" s="102">
        <f>SUMIFS(Datos!$S:$S,Datos!$F:$F,$A272,Datos!$V:$V,AL$1,Datos!$A:$A,$AN$1)</f>
        <v>0</v>
      </c>
      <c r="AM272" s="102">
        <f>SUMIFS(Datos!$S:$S,Datos!$F:$F,$A272,Datos!$V:$V,AM$1,Datos!$A:$A,$AN$1)</f>
        <v>0</v>
      </c>
      <c r="AN272" s="102">
        <f>SUMIFS(Datos!$S:$S,Datos!$A:$A,AN$1,Datos!$F:$F,$A272)</f>
        <v>0</v>
      </c>
      <c r="AO272" s="102">
        <f>SUMIFS(Datos!$S:$S,Datos!$F:$F,$A272,Datos!$C:$C,AO$1,Datos!$A:$A,$AN$1)</f>
        <v>0</v>
      </c>
      <c r="AP272" s="102">
        <f>SUMIFS(Datos!$S:$S,Datos!$F:$F,$A272,Datos!$C:$C,AP$1,Datos!$A:$A,$AN$1)</f>
        <v>0</v>
      </c>
      <c r="AQ272" s="102">
        <f>SUMIFS(Datos!$S:$S,Datos!$F:$F,$A272,Datos!$C:$C,AQ$1,Datos!$A:$A,$AN$1)</f>
        <v>0</v>
      </c>
      <c r="AR272" s="102">
        <f>SUMIFS(Datos!$S:$S,Datos!$F:$F,$A272,Datos!$C:$C,AR$1,Datos!$A:$A,$AN$1)</f>
        <v>0</v>
      </c>
      <c r="AT272" s="102">
        <f>SUMIFS(Datos!$M:$M,Datos!$A:$A,AN$1,Datos!$F:$F,$A272)</f>
        <v>0</v>
      </c>
      <c r="AU272" s="102">
        <f>SUMIFS(Datos!$R:$R,Datos!$A:$A,AN$1,Datos!$F:$F,$A272)</f>
        <v>0</v>
      </c>
      <c r="AW272" s="102">
        <f>SUMIFS(Datos!$M:$M,Datos!$F:$F,$A272,Datos!$A:$A,$AN$1,Datos!$C:$C,AO$1)</f>
        <v>0</v>
      </c>
      <c r="AX272" s="102">
        <f>SUMIFS(Datos!$M:$M,Datos!$F:$F,$A272,Datos!$A:$A,$AN$1,Datos!$C:$C,AP$1)</f>
        <v>0</v>
      </c>
      <c r="AY272" s="102">
        <f>SUMIFS(Datos!$M:$M,Datos!$F:$F,$A272,Datos!$A:$A,$AN$1,Datos!$C:$C,AQ$1)</f>
        <v>0</v>
      </c>
      <c r="AZ272" s="102">
        <f>SUMIFS(Datos!$M:$M,Datos!$F:$F,$A272,Datos!$A:$A,$AN$1,Datos!$C:$C,AR$1)</f>
        <v>0</v>
      </c>
      <c r="BA272" s="102"/>
      <c r="BB272" s="438">
        <f>SUMIFS(Datos!$R:$R,Datos!$F:$F,$A272,Datos!$A:$A,$AN$1,Datos!$C:$C,AO$1)</f>
        <v>0</v>
      </c>
      <c r="BC272" s="438">
        <f>SUMIFS(Datos!$R:$R,Datos!$F:$F,$A272,Datos!$A:$A,$AN$1,Datos!$C:$C,AP$1)</f>
        <v>0</v>
      </c>
      <c r="BD272" s="438">
        <f>SUMIFS(Datos!$R:$R,Datos!$F:$F,$A272,Datos!$A:$A,$AN$1,Datos!$C:$C,AQ$1)</f>
        <v>0</v>
      </c>
      <c r="BE272" s="438">
        <f>SUMIFS(Datos!$R:$R,Datos!$F:$F,$A272,Datos!$A:$A,$AN$1,Datos!$C:$C,AR$1)</f>
        <v>0</v>
      </c>
    </row>
    <row r="273" spans="1:57" x14ac:dyDescent="0.25">
      <c r="A273" s="36"/>
      <c r="B273" s="36"/>
      <c r="C273" s="36"/>
      <c r="D273" s="284"/>
      <c r="E273" s="36"/>
      <c r="F273" s="36"/>
      <c r="G273" s="408"/>
      <c r="H273" s="36"/>
      <c r="I273" s="36"/>
      <c r="J273" s="36"/>
      <c r="K273" s="36"/>
      <c r="M273" s="353">
        <f>SUMIFS(Datos!$S:$S,Datos!$F:$F,$A273,Datos!$V:$V,M$1,Datos!$A:$A,$Q$1)</f>
        <v>0</v>
      </c>
      <c r="N273" s="353">
        <f>SUMIFS(Datos!$S:$S,Datos!$F:$F,$A273,Datos!$V:$V,N$1,Datos!$A:$A,$Q$1)</f>
        <v>0</v>
      </c>
      <c r="O273" s="353">
        <f>SUMIFS(Datos!$S:$S,Datos!$F:$F,$A273,Datos!$V:$V,O$1,Datos!$A:$A,$Q$1)</f>
        <v>0</v>
      </c>
      <c r="P273" s="353">
        <f>SUMIFS(Datos!$S:$S,Datos!$F:$F,$A273,Datos!$V:$V,P$1,Datos!$A:$A,$Q$1)</f>
        <v>0</v>
      </c>
      <c r="Q273" s="353">
        <f>SUMIFS(Datos!$S:$S,Datos!$A:$A,Q$1,Datos!$F:$F,$A273)</f>
        <v>0</v>
      </c>
      <c r="R273" s="353">
        <f>SUMIFS(Datos!$S:$S,Datos!$F:$F,$A273,Datos!$C:$C,R$1,Datos!$A:$A,$Q$1)</f>
        <v>0</v>
      </c>
      <c r="S273" s="353">
        <f>SUMIFS(Datos!$S:$S,Datos!$F:$F,$A273,Datos!$C:$C,S$1,Datos!$A:$A,$Q$1)</f>
        <v>0</v>
      </c>
      <c r="T273" s="353">
        <f>SUMIFS(Datos!$S:$S,Datos!$F:$F,$A273,Datos!$C:$C,T$1,Datos!$A:$A,$Q$1)</f>
        <v>0</v>
      </c>
      <c r="U273" s="353">
        <f>SUMIFS(Datos!$S:$S,Datos!$F:$F,$A273,Datos!$C:$C,U$1,Datos!$A:$A,$Q$1)</f>
        <v>0</v>
      </c>
      <c r="V273" s="352"/>
      <c r="W273" s="353">
        <f>SUMIFS(Datos!M:M,Datos!A:A,Q$1,Datos!F:F,A273)</f>
        <v>0</v>
      </c>
      <c r="X273" s="444">
        <f>SUMIFS(Datos!R:R,Datos!A:A,Q$1,Datos!F:F,A273)</f>
        <v>0</v>
      </c>
      <c r="Y273" s="442"/>
      <c r="Z273" s="353">
        <f>SUMIFS(Datos!$M:$M,Datos!$F:$F,$A273,Datos!$A:$A,$Q$1,Datos!$C:$C,R$1)</f>
        <v>0</v>
      </c>
      <c r="AA273" s="353">
        <f>SUMIFS(Datos!$M:$M,Datos!$F:$F,$A273,Datos!$A:$A,$Q$1,Datos!$C:$C,S$1)</f>
        <v>0</v>
      </c>
      <c r="AB273" s="353">
        <f>SUMIFS(Datos!$M:$M,Datos!$F:$F,$A273,Datos!$A:$A,$Q$1,Datos!$C:$C,T$1)</f>
        <v>0</v>
      </c>
      <c r="AC273" s="353">
        <f>SUMIFS(Datos!$M:$M,Datos!$F:$F,$A273,Datos!$A:$A,$Q$1,Datos!$C:$C,U$1)</f>
        <v>0</v>
      </c>
      <c r="AD273" s="353"/>
      <c r="AE273" s="444">
        <f>SUMIFS(Datos!$R:$R,Datos!$F:$F,$A273,Datos!$A:$A,$Q$1,Datos!$C:$C,R$1)</f>
        <v>0</v>
      </c>
      <c r="AF273" s="444">
        <f>SUMIFS(Datos!$R:$R,Datos!$F:$F,$A273,Datos!$A:$A,$Q$1,Datos!$C:$C,S$1)</f>
        <v>0</v>
      </c>
      <c r="AG273" s="444">
        <f>SUMIFS(Datos!$R:$R,Datos!$F:$F,$A273,Datos!$A:$A,$Q$1,Datos!$C:$C,T$1)</f>
        <v>0</v>
      </c>
      <c r="AH273" s="444">
        <f>SUMIFS(Datos!$R:$R,Datos!$F:$F,$A273,Datos!$A:$A,$Q$1,Datos!$C:$C,U$1)</f>
        <v>0</v>
      </c>
      <c r="AI273" s="351"/>
      <c r="AJ273" s="102">
        <f>SUMIFS(Datos!$S:$S,Datos!$F:$F,$A273,Datos!$V:$V,AJ$1,Datos!$A:$A,$AN$1)</f>
        <v>0</v>
      </c>
      <c r="AK273" s="102">
        <f>SUMIFS(Datos!$S:$S,Datos!$F:$F,$A273,Datos!$V:$V,AK$1,Datos!$A:$A,$AN$1)</f>
        <v>0</v>
      </c>
      <c r="AL273" s="102">
        <f>SUMIFS(Datos!$S:$S,Datos!$F:$F,$A273,Datos!$V:$V,AL$1,Datos!$A:$A,$AN$1)</f>
        <v>0</v>
      </c>
      <c r="AM273" s="102">
        <f>SUMIFS(Datos!$S:$S,Datos!$F:$F,$A273,Datos!$V:$V,AM$1,Datos!$A:$A,$AN$1)</f>
        <v>0</v>
      </c>
      <c r="AN273" s="102">
        <f>SUMIFS(Datos!$S:$S,Datos!$A:$A,AN$1,Datos!$F:$F,$A273)</f>
        <v>0</v>
      </c>
      <c r="AO273" s="102">
        <f>SUMIFS(Datos!$S:$S,Datos!$F:$F,$A273,Datos!$C:$C,AO$1,Datos!$A:$A,$AN$1)</f>
        <v>0</v>
      </c>
      <c r="AP273" s="102">
        <f>SUMIFS(Datos!$S:$S,Datos!$F:$F,$A273,Datos!$C:$C,AP$1,Datos!$A:$A,$AN$1)</f>
        <v>0</v>
      </c>
      <c r="AQ273" s="102">
        <f>SUMIFS(Datos!$S:$S,Datos!$F:$F,$A273,Datos!$C:$C,AQ$1,Datos!$A:$A,$AN$1)</f>
        <v>0</v>
      </c>
      <c r="AR273" s="102">
        <f>SUMIFS(Datos!$S:$S,Datos!$F:$F,$A273,Datos!$C:$C,AR$1,Datos!$A:$A,$AN$1)</f>
        <v>0</v>
      </c>
      <c r="AT273" s="102">
        <f>SUMIFS(Datos!$M:$M,Datos!$A:$A,AN$1,Datos!$F:$F,$A273)</f>
        <v>0</v>
      </c>
      <c r="AU273" s="102">
        <f>SUMIFS(Datos!$R:$R,Datos!$A:$A,AN$1,Datos!$F:$F,$A273)</f>
        <v>0</v>
      </c>
      <c r="AW273" s="102">
        <f>SUMIFS(Datos!$M:$M,Datos!$F:$F,$A273,Datos!$A:$A,$AN$1,Datos!$C:$C,AO$1)</f>
        <v>0</v>
      </c>
      <c r="AX273" s="102">
        <f>SUMIFS(Datos!$M:$M,Datos!$F:$F,$A273,Datos!$A:$A,$AN$1,Datos!$C:$C,AP$1)</f>
        <v>0</v>
      </c>
      <c r="AY273" s="102">
        <f>SUMIFS(Datos!$M:$M,Datos!$F:$F,$A273,Datos!$A:$A,$AN$1,Datos!$C:$C,AQ$1)</f>
        <v>0</v>
      </c>
      <c r="AZ273" s="102">
        <f>SUMIFS(Datos!$M:$M,Datos!$F:$F,$A273,Datos!$A:$A,$AN$1,Datos!$C:$C,AR$1)</f>
        <v>0</v>
      </c>
      <c r="BA273" s="102"/>
      <c r="BB273" s="438">
        <f>SUMIFS(Datos!$R:$R,Datos!$F:$F,$A273,Datos!$A:$A,$AN$1,Datos!$C:$C,AO$1)</f>
        <v>0</v>
      </c>
      <c r="BC273" s="438">
        <f>SUMIFS(Datos!$R:$R,Datos!$F:$F,$A273,Datos!$A:$A,$AN$1,Datos!$C:$C,AP$1)</f>
        <v>0</v>
      </c>
      <c r="BD273" s="438">
        <f>SUMIFS(Datos!$R:$R,Datos!$F:$F,$A273,Datos!$A:$A,$AN$1,Datos!$C:$C,AQ$1)</f>
        <v>0</v>
      </c>
      <c r="BE273" s="438">
        <f>SUMIFS(Datos!$R:$R,Datos!$F:$F,$A273,Datos!$A:$A,$AN$1,Datos!$C:$C,AR$1)</f>
        <v>0</v>
      </c>
    </row>
    <row r="274" spans="1:57" x14ac:dyDescent="0.25">
      <c r="A274" s="36"/>
      <c r="B274" s="36"/>
      <c r="C274" s="36"/>
      <c r="D274" s="284"/>
      <c r="E274" s="36"/>
      <c r="F274" s="36"/>
      <c r="G274" s="408"/>
      <c r="H274" s="36"/>
      <c r="I274" s="36"/>
      <c r="J274" s="36"/>
      <c r="K274" s="36"/>
      <c r="M274" s="353">
        <f>SUMIFS(Datos!$S:$S,Datos!$F:$F,$A274,Datos!$V:$V,M$1,Datos!$A:$A,$Q$1)</f>
        <v>0</v>
      </c>
      <c r="N274" s="353">
        <f>SUMIFS(Datos!$S:$S,Datos!$F:$F,$A274,Datos!$V:$V,N$1,Datos!$A:$A,$Q$1)</f>
        <v>0</v>
      </c>
      <c r="O274" s="353">
        <f>SUMIFS(Datos!$S:$S,Datos!$F:$F,$A274,Datos!$V:$V,O$1,Datos!$A:$A,$Q$1)</f>
        <v>0</v>
      </c>
      <c r="P274" s="353">
        <f>SUMIFS(Datos!$S:$S,Datos!$F:$F,$A274,Datos!$V:$V,P$1,Datos!$A:$A,$Q$1)</f>
        <v>0</v>
      </c>
      <c r="Q274" s="353">
        <f>SUMIFS(Datos!$S:$S,Datos!$A:$A,Q$1,Datos!$F:$F,$A274)</f>
        <v>0</v>
      </c>
      <c r="R274" s="353">
        <f>SUMIFS(Datos!$S:$S,Datos!$F:$F,$A274,Datos!$C:$C,R$1,Datos!$A:$A,$Q$1)</f>
        <v>0</v>
      </c>
      <c r="S274" s="353">
        <f>SUMIFS(Datos!$S:$S,Datos!$F:$F,$A274,Datos!$C:$C,S$1,Datos!$A:$A,$Q$1)</f>
        <v>0</v>
      </c>
      <c r="T274" s="353">
        <f>SUMIFS(Datos!$S:$S,Datos!$F:$F,$A274,Datos!$C:$C,T$1,Datos!$A:$A,$Q$1)</f>
        <v>0</v>
      </c>
      <c r="U274" s="353">
        <f>SUMIFS(Datos!$S:$S,Datos!$F:$F,$A274,Datos!$C:$C,U$1,Datos!$A:$A,$Q$1)</f>
        <v>0</v>
      </c>
      <c r="V274" s="352"/>
      <c r="W274" s="353">
        <f>SUMIFS(Datos!M:M,Datos!A:A,Q$1,Datos!F:F,A274)</f>
        <v>0</v>
      </c>
      <c r="X274" s="444">
        <f>SUMIFS(Datos!R:R,Datos!A:A,Q$1,Datos!F:F,A274)</f>
        <v>0</v>
      </c>
      <c r="Y274" s="442"/>
      <c r="Z274" s="353">
        <f>SUMIFS(Datos!$M:$M,Datos!$F:$F,$A274,Datos!$A:$A,$Q$1,Datos!$C:$C,R$1)</f>
        <v>0</v>
      </c>
      <c r="AA274" s="353">
        <f>SUMIFS(Datos!$M:$M,Datos!$F:$F,$A274,Datos!$A:$A,$Q$1,Datos!$C:$C,S$1)</f>
        <v>0</v>
      </c>
      <c r="AB274" s="353">
        <f>SUMIFS(Datos!$M:$M,Datos!$F:$F,$A274,Datos!$A:$A,$Q$1,Datos!$C:$C,T$1)</f>
        <v>0</v>
      </c>
      <c r="AC274" s="353">
        <f>SUMIFS(Datos!$M:$M,Datos!$F:$F,$A274,Datos!$A:$A,$Q$1,Datos!$C:$C,U$1)</f>
        <v>0</v>
      </c>
      <c r="AD274" s="353"/>
      <c r="AE274" s="444">
        <f>SUMIFS(Datos!$R:$R,Datos!$F:$F,$A274,Datos!$A:$A,$Q$1,Datos!$C:$C,R$1)</f>
        <v>0</v>
      </c>
      <c r="AF274" s="444">
        <f>SUMIFS(Datos!$R:$R,Datos!$F:$F,$A274,Datos!$A:$A,$Q$1,Datos!$C:$C,S$1)</f>
        <v>0</v>
      </c>
      <c r="AG274" s="444">
        <f>SUMIFS(Datos!$R:$R,Datos!$F:$F,$A274,Datos!$A:$A,$Q$1,Datos!$C:$C,T$1)</f>
        <v>0</v>
      </c>
      <c r="AH274" s="444">
        <f>SUMIFS(Datos!$R:$R,Datos!$F:$F,$A274,Datos!$A:$A,$Q$1,Datos!$C:$C,U$1)</f>
        <v>0</v>
      </c>
      <c r="AI274" s="351"/>
      <c r="AJ274" s="102">
        <f>SUMIFS(Datos!$S:$S,Datos!$F:$F,$A274,Datos!$V:$V,AJ$1,Datos!$A:$A,$AN$1)</f>
        <v>0</v>
      </c>
      <c r="AK274" s="102">
        <f>SUMIFS(Datos!$S:$S,Datos!$F:$F,$A274,Datos!$V:$V,AK$1,Datos!$A:$A,$AN$1)</f>
        <v>0</v>
      </c>
      <c r="AL274" s="102">
        <f>SUMIFS(Datos!$S:$S,Datos!$F:$F,$A274,Datos!$V:$V,AL$1,Datos!$A:$A,$AN$1)</f>
        <v>0</v>
      </c>
      <c r="AM274" s="102">
        <f>SUMIFS(Datos!$S:$S,Datos!$F:$F,$A274,Datos!$V:$V,AM$1,Datos!$A:$A,$AN$1)</f>
        <v>0</v>
      </c>
      <c r="AN274" s="102">
        <f>SUMIFS(Datos!$S:$S,Datos!$A:$A,AN$1,Datos!$F:$F,$A274)</f>
        <v>0</v>
      </c>
      <c r="AO274" s="102">
        <f>SUMIFS(Datos!$S:$S,Datos!$F:$F,$A274,Datos!$C:$C,AO$1,Datos!$A:$A,$AN$1)</f>
        <v>0</v>
      </c>
      <c r="AP274" s="102">
        <f>SUMIFS(Datos!$S:$S,Datos!$F:$F,$A274,Datos!$C:$C,AP$1,Datos!$A:$A,$AN$1)</f>
        <v>0</v>
      </c>
      <c r="AQ274" s="102">
        <f>SUMIFS(Datos!$S:$S,Datos!$F:$F,$A274,Datos!$C:$C,AQ$1,Datos!$A:$A,$AN$1)</f>
        <v>0</v>
      </c>
      <c r="AR274" s="102">
        <f>SUMIFS(Datos!$S:$S,Datos!$F:$F,$A274,Datos!$C:$C,AR$1,Datos!$A:$A,$AN$1)</f>
        <v>0</v>
      </c>
      <c r="AT274" s="102">
        <f>SUMIFS(Datos!$M:$M,Datos!$A:$A,AN$1,Datos!$F:$F,$A274)</f>
        <v>0</v>
      </c>
      <c r="AU274" s="102">
        <f>SUMIFS(Datos!$R:$R,Datos!$A:$A,AN$1,Datos!$F:$F,$A274)</f>
        <v>0</v>
      </c>
      <c r="AW274" s="102">
        <f>SUMIFS(Datos!$M:$M,Datos!$F:$F,$A274,Datos!$A:$A,$AN$1,Datos!$C:$C,AO$1)</f>
        <v>0</v>
      </c>
      <c r="AX274" s="102">
        <f>SUMIFS(Datos!$M:$M,Datos!$F:$F,$A274,Datos!$A:$A,$AN$1,Datos!$C:$C,AP$1)</f>
        <v>0</v>
      </c>
      <c r="AY274" s="102">
        <f>SUMIFS(Datos!$M:$M,Datos!$F:$F,$A274,Datos!$A:$A,$AN$1,Datos!$C:$C,AQ$1)</f>
        <v>0</v>
      </c>
      <c r="AZ274" s="102">
        <f>SUMIFS(Datos!$M:$M,Datos!$F:$F,$A274,Datos!$A:$A,$AN$1,Datos!$C:$C,AR$1)</f>
        <v>0</v>
      </c>
      <c r="BA274" s="102"/>
      <c r="BB274" s="438">
        <f>SUMIFS(Datos!$R:$R,Datos!$F:$F,$A274,Datos!$A:$A,$AN$1,Datos!$C:$C,AO$1)</f>
        <v>0</v>
      </c>
      <c r="BC274" s="438">
        <f>SUMIFS(Datos!$R:$R,Datos!$F:$F,$A274,Datos!$A:$A,$AN$1,Datos!$C:$C,AP$1)</f>
        <v>0</v>
      </c>
      <c r="BD274" s="438">
        <f>SUMIFS(Datos!$R:$R,Datos!$F:$F,$A274,Datos!$A:$A,$AN$1,Datos!$C:$C,AQ$1)</f>
        <v>0</v>
      </c>
      <c r="BE274" s="438">
        <f>SUMIFS(Datos!$R:$R,Datos!$F:$F,$A274,Datos!$A:$A,$AN$1,Datos!$C:$C,AR$1)</f>
        <v>0</v>
      </c>
    </row>
    <row r="275" spans="1:57" x14ac:dyDescent="0.25">
      <c r="A275" s="36"/>
      <c r="B275" s="36"/>
      <c r="C275" s="36"/>
      <c r="D275" s="284"/>
      <c r="E275" s="36"/>
      <c r="F275" s="36"/>
      <c r="G275" s="408"/>
      <c r="H275" s="36"/>
      <c r="I275" s="36"/>
      <c r="J275" s="36"/>
      <c r="K275" s="36"/>
      <c r="M275" s="353">
        <f>SUMIFS(Datos!$S:$S,Datos!$F:$F,$A275,Datos!$V:$V,M$1,Datos!$A:$A,$Q$1)</f>
        <v>0</v>
      </c>
      <c r="N275" s="353">
        <f>SUMIFS(Datos!$S:$S,Datos!$F:$F,$A275,Datos!$V:$V,N$1,Datos!$A:$A,$Q$1)</f>
        <v>0</v>
      </c>
      <c r="O275" s="353">
        <f>SUMIFS(Datos!$S:$S,Datos!$F:$F,$A275,Datos!$V:$V,O$1,Datos!$A:$A,$Q$1)</f>
        <v>0</v>
      </c>
      <c r="P275" s="353">
        <f>SUMIFS(Datos!$S:$S,Datos!$F:$F,$A275,Datos!$V:$V,P$1,Datos!$A:$A,$Q$1)</f>
        <v>0</v>
      </c>
      <c r="Q275" s="353">
        <f>SUMIFS(Datos!$S:$S,Datos!$A:$A,Q$1,Datos!$F:$F,$A275)</f>
        <v>0</v>
      </c>
      <c r="R275" s="353">
        <f>SUMIFS(Datos!$S:$S,Datos!$F:$F,$A275,Datos!$C:$C,R$1,Datos!$A:$A,$Q$1)</f>
        <v>0</v>
      </c>
      <c r="S275" s="353">
        <f>SUMIFS(Datos!$S:$S,Datos!$F:$F,$A275,Datos!$C:$C,S$1,Datos!$A:$A,$Q$1)</f>
        <v>0</v>
      </c>
      <c r="T275" s="353">
        <f>SUMIFS(Datos!$S:$S,Datos!$F:$F,$A275,Datos!$C:$C,T$1,Datos!$A:$A,$Q$1)</f>
        <v>0</v>
      </c>
      <c r="U275" s="353">
        <f>SUMIFS(Datos!$S:$S,Datos!$F:$F,$A275,Datos!$C:$C,U$1,Datos!$A:$A,$Q$1)</f>
        <v>0</v>
      </c>
      <c r="V275" s="352"/>
      <c r="W275" s="353">
        <f>SUMIFS(Datos!M:M,Datos!A:A,Q$1,Datos!F:F,A275)</f>
        <v>0</v>
      </c>
      <c r="X275" s="444">
        <f>SUMIFS(Datos!R:R,Datos!A:A,Q$1,Datos!F:F,A275)</f>
        <v>0</v>
      </c>
      <c r="Y275" s="442"/>
      <c r="Z275" s="353">
        <f>SUMIFS(Datos!$M:$M,Datos!$F:$F,$A275,Datos!$A:$A,$Q$1,Datos!$C:$C,R$1)</f>
        <v>0</v>
      </c>
      <c r="AA275" s="353">
        <f>SUMIFS(Datos!$M:$M,Datos!$F:$F,$A275,Datos!$A:$A,$Q$1,Datos!$C:$C,S$1)</f>
        <v>0</v>
      </c>
      <c r="AB275" s="353">
        <f>SUMIFS(Datos!$M:$M,Datos!$F:$F,$A275,Datos!$A:$A,$Q$1,Datos!$C:$C,T$1)</f>
        <v>0</v>
      </c>
      <c r="AC275" s="353">
        <f>SUMIFS(Datos!$M:$M,Datos!$F:$F,$A275,Datos!$A:$A,$Q$1,Datos!$C:$C,U$1)</f>
        <v>0</v>
      </c>
      <c r="AD275" s="353"/>
      <c r="AE275" s="444">
        <f>SUMIFS(Datos!$R:$R,Datos!$F:$F,$A275,Datos!$A:$A,$Q$1,Datos!$C:$C,R$1)</f>
        <v>0</v>
      </c>
      <c r="AF275" s="444">
        <f>SUMIFS(Datos!$R:$R,Datos!$F:$F,$A275,Datos!$A:$A,$Q$1,Datos!$C:$C,S$1)</f>
        <v>0</v>
      </c>
      <c r="AG275" s="444">
        <f>SUMIFS(Datos!$R:$R,Datos!$F:$F,$A275,Datos!$A:$A,$Q$1,Datos!$C:$C,T$1)</f>
        <v>0</v>
      </c>
      <c r="AH275" s="444">
        <f>SUMIFS(Datos!$R:$R,Datos!$F:$F,$A275,Datos!$A:$A,$Q$1,Datos!$C:$C,U$1)</f>
        <v>0</v>
      </c>
      <c r="AI275" s="351"/>
      <c r="AJ275" s="102">
        <f>SUMIFS(Datos!$S:$S,Datos!$F:$F,$A275,Datos!$V:$V,AJ$1,Datos!$A:$A,$AN$1)</f>
        <v>0</v>
      </c>
      <c r="AK275" s="102">
        <f>SUMIFS(Datos!$S:$S,Datos!$F:$F,$A275,Datos!$V:$V,AK$1,Datos!$A:$A,$AN$1)</f>
        <v>0</v>
      </c>
      <c r="AL275" s="102">
        <f>SUMIFS(Datos!$S:$S,Datos!$F:$F,$A275,Datos!$V:$V,AL$1,Datos!$A:$A,$AN$1)</f>
        <v>0</v>
      </c>
      <c r="AM275" s="102">
        <f>SUMIFS(Datos!$S:$S,Datos!$F:$F,$A275,Datos!$V:$V,AM$1,Datos!$A:$A,$AN$1)</f>
        <v>0</v>
      </c>
      <c r="AN275" s="102">
        <f>SUMIFS(Datos!$S:$S,Datos!$A:$A,AN$1,Datos!$F:$F,$A275)</f>
        <v>0</v>
      </c>
      <c r="AO275" s="102">
        <f>SUMIFS(Datos!$S:$S,Datos!$F:$F,$A275,Datos!$C:$C,AO$1,Datos!$A:$A,$AN$1)</f>
        <v>0</v>
      </c>
      <c r="AP275" s="102">
        <f>SUMIFS(Datos!$S:$S,Datos!$F:$F,$A275,Datos!$C:$C,AP$1,Datos!$A:$A,$AN$1)</f>
        <v>0</v>
      </c>
      <c r="AQ275" s="102">
        <f>SUMIFS(Datos!$S:$S,Datos!$F:$F,$A275,Datos!$C:$C,AQ$1,Datos!$A:$A,$AN$1)</f>
        <v>0</v>
      </c>
      <c r="AR275" s="102">
        <f>SUMIFS(Datos!$S:$S,Datos!$F:$F,$A275,Datos!$C:$C,AR$1,Datos!$A:$A,$AN$1)</f>
        <v>0</v>
      </c>
      <c r="AT275" s="102">
        <f>SUMIFS(Datos!$M:$M,Datos!$A:$A,AN$1,Datos!$F:$F,$A275)</f>
        <v>0</v>
      </c>
      <c r="AU275" s="102">
        <f>SUMIFS(Datos!$R:$R,Datos!$A:$A,AN$1,Datos!$F:$F,$A275)</f>
        <v>0</v>
      </c>
      <c r="AW275" s="102">
        <f>SUMIFS(Datos!$M:$M,Datos!$F:$F,$A275,Datos!$A:$A,$AN$1,Datos!$C:$C,AO$1)</f>
        <v>0</v>
      </c>
      <c r="AX275" s="102">
        <f>SUMIFS(Datos!$M:$M,Datos!$F:$F,$A275,Datos!$A:$A,$AN$1,Datos!$C:$C,AP$1)</f>
        <v>0</v>
      </c>
      <c r="AY275" s="102">
        <f>SUMIFS(Datos!$M:$M,Datos!$F:$F,$A275,Datos!$A:$A,$AN$1,Datos!$C:$C,AQ$1)</f>
        <v>0</v>
      </c>
      <c r="AZ275" s="102">
        <f>SUMIFS(Datos!$M:$M,Datos!$F:$F,$A275,Datos!$A:$A,$AN$1,Datos!$C:$C,AR$1)</f>
        <v>0</v>
      </c>
      <c r="BA275" s="102"/>
      <c r="BB275" s="438">
        <f>SUMIFS(Datos!$R:$R,Datos!$F:$F,$A275,Datos!$A:$A,$AN$1,Datos!$C:$C,AO$1)</f>
        <v>0</v>
      </c>
      <c r="BC275" s="438">
        <f>SUMIFS(Datos!$R:$R,Datos!$F:$F,$A275,Datos!$A:$A,$AN$1,Datos!$C:$C,AP$1)</f>
        <v>0</v>
      </c>
      <c r="BD275" s="438">
        <f>SUMIFS(Datos!$R:$R,Datos!$F:$F,$A275,Datos!$A:$A,$AN$1,Datos!$C:$C,AQ$1)</f>
        <v>0</v>
      </c>
      <c r="BE275" s="438">
        <f>SUMIFS(Datos!$R:$R,Datos!$F:$F,$A275,Datos!$A:$A,$AN$1,Datos!$C:$C,AR$1)</f>
        <v>0</v>
      </c>
    </row>
    <row r="276" spans="1:57" x14ac:dyDescent="0.25">
      <c r="A276" s="36"/>
      <c r="B276" s="36"/>
      <c r="C276" s="36"/>
      <c r="D276" s="284"/>
      <c r="E276" s="36"/>
      <c r="F276" s="36"/>
      <c r="G276" s="408"/>
      <c r="H276" s="36"/>
      <c r="I276" s="36"/>
      <c r="J276" s="36"/>
      <c r="K276" s="36"/>
      <c r="M276" s="353">
        <f>SUMIFS(Datos!$S:$S,Datos!$F:$F,$A276,Datos!$V:$V,M$1,Datos!$A:$A,$Q$1)</f>
        <v>0</v>
      </c>
      <c r="N276" s="353">
        <f>SUMIFS(Datos!$S:$S,Datos!$F:$F,$A276,Datos!$V:$V,N$1,Datos!$A:$A,$Q$1)</f>
        <v>0</v>
      </c>
      <c r="O276" s="353">
        <f>SUMIFS(Datos!$S:$S,Datos!$F:$F,$A276,Datos!$V:$V,O$1,Datos!$A:$A,$Q$1)</f>
        <v>0</v>
      </c>
      <c r="P276" s="353">
        <f>SUMIFS(Datos!$S:$S,Datos!$F:$F,$A276,Datos!$V:$V,P$1,Datos!$A:$A,$Q$1)</f>
        <v>0</v>
      </c>
      <c r="Q276" s="353">
        <f>SUMIFS(Datos!$S:$S,Datos!$A:$A,Q$1,Datos!$F:$F,$A276)</f>
        <v>0</v>
      </c>
      <c r="R276" s="353">
        <f>SUMIFS(Datos!$S:$S,Datos!$F:$F,$A276,Datos!$C:$C,R$1,Datos!$A:$A,$Q$1)</f>
        <v>0</v>
      </c>
      <c r="S276" s="353">
        <f>SUMIFS(Datos!$S:$S,Datos!$F:$F,$A276,Datos!$C:$C,S$1,Datos!$A:$A,$Q$1)</f>
        <v>0</v>
      </c>
      <c r="T276" s="353">
        <f>SUMIFS(Datos!$S:$S,Datos!$F:$F,$A276,Datos!$C:$C,T$1,Datos!$A:$A,$Q$1)</f>
        <v>0</v>
      </c>
      <c r="U276" s="353">
        <f>SUMIFS(Datos!$S:$S,Datos!$F:$F,$A276,Datos!$C:$C,U$1,Datos!$A:$A,$Q$1)</f>
        <v>0</v>
      </c>
      <c r="V276" s="352"/>
      <c r="W276" s="353">
        <f>SUMIFS(Datos!M:M,Datos!A:A,Q$1,Datos!F:F,A276)</f>
        <v>0</v>
      </c>
      <c r="X276" s="444">
        <f>SUMIFS(Datos!R:R,Datos!A:A,Q$1,Datos!F:F,A276)</f>
        <v>0</v>
      </c>
      <c r="Y276" s="442"/>
      <c r="Z276" s="353">
        <f>SUMIFS(Datos!$M:$M,Datos!$F:$F,$A276,Datos!$A:$A,$Q$1,Datos!$C:$C,R$1)</f>
        <v>0</v>
      </c>
      <c r="AA276" s="353">
        <f>SUMIFS(Datos!$M:$M,Datos!$F:$F,$A276,Datos!$A:$A,$Q$1,Datos!$C:$C,S$1)</f>
        <v>0</v>
      </c>
      <c r="AB276" s="353">
        <f>SUMIFS(Datos!$M:$M,Datos!$F:$F,$A276,Datos!$A:$A,$Q$1,Datos!$C:$C,T$1)</f>
        <v>0</v>
      </c>
      <c r="AC276" s="353">
        <f>SUMIFS(Datos!$M:$M,Datos!$F:$F,$A276,Datos!$A:$A,$Q$1,Datos!$C:$C,U$1)</f>
        <v>0</v>
      </c>
      <c r="AD276" s="353"/>
      <c r="AE276" s="444">
        <f>SUMIFS(Datos!$R:$R,Datos!$F:$F,$A276,Datos!$A:$A,$Q$1,Datos!$C:$C,R$1)</f>
        <v>0</v>
      </c>
      <c r="AF276" s="444">
        <f>SUMIFS(Datos!$R:$R,Datos!$F:$F,$A276,Datos!$A:$A,$Q$1,Datos!$C:$C,S$1)</f>
        <v>0</v>
      </c>
      <c r="AG276" s="444">
        <f>SUMIFS(Datos!$R:$R,Datos!$F:$F,$A276,Datos!$A:$A,$Q$1,Datos!$C:$C,T$1)</f>
        <v>0</v>
      </c>
      <c r="AH276" s="444">
        <f>SUMIFS(Datos!$R:$R,Datos!$F:$F,$A276,Datos!$A:$A,$Q$1,Datos!$C:$C,U$1)</f>
        <v>0</v>
      </c>
      <c r="AI276" s="351"/>
      <c r="AJ276" s="102">
        <f>SUMIFS(Datos!$S:$S,Datos!$F:$F,$A276,Datos!$V:$V,AJ$1,Datos!$A:$A,$AN$1)</f>
        <v>0</v>
      </c>
      <c r="AK276" s="102">
        <f>SUMIFS(Datos!$S:$S,Datos!$F:$F,$A276,Datos!$V:$V,AK$1,Datos!$A:$A,$AN$1)</f>
        <v>0</v>
      </c>
      <c r="AL276" s="102">
        <f>SUMIFS(Datos!$S:$S,Datos!$F:$F,$A276,Datos!$V:$V,AL$1,Datos!$A:$A,$AN$1)</f>
        <v>0</v>
      </c>
      <c r="AM276" s="102">
        <f>SUMIFS(Datos!$S:$S,Datos!$F:$F,$A276,Datos!$V:$V,AM$1,Datos!$A:$A,$AN$1)</f>
        <v>0</v>
      </c>
      <c r="AN276" s="102">
        <f>SUMIFS(Datos!$S:$S,Datos!$A:$A,AN$1,Datos!$F:$F,$A276)</f>
        <v>0</v>
      </c>
      <c r="AO276" s="102">
        <f>SUMIFS(Datos!$S:$S,Datos!$F:$F,$A276,Datos!$C:$C,AO$1,Datos!$A:$A,$AN$1)</f>
        <v>0</v>
      </c>
      <c r="AP276" s="102">
        <f>SUMIFS(Datos!$S:$S,Datos!$F:$F,$A276,Datos!$C:$C,AP$1,Datos!$A:$A,$AN$1)</f>
        <v>0</v>
      </c>
      <c r="AQ276" s="102">
        <f>SUMIFS(Datos!$S:$S,Datos!$F:$F,$A276,Datos!$C:$C,AQ$1,Datos!$A:$A,$AN$1)</f>
        <v>0</v>
      </c>
      <c r="AR276" s="102">
        <f>SUMIFS(Datos!$S:$S,Datos!$F:$F,$A276,Datos!$C:$C,AR$1,Datos!$A:$A,$AN$1)</f>
        <v>0</v>
      </c>
      <c r="AT276" s="102">
        <f>SUMIFS(Datos!$M:$M,Datos!$A:$A,AN$1,Datos!$F:$F,$A276)</f>
        <v>0</v>
      </c>
      <c r="AU276" s="102">
        <f>SUMIFS(Datos!$R:$R,Datos!$A:$A,AN$1,Datos!$F:$F,$A276)</f>
        <v>0</v>
      </c>
      <c r="AW276" s="102">
        <f>SUMIFS(Datos!$M:$M,Datos!$F:$F,$A276,Datos!$A:$A,$AN$1,Datos!$C:$C,AO$1)</f>
        <v>0</v>
      </c>
      <c r="AX276" s="102">
        <f>SUMIFS(Datos!$M:$M,Datos!$F:$F,$A276,Datos!$A:$A,$AN$1,Datos!$C:$C,AP$1)</f>
        <v>0</v>
      </c>
      <c r="AY276" s="102">
        <f>SUMIFS(Datos!$M:$M,Datos!$F:$F,$A276,Datos!$A:$A,$AN$1,Datos!$C:$C,AQ$1)</f>
        <v>0</v>
      </c>
      <c r="AZ276" s="102">
        <f>SUMIFS(Datos!$M:$M,Datos!$F:$F,$A276,Datos!$A:$A,$AN$1,Datos!$C:$C,AR$1)</f>
        <v>0</v>
      </c>
      <c r="BA276" s="102"/>
      <c r="BB276" s="438">
        <f>SUMIFS(Datos!$R:$R,Datos!$F:$F,$A276,Datos!$A:$A,$AN$1,Datos!$C:$C,AO$1)</f>
        <v>0</v>
      </c>
      <c r="BC276" s="438">
        <f>SUMIFS(Datos!$R:$R,Datos!$F:$F,$A276,Datos!$A:$A,$AN$1,Datos!$C:$C,AP$1)</f>
        <v>0</v>
      </c>
      <c r="BD276" s="438">
        <f>SUMIFS(Datos!$R:$R,Datos!$F:$F,$A276,Datos!$A:$A,$AN$1,Datos!$C:$C,AQ$1)</f>
        <v>0</v>
      </c>
      <c r="BE276" s="438">
        <f>SUMIFS(Datos!$R:$R,Datos!$F:$F,$A276,Datos!$A:$A,$AN$1,Datos!$C:$C,AR$1)</f>
        <v>0</v>
      </c>
    </row>
    <row r="277" spans="1:57" x14ac:dyDescent="0.25">
      <c r="A277" s="36"/>
      <c r="B277" s="36"/>
      <c r="C277" s="36"/>
      <c r="D277" s="284"/>
      <c r="E277" s="36"/>
      <c r="F277" s="36"/>
      <c r="G277" s="408"/>
      <c r="H277" s="36"/>
      <c r="I277" s="36"/>
      <c r="J277" s="36"/>
      <c r="K277" s="36"/>
      <c r="M277" s="353">
        <f>SUMIFS(Datos!$S:$S,Datos!$F:$F,$A277,Datos!$V:$V,M$1,Datos!$A:$A,$Q$1)</f>
        <v>0</v>
      </c>
      <c r="N277" s="353">
        <f>SUMIFS(Datos!$S:$S,Datos!$F:$F,$A277,Datos!$V:$V,N$1,Datos!$A:$A,$Q$1)</f>
        <v>0</v>
      </c>
      <c r="O277" s="353">
        <f>SUMIFS(Datos!$S:$S,Datos!$F:$F,$A277,Datos!$V:$V,O$1,Datos!$A:$A,$Q$1)</f>
        <v>0</v>
      </c>
      <c r="P277" s="353">
        <f>SUMIFS(Datos!$S:$S,Datos!$F:$F,$A277,Datos!$V:$V,P$1,Datos!$A:$A,$Q$1)</f>
        <v>0</v>
      </c>
      <c r="Q277" s="353">
        <f>SUMIFS(Datos!$S:$S,Datos!$A:$A,Q$1,Datos!$F:$F,$A277)</f>
        <v>0</v>
      </c>
      <c r="R277" s="353">
        <f>SUMIFS(Datos!$S:$S,Datos!$F:$F,$A277,Datos!$C:$C,R$1,Datos!$A:$A,$Q$1)</f>
        <v>0</v>
      </c>
      <c r="S277" s="353">
        <f>SUMIFS(Datos!$S:$S,Datos!$F:$F,$A277,Datos!$C:$C,S$1,Datos!$A:$A,$Q$1)</f>
        <v>0</v>
      </c>
      <c r="T277" s="353">
        <f>SUMIFS(Datos!$S:$S,Datos!$F:$F,$A277,Datos!$C:$C,T$1,Datos!$A:$A,$Q$1)</f>
        <v>0</v>
      </c>
      <c r="U277" s="353">
        <f>SUMIFS(Datos!$S:$S,Datos!$F:$F,$A277,Datos!$C:$C,U$1,Datos!$A:$A,$Q$1)</f>
        <v>0</v>
      </c>
      <c r="V277" s="352"/>
      <c r="W277" s="353">
        <f>SUMIFS(Datos!M:M,Datos!A:A,Q$1,Datos!F:F,A277)</f>
        <v>0</v>
      </c>
      <c r="X277" s="444">
        <f>SUMIFS(Datos!R:R,Datos!A:A,Q$1,Datos!F:F,A277)</f>
        <v>0</v>
      </c>
      <c r="Y277" s="442"/>
      <c r="Z277" s="353">
        <f>SUMIFS(Datos!$M:$M,Datos!$F:$F,$A277,Datos!$A:$A,$Q$1,Datos!$C:$C,R$1)</f>
        <v>0</v>
      </c>
      <c r="AA277" s="353">
        <f>SUMIFS(Datos!$M:$M,Datos!$F:$F,$A277,Datos!$A:$A,$Q$1,Datos!$C:$C,S$1)</f>
        <v>0</v>
      </c>
      <c r="AB277" s="353">
        <f>SUMIFS(Datos!$M:$M,Datos!$F:$F,$A277,Datos!$A:$A,$Q$1,Datos!$C:$C,T$1)</f>
        <v>0</v>
      </c>
      <c r="AC277" s="353">
        <f>SUMIFS(Datos!$M:$M,Datos!$F:$F,$A277,Datos!$A:$A,$Q$1,Datos!$C:$C,U$1)</f>
        <v>0</v>
      </c>
      <c r="AD277" s="353"/>
      <c r="AE277" s="444">
        <f>SUMIFS(Datos!$R:$R,Datos!$F:$F,$A277,Datos!$A:$A,$Q$1,Datos!$C:$C,R$1)</f>
        <v>0</v>
      </c>
      <c r="AF277" s="444">
        <f>SUMIFS(Datos!$R:$R,Datos!$F:$F,$A277,Datos!$A:$A,$Q$1,Datos!$C:$C,S$1)</f>
        <v>0</v>
      </c>
      <c r="AG277" s="444">
        <f>SUMIFS(Datos!$R:$R,Datos!$F:$F,$A277,Datos!$A:$A,$Q$1,Datos!$C:$C,T$1)</f>
        <v>0</v>
      </c>
      <c r="AH277" s="444">
        <f>SUMIFS(Datos!$R:$R,Datos!$F:$F,$A277,Datos!$A:$A,$Q$1,Datos!$C:$C,U$1)</f>
        <v>0</v>
      </c>
      <c r="AI277" s="351"/>
      <c r="AJ277" s="102">
        <f>SUMIFS(Datos!$S:$S,Datos!$F:$F,$A277,Datos!$V:$V,AJ$1,Datos!$A:$A,$AN$1)</f>
        <v>0</v>
      </c>
      <c r="AK277" s="102">
        <f>SUMIFS(Datos!$S:$S,Datos!$F:$F,$A277,Datos!$V:$V,AK$1,Datos!$A:$A,$AN$1)</f>
        <v>0</v>
      </c>
      <c r="AL277" s="102">
        <f>SUMIFS(Datos!$S:$S,Datos!$F:$F,$A277,Datos!$V:$V,AL$1,Datos!$A:$A,$AN$1)</f>
        <v>0</v>
      </c>
      <c r="AM277" s="102">
        <f>SUMIFS(Datos!$S:$S,Datos!$F:$F,$A277,Datos!$V:$V,AM$1,Datos!$A:$A,$AN$1)</f>
        <v>0</v>
      </c>
      <c r="AN277" s="102">
        <f>SUMIFS(Datos!$S:$S,Datos!$A:$A,AN$1,Datos!$F:$F,$A277)</f>
        <v>0</v>
      </c>
      <c r="AO277" s="102">
        <f>SUMIFS(Datos!$S:$S,Datos!$F:$F,$A277,Datos!$C:$C,AO$1,Datos!$A:$A,$AN$1)</f>
        <v>0</v>
      </c>
      <c r="AP277" s="102">
        <f>SUMIFS(Datos!$S:$S,Datos!$F:$F,$A277,Datos!$C:$C,AP$1,Datos!$A:$A,$AN$1)</f>
        <v>0</v>
      </c>
      <c r="AQ277" s="102">
        <f>SUMIFS(Datos!$S:$S,Datos!$F:$F,$A277,Datos!$C:$C,AQ$1,Datos!$A:$A,$AN$1)</f>
        <v>0</v>
      </c>
      <c r="AR277" s="102">
        <f>SUMIFS(Datos!$S:$S,Datos!$F:$F,$A277,Datos!$C:$C,AR$1,Datos!$A:$A,$AN$1)</f>
        <v>0</v>
      </c>
      <c r="AT277" s="102">
        <f>SUMIFS(Datos!$M:$M,Datos!$A:$A,AN$1,Datos!$F:$F,$A277)</f>
        <v>0</v>
      </c>
      <c r="AU277" s="102">
        <f>SUMIFS(Datos!$R:$R,Datos!$A:$A,AN$1,Datos!$F:$F,$A277)</f>
        <v>0</v>
      </c>
      <c r="AW277" s="102">
        <f>SUMIFS(Datos!$M:$M,Datos!$F:$F,$A277,Datos!$A:$A,$AN$1,Datos!$C:$C,AO$1)</f>
        <v>0</v>
      </c>
      <c r="AX277" s="102">
        <f>SUMIFS(Datos!$M:$M,Datos!$F:$F,$A277,Datos!$A:$A,$AN$1,Datos!$C:$C,AP$1)</f>
        <v>0</v>
      </c>
      <c r="AY277" s="102">
        <f>SUMIFS(Datos!$M:$M,Datos!$F:$F,$A277,Datos!$A:$A,$AN$1,Datos!$C:$C,AQ$1)</f>
        <v>0</v>
      </c>
      <c r="AZ277" s="102">
        <f>SUMIFS(Datos!$M:$M,Datos!$F:$F,$A277,Datos!$A:$A,$AN$1,Datos!$C:$C,AR$1)</f>
        <v>0</v>
      </c>
      <c r="BA277" s="102"/>
      <c r="BB277" s="438">
        <f>SUMIFS(Datos!$R:$R,Datos!$F:$F,$A277,Datos!$A:$A,$AN$1,Datos!$C:$C,AO$1)</f>
        <v>0</v>
      </c>
      <c r="BC277" s="438">
        <f>SUMIFS(Datos!$R:$R,Datos!$F:$F,$A277,Datos!$A:$A,$AN$1,Datos!$C:$C,AP$1)</f>
        <v>0</v>
      </c>
      <c r="BD277" s="438">
        <f>SUMIFS(Datos!$R:$R,Datos!$F:$F,$A277,Datos!$A:$A,$AN$1,Datos!$C:$C,AQ$1)</f>
        <v>0</v>
      </c>
      <c r="BE277" s="438">
        <f>SUMIFS(Datos!$R:$R,Datos!$F:$F,$A277,Datos!$A:$A,$AN$1,Datos!$C:$C,AR$1)</f>
        <v>0</v>
      </c>
    </row>
    <row r="278" spans="1:57" x14ac:dyDescent="0.25">
      <c r="A278" s="36"/>
      <c r="B278" s="36"/>
      <c r="C278" s="36"/>
      <c r="D278" s="284"/>
      <c r="E278" s="36"/>
      <c r="F278" s="36"/>
      <c r="G278" s="408"/>
      <c r="H278" s="36"/>
      <c r="I278" s="36"/>
      <c r="J278" s="36"/>
      <c r="K278" s="36"/>
      <c r="M278" s="353">
        <f>SUMIFS(Datos!$S:$S,Datos!$F:$F,$A278,Datos!$V:$V,M$1,Datos!$A:$A,$Q$1)</f>
        <v>0</v>
      </c>
      <c r="N278" s="353">
        <f>SUMIFS(Datos!$S:$S,Datos!$F:$F,$A278,Datos!$V:$V,N$1,Datos!$A:$A,$Q$1)</f>
        <v>0</v>
      </c>
      <c r="O278" s="353">
        <f>SUMIFS(Datos!$S:$S,Datos!$F:$F,$A278,Datos!$V:$V,O$1,Datos!$A:$A,$Q$1)</f>
        <v>0</v>
      </c>
      <c r="P278" s="353">
        <f>SUMIFS(Datos!$S:$S,Datos!$F:$F,$A278,Datos!$V:$V,P$1,Datos!$A:$A,$Q$1)</f>
        <v>0</v>
      </c>
      <c r="Q278" s="353">
        <f>SUMIFS(Datos!$S:$S,Datos!$A:$A,Q$1,Datos!$F:$F,$A278)</f>
        <v>0</v>
      </c>
      <c r="R278" s="353">
        <f>SUMIFS(Datos!$S:$S,Datos!$F:$F,$A278,Datos!$C:$C,R$1,Datos!$A:$A,$Q$1)</f>
        <v>0</v>
      </c>
      <c r="S278" s="353">
        <f>SUMIFS(Datos!$S:$S,Datos!$F:$F,$A278,Datos!$C:$C,S$1,Datos!$A:$A,$Q$1)</f>
        <v>0</v>
      </c>
      <c r="T278" s="353">
        <f>SUMIFS(Datos!$S:$S,Datos!$F:$F,$A278,Datos!$C:$C,T$1,Datos!$A:$A,$Q$1)</f>
        <v>0</v>
      </c>
      <c r="U278" s="353">
        <f>SUMIFS(Datos!$S:$S,Datos!$F:$F,$A278,Datos!$C:$C,U$1,Datos!$A:$A,$Q$1)</f>
        <v>0</v>
      </c>
      <c r="V278" s="352"/>
      <c r="W278" s="353">
        <f>SUMIFS(Datos!M:M,Datos!A:A,Q$1,Datos!F:F,A278)</f>
        <v>0</v>
      </c>
      <c r="X278" s="444">
        <f>SUMIFS(Datos!R:R,Datos!A:A,Q$1,Datos!F:F,A278)</f>
        <v>0</v>
      </c>
      <c r="Y278" s="442"/>
      <c r="Z278" s="353">
        <f>SUMIFS(Datos!$M:$M,Datos!$F:$F,$A278,Datos!$A:$A,$Q$1,Datos!$C:$C,R$1)</f>
        <v>0</v>
      </c>
      <c r="AA278" s="353">
        <f>SUMIFS(Datos!$M:$M,Datos!$F:$F,$A278,Datos!$A:$A,$Q$1,Datos!$C:$C,S$1)</f>
        <v>0</v>
      </c>
      <c r="AB278" s="353">
        <f>SUMIFS(Datos!$M:$M,Datos!$F:$F,$A278,Datos!$A:$A,$Q$1,Datos!$C:$C,T$1)</f>
        <v>0</v>
      </c>
      <c r="AC278" s="353">
        <f>SUMIFS(Datos!$M:$M,Datos!$F:$F,$A278,Datos!$A:$A,$Q$1,Datos!$C:$C,U$1)</f>
        <v>0</v>
      </c>
      <c r="AD278" s="353"/>
      <c r="AE278" s="444">
        <f>SUMIFS(Datos!$R:$R,Datos!$F:$F,$A278,Datos!$A:$A,$Q$1,Datos!$C:$C,R$1)</f>
        <v>0</v>
      </c>
      <c r="AF278" s="444">
        <f>SUMIFS(Datos!$R:$R,Datos!$F:$F,$A278,Datos!$A:$A,$Q$1,Datos!$C:$C,S$1)</f>
        <v>0</v>
      </c>
      <c r="AG278" s="444">
        <f>SUMIFS(Datos!$R:$R,Datos!$F:$F,$A278,Datos!$A:$A,$Q$1,Datos!$C:$C,T$1)</f>
        <v>0</v>
      </c>
      <c r="AH278" s="444">
        <f>SUMIFS(Datos!$R:$R,Datos!$F:$F,$A278,Datos!$A:$A,$Q$1,Datos!$C:$C,U$1)</f>
        <v>0</v>
      </c>
      <c r="AI278" s="351"/>
      <c r="AJ278" s="102">
        <f>SUMIFS(Datos!$S:$S,Datos!$F:$F,$A278,Datos!$V:$V,AJ$1,Datos!$A:$A,$AN$1)</f>
        <v>0</v>
      </c>
      <c r="AK278" s="102">
        <f>SUMIFS(Datos!$S:$S,Datos!$F:$F,$A278,Datos!$V:$V,AK$1,Datos!$A:$A,$AN$1)</f>
        <v>0</v>
      </c>
      <c r="AL278" s="102">
        <f>SUMIFS(Datos!$S:$S,Datos!$F:$F,$A278,Datos!$V:$V,AL$1,Datos!$A:$A,$AN$1)</f>
        <v>0</v>
      </c>
      <c r="AM278" s="102">
        <f>SUMIFS(Datos!$S:$S,Datos!$F:$F,$A278,Datos!$V:$V,AM$1,Datos!$A:$A,$AN$1)</f>
        <v>0</v>
      </c>
      <c r="AN278" s="102">
        <f>SUMIFS(Datos!$S:$S,Datos!$A:$A,AN$1,Datos!$F:$F,$A278)</f>
        <v>0</v>
      </c>
      <c r="AO278" s="102">
        <f>SUMIFS(Datos!$S:$S,Datos!$F:$F,$A278,Datos!$C:$C,AO$1,Datos!$A:$A,$AN$1)</f>
        <v>0</v>
      </c>
      <c r="AP278" s="102">
        <f>SUMIFS(Datos!$S:$S,Datos!$F:$F,$A278,Datos!$C:$C,AP$1,Datos!$A:$A,$AN$1)</f>
        <v>0</v>
      </c>
      <c r="AQ278" s="102">
        <f>SUMIFS(Datos!$S:$S,Datos!$F:$F,$A278,Datos!$C:$C,AQ$1,Datos!$A:$A,$AN$1)</f>
        <v>0</v>
      </c>
      <c r="AR278" s="102">
        <f>SUMIFS(Datos!$S:$S,Datos!$F:$F,$A278,Datos!$C:$C,AR$1,Datos!$A:$A,$AN$1)</f>
        <v>0</v>
      </c>
      <c r="AT278" s="102">
        <f>SUMIFS(Datos!$M:$M,Datos!$A:$A,AN$1,Datos!$F:$F,$A278)</f>
        <v>0</v>
      </c>
      <c r="AU278" s="102">
        <f>SUMIFS(Datos!$R:$R,Datos!$A:$A,AN$1,Datos!$F:$F,$A278)</f>
        <v>0</v>
      </c>
      <c r="AW278" s="102">
        <f>SUMIFS(Datos!$M:$M,Datos!$F:$F,$A278,Datos!$A:$A,$AN$1,Datos!$C:$C,AO$1)</f>
        <v>0</v>
      </c>
      <c r="AX278" s="102">
        <f>SUMIFS(Datos!$M:$M,Datos!$F:$F,$A278,Datos!$A:$A,$AN$1,Datos!$C:$C,AP$1)</f>
        <v>0</v>
      </c>
      <c r="AY278" s="102">
        <f>SUMIFS(Datos!$M:$M,Datos!$F:$F,$A278,Datos!$A:$A,$AN$1,Datos!$C:$C,AQ$1)</f>
        <v>0</v>
      </c>
      <c r="AZ278" s="102">
        <f>SUMIFS(Datos!$M:$M,Datos!$F:$F,$A278,Datos!$A:$A,$AN$1,Datos!$C:$C,AR$1)</f>
        <v>0</v>
      </c>
      <c r="BA278" s="102"/>
      <c r="BB278" s="438">
        <f>SUMIFS(Datos!$R:$R,Datos!$F:$F,$A278,Datos!$A:$A,$AN$1,Datos!$C:$C,AO$1)</f>
        <v>0</v>
      </c>
      <c r="BC278" s="438">
        <f>SUMIFS(Datos!$R:$R,Datos!$F:$F,$A278,Datos!$A:$A,$AN$1,Datos!$C:$C,AP$1)</f>
        <v>0</v>
      </c>
      <c r="BD278" s="438">
        <f>SUMIFS(Datos!$R:$R,Datos!$F:$F,$A278,Datos!$A:$A,$AN$1,Datos!$C:$C,AQ$1)</f>
        <v>0</v>
      </c>
      <c r="BE278" s="438">
        <f>SUMIFS(Datos!$R:$R,Datos!$F:$F,$A278,Datos!$A:$A,$AN$1,Datos!$C:$C,AR$1)</f>
        <v>0</v>
      </c>
    </row>
    <row r="279" spans="1:57" x14ac:dyDescent="0.25">
      <c r="A279" s="36"/>
      <c r="B279" s="36"/>
      <c r="C279" s="36"/>
      <c r="D279" s="284"/>
      <c r="E279" s="36"/>
      <c r="F279" s="36"/>
      <c r="G279" s="408"/>
      <c r="H279" s="36"/>
      <c r="I279" s="36"/>
      <c r="J279" s="36"/>
      <c r="K279" s="36"/>
      <c r="M279" s="353">
        <f>SUMIFS(Datos!$S:$S,Datos!$F:$F,$A279,Datos!$V:$V,M$1,Datos!$A:$A,$Q$1)</f>
        <v>0</v>
      </c>
      <c r="N279" s="353">
        <f>SUMIFS(Datos!$S:$S,Datos!$F:$F,$A279,Datos!$V:$V,N$1,Datos!$A:$A,$Q$1)</f>
        <v>0</v>
      </c>
      <c r="O279" s="353">
        <f>SUMIFS(Datos!$S:$S,Datos!$F:$F,$A279,Datos!$V:$V,O$1,Datos!$A:$A,$Q$1)</f>
        <v>0</v>
      </c>
      <c r="P279" s="353">
        <f>SUMIFS(Datos!$S:$S,Datos!$F:$F,$A279,Datos!$V:$V,P$1,Datos!$A:$A,$Q$1)</f>
        <v>0</v>
      </c>
      <c r="Q279" s="353">
        <f>SUMIFS(Datos!$S:$S,Datos!$A:$A,Q$1,Datos!$F:$F,$A279)</f>
        <v>0</v>
      </c>
      <c r="R279" s="353">
        <f>SUMIFS(Datos!$S:$S,Datos!$F:$F,$A279,Datos!$C:$C,R$1,Datos!$A:$A,$Q$1)</f>
        <v>0</v>
      </c>
      <c r="S279" s="353">
        <f>SUMIFS(Datos!$S:$S,Datos!$F:$F,$A279,Datos!$C:$C,S$1,Datos!$A:$A,$Q$1)</f>
        <v>0</v>
      </c>
      <c r="T279" s="353">
        <f>SUMIFS(Datos!$S:$S,Datos!$F:$F,$A279,Datos!$C:$C,T$1,Datos!$A:$A,$Q$1)</f>
        <v>0</v>
      </c>
      <c r="U279" s="353">
        <f>SUMIFS(Datos!$S:$S,Datos!$F:$F,$A279,Datos!$C:$C,U$1,Datos!$A:$A,$Q$1)</f>
        <v>0</v>
      </c>
      <c r="V279" s="352"/>
      <c r="W279" s="353">
        <f>SUMIFS(Datos!M:M,Datos!A:A,Q$1,Datos!F:F,A279)</f>
        <v>0</v>
      </c>
      <c r="X279" s="444">
        <f>SUMIFS(Datos!R:R,Datos!A:A,Q$1,Datos!F:F,A279)</f>
        <v>0</v>
      </c>
      <c r="Y279" s="442"/>
      <c r="Z279" s="353">
        <f>SUMIFS(Datos!$M:$M,Datos!$F:$F,$A279,Datos!$A:$A,$Q$1,Datos!$C:$C,R$1)</f>
        <v>0</v>
      </c>
      <c r="AA279" s="353">
        <f>SUMIFS(Datos!$M:$M,Datos!$F:$F,$A279,Datos!$A:$A,$Q$1,Datos!$C:$C,S$1)</f>
        <v>0</v>
      </c>
      <c r="AB279" s="353">
        <f>SUMIFS(Datos!$M:$M,Datos!$F:$F,$A279,Datos!$A:$A,$Q$1,Datos!$C:$C,T$1)</f>
        <v>0</v>
      </c>
      <c r="AC279" s="353">
        <f>SUMIFS(Datos!$M:$M,Datos!$F:$F,$A279,Datos!$A:$A,$Q$1,Datos!$C:$C,U$1)</f>
        <v>0</v>
      </c>
      <c r="AD279" s="353"/>
      <c r="AE279" s="444">
        <f>SUMIFS(Datos!$R:$R,Datos!$F:$F,$A279,Datos!$A:$A,$Q$1,Datos!$C:$C,R$1)</f>
        <v>0</v>
      </c>
      <c r="AF279" s="444">
        <f>SUMIFS(Datos!$R:$R,Datos!$F:$F,$A279,Datos!$A:$A,$Q$1,Datos!$C:$C,S$1)</f>
        <v>0</v>
      </c>
      <c r="AG279" s="444">
        <f>SUMIFS(Datos!$R:$R,Datos!$F:$F,$A279,Datos!$A:$A,$Q$1,Datos!$C:$C,T$1)</f>
        <v>0</v>
      </c>
      <c r="AH279" s="444">
        <f>SUMIFS(Datos!$R:$R,Datos!$F:$F,$A279,Datos!$A:$A,$Q$1,Datos!$C:$C,U$1)</f>
        <v>0</v>
      </c>
      <c r="AI279" s="351"/>
      <c r="AJ279" s="102">
        <f>SUMIFS(Datos!$S:$S,Datos!$F:$F,$A279,Datos!$V:$V,AJ$1,Datos!$A:$A,$AN$1)</f>
        <v>0</v>
      </c>
      <c r="AK279" s="102">
        <f>SUMIFS(Datos!$S:$S,Datos!$F:$F,$A279,Datos!$V:$V,AK$1,Datos!$A:$A,$AN$1)</f>
        <v>0</v>
      </c>
      <c r="AL279" s="102">
        <f>SUMIFS(Datos!$S:$S,Datos!$F:$F,$A279,Datos!$V:$V,AL$1,Datos!$A:$A,$AN$1)</f>
        <v>0</v>
      </c>
      <c r="AM279" s="102">
        <f>SUMIFS(Datos!$S:$S,Datos!$F:$F,$A279,Datos!$V:$V,AM$1,Datos!$A:$A,$AN$1)</f>
        <v>0</v>
      </c>
      <c r="AN279" s="102">
        <f>SUMIFS(Datos!$S:$S,Datos!$A:$A,AN$1,Datos!$F:$F,$A279)</f>
        <v>0</v>
      </c>
      <c r="AO279" s="102">
        <f>SUMIFS(Datos!$S:$S,Datos!$F:$F,$A279,Datos!$C:$C,AO$1,Datos!$A:$A,$AN$1)</f>
        <v>0</v>
      </c>
      <c r="AP279" s="102">
        <f>SUMIFS(Datos!$S:$S,Datos!$F:$F,$A279,Datos!$C:$C,AP$1,Datos!$A:$A,$AN$1)</f>
        <v>0</v>
      </c>
      <c r="AQ279" s="102">
        <f>SUMIFS(Datos!$S:$S,Datos!$F:$F,$A279,Datos!$C:$C,AQ$1,Datos!$A:$A,$AN$1)</f>
        <v>0</v>
      </c>
      <c r="AR279" s="102">
        <f>SUMIFS(Datos!$S:$S,Datos!$F:$F,$A279,Datos!$C:$C,AR$1,Datos!$A:$A,$AN$1)</f>
        <v>0</v>
      </c>
      <c r="AT279" s="102">
        <f>SUMIFS(Datos!$M:$M,Datos!$A:$A,AN$1,Datos!$F:$F,$A279)</f>
        <v>0</v>
      </c>
      <c r="AU279" s="102">
        <f>SUMIFS(Datos!$R:$R,Datos!$A:$A,AN$1,Datos!$F:$F,$A279)</f>
        <v>0</v>
      </c>
      <c r="AW279" s="102">
        <f>SUMIFS(Datos!$M:$M,Datos!$F:$F,$A279,Datos!$A:$A,$AN$1,Datos!$C:$C,AO$1)</f>
        <v>0</v>
      </c>
      <c r="AX279" s="102">
        <f>SUMIFS(Datos!$M:$M,Datos!$F:$F,$A279,Datos!$A:$A,$AN$1,Datos!$C:$C,AP$1)</f>
        <v>0</v>
      </c>
      <c r="AY279" s="102">
        <f>SUMIFS(Datos!$M:$M,Datos!$F:$F,$A279,Datos!$A:$A,$AN$1,Datos!$C:$C,AQ$1)</f>
        <v>0</v>
      </c>
      <c r="AZ279" s="102">
        <f>SUMIFS(Datos!$M:$M,Datos!$F:$F,$A279,Datos!$A:$A,$AN$1,Datos!$C:$C,AR$1)</f>
        <v>0</v>
      </c>
      <c r="BA279" s="102"/>
      <c r="BB279" s="438">
        <f>SUMIFS(Datos!$R:$R,Datos!$F:$F,$A279,Datos!$A:$A,$AN$1,Datos!$C:$C,AO$1)</f>
        <v>0</v>
      </c>
      <c r="BC279" s="438">
        <f>SUMIFS(Datos!$R:$R,Datos!$F:$F,$A279,Datos!$A:$A,$AN$1,Datos!$C:$C,AP$1)</f>
        <v>0</v>
      </c>
      <c r="BD279" s="438">
        <f>SUMIFS(Datos!$R:$R,Datos!$F:$F,$A279,Datos!$A:$A,$AN$1,Datos!$C:$C,AQ$1)</f>
        <v>0</v>
      </c>
      <c r="BE279" s="438">
        <f>SUMIFS(Datos!$R:$R,Datos!$F:$F,$A279,Datos!$A:$A,$AN$1,Datos!$C:$C,AR$1)</f>
        <v>0</v>
      </c>
    </row>
    <row r="280" spans="1:57" x14ac:dyDescent="0.25">
      <c r="A280" s="36"/>
      <c r="B280" s="36"/>
      <c r="C280" s="36"/>
      <c r="D280" s="284"/>
      <c r="E280" s="36"/>
      <c r="F280" s="36"/>
      <c r="G280" s="408"/>
      <c r="H280" s="36"/>
      <c r="I280" s="36"/>
      <c r="J280" s="36"/>
      <c r="K280" s="36"/>
      <c r="M280" s="353">
        <f>SUMIFS(Datos!$S:$S,Datos!$F:$F,$A280,Datos!$V:$V,M$1,Datos!$A:$A,$Q$1)</f>
        <v>0</v>
      </c>
      <c r="N280" s="353">
        <f>SUMIFS(Datos!$S:$S,Datos!$F:$F,$A280,Datos!$V:$V,N$1,Datos!$A:$A,$Q$1)</f>
        <v>0</v>
      </c>
      <c r="O280" s="353">
        <f>SUMIFS(Datos!$S:$S,Datos!$F:$F,$A280,Datos!$V:$V,O$1,Datos!$A:$A,$Q$1)</f>
        <v>0</v>
      </c>
      <c r="P280" s="353">
        <f>SUMIFS(Datos!$S:$S,Datos!$F:$F,$A280,Datos!$V:$V,P$1,Datos!$A:$A,$Q$1)</f>
        <v>0</v>
      </c>
      <c r="Q280" s="353">
        <f>SUMIFS(Datos!$S:$S,Datos!$A:$A,Q$1,Datos!$F:$F,$A280)</f>
        <v>0</v>
      </c>
      <c r="R280" s="353">
        <f>SUMIFS(Datos!$S:$S,Datos!$F:$F,$A280,Datos!$C:$C,R$1,Datos!$A:$A,$Q$1)</f>
        <v>0</v>
      </c>
      <c r="S280" s="353">
        <f>SUMIFS(Datos!$S:$S,Datos!$F:$F,$A280,Datos!$C:$C,S$1,Datos!$A:$A,$Q$1)</f>
        <v>0</v>
      </c>
      <c r="T280" s="353">
        <f>SUMIFS(Datos!$S:$S,Datos!$F:$F,$A280,Datos!$C:$C,T$1,Datos!$A:$A,$Q$1)</f>
        <v>0</v>
      </c>
      <c r="U280" s="353">
        <f>SUMIFS(Datos!$S:$S,Datos!$F:$F,$A280,Datos!$C:$C,U$1,Datos!$A:$A,$Q$1)</f>
        <v>0</v>
      </c>
      <c r="V280" s="352"/>
      <c r="W280" s="353">
        <f>SUMIFS(Datos!M:M,Datos!A:A,Q$1,Datos!F:F,A280)</f>
        <v>0</v>
      </c>
      <c r="X280" s="444">
        <f>SUMIFS(Datos!R:R,Datos!A:A,Q$1,Datos!F:F,A280)</f>
        <v>0</v>
      </c>
      <c r="Y280" s="442"/>
      <c r="Z280" s="353">
        <f>SUMIFS(Datos!$M:$M,Datos!$F:$F,$A280,Datos!$A:$A,$Q$1,Datos!$C:$C,R$1)</f>
        <v>0</v>
      </c>
      <c r="AA280" s="353">
        <f>SUMIFS(Datos!$M:$M,Datos!$F:$F,$A280,Datos!$A:$A,$Q$1,Datos!$C:$C,S$1)</f>
        <v>0</v>
      </c>
      <c r="AB280" s="353">
        <f>SUMIFS(Datos!$M:$M,Datos!$F:$F,$A280,Datos!$A:$A,$Q$1,Datos!$C:$C,T$1)</f>
        <v>0</v>
      </c>
      <c r="AC280" s="353">
        <f>SUMIFS(Datos!$M:$M,Datos!$F:$F,$A280,Datos!$A:$A,$Q$1,Datos!$C:$C,U$1)</f>
        <v>0</v>
      </c>
      <c r="AD280" s="353"/>
      <c r="AE280" s="444">
        <f>SUMIFS(Datos!$R:$R,Datos!$F:$F,$A280,Datos!$A:$A,$Q$1,Datos!$C:$C,R$1)</f>
        <v>0</v>
      </c>
      <c r="AF280" s="444">
        <f>SUMIFS(Datos!$R:$R,Datos!$F:$F,$A280,Datos!$A:$A,$Q$1,Datos!$C:$C,S$1)</f>
        <v>0</v>
      </c>
      <c r="AG280" s="444">
        <f>SUMIFS(Datos!$R:$R,Datos!$F:$F,$A280,Datos!$A:$A,$Q$1,Datos!$C:$C,T$1)</f>
        <v>0</v>
      </c>
      <c r="AH280" s="444">
        <f>SUMIFS(Datos!$R:$R,Datos!$F:$F,$A280,Datos!$A:$A,$Q$1,Datos!$C:$C,U$1)</f>
        <v>0</v>
      </c>
      <c r="AI280" s="351"/>
      <c r="AJ280" s="102">
        <f>SUMIFS(Datos!$S:$S,Datos!$F:$F,$A280,Datos!$V:$V,AJ$1,Datos!$A:$A,$AN$1)</f>
        <v>0</v>
      </c>
      <c r="AK280" s="102">
        <f>SUMIFS(Datos!$S:$S,Datos!$F:$F,$A280,Datos!$V:$V,AK$1,Datos!$A:$A,$AN$1)</f>
        <v>0</v>
      </c>
      <c r="AL280" s="102">
        <f>SUMIFS(Datos!$S:$S,Datos!$F:$F,$A280,Datos!$V:$V,AL$1,Datos!$A:$A,$AN$1)</f>
        <v>0</v>
      </c>
      <c r="AM280" s="102">
        <f>SUMIFS(Datos!$S:$S,Datos!$F:$F,$A280,Datos!$V:$V,AM$1,Datos!$A:$A,$AN$1)</f>
        <v>0</v>
      </c>
      <c r="AN280" s="102">
        <f>SUMIFS(Datos!$S:$S,Datos!$A:$A,AN$1,Datos!$F:$F,$A280)</f>
        <v>0</v>
      </c>
      <c r="AO280" s="102">
        <f>SUMIFS(Datos!$S:$S,Datos!$F:$F,$A280,Datos!$C:$C,AO$1,Datos!$A:$A,$AN$1)</f>
        <v>0</v>
      </c>
      <c r="AP280" s="102">
        <f>SUMIFS(Datos!$S:$S,Datos!$F:$F,$A280,Datos!$C:$C,AP$1,Datos!$A:$A,$AN$1)</f>
        <v>0</v>
      </c>
      <c r="AQ280" s="102">
        <f>SUMIFS(Datos!$S:$S,Datos!$F:$F,$A280,Datos!$C:$C,AQ$1,Datos!$A:$A,$AN$1)</f>
        <v>0</v>
      </c>
      <c r="AR280" s="102">
        <f>SUMIFS(Datos!$S:$S,Datos!$F:$F,$A280,Datos!$C:$C,AR$1,Datos!$A:$A,$AN$1)</f>
        <v>0</v>
      </c>
      <c r="AT280" s="102">
        <f>SUMIFS(Datos!$M:$M,Datos!$A:$A,AN$1,Datos!$F:$F,$A280)</f>
        <v>0</v>
      </c>
      <c r="AU280" s="102">
        <f>SUMIFS(Datos!$R:$R,Datos!$A:$A,AN$1,Datos!$F:$F,$A280)</f>
        <v>0</v>
      </c>
      <c r="AW280" s="102">
        <f>SUMIFS(Datos!$M:$M,Datos!$F:$F,$A280,Datos!$A:$A,$AN$1,Datos!$C:$C,AO$1)</f>
        <v>0</v>
      </c>
      <c r="AX280" s="102">
        <f>SUMIFS(Datos!$M:$M,Datos!$F:$F,$A280,Datos!$A:$A,$AN$1,Datos!$C:$C,AP$1)</f>
        <v>0</v>
      </c>
      <c r="AY280" s="102">
        <f>SUMIFS(Datos!$M:$M,Datos!$F:$F,$A280,Datos!$A:$A,$AN$1,Datos!$C:$C,AQ$1)</f>
        <v>0</v>
      </c>
      <c r="AZ280" s="102">
        <f>SUMIFS(Datos!$M:$M,Datos!$F:$F,$A280,Datos!$A:$A,$AN$1,Datos!$C:$C,AR$1)</f>
        <v>0</v>
      </c>
      <c r="BA280" s="102"/>
      <c r="BB280" s="438">
        <f>SUMIFS(Datos!$R:$R,Datos!$F:$F,$A280,Datos!$A:$A,$AN$1,Datos!$C:$C,AO$1)</f>
        <v>0</v>
      </c>
      <c r="BC280" s="438">
        <f>SUMIFS(Datos!$R:$R,Datos!$F:$F,$A280,Datos!$A:$A,$AN$1,Datos!$C:$C,AP$1)</f>
        <v>0</v>
      </c>
      <c r="BD280" s="438">
        <f>SUMIFS(Datos!$R:$R,Datos!$F:$F,$A280,Datos!$A:$A,$AN$1,Datos!$C:$C,AQ$1)</f>
        <v>0</v>
      </c>
      <c r="BE280" s="438">
        <f>SUMIFS(Datos!$R:$R,Datos!$F:$F,$A280,Datos!$A:$A,$AN$1,Datos!$C:$C,AR$1)</f>
        <v>0</v>
      </c>
    </row>
    <row r="281" spans="1:57" x14ac:dyDescent="0.25">
      <c r="A281" s="36"/>
      <c r="B281" s="36"/>
      <c r="C281" s="36"/>
      <c r="D281" s="284"/>
      <c r="E281" s="36"/>
      <c r="F281" s="36"/>
      <c r="G281" s="408"/>
      <c r="H281" s="36"/>
      <c r="I281" s="36"/>
      <c r="J281" s="36"/>
      <c r="K281" s="36"/>
      <c r="M281" s="353">
        <f>SUMIFS(Datos!$S:$S,Datos!$F:$F,$A281,Datos!$V:$V,M$1,Datos!$A:$A,$Q$1)</f>
        <v>0</v>
      </c>
      <c r="N281" s="353">
        <f>SUMIFS(Datos!$S:$S,Datos!$F:$F,$A281,Datos!$V:$V,N$1,Datos!$A:$A,$Q$1)</f>
        <v>0</v>
      </c>
      <c r="O281" s="353">
        <f>SUMIFS(Datos!$S:$S,Datos!$F:$F,$A281,Datos!$V:$V,O$1,Datos!$A:$A,$Q$1)</f>
        <v>0</v>
      </c>
      <c r="P281" s="353">
        <f>SUMIFS(Datos!$S:$S,Datos!$F:$F,$A281,Datos!$V:$V,P$1,Datos!$A:$A,$Q$1)</f>
        <v>0</v>
      </c>
      <c r="Q281" s="353">
        <f>SUMIFS(Datos!$S:$S,Datos!$A:$A,Q$1,Datos!$F:$F,$A281)</f>
        <v>0</v>
      </c>
      <c r="R281" s="353">
        <f>SUMIFS(Datos!$S:$S,Datos!$F:$F,$A281,Datos!$C:$C,R$1,Datos!$A:$A,$Q$1)</f>
        <v>0</v>
      </c>
      <c r="S281" s="353">
        <f>SUMIFS(Datos!$S:$S,Datos!$F:$F,$A281,Datos!$C:$C,S$1,Datos!$A:$A,$Q$1)</f>
        <v>0</v>
      </c>
      <c r="T281" s="353">
        <f>SUMIFS(Datos!$S:$S,Datos!$F:$F,$A281,Datos!$C:$C,T$1,Datos!$A:$A,$Q$1)</f>
        <v>0</v>
      </c>
      <c r="U281" s="353">
        <f>SUMIFS(Datos!$S:$S,Datos!$F:$F,$A281,Datos!$C:$C,U$1,Datos!$A:$A,$Q$1)</f>
        <v>0</v>
      </c>
      <c r="V281" s="352"/>
      <c r="W281" s="353">
        <f>SUMIFS(Datos!M:M,Datos!A:A,Q$1,Datos!F:F,A281)</f>
        <v>0</v>
      </c>
      <c r="X281" s="444">
        <f>SUMIFS(Datos!R:R,Datos!A:A,Q$1,Datos!F:F,A281)</f>
        <v>0</v>
      </c>
      <c r="Y281" s="442"/>
      <c r="Z281" s="353">
        <f>SUMIFS(Datos!$M:$M,Datos!$F:$F,$A281,Datos!$A:$A,$Q$1,Datos!$C:$C,R$1)</f>
        <v>0</v>
      </c>
      <c r="AA281" s="353">
        <f>SUMIFS(Datos!$M:$M,Datos!$F:$F,$A281,Datos!$A:$A,$Q$1,Datos!$C:$C,S$1)</f>
        <v>0</v>
      </c>
      <c r="AB281" s="353">
        <f>SUMIFS(Datos!$M:$M,Datos!$F:$F,$A281,Datos!$A:$A,$Q$1,Datos!$C:$C,T$1)</f>
        <v>0</v>
      </c>
      <c r="AC281" s="353">
        <f>SUMIFS(Datos!$M:$M,Datos!$F:$F,$A281,Datos!$A:$A,$Q$1,Datos!$C:$C,U$1)</f>
        <v>0</v>
      </c>
      <c r="AD281" s="353"/>
      <c r="AE281" s="444">
        <f>SUMIFS(Datos!$R:$R,Datos!$F:$F,$A281,Datos!$A:$A,$Q$1,Datos!$C:$C,R$1)</f>
        <v>0</v>
      </c>
      <c r="AF281" s="444">
        <f>SUMIFS(Datos!$R:$R,Datos!$F:$F,$A281,Datos!$A:$A,$Q$1,Datos!$C:$C,S$1)</f>
        <v>0</v>
      </c>
      <c r="AG281" s="444">
        <f>SUMIFS(Datos!$R:$R,Datos!$F:$F,$A281,Datos!$A:$A,$Q$1,Datos!$C:$C,T$1)</f>
        <v>0</v>
      </c>
      <c r="AH281" s="444">
        <f>SUMIFS(Datos!$R:$R,Datos!$F:$F,$A281,Datos!$A:$A,$Q$1,Datos!$C:$C,U$1)</f>
        <v>0</v>
      </c>
      <c r="AI281" s="351"/>
      <c r="AJ281" s="102">
        <f>SUMIFS(Datos!$S:$S,Datos!$F:$F,$A281,Datos!$V:$V,AJ$1,Datos!$A:$A,$AN$1)</f>
        <v>0</v>
      </c>
      <c r="AK281" s="102">
        <f>SUMIFS(Datos!$S:$S,Datos!$F:$F,$A281,Datos!$V:$V,AK$1,Datos!$A:$A,$AN$1)</f>
        <v>0</v>
      </c>
      <c r="AL281" s="102">
        <f>SUMIFS(Datos!$S:$S,Datos!$F:$F,$A281,Datos!$V:$V,AL$1,Datos!$A:$A,$AN$1)</f>
        <v>0</v>
      </c>
      <c r="AM281" s="102">
        <f>SUMIFS(Datos!$S:$S,Datos!$F:$F,$A281,Datos!$V:$V,AM$1,Datos!$A:$A,$AN$1)</f>
        <v>0</v>
      </c>
      <c r="AN281" s="102">
        <f>SUMIFS(Datos!$S:$S,Datos!$A:$A,AN$1,Datos!$F:$F,$A281)</f>
        <v>0</v>
      </c>
      <c r="AO281" s="102">
        <f>SUMIFS(Datos!$S:$S,Datos!$F:$F,$A281,Datos!$C:$C,AO$1,Datos!$A:$A,$AN$1)</f>
        <v>0</v>
      </c>
      <c r="AP281" s="102">
        <f>SUMIFS(Datos!$S:$S,Datos!$F:$F,$A281,Datos!$C:$C,AP$1,Datos!$A:$A,$AN$1)</f>
        <v>0</v>
      </c>
      <c r="AQ281" s="102">
        <f>SUMIFS(Datos!$S:$S,Datos!$F:$F,$A281,Datos!$C:$C,AQ$1,Datos!$A:$A,$AN$1)</f>
        <v>0</v>
      </c>
      <c r="AR281" s="102">
        <f>SUMIFS(Datos!$S:$S,Datos!$F:$F,$A281,Datos!$C:$C,AR$1,Datos!$A:$A,$AN$1)</f>
        <v>0</v>
      </c>
      <c r="AT281" s="102">
        <f>SUMIFS(Datos!$M:$M,Datos!$A:$A,AN$1,Datos!$F:$F,$A281)</f>
        <v>0</v>
      </c>
      <c r="AU281" s="102">
        <f>SUMIFS(Datos!$R:$R,Datos!$A:$A,AN$1,Datos!$F:$F,$A281)</f>
        <v>0</v>
      </c>
      <c r="AW281" s="102">
        <f>SUMIFS(Datos!$M:$M,Datos!$F:$F,$A281,Datos!$A:$A,$AN$1,Datos!$C:$C,AO$1)</f>
        <v>0</v>
      </c>
      <c r="AX281" s="102">
        <f>SUMIFS(Datos!$M:$M,Datos!$F:$F,$A281,Datos!$A:$A,$AN$1,Datos!$C:$C,AP$1)</f>
        <v>0</v>
      </c>
      <c r="AY281" s="102">
        <f>SUMIFS(Datos!$M:$M,Datos!$F:$F,$A281,Datos!$A:$A,$AN$1,Datos!$C:$C,AQ$1)</f>
        <v>0</v>
      </c>
      <c r="AZ281" s="102">
        <f>SUMIFS(Datos!$M:$M,Datos!$F:$F,$A281,Datos!$A:$A,$AN$1,Datos!$C:$C,AR$1)</f>
        <v>0</v>
      </c>
      <c r="BA281" s="102"/>
      <c r="BB281" s="438">
        <f>SUMIFS(Datos!$R:$R,Datos!$F:$F,$A281,Datos!$A:$A,$AN$1,Datos!$C:$C,AO$1)</f>
        <v>0</v>
      </c>
      <c r="BC281" s="438">
        <f>SUMIFS(Datos!$R:$R,Datos!$F:$F,$A281,Datos!$A:$A,$AN$1,Datos!$C:$C,AP$1)</f>
        <v>0</v>
      </c>
      <c r="BD281" s="438">
        <f>SUMIFS(Datos!$R:$R,Datos!$F:$F,$A281,Datos!$A:$A,$AN$1,Datos!$C:$C,AQ$1)</f>
        <v>0</v>
      </c>
      <c r="BE281" s="438">
        <f>SUMIFS(Datos!$R:$R,Datos!$F:$F,$A281,Datos!$A:$A,$AN$1,Datos!$C:$C,AR$1)</f>
        <v>0</v>
      </c>
    </row>
    <row r="282" spans="1:57" x14ac:dyDescent="0.25">
      <c r="A282" s="36"/>
      <c r="B282" s="36"/>
      <c r="C282" s="36"/>
      <c r="D282" s="284"/>
      <c r="E282" s="36"/>
      <c r="F282" s="36"/>
      <c r="G282" s="408"/>
      <c r="H282" s="36"/>
      <c r="I282" s="36"/>
      <c r="J282" s="36"/>
      <c r="K282" s="36"/>
      <c r="M282" s="353">
        <f>SUMIFS(Datos!$S:$S,Datos!$F:$F,$A282,Datos!$V:$V,M$1,Datos!$A:$A,$Q$1)</f>
        <v>0</v>
      </c>
      <c r="N282" s="353">
        <f>SUMIFS(Datos!$S:$S,Datos!$F:$F,$A282,Datos!$V:$V,N$1,Datos!$A:$A,$Q$1)</f>
        <v>0</v>
      </c>
      <c r="O282" s="353">
        <f>SUMIFS(Datos!$S:$S,Datos!$F:$F,$A282,Datos!$V:$V,O$1,Datos!$A:$A,$Q$1)</f>
        <v>0</v>
      </c>
      <c r="P282" s="353">
        <f>SUMIFS(Datos!$S:$S,Datos!$F:$F,$A282,Datos!$V:$V,P$1,Datos!$A:$A,$Q$1)</f>
        <v>0</v>
      </c>
      <c r="Q282" s="353">
        <f>SUMIFS(Datos!$S:$S,Datos!$A:$A,Q$1,Datos!$F:$F,$A282)</f>
        <v>0</v>
      </c>
      <c r="R282" s="353">
        <f>SUMIFS(Datos!$S:$S,Datos!$F:$F,$A282,Datos!$C:$C,R$1,Datos!$A:$A,$Q$1)</f>
        <v>0</v>
      </c>
      <c r="S282" s="353">
        <f>SUMIFS(Datos!$S:$S,Datos!$F:$F,$A282,Datos!$C:$C,S$1,Datos!$A:$A,$Q$1)</f>
        <v>0</v>
      </c>
      <c r="T282" s="353">
        <f>SUMIFS(Datos!$S:$S,Datos!$F:$F,$A282,Datos!$C:$C,T$1,Datos!$A:$A,$Q$1)</f>
        <v>0</v>
      </c>
      <c r="U282" s="353">
        <f>SUMIFS(Datos!$S:$S,Datos!$F:$F,$A282,Datos!$C:$C,U$1,Datos!$A:$A,$Q$1)</f>
        <v>0</v>
      </c>
      <c r="V282" s="352"/>
      <c r="W282" s="353">
        <f>SUMIFS(Datos!M:M,Datos!A:A,Q$1,Datos!F:F,A282)</f>
        <v>0</v>
      </c>
      <c r="X282" s="444">
        <f>SUMIFS(Datos!R:R,Datos!A:A,Q$1,Datos!F:F,A282)</f>
        <v>0</v>
      </c>
      <c r="Y282" s="442"/>
      <c r="Z282" s="353">
        <f>SUMIFS(Datos!$M:$M,Datos!$F:$F,$A282,Datos!$A:$A,$Q$1,Datos!$C:$C,R$1)</f>
        <v>0</v>
      </c>
      <c r="AA282" s="353">
        <f>SUMIFS(Datos!$M:$M,Datos!$F:$F,$A282,Datos!$A:$A,$Q$1,Datos!$C:$C,S$1)</f>
        <v>0</v>
      </c>
      <c r="AB282" s="353">
        <f>SUMIFS(Datos!$M:$M,Datos!$F:$F,$A282,Datos!$A:$A,$Q$1,Datos!$C:$C,T$1)</f>
        <v>0</v>
      </c>
      <c r="AC282" s="353">
        <f>SUMIFS(Datos!$M:$M,Datos!$F:$F,$A282,Datos!$A:$A,$Q$1,Datos!$C:$C,U$1)</f>
        <v>0</v>
      </c>
      <c r="AD282" s="353"/>
      <c r="AE282" s="444">
        <f>SUMIFS(Datos!$R:$R,Datos!$F:$F,$A282,Datos!$A:$A,$Q$1,Datos!$C:$C,R$1)</f>
        <v>0</v>
      </c>
      <c r="AF282" s="444">
        <f>SUMIFS(Datos!$R:$R,Datos!$F:$F,$A282,Datos!$A:$A,$Q$1,Datos!$C:$C,S$1)</f>
        <v>0</v>
      </c>
      <c r="AG282" s="444">
        <f>SUMIFS(Datos!$R:$R,Datos!$F:$F,$A282,Datos!$A:$A,$Q$1,Datos!$C:$C,T$1)</f>
        <v>0</v>
      </c>
      <c r="AH282" s="444">
        <f>SUMIFS(Datos!$R:$R,Datos!$F:$F,$A282,Datos!$A:$A,$Q$1,Datos!$C:$C,U$1)</f>
        <v>0</v>
      </c>
      <c r="AI282" s="351"/>
      <c r="AJ282" s="102">
        <f>SUMIFS(Datos!$S:$S,Datos!$F:$F,$A282,Datos!$V:$V,AJ$1,Datos!$A:$A,$AN$1)</f>
        <v>0</v>
      </c>
      <c r="AK282" s="102">
        <f>SUMIFS(Datos!$S:$S,Datos!$F:$F,$A282,Datos!$V:$V,AK$1,Datos!$A:$A,$AN$1)</f>
        <v>0</v>
      </c>
      <c r="AL282" s="102">
        <f>SUMIFS(Datos!$S:$S,Datos!$F:$F,$A282,Datos!$V:$V,AL$1,Datos!$A:$A,$AN$1)</f>
        <v>0</v>
      </c>
      <c r="AM282" s="102">
        <f>SUMIFS(Datos!$S:$S,Datos!$F:$F,$A282,Datos!$V:$V,AM$1,Datos!$A:$A,$AN$1)</f>
        <v>0</v>
      </c>
      <c r="AN282" s="102">
        <f>SUMIFS(Datos!$S:$S,Datos!$A:$A,AN$1,Datos!$F:$F,$A282)</f>
        <v>0</v>
      </c>
      <c r="AO282" s="102">
        <f>SUMIFS(Datos!$S:$S,Datos!$F:$F,$A282,Datos!$C:$C,AO$1,Datos!$A:$A,$AN$1)</f>
        <v>0</v>
      </c>
      <c r="AP282" s="102">
        <f>SUMIFS(Datos!$S:$S,Datos!$F:$F,$A282,Datos!$C:$C,AP$1,Datos!$A:$A,$AN$1)</f>
        <v>0</v>
      </c>
      <c r="AQ282" s="102">
        <f>SUMIFS(Datos!$S:$S,Datos!$F:$F,$A282,Datos!$C:$C,AQ$1,Datos!$A:$A,$AN$1)</f>
        <v>0</v>
      </c>
      <c r="AR282" s="102">
        <f>SUMIFS(Datos!$S:$S,Datos!$F:$F,$A282,Datos!$C:$C,AR$1,Datos!$A:$A,$AN$1)</f>
        <v>0</v>
      </c>
      <c r="AT282" s="102">
        <f>SUMIFS(Datos!$M:$M,Datos!$A:$A,AN$1,Datos!$F:$F,$A282)</f>
        <v>0</v>
      </c>
      <c r="AU282" s="102">
        <f>SUMIFS(Datos!$R:$R,Datos!$A:$A,AN$1,Datos!$F:$F,$A282)</f>
        <v>0</v>
      </c>
      <c r="AW282" s="102">
        <f>SUMIFS(Datos!$M:$M,Datos!$F:$F,$A282,Datos!$A:$A,$AN$1,Datos!$C:$C,AO$1)</f>
        <v>0</v>
      </c>
      <c r="AX282" s="102">
        <f>SUMIFS(Datos!$M:$M,Datos!$F:$F,$A282,Datos!$A:$A,$AN$1,Datos!$C:$C,AP$1)</f>
        <v>0</v>
      </c>
      <c r="AY282" s="102">
        <f>SUMIFS(Datos!$M:$M,Datos!$F:$F,$A282,Datos!$A:$A,$AN$1,Datos!$C:$C,AQ$1)</f>
        <v>0</v>
      </c>
      <c r="AZ282" s="102">
        <f>SUMIFS(Datos!$M:$M,Datos!$F:$F,$A282,Datos!$A:$A,$AN$1,Datos!$C:$C,AR$1)</f>
        <v>0</v>
      </c>
      <c r="BA282" s="102"/>
      <c r="BB282" s="438">
        <f>SUMIFS(Datos!$R:$R,Datos!$F:$F,$A282,Datos!$A:$A,$AN$1,Datos!$C:$C,AO$1)</f>
        <v>0</v>
      </c>
      <c r="BC282" s="438">
        <f>SUMIFS(Datos!$R:$R,Datos!$F:$F,$A282,Datos!$A:$A,$AN$1,Datos!$C:$C,AP$1)</f>
        <v>0</v>
      </c>
      <c r="BD282" s="438">
        <f>SUMIFS(Datos!$R:$R,Datos!$F:$F,$A282,Datos!$A:$A,$AN$1,Datos!$C:$C,AQ$1)</f>
        <v>0</v>
      </c>
      <c r="BE282" s="438">
        <f>SUMIFS(Datos!$R:$R,Datos!$F:$F,$A282,Datos!$A:$A,$AN$1,Datos!$C:$C,AR$1)</f>
        <v>0</v>
      </c>
    </row>
    <row r="283" spans="1:57" x14ac:dyDescent="0.25">
      <c r="A283" s="36"/>
      <c r="B283" s="36"/>
      <c r="C283" s="36"/>
      <c r="D283" s="284"/>
      <c r="E283" s="36"/>
      <c r="F283" s="36"/>
      <c r="G283" s="408"/>
      <c r="H283" s="36"/>
      <c r="I283" s="36"/>
      <c r="J283" s="36"/>
      <c r="K283" s="36"/>
      <c r="M283" s="353">
        <f>SUMIFS(Datos!$S:$S,Datos!$F:$F,$A283,Datos!$V:$V,M$1,Datos!$A:$A,$Q$1)</f>
        <v>0</v>
      </c>
      <c r="N283" s="353">
        <f>SUMIFS(Datos!$S:$S,Datos!$F:$F,$A283,Datos!$V:$V,N$1,Datos!$A:$A,$Q$1)</f>
        <v>0</v>
      </c>
      <c r="O283" s="353">
        <f>SUMIFS(Datos!$S:$S,Datos!$F:$F,$A283,Datos!$V:$V,O$1,Datos!$A:$A,$Q$1)</f>
        <v>0</v>
      </c>
      <c r="P283" s="353">
        <f>SUMIFS(Datos!$S:$S,Datos!$F:$F,$A283,Datos!$V:$V,P$1,Datos!$A:$A,$Q$1)</f>
        <v>0</v>
      </c>
      <c r="Q283" s="353">
        <f>SUMIFS(Datos!$S:$S,Datos!$A:$A,Q$1,Datos!$F:$F,$A283)</f>
        <v>0</v>
      </c>
      <c r="R283" s="353">
        <f>SUMIFS(Datos!$S:$S,Datos!$F:$F,$A283,Datos!$C:$C,R$1,Datos!$A:$A,$Q$1)</f>
        <v>0</v>
      </c>
      <c r="S283" s="353">
        <f>SUMIFS(Datos!$S:$S,Datos!$F:$F,$A283,Datos!$C:$C,S$1,Datos!$A:$A,$Q$1)</f>
        <v>0</v>
      </c>
      <c r="T283" s="353">
        <f>SUMIFS(Datos!$S:$S,Datos!$F:$F,$A283,Datos!$C:$C,T$1,Datos!$A:$A,$Q$1)</f>
        <v>0</v>
      </c>
      <c r="U283" s="353">
        <f>SUMIFS(Datos!$S:$S,Datos!$F:$F,$A283,Datos!$C:$C,U$1,Datos!$A:$A,$Q$1)</f>
        <v>0</v>
      </c>
      <c r="V283" s="352"/>
      <c r="W283" s="353">
        <f>SUMIFS(Datos!M:M,Datos!A:A,Q$1,Datos!F:F,A283)</f>
        <v>0</v>
      </c>
      <c r="X283" s="444">
        <f>SUMIFS(Datos!R:R,Datos!A:A,Q$1,Datos!F:F,A283)</f>
        <v>0</v>
      </c>
      <c r="Y283" s="442"/>
      <c r="Z283" s="353">
        <f>SUMIFS(Datos!$M:$M,Datos!$F:$F,$A283,Datos!$A:$A,$Q$1,Datos!$C:$C,R$1)</f>
        <v>0</v>
      </c>
      <c r="AA283" s="353">
        <f>SUMIFS(Datos!$M:$M,Datos!$F:$F,$A283,Datos!$A:$A,$Q$1,Datos!$C:$C,S$1)</f>
        <v>0</v>
      </c>
      <c r="AB283" s="353">
        <f>SUMIFS(Datos!$M:$M,Datos!$F:$F,$A283,Datos!$A:$A,$Q$1,Datos!$C:$C,T$1)</f>
        <v>0</v>
      </c>
      <c r="AC283" s="353">
        <f>SUMIFS(Datos!$M:$M,Datos!$F:$F,$A283,Datos!$A:$A,$Q$1,Datos!$C:$C,U$1)</f>
        <v>0</v>
      </c>
      <c r="AD283" s="353"/>
      <c r="AE283" s="444">
        <f>SUMIFS(Datos!$R:$R,Datos!$F:$F,$A283,Datos!$A:$A,$Q$1,Datos!$C:$C,R$1)</f>
        <v>0</v>
      </c>
      <c r="AF283" s="444">
        <f>SUMIFS(Datos!$R:$R,Datos!$F:$F,$A283,Datos!$A:$A,$Q$1,Datos!$C:$C,S$1)</f>
        <v>0</v>
      </c>
      <c r="AG283" s="444">
        <f>SUMIFS(Datos!$R:$R,Datos!$F:$F,$A283,Datos!$A:$A,$Q$1,Datos!$C:$C,T$1)</f>
        <v>0</v>
      </c>
      <c r="AH283" s="444">
        <f>SUMIFS(Datos!$R:$R,Datos!$F:$F,$A283,Datos!$A:$A,$Q$1,Datos!$C:$C,U$1)</f>
        <v>0</v>
      </c>
      <c r="AI283" s="351"/>
      <c r="AJ283" s="102">
        <f>SUMIFS(Datos!$S:$S,Datos!$F:$F,$A283,Datos!$V:$V,AJ$1,Datos!$A:$A,$AN$1)</f>
        <v>0</v>
      </c>
      <c r="AK283" s="102">
        <f>SUMIFS(Datos!$S:$S,Datos!$F:$F,$A283,Datos!$V:$V,AK$1,Datos!$A:$A,$AN$1)</f>
        <v>0</v>
      </c>
      <c r="AL283" s="102">
        <f>SUMIFS(Datos!$S:$S,Datos!$F:$F,$A283,Datos!$V:$V,AL$1,Datos!$A:$A,$AN$1)</f>
        <v>0</v>
      </c>
      <c r="AM283" s="102">
        <f>SUMIFS(Datos!$S:$S,Datos!$F:$F,$A283,Datos!$V:$V,AM$1,Datos!$A:$A,$AN$1)</f>
        <v>0</v>
      </c>
      <c r="AN283" s="102">
        <f>SUMIFS(Datos!$S:$S,Datos!$A:$A,AN$1,Datos!$F:$F,$A283)</f>
        <v>0</v>
      </c>
      <c r="AO283" s="102">
        <f>SUMIFS(Datos!$S:$S,Datos!$F:$F,$A283,Datos!$C:$C,AO$1,Datos!$A:$A,$AN$1)</f>
        <v>0</v>
      </c>
      <c r="AP283" s="102">
        <f>SUMIFS(Datos!$S:$S,Datos!$F:$F,$A283,Datos!$C:$C,AP$1,Datos!$A:$A,$AN$1)</f>
        <v>0</v>
      </c>
      <c r="AQ283" s="102">
        <f>SUMIFS(Datos!$S:$S,Datos!$F:$F,$A283,Datos!$C:$C,AQ$1,Datos!$A:$A,$AN$1)</f>
        <v>0</v>
      </c>
      <c r="AR283" s="102">
        <f>SUMIFS(Datos!$S:$S,Datos!$F:$F,$A283,Datos!$C:$C,AR$1,Datos!$A:$A,$AN$1)</f>
        <v>0</v>
      </c>
      <c r="AT283" s="102">
        <f>SUMIFS(Datos!$M:$M,Datos!$A:$A,AN$1,Datos!$F:$F,$A283)</f>
        <v>0</v>
      </c>
      <c r="AU283" s="102">
        <f>SUMIFS(Datos!$R:$R,Datos!$A:$A,AN$1,Datos!$F:$F,$A283)</f>
        <v>0</v>
      </c>
      <c r="AW283" s="102">
        <f>SUMIFS(Datos!$M:$M,Datos!$F:$F,$A283,Datos!$A:$A,$AN$1,Datos!$C:$C,AO$1)</f>
        <v>0</v>
      </c>
      <c r="AX283" s="102">
        <f>SUMIFS(Datos!$M:$M,Datos!$F:$F,$A283,Datos!$A:$A,$AN$1,Datos!$C:$C,AP$1)</f>
        <v>0</v>
      </c>
      <c r="AY283" s="102">
        <f>SUMIFS(Datos!$M:$M,Datos!$F:$F,$A283,Datos!$A:$A,$AN$1,Datos!$C:$C,AQ$1)</f>
        <v>0</v>
      </c>
      <c r="AZ283" s="102">
        <f>SUMIFS(Datos!$M:$M,Datos!$F:$F,$A283,Datos!$A:$A,$AN$1,Datos!$C:$C,AR$1)</f>
        <v>0</v>
      </c>
      <c r="BA283" s="102"/>
      <c r="BB283" s="438">
        <f>SUMIFS(Datos!$R:$R,Datos!$F:$F,$A283,Datos!$A:$A,$AN$1,Datos!$C:$C,AO$1)</f>
        <v>0</v>
      </c>
      <c r="BC283" s="438">
        <f>SUMIFS(Datos!$R:$R,Datos!$F:$F,$A283,Datos!$A:$A,$AN$1,Datos!$C:$C,AP$1)</f>
        <v>0</v>
      </c>
      <c r="BD283" s="438">
        <f>SUMIFS(Datos!$R:$R,Datos!$F:$F,$A283,Datos!$A:$A,$AN$1,Datos!$C:$C,AQ$1)</f>
        <v>0</v>
      </c>
      <c r="BE283" s="438">
        <f>SUMIFS(Datos!$R:$R,Datos!$F:$F,$A283,Datos!$A:$A,$AN$1,Datos!$C:$C,AR$1)</f>
        <v>0</v>
      </c>
    </row>
    <row r="284" spans="1:57" x14ac:dyDescent="0.25">
      <c r="A284" s="36"/>
      <c r="B284" s="36"/>
      <c r="C284" s="36"/>
      <c r="D284" s="284"/>
      <c r="E284" s="36"/>
      <c r="F284" s="36"/>
      <c r="G284" s="408"/>
      <c r="H284" s="36"/>
      <c r="I284" s="36"/>
      <c r="J284" s="36"/>
      <c r="K284" s="36"/>
      <c r="M284" s="353">
        <f>SUMIFS(Datos!$S:$S,Datos!$F:$F,$A284,Datos!$V:$V,M$1,Datos!$A:$A,$Q$1)</f>
        <v>0</v>
      </c>
      <c r="N284" s="353">
        <f>SUMIFS(Datos!$S:$S,Datos!$F:$F,$A284,Datos!$V:$V,N$1,Datos!$A:$A,$Q$1)</f>
        <v>0</v>
      </c>
      <c r="O284" s="353">
        <f>SUMIFS(Datos!$S:$S,Datos!$F:$F,$A284,Datos!$V:$V,O$1,Datos!$A:$A,$Q$1)</f>
        <v>0</v>
      </c>
      <c r="P284" s="353">
        <f>SUMIFS(Datos!$S:$S,Datos!$F:$F,$A284,Datos!$V:$V,P$1,Datos!$A:$A,$Q$1)</f>
        <v>0</v>
      </c>
      <c r="Q284" s="353">
        <f>SUMIFS(Datos!$S:$S,Datos!$A:$A,Q$1,Datos!$F:$F,$A284)</f>
        <v>0</v>
      </c>
      <c r="R284" s="353">
        <f>SUMIFS(Datos!$S:$S,Datos!$F:$F,$A284,Datos!$C:$C,R$1,Datos!$A:$A,$Q$1)</f>
        <v>0</v>
      </c>
      <c r="S284" s="353">
        <f>SUMIFS(Datos!$S:$S,Datos!$F:$F,$A284,Datos!$C:$C,S$1,Datos!$A:$A,$Q$1)</f>
        <v>0</v>
      </c>
      <c r="T284" s="353">
        <f>SUMIFS(Datos!$S:$S,Datos!$F:$F,$A284,Datos!$C:$C,T$1,Datos!$A:$A,$Q$1)</f>
        <v>0</v>
      </c>
      <c r="U284" s="353">
        <f>SUMIFS(Datos!$S:$S,Datos!$F:$F,$A284,Datos!$C:$C,U$1,Datos!$A:$A,$Q$1)</f>
        <v>0</v>
      </c>
      <c r="V284" s="352"/>
      <c r="W284" s="353">
        <f>SUMIFS(Datos!M:M,Datos!A:A,Q$1,Datos!F:F,A284)</f>
        <v>0</v>
      </c>
      <c r="X284" s="444">
        <f>SUMIFS(Datos!R:R,Datos!A:A,Q$1,Datos!F:F,A284)</f>
        <v>0</v>
      </c>
      <c r="Y284" s="442"/>
      <c r="Z284" s="353">
        <f>SUMIFS(Datos!$M:$M,Datos!$F:$F,$A284,Datos!$A:$A,$Q$1,Datos!$C:$C,R$1)</f>
        <v>0</v>
      </c>
      <c r="AA284" s="353">
        <f>SUMIFS(Datos!$M:$M,Datos!$F:$F,$A284,Datos!$A:$A,$Q$1,Datos!$C:$C,S$1)</f>
        <v>0</v>
      </c>
      <c r="AB284" s="353">
        <f>SUMIFS(Datos!$M:$M,Datos!$F:$F,$A284,Datos!$A:$A,$Q$1,Datos!$C:$C,T$1)</f>
        <v>0</v>
      </c>
      <c r="AC284" s="353">
        <f>SUMIFS(Datos!$M:$M,Datos!$F:$F,$A284,Datos!$A:$A,$Q$1,Datos!$C:$C,U$1)</f>
        <v>0</v>
      </c>
      <c r="AD284" s="353"/>
      <c r="AE284" s="444">
        <f>SUMIFS(Datos!$R:$R,Datos!$F:$F,$A284,Datos!$A:$A,$Q$1,Datos!$C:$C,R$1)</f>
        <v>0</v>
      </c>
      <c r="AF284" s="444">
        <f>SUMIFS(Datos!$R:$R,Datos!$F:$F,$A284,Datos!$A:$A,$Q$1,Datos!$C:$C,S$1)</f>
        <v>0</v>
      </c>
      <c r="AG284" s="444">
        <f>SUMIFS(Datos!$R:$R,Datos!$F:$F,$A284,Datos!$A:$A,$Q$1,Datos!$C:$C,T$1)</f>
        <v>0</v>
      </c>
      <c r="AH284" s="444">
        <f>SUMIFS(Datos!$R:$R,Datos!$F:$F,$A284,Datos!$A:$A,$Q$1,Datos!$C:$C,U$1)</f>
        <v>0</v>
      </c>
      <c r="AI284" s="351"/>
      <c r="AJ284" s="102">
        <f>SUMIFS(Datos!$S:$S,Datos!$F:$F,$A284,Datos!$V:$V,AJ$1,Datos!$A:$A,$AN$1)</f>
        <v>0</v>
      </c>
      <c r="AK284" s="102">
        <f>SUMIFS(Datos!$S:$S,Datos!$F:$F,$A284,Datos!$V:$V,AK$1,Datos!$A:$A,$AN$1)</f>
        <v>0</v>
      </c>
      <c r="AL284" s="102">
        <f>SUMIFS(Datos!$S:$S,Datos!$F:$F,$A284,Datos!$V:$V,AL$1,Datos!$A:$A,$AN$1)</f>
        <v>0</v>
      </c>
      <c r="AM284" s="102">
        <f>SUMIFS(Datos!$S:$S,Datos!$F:$F,$A284,Datos!$V:$V,AM$1,Datos!$A:$A,$AN$1)</f>
        <v>0</v>
      </c>
      <c r="AN284" s="102">
        <f>SUMIFS(Datos!$S:$S,Datos!$A:$A,AN$1,Datos!$F:$F,$A284)</f>
        <v>0</v>
      </c>
      <c r="AO284" s="102">
        <f>SUMIFS(Datos!$S:$S,Datos!$F:$F,$A284,Datos!$C:$C,AO$1,Datos!$A:$A,$AN$1)</f>
        <v>0</v>
      </c>
      <c r="AP284" s="102">
        <f>SUMIFS(Datos!$S:$S,Datos!$F:$F,$A284,Datos!$C:$C,AP$1,Datos!$A:$A,$AN$1)</f>
        <v>0</v>
      </c>
      <c r="AQ284" s="102">
        <f>SUMIFS(Datos!$S:$S,Datos!$F:$F,$A284,Datos!$C:$C,AQ$1,Datos!$A:$A,$AN$1)</f>
        <v>0</v>
      </c>
      <c r="AR284" s="102">
        <f>SUMIFS(Datos!$S:$S,Datos!$F:$F,$A284,Datos!$C:$C,AR$1,Datos!$A:$A,$AN$1)</f>
        <v>0</v>
      </c>
      <c r="AT284" s="102">
        <f>SUMIFS(Datos!$M:$M,Datos!$A:$A,AN$1,Datos!$F:$F,$A284)</f>
        <v>0</v>
      </c>
      <c r="AU284" s="102">
        <f>SUMIFS(Datos!$R:$R,Datos!$A:$A,AN$1,Datos!$F:$F,$A284)</f>
        <v>0</v>
      </c>
      <c r="AW284" s="102">
        <f>SUMIFS(Datos!$M:$M,Datos!$F:$F,$A284,Datos!$A:$A,$AN$1,Datos!$C:$C,AO$1)</f>
        <v>0</v>
      </c>
      <c r="AX284" s="102">
        <f>SUMIFS(Datos!$M:$M,Datos!$F:$F,$A284,Datos!$A:$A,$AN$1,Datos!$C:$C,AP$1)</f>
        <v>0</v>
      </c>
      <c r="AY284" s="102">
        <f>SUMIFS(Datos!$M:$M,Datos!$F:$F,$A284,Datos!$A:$A,$AN$1,Datos!$C:$C,AQ$1)</f>
        <v>0</v>
      </c>
      <c r="AZ284" s="102">
        <f>SUMIFS(Datos!$M:$M,Datos!$F:$F,$A284,Datos!$A:$A,$AN$1,Datos!$C:$C,AR$1)</f>
        <v>0</v>
      </c>
      <c r="BA284" s="102"/>
      <c r="BB284" s="438">
        <f>SUMIFS(Datos!$R:$R,Datos!$F:$F,$A284,Datos!$A:$A,$AN$1,Datos!$C:$C,AO$1)</f>
        <v>0</v>
      </c>
      <c r="BC284" s="438">
        <f>SUMIFS(Datos!$R:$R,Datos!$F:$F,$A284,Datos!$A:$A,$AN$1,Datos!$C:$C,AP$1)</f>
        <v>0</v>
      </c>
      <c r="BD284" s="438">
        <f>SUMIFS(Datos!$R:$R,Datos!$F:$F,$A284,Datos!$A:$A,$AN$1,Datos!$C:$C,AQ$1)</f>
        <v>0</v>
      </c>
      <c r="BE284" s="438">
        <f>SUMIFS(Datos!$R:$R,Datos!$F:$F,$A284,Datos!$A:$A,$AN$1,Datos!$C:$C,AR$1)</f>
        <v>0</v>
      </c>
    </row>
    <row r="285" spans="1:57" x14ac:dyDescent="0.25">
      <c r="A285" s="36"/>
      <c r="B285" s="36"/>
      <c r="C285" s="36"/>
      <c r="D285" s="284"/>
      <c r="E285" s="36"/>
      <c r="F285" s="36"/>
      <c r="G285" s="408"/>
      <c r="H285" s="36"/>
      <c r="I285" s="36"/>
      <c r="J285" s="36"/>
      <c r="K285" s="36"/>
      <c r="M285" s="353">
        <f>SUMIFS(Datos!$S:$S,Datos!$F:$F,$A285,Datos!$V:$V,M$1,Datos!$A:$A,$Q$1)</f>
        <v>0</v>
      </c>
      <c r="N285" s="353">
        <f>SUMIFS(Datos!$S:$S,Datos!$F:$F,$A285,Datos!$V:$V,N$1,Datos!$A:$A,$Q$1)</f>
        <v>0</v>
      </c>
      <c r="O285" s="353">
        <f>SUMIFS(Datos!$S:$S,Datos!$F:$F,$A285,Datos!$V:$V,O$1,Datos!$A:$A,$Q$1)</f>
        <v>0</v>
      </c>
      <c r="P285" s="353">
        <f>SUMIFS(Datos!$S:$S,Datos!$F:$F,$A285,Datos!$V:$V,P$1,Datos!$A:$A,$Q$1)</f>
        <v>0</v>
      </c>
      <c r="Q285" s="353">
        <f>SUMIFS(Datos!$S:$S,Datos!$A:$A,Q$1,Datos!$F:$F,$A285)</f>
        <v>0</v>
      </c>
      <c r="R285" s="353">
        <f>SUMIFS(Datos!$S:$S,Datos!$F:$F,$A285,Datos!$C:$C,R$1,Datos!$A:$A,$Q$1)</f>
        <v>0</v>
      </c>
      <c r="S285" s="353">
        <f>SUMIFS(Datos!$S:$S,Datos!$F:$F,$A285,Datos!$C:$C,S$1,Datos!$A:$A,$Q$1)</f>
        <v>0</v>
      </c>
      <c r="T285" s="353">
        <f>SUMIFS(Datos!$S:$S,Datos!$F:$F,$A285,Datos!$C:$C,T$1,Datos!$A:$A,$Q$1)</f>
        <v>0</v>
      </c>
      <c r="U285" s="353">
        <f>SUMIFS(Datos!$S:$S,Datos!$F:$F,$A285,Datos!$C:$C,U$1,Datos!$A:$A,$Q$1)</f>
        <v>0</v>
      </c>
      <c r="V285" s="352"/>
      <c r="W285" s="353">
        <f>SUMIFS(Datos!M:M,Datos!A:A,Q$1,Datos!F:F,A285)</f>
        <v>0</v>
      </c>
      <c r="X285" s="444">
        <f>SUMIFS(Datos!R:R,Datos!A:A,Q$1,Datos!F:F,A285)</f>
        <v>0</v>
      </c>
      <c r="Y285" s="442"/>
      <c r="Z285" s="353">
        <f>SUMIFS(Datos!$M:$M,Datos!$F:$F,$A285,Datos!$A:$A,$Q$1,Datos!$C:$C,R$1)</f>
        <v>0</v>
      </c>
      <c r="AA285" s="353">
        <f>SUMIFS(Datos!$M:$M,Datos!$F:$F,$A285,Datos!$A:$A,$Q$1,Datos!$C:$C,S$1)</f>
        <v>0</v>
      </c>
      <c r="AB285" s="353">
        <f>SUMIFS(Datos!$M:$M,Datos!$F:$F,$A285,Datos!$A:$A,$Q$1,Datos!$C:$C,T$1)</f>
        <v>0</v>
      </c>
      <c r="AC285" s="353">
        <f>SUMIFS(Datos!$M:$M,Datos!$F:$F,$A285,Datos!$A:$A,$Q$1,Datos!$C:$C,U$1)</f>
        <v>0</v>
      </c>
      <c r="AD285" s="353"/>
      <c r="AE285" s="444">
        <f>SUMIFS(Datos!$R:$R,Datos!$F:$F,$A285,Datos!$A:$A,$Q$1,Datos!$C:$C,R$1)</f>
        <v>0</v>
      </c>
      <c r="AF285" s="444">
        <f>SUMIFS(Datos!$R:$R,Datos!$F:$F,$A285,Datos!$A:$A,$Q$1,Datos!$C:$C,S$1)</f>
        <v>0</v>
      </c>
      <c r="AG285" s="444">
        <f>SUMIFS(Datos!$R:$R,Datos!$F:$F,$A285,Datos!$A:$A,$Q$1,Datos!$C:$C,T$1)</f>
        <v>0</v>
      </c>
      <c r="AH285" s="444">
        <f>SUMIFS(Datos!$R:$R,Datos!$F:$F,$A285,Datos!$A:$A,$Q$1,Datos!$C:$C,U$1)</f>
        <v>0</v>
      </c>
      <c r="AI285" s="351"/>
      <c r="AJ285" s="102">
        <f>SUMIFS(Datos!$S:$S,Datos!$F:$F,$A285,Datos!$V:$V,AJ$1,Datos!$A:$A,$AN$1)</f>
        <v>0</v>
      </c>
      <c r="AK285" s="102">
        <f>SUMIFS(Datos!$S:$S,Datos!$F:$F,$A285,Datos!$V:$V,AK$1,Datos!$A:$A,$AN$1)</f>
        <v>0</v>
      </c>
      <c r="AL285" s="102">
        <f>SUMIFS(Datos!$S:$S,Datos!$F:$F,$A285,Datos!$V:$V,AL$1,Datos!$A:$A,$AN$1)</f>
        <v>0</v>
      </c>
      <c r="AM285" s="102">
        <f>SUMIFS(Datos!$S:$S,Datos!$F:$F,$A285,Datos!$V:$V,AM$1,Datos!$A:$A,$AN$1)</f>
        <v>0</v>
      </c>
      <c r="AN285" s="102">
        <f>SUMIFS(Datos!$S:$S,Datos!$A:$A,AN$1,Datos!$F:$F,$A285)</f>
        <v>0</v>
      </c>
      <c r="AO285" s="102">
        <f>SUMIFS(Datos!$S:$S,Datos!$F:$F,$A285,Datos!$C:$C,AO$1,Datos!$A:$A,$AN$1)</f>
        <v>0</v>
      </c>
      <c r="AP285" s="102">
        <f>SUMIFS(Datos!$S:$S,Datos!$F:$F,$A285,Datos!$C:$C,AP$1,Datos!$A:$A,$AN$1)</f>
        <v>0</v>
      </c>
      <c r="AQ285" s="102">
        <f>SUMIFS(Datos!$S:$S,Datos!$F:$F,$A285,Datos!$C:$C,AQ$1,Datos!$A:$A,$AN$1)</f>
        <v>0</v>
      </c>
      <c r="AR285" s="102">
        <f>SUMIFS(Datos!$S:$S,Datos!$F:$F,$A285,Datos!$C:$C,AR$1,Datos!$A:$A,$AN$1)</f>
        <v>0</v>
      </c>
      <c r="AT285" s="102">
        <f>SUMIFS(Datos!$M:$M,Datos!$A:$A,AN$1,Datos!$F:$F,$A285)</f>
        <v>0</v>
      </c>
      <c r="AU285" s="102">
        <f>SUMIFS(Datos!$R:$R,Datos!$A:$A,AN$1,Datos!$F:$F,$A285)</f>
        <v>0</v>
      </c>
      <c r="AW285" s="102">
        <f>SUMIFS(Datos!$M:$M,Datos!$F:$F,$A285,Datos!$A:$A,$AN$1,Datos!$C:$C,AO$1)</f>
        <v>0</v>
      </c>
      <c r="AX285" s="102">
        <f>SUMIFS(Datos!$M:$M,Datos!$F:$F,$A285,Datos!$A:$A,$AN$1,Datos!$C:$C,AP$1)</f>
        <v>0</v>
      </c>
      <c r="AY285" s="102">
        <f>SUMIFS(Datos!$M:$M,Datos!$F:$F,$A285,Datos!$A:$A,$AN$1,Datos!$C:$C,AQ$1)</f>
        <v>0</v>
      </c>
      <c r="AZ285" s="102">
        <f>SUMIFS(Datos!$M:$M,Datos!$F:$F,$A285,Datos!$A:$A,$AN$1,Datos!$C:$C,AR$1)</f>
        <v>0</v>
      </c>
      <c r="BA285" s="102"/>
      <c r="BB285" s="438">
        <f>SUMIFS(Datos!$R:$R,Datos!$F:$F,$A285,Datos!$A:$A,$AN$1,Datos!$C:$C,AO$1)</f>
        <v>0</v>
      </c>
      <c r="BC285" s="438">
        <f>SUMIFS(Datos!$R:$R,Datos!$F:$F,$A285,Datos!$A:$A,$AN$1,Datos!$C:$C,AP$1)</f>
        <v>0</v>
      </c>
      <c r="BD285" s="438">
        <f>SUMIFS(Datos!$R:$R,Datos!$F:$F,$A285,Datos!$A:$A,$AN$1,Datos!$C:$C,AQ$1)</f>
        <v>0</v>
      </c>
      <c r="BE285" s="438">
        <f>SUMIFS(Datos!$R:$R,Datos!$F:$F,$A285,Datos!$A:$A,$AN$1,Datos!$C:$C,AR$1)</f>
        <v>0</v>
      </c>
    </row>
    <row r="286" spans="1:57" x14ac:dyDescent="0.25">
      <c r="A286" s="36"/>
      <c r="B286" s="36"/>
      <c r="C286" s="36"/>
      <c r="D286" s="284"/>
      <c r="E286" s="36"/>
      <c r="F286" s="36"/>
      <c r="G286" s="408"/>
      <c r="H286" s="36"/>
      <c r="I286" s="36"/>
      <c r="J286" s="36"/>
      <c r="K286" s="36"/>
      <c r="M286" s="353">
        <f>SUMIFS(Datos!$S:$S,Datos!$F:$F,$A286,Datos!$V:$V,M$1,Datos!$A:$A,$Q$1)</f>
        <v>0</v>
      </c>
      <c r="N286" s="353">
        <f>SUMIFS(Datos!$S:$S,Datos!$F:$F,$A286,Datos!$V:$V,N$1,Datos!$A:$A,$Q$1)</f>
        <v>0</v>
      </c>
      <c r="O286" s="353">
        <f>SUMIFS(Datos!$S:$S,Datos!$F:$F,$A286,Datos!$V:$V,O$1,Datos!$A:$A,$Q$1)</f>
        <v>0</v>
      </c>
      <c r="P286" s="353">
        <f>SUMIFS(Datos!$S:$S,Datos!$F:$F,$A286,Datos!$V:$V,P$1,Datos!$A:$A,$Q$1)</f>
        <v>0</v>
      </c>
      <c r="Q286" s="353">
        <f>SUMIFS(Datos!$S:$S,Datos!$A:$A,Q$1,Datos!$F:$F,$A286)</f>
        <v>0</v>
      </c>
      <c r="R286" s="353">
        <f>SUMIFS(Datos!$S:$S,Datos!$F:$F,$A286,Datos!$C:$C,R$1,Datos!$A:$A,$Q$1)</f>
        <v>0</v>
      </c>
      <c r="S286" s="353">
        <f>SUMIFS(Datos!$S:$S,Datos!$F:$F,$A286,Datos!$C:$C,S$1,Datos!$A:$A,$Q$1)</f>
        <v>0</v>
      </c>
      <c r="T286" s="353">
        <f>SUMIFS(Datos!$S:$S,Datos!$F:$F,$A286,Datos!$C:$C,T$1,Datos!$A:$A,$Q$1)</f>
        <v>0</v>
      </c>
      <c r="U286" s="353">
        <f>SUMIFS(Datos!$S:$S,Datos!$F:$F,$A286,Datos!$C:$C,U$1,Datos!$A:$A,$Q$1)</f>
        <v>0</v>
      </c>
      <c r="V286" s="352"/>
      <c r="W286" s="353">
        <f>SUMIFS(Datos!M:M,Datos!A:A,Q$1,Datos!F:F,A286)</f>
        <v>0</v>
      </c>
      <c r="X286" s="444">
        <f>SUMIFS(Datos!R:R,Datos!A:A,Q$1,Datos!F:F,A286)</f>
        <v>0</v>
      </c>
      <c r="Y286" s="442"/>
      <c r="Z286" s="353">
        <f>SUMIFS(Datos!$M:$M,Datos!$F:$F,$A286,Datos!$A:$A,$Q$1,Datos!$C:$C,R$1)</f>
        <v>0</v>
      </c>
      <c r="AA286" s="353">
        <f>SUMIFS(Datos!$M:$M,Datos!$F:$F,$A286,Datos!$A:$A,$Q$1,Datos!$C:$C,S$1)</f>
        <v>0</v>
      </c>
      <c r="AB286" s="353">
        <f>SUMIFS(Datos!$M:$M,Datos!$F:$F,$A286,Datos!$A:$A,$Q$1,Datos!$C:$C,T$1)</f>
        <v>0</v>
      </c>
      <c r="AC286" s="353">
        <f>SUMIFS(Datos!$M:$M,Datos!$F:$F,$A286,Datos!$A:$A,$Q$1,Datos!$C:$C,U$1)</f>
        <v>0</v>
      </c>
      <c r="AD286" s="353"/>
      <c r="AE286" s="444">
        <f>SUMIFS(Datos!$R:$R,Datos!$F:$F,$A286,Datos!$A:$A,$Q$1,Datos!$C:$C,R$1)</f>
        <v>0</v>
      </c>
      <c r="AF286" s="444">
        <f>SUMIFS(Datos!$R:$R,Datos!$F:$F,$A286,Datos!$A:$A,$Q$1,Datos!$C:$C,S$1)</f>
        <v>0</v>
      </c>
      <c r="AG286" s="444">
        <f>SUMIFS(Datos!$R:$R,Datos!$F:$F,$A286,Datos!$A:$A,$Q$1,Datos!$C:$C,T$1)</f>
        <v>0</v>
      </c>
      <c r="AH286" s="444">
        <f>SUMIFS(Datos!$R:$R,Datos!$F:$F,$A286,Datos!$A:$A,$Q$1,Datos!$C:$C,U$1)</f>
        <v>0</v>
      </c>
      <c r="AI286" s="351"/>
      <c r="AJ286" s="102">
        <f>SUMIFS(Datos!$S:$S,Datos!$F:$F,$A286,Datos!$V:$V,AJ$1,Datos!$A:$A,$AN$1)</f>
        <v>0</v>
      </c>
      <c r="AK286" s="102">
        <f>SUMIFS(Datos!$S:$S,Datos!$F:$F,$A286,Datos!$V:$V,AK$1,Datos!$A:$A,$AN$1)</f>
        <v>0</v>
      </c>
      <c r="AL286" s="102">
        <f>SUMIFS(Datos!$S:$S,Datos!$F:$F,$A286,Datos!$V:$V,AL$1,Datos!$A:$A,$AN$1)</f>
        <v>0</v>
      </c>
      <c r="AM286" s="102">
        <f>SUMIFS(Datos!$S:$S,Datos!$F:$F,$A286,Datos!$V:$V,AM$1,Datos!$A:$A,$AN$1)</f>
        <v>0</v>
      </c>
      <c r="AN286" s="102">
        <f>SUMIFS(Datos!$S:$S,Datos!$A:$A,AN$1,Datos!$F:$F,$A286)</f>
        <v>0</v>
      </c>
      <c r="AO286" s="102">
        <f>SUMIFS(Datos!$S:$S,Datos!$F:$F,$A286,Datos!$C:$C,AO$1,Datos!$A:$A,$AN$1)</f>
        <v>0</v>
      </c>
      <c r="AP286" s="102">
        <f>SUMIFS(Datos!$S:$S,Datos!$F:$F,$A286,Datos!$C:$C,AP$1,Datos!$A:$A,$AN$1)</f>
        <v>0</v>
      </c>
      <c r="AQ286" s="102">
        <f>SUMIFS(Datos!$S:$S,Datos!$F:$F,$A286,Datos!$C:$C,AQ$1,Datos!$A:$A,$AN$1)</f>
        <v>0</v>
      </c>
      <c r="AR286" s="102">
        <f>SUMIFS(Datos!$S:$S,Datos!$F:$F,$A286,Datos!$C:$C,AR$1,Datos!$A:$A,$AN$1)</f>
        <v>0</v>
      </c>
      <c r="AT286" s="102">
        <f>SUMIFS(Datos!$M:$M,Datos!$A:$A,AN$1,Datos!$F:$F,$A286)</f>
        <v>0</v>
      </c>
      <c r="AU286" s="102">
        <f>SUMIFS(Datos!$R:$R,Datos!$A:$A,AN$1,Datos!$F:$F,$A286)</f>
        <v>0</v>
      </c>
      <c r="AW286" s="102">
        <f>SUMIFS(Datos!$M:$M,Datos!$F:$F,$A286,Datos!$A:$A,$AN$1,Datos!$C:$C,AO$1)</f>
        <v>0</v>
      </c>
      <c r="AX286" s="102">
        <f>SUMIFS(Datos!$M:$M,Datos!$F:$F,$A286,Datos!$A:$A,$AN$1,Datos!$C:$C,AP$1)</f>
        <v>0</v>
      </c>
      <c r="AY286" s="102">
        <f>SUMIFS(Datos!$M:$M,Datos!$F:$F,$A286,Datos!$A:$A,$AN$1,Datos!$C:$C,AQ$1)</f>
        <v>0</v>
      </c>
      <c r="AZ286" s="102">
        <f>SUMIFS(Datos!$M:$M,Datos!$F:$F,$A286,Datos!$A:$A,$AN$1,Datos!$C:$C,AR$1)</f>
        <v>0</v>
      </c>
      <c r="BA286" s="102"/>
      <c r="BB286" s="438">
        <f>SUMIFS(Datos!$R:$R,Datos!$F:$F,$A286,Datos!$A:$A,$AN$1,Datos!$C:$C,AO$1)</f>
        <v>0</v>
      </c>
      <c r="BC286" s="438">
        <f>SUMIFS(Datos!$R:$R,Datos!$F:$F,$A286,Datos!$A:$A,$AN$1,Datos!$C:$C,AP$1)</f>
        <v>0</v>
      </c>
      <c r="BD286" s="438">
        <f>SUMIFS(Datos!$R:$R,Datos!$F:$F,$A286,Datos!$A:$A,$AN$1,Datos!$C:$C,AQ$1)</f>
        <v>0</v>
      </c>
      <c r="BE286" s="438">
        <f>SUMIFS(Datos!$R:$R,Datos!$F:$F,$A286,Datos!$A:$A,$AN$1,Datos!$C:$C,AR$1)</f>
        <v>0</v>
      </c>
    </row>
    <row r="287" spans="1:57" x14ac:dyDescent="0.25">
      <c r="A287" s="36"/>
      <c r="B287" s="36"/>
      <c r="C287" s="36"/>
      <c r="D287" s="284"/>
      <c r="E287" s="36"/>
      <c r="F287" s="36"/>
      <c r="G287" s="408"/>
      <c r="H287" s="36"/>
      <c r="I287" s="36"/>
      <c r="J287" s="36"/>
      <c r="K287" s="36"/>
      <c r="M287" s="353">
        <f>SUMIFS(Datos!$S:$S,Datos!$F:$F,$A287,Datos!$V:$V,M$1,Datos!$A:$A,$Q$1)</f>
        <v>0</v>
      </c>
      <c r="N287" s="353">
        <f>SUMIFS(Datos!$S:$S,Datos!$F:$F,$A287,Datos!$V:$V,N$1,Datos!$A:$A,$Q$1)</f>
        <v>0</v>
      </c>
      <c r="O287" s="353">
        <f>SUMIFS(Datos!$S:$S,Datos!$F:$F,$A287,Datos!$V:$V,O$1,Datos!$A:$A,$Q$1)</f>
        <v>0</v>
      </c>
      <c r="P287" s="353">
        <f>SUMIFS(Datos!$S:$S,Datos!$F:$F,$A287,Datos!$V:$V,P$1,Datos!$A:$A,$Q$1)</f>
        <v>0</v>
      </c>
      <c r="Q287" s="353">
        <f>SUMIFS(Datos!$S:$S,Datos!$A:$A,Q$1,Datos!$F:$F,$A287)</f>
        <v>0</v>
      </c>
      <c r="R287" s="353">
        <f>SUMIFS(Datos!$S:$S,Datos!$F:$F,$A287,Datos!$C:$C,R$1,Datos!$A:$A,$Q$1)</f>
        <v>0</v>
      </c>
      <c r="S287" s="353">
        <f>SUMIFS(Datos!$S:$S,Datos!$F:$F,$A287,Datos!$C:$C,S$1,Datos!$A:$A,$Q$1)</f>
        <v>0</v>
      </c>
      <c r="T287" s="353">
        <f>SUMIFS(Datos!$S:$S,Datos!$F:$F,$A287,Datos!$C:$C,T$1,Datos!$A:$A,$Q$1)</f>
        <v>0</v>
      </c>
      <c r="U287" s="353">
        <f>SUMIFS(Datos!$S:$S,Datos!$F:$F,$A287,Datos!$C:$C,U$1,Datos!$A:$A,$Q$1)</f>
        <v>0</v>
      </c>
      <c r="V287" s="352"/>
      <c r="W287" s="353">
        <f>SUMIFS(Datos!M:M,Datos!A:A,Q$1,Datos!F:F,A287)</f>
        <v>0</v>
      </c>
      <c r="X287" s="444">
        <f>SUMIFS(Datos!R:R,Datos!A:A,Q$1,Datos!F:F,A287)</f>
        <v>0</v>
      </c>
      <c r="Y287" s="442"/>
      <c r="Z287" s="353">
        <f>SUMIFS(Datos!$M:$M,Datos!$F:$F,$A287,Datos!$A:$A,$Q$1,Datos!$C:$C,R$1)</f>
        <v>0</v>
      </c>
      <c r="AA287" s="353">
        <f>SUMIFS(Datos!$M:$M,Datos!$F:$F,$A287,Datos!$A:$A,$Q$1,Datos!$C:$C,S$1)</f>
        <v>0</v>
      </c>
      <c r="AB287" s="353">
        <f>SUMIFS(Datos!$M:$M,Datos!$F:$F,$A287,Datos!$A:$A,$Q$1,Datos!$C:$C,T$1)</f>
        <v>0</v>
      </c>
      <c r="AC287" s="353">
        <f>SUMIFS(Datos!$M:$M,Datos!$F:$F,$A287,Datos!$A:$A,$Q$1,Datos!$C:$C,U$1)</f>
        <v>0</v>
      </c>
      <c r="AD287" s="353"/>
      <c r="AE287" s="444">
        <f>SUMIFS(Datos!$R:$R,Datos!$F:$F,$A287,Datos!$A:$A,$Q$1,Datos!$C:$C,R$1)</f>
        <v>0</v>
      </c>
      <c r="AF287" s="444">
        <f>SUMIFS(Datos!$R:$R,Datos!$F:$F,$A287,Datos!$A:$A,$Q$1,Datos!$C:$C,S$1)</f>
        <v>0</v>
      </c>
      <c r="AG287" s="444">
        <f>SUMIFS(Datos!$R:$R,Datos!$F:$F,$A287,Datos!$A:$A,$Q$1,Datos!$C:$C,T$1)</f>
        <v>0</v>
      </c>
      <c r="AH287" s="444">
        <f>SUMIFS(Datos!$R:$R,Datos!$F:$F,$A287,Datos!$A:$A,$Q$1,Datos!$C:$C,U$1)</f>
        <v>0</v>
      </c>
      <c r="AI287" s="351"/>
      <c r="AJ287" s="102">
        <f>SUMIFS(Datos!$S:$S,Datos!$F:$F,$A287,Datos!$V:$V,AJ$1,Datos!$A:$A,$AN$1)</f>
        <v>0</v>
      </c>
      <c r="AK287" s="102">
        <f>SUMIFS(Datos!$S:$S,Datos!$F:$F,$A287,Datos!$V:$V,AK$1,Datos!$A:$A,$AN$1)</f>
        <v>0</v>
      </c>
      <c r="AL287" s="102">
        <f>SUMIFS(Datos!$S:$S,Datos!$F:$F,$A287,Datos!$V:$V,AL$1,Datos!$A:$A,$AN$1)</f>
        <v>0</v>
      </c>
      <c r="AM287" s="102">
        <f>SUMIFS(Datos!$S:$S,Datos!$F:$F,$A287,Datos!$V:$V,AM$1,Datos!$A:$A,$AN$1)</f>
        <v>0</v>
      </c>
      <c r="AN287" s="102">
        <f>SUMIFS(Datos!$S:$S,Datos!$A:$A,AN$1,Datos!$F:$F,$A287)</f>
        <v>0</v>
      </c>
      <c r="AO287" s="102">
        <f>SUMIFS(Datos!$S:$S,Datos!$F:$F,$A287,Datos!$C:$C,AO$1,Datos!$A:$A,$AN$1)</f>
        <v>0</v>
      </c>
      <c r="AP287" s="102">
        <f>SUMIFS(Datos!$S:$S,Datos!$F:$F,$A287,Datos!$C:$C,AP$1,Datos!$A:$A,$AN$1)</f>
        <v>0</v>
      </c>
      <c r="AQ287" s="102">
        <f>SUMIFS(Datos!$S:$S,Datos!$F:$F,$A287,Datos!$C:$C,AQ$1,Datos!$A:$A,$AN$1)</f>
        <v>0</v>
      </c>
      <c r="AR287" s="102">
        <f>SUMIFS(Datos!$S:$S,Datos!$F:$F,$A287,Datos!$C:$C,AR$1,Datos!$A:$A,$AN$1)</f>
        <v>0</v>
      </c>
      <c r="AT287" s="102">
        <f>SUMIFS(Datos!$M:$M,Datos!$A:$A,AN$1,Datos!$F:$F,$A287)</f>
        <v>0</v>
      </c>
      <c r="AU287" s="102">
        <f>SUMIFS(Datos!$R:$R,Datos!$A:$A,AN$1,Datos!$F:$F,$A287)</f>
        <v>0</v>
      </c>
      <c r="AW287" s="102">
        <f>SUMIFS(Datos!$M:$M,Datos!$F:$F,$A287,Datos!$A:$A,$AN$1,Datos!$C:$C,AO$1)</f>
        <v>0</v>
      </c>
      <c r="AX287" s="102">
        <f>SUMIFS(Datos!$M:$M,Datos!$F:$F,$A287,Datos!$A:$A,$AN$1,Datos!$C:$C,AP$1)</f>
        <v>0</v>
      </c>
      <c r="AY287" s="102">
        <f>SUMIFS(Datos!$M:$M,Datos!$F:$F,$A287,Datos!$A:$A,$AN$1,Datos!$C:$C,AQ$1)</f>
        <v>0</v>
      </c>
      <c r="AZ287" s="102">
        <f>SUMIFS(Datos!$M:$M,Datos!$F:$F,$A287,Datos!$A:$A,$AN$1,Datos!$C:$C,AR$1)</f>
        <v>0</v>
      </c>
      <c r="BA287" s="102"/>
      <c r="BB287" s="438">
        <f>SUMIFS(Datos!$R:$R,Datos!$F:$F,$A287,Datos!$A:$A,$AN$1,Datos!$C:$C,AO$1)</f>
        <v>0</v>
      </c>
      <c r="BC287" s="438">
        <f>SUMIFS(Datos!$R:$R,Datos!$F:$F,$A287,Datos!$A:$A,$AN$1,Datos!$C:$C,AP$1)</f>
        <v>0</v>
      </c>
      <c r="BD287" s="438">
        <f>SUMIFS(Datos!$R:$R,Datos!$F:$F,$A287,Datos!$A:$A,$AN$1,Datos!$C:$C,AQ$1)</f>
        <v>0</v>
      </c>
      <c r="BE287" s="438">
        <f>SUMIFS(Datos!$R:$R,Datos!$F:$F,$A287,Datos!$A:$A,$AN$1,Datos!$C:$C,AR$1)</f>
        <v>0</v>
      </c>
    </row>
    <row r="288" spans="1:57" x14ac:dyDescent="0.25">
      <c r="A288" s="36"/>
      <c r="B288" s="36"/>
      <c r="C288" s="36"/>
      <c r="D288" s="284"/>
      <c r="E288" s="36"/>
      <c r="F288" s="36"/>
      <c r="G288" s="408"/>
      <c r="H288" s="36"/>
      <c r="I288" s="36"/>
      <c r="J288" s="36"/>
      <c r="K288" s="36"/>
      <c r="M288" s="353">
        <f>SUMIFS(Datos!$S:$S,Datos!$F:$F,$A288,Datos!$V:$V,M$1,Datos!$A:$A,$Q$1)</f>
        <v>0</v>
      </c>
      <c r="N288" s="353">
        <f>SUMIFS(Datos!$S:$S,Datos!$F:$F,$A288,Datos!$V:$V,N$1,Datos!$A:$A,$Q$1)</f>
        <v>0</v>
      </c>
      <c r="O288" s="353">
        <f>SUMIFS(Datos!$S:$S,Datos!$F:$F,$A288,Datos!$V:$V,O$1,Datos!$A:$A,$Q$1)</f>
        <v>0</v>
      </c>
      <c r="P288" s="353">
        <f>SUMIFS(Datos!$S:$S,Datos!$F:$F,$A288,Datos!$V:$V,P$1,Datos!$A:$A,$Q$1)</f>
        <v>0</v>
      </c>
      <c r="Q288" s="353">
        <f>SUMIFS(Datos!$S:$S,Datos!$A:$A,Q$1,Datos!$F:$F,$A288)</f>
        <v>0</v>
      </c>
      <c r="R288" s="353">
        <f>SUMIFS(Datos!$S:$S,Datos!$F:$F,$A288,Datos!$C:$C,R$1,Datos!$A:$A,$Q$1)</f>
        <v>0</v>
      </c>
      <c r="S288" s="353">
        <f>SUMIFS(Datos!$S:$S,Datos!$F:$F,$A288,Datos!$C:$C,S$1,Datos!$A:$A,$Q$1)</f>
        <v>0</v>
      </c>
      <c r="T288" s="353">
        <f>SUMIFS(Datos!$S:$S,Datos!$F:$F,$A288,Datos!$C:$C,T$1,Datos!$A:$A,$Q$1)</f>
        <v>0</v>
      </c>
      <c r="U288" s="353">
        <f>SUMIFS(Datos!$S:$S,Datos!$F:$F,$A288,Datos!$C:$C,U$1,Datos!$A:$A,$Q$1)</f>
        <v>0</v>
      </c>
      <c r="V288" s="352"/>
      <c r="W288" s="353">
        <f>SUMIFS(Datos!M:M,Datos!A:A,Q$1,Datos!F:F,A288)</f>
        <v>0</v>
      </c>
      <c r="X288" s="444">
        <f>SUMIFS(Datos!R:R,Datos!A:A,Q$1,Datos!F:F,A288)</f>
        <v>0</v>
      </c>
      <c r="Y288" s="442"/>
      <c r="Z288" s="353">
        <f>SUMIFS(Datos!$M:$M,Datos!$F:$F,$A288,Datos!$A:$A,$Q$1,Datos!$C:$C,R$1)</f>
        <v>0</v>
      </c>
      <c r="AA288" s="353">
        <f>SUMIFS(Datos!$M:$M,Datos!$F:$F,$A288,Datos!$A:$A,$Q$1,Datos!$C:$C,S$1)</f>
        <v>0</v>
      </c>
      <c r="AB288" s="353">
        <f>SUMIFS(Datos!$M:$M,Datos!$F:$F,$A288,Datos!$A:$A,$Q$1,Datos!$C:$C,T$1)</f>
        <v>0</v>
      </c>
      <c r="AC288" s="353">
        <f>SUMIFS(Datos!$M:$M,Datos!$F:$F,$A288,Datos!$A:$A,$Q$1,Datos!$C:$C,U$1)</f>
        <v>0</v>
      </c>
      <c r="AD288" s="353"/>
      <c r="AE288" s="444">
        <f>SUMIFS(Datos!$R:$R,Datos!$F:$F,$A288,Datos!$A:$A,$Q$1,Datos!$C:$C,R$1)</f>
        <v>0</v>
      </c>
      <c r="AF288" s="444">
        <f>SUMIFS(Datos!$R:$R,Datos!$F:$F,$A288,Datos!$A:$A,$Q$1,Datos!$C:$C,S$1)</f>
        <v>0</v>
      </c>
      <c r="AG288" s="444">
        <f>SUMIFS(Datos!$R:$R,Datos!$F:$F,$A288,Datos!$A:$A,$Q$1,Datos!$C:$C,T$1)</f>
        <v>0</v>
      </c>
      <c r="AH288" s="444">
        <f>SUMIFS(Datos!$R:$R,Datos!$F:$F,$A288,Datos!$A:$A,$Q$1,Datos!$C:$C,U$1)</f>
        <v>0</v>
      </c>
      <c r="AI288" s="351"/>
      <c r="AJ288" s="102">
        <f>SUMIFS(Datos!$S:$S,Datos!$F:$F,$A288,Datos!$V:$V,AJ$1,Datos!$A:$A,$AN$1)</f>
        <v>0</v>
      </c>
      <c r="AK288" s="102">
        <f>SUMIFS(Datos!$S:$S,Datos!$F:$F,$A288,Datos!$V:$V,AK$1,Datos!$A:$A,$AN$1)</f>
        <v>0</v>
      </c>
      <c r="AL288" s="102">
        <f>SUMIFS(Datos!$S:$S,Datos!$F:$F,$A288,Datos!$V:$V,AL$1,Datos!$A:$A,$AN$1)</f>
        <v>0</v>
      </c>
      <c r="AM288" s="102">
        <f>SUMIFS(Datos!$S:$S,Datos!$F:$F,$A288,Datos!$V:$V,AM$1,Datos!$A:$A,$AN$1)</f>
        <v>0</v>
      </c>
      <c r="AN288" s="102">
        <f>SUMIFS(Datos!$S:$S,Datos!$A:$A,AN$1,Datos!$F:$F,$A288)</f>
        <v>0</v>
      </c>
      <c r="AO288" s="102">
        <f>SUMIFS(Datos!$S:$S,Datos!$F:$F,$A288,Datos!$C:$C,AO$1,Datos!$A:$A,$AN$1)</f>
        <v>0</v>
      </c>
      <c r="AP288" s="102">
        <f>SUMIFS(Datos!$S:$S,Datos!$F:$F,$A288,Datos!$C:$C,AP$1,Datos!$A:$A,$AN$1)</f>
        <v>0</v>
      </c>
      <c r="AQ288" s="102">
        <f>SUMIFS(Datos!$S:$S,Datos!$F:$F,$A288,Datos!$C:$C,AQ$1,Datos!$A:$A,$AN$1)</f>
        <v>0</v>
      </c>
      <c r="AR288" s="102">
        <f>SUMIFS(Datos!$S:$S,Datos!$F:$F,$A288,Datos!$C:$C,AR$1,Datos!$A:$A,$AN$1)</f>
        <v>0</v>
      </c>
      <c r="AT288" s="102">
        <f>SUMIFS(Datos!$M:$M,Datos!$A:$A,AN$1,Datos!$F:$F,$A288)</f>
        <v>0</v>
      </c>
      <c r="AU288" s="102">
        <f>SUMIFS(Datos!$R:$R,Datos!$A:$A,AN$1,Datos!$F:$F,$A288)</f>
        <v>0</v>
      </c>
      <c r="AW288" s="102">
        <f>SUMIFS(Datos!$M:$M,Datos!$F:$F,$A288,Datos!$A:$A,$AN$1,Datos!$C:$C,AO$1)</f>
        <v>0</v>
      </c>
      <c r="AX288" s="102">
        <f>SUMIFS(Datos!$M:$M,Datos!$F:$F,$A288,Datos!$A:$A,$AN$1,Datos!$C:$C,AP$1)</f>
        <v>0</v>
      </c>
      <c r="AY288" s="102">
        <f>SUMIFS(Datos!$M:$M,Datos!$F:$F,$A288,Datos!$A:$A,$AN$1,Datos!$C:$C,AQ$1)</f>
        <v>0</v>
      </c>
      <c r="AZ288" s="102">
        <f>SUMIFS(Datos!$M:$M,Datos!$F:$F,$A288,Datos!$A:$A,$AN$1,Datos!$C:$C,AR$1)</f>
        <v>0</v>
      </c>
      <c r="BA288" s="102"/>
      <c r="BB288" s="438">
        <f>SUMIFS(Datos!$R:$R,Datos!$F:$F,$A288,Datos!$A:$A,$AN$1,Datos!$C:$C,AO$1)</f>
        <v>0</v>
      </c>
      <c r="BC288" s="438">
        <f>SUMIFS(Datos!$R:$R,Datos!$F:$F,$A288,Datos!$A:$A,$AN$1,Datos!$C:$C,AP$1)</f>
        <v>0</v>
      </c>
      <c r="BD288" s="438">
        <f>SUMIFS(Datos!$R:$R,Datos!$F:$F,$A288,Datos!$A:$A,$AN$1,Datos!$C:$C,AQ$1)</f>
        <v>0</v>
      </c>
      <c r="BE288" s="438">
        <f>SUMIFS(Datos!$R:$R,Datos!$F:$F,$A288,Datos!$A:$A,$AN$1,Datos!$C:$C,AR$1)</f>
        <v>0</v>
      </c>
    </row>
    <row r="289" spans="1:57" x14ac:dyDescent="0.25">
      <c r="A289" s="36"/>
      <c r="B289" s="36"/>
      <c r="C289" s="36"/>
      <c r="D289" s="284"/>
      <c r="E289" s="36"/>
      <c r="F289" s="36"/>
      <c r="G289" s="408"/>
      <c r="H289" s="36"/>
      <c r="I289" s="36"/>
      <c r="J289" s="36"/>
      <c r="K289" s="36"/>
      <c r="M289" s="353">
        <f>SUMIFS(Datos!$S:$S,Datos!$F:$F,$A289,Datos!$V:$V,M$1,Datos!$A:$A,$Q$1)</f>
        <v>0</v>
      </c>
      <c r="N289" s="353">
        <f>SUMIFS(Datos!$S:$S,Datos!$F:$F,$A289,Datos!$V:$V,N$1,Datos!$A:$A,$Q$1)</f>
        <v>0</v>
      </c>
      <c r="O289" s="353">
        <f>SUMIFS(Datos!$S:$S,Datos!$F:$F,$A289,Datos!$V:$V,O$1,Datos!$A:$A,$Q$1)</f>
        <v>0</v>
      </c>
      <c r="P289" s="353">
        <f>SUMIFS(Datos!$S:$S,Datos!$F:$F,$A289,Datos!$V:$V,P$1,Datos!$A:$A,$Q$1)</f>
        <v>0</v>
      </c>
      <c r="Q289" s="353">
        <f>SUMIFS(Datos!$S:$S,Datos!$A:$A,Q$1,Datos!$F:$F,$A289)</f>
        <v>0</v>
      </c>
      <c r="R289" s="353">
        <f>SUMIFS(Datos!$S:$S,Datos!$F:$F,$A289,Datos!$C:$C,R$1,Datos!$A:$A,$Q$1)</f>
        <v>0</v>
      </c>
      <c r="S289" s="353">
        <f>SUMIFS(Datos!$S:$S,Datos!$F:$F,$A289,Datos!$C:$C,S$1,Datos!$A:$A,$Q$1)</f>
        <v>0</v>
      </c>
      <c r="T289" s="353">
        <f>SUMIFS(Datos!$S:$S,Datos!$F:$F,$A289,Datos!$C:$C,T$1,Datos!$A:$A,$Q$1)</f>
        <v>0</v>
      </c>
      <c r="U289" s="353">
        <f>SUMIFS(Datos!$S:$S,Datos!$F:$F,$A289,Datos!$C:$C,U$1,Datos!$A:$A,$Q$1)</f>
        <v>0</v>
      </c>
      <c r="V289" s="352"/>
      <c r="W289" s="353">
        <f>SUMIFS(Datos!M:M,Datos!A:A,Q$1,Datos!F:F,A289)</f>
        <v>0</v>
      </c>
      <c r="X289" s="444">
        <f>SUMIFS(Datos!R:R,Datos!A:A,Q$1,Datos!F:F,A289)</f>
        <v>0</v>
      </c>
      <c r="Y289" s="442"/>
      <c r="Z289" s="353">
        <f>SUMIFS(Datos!$M:$M,Datos!$F:$F,$A289,Datos!$A:$A,$Q$1,Datos!$C:$C,R$1)</f>
        <v>0</v>
      </c>
      <c r="AA289" s="353">
        <f>SUMIFS(Datos!$M:$M,Datos!$F:$F,$A289,Datos!$A:$A,$Q$1,Datos!$C:$C,S$1)</f>
        <v>0</v>
      </c>
      <c r="AB289" s="353">
        <f>SUMIFS(Datos!$M:$M,Datos!$F:$F,$A289,Datos!$A:$A,$Q$1,Datos!$C:$C,T$1)</f>
        <v>0</v>
      </c>
      <c r="AC289" s="353">
        <f>SUMIFS(Datos!$M:$M,Datos!$F:$F,$A289,Datos!$A:$A,$Q$1,Datos!$C:$C,U$1)</f>
        <v>0</v>
      </c>
      <c r="AD289" s="353"/>
      <c r="AE289" s="444">
        <f>SUMIFS(Datos!$R:$R,Datos!$F:$F,$A289,Datos!$A:$A,$Q$1,Datos!$C:$C,R$1)</f>
        <v>0</v>
      </c>
      <c r="AF289" s="444">
        <f>SUMIFS(Datos!$R:$R,Datos!$F:$F,$A289,Datos!$A:$A,$Q$1,Datos!$C:$C,S$1)</f>
        <v>0</v>
      </c>
      <c r="AG289" s="444">
        <f>SUMIFS(Datos!$R:$R,Datos!$F:$F,$A289,Datos!$A:$A,$Q$1,Datos!$C:$C,T$1)</f>
        <v>0</v>
      </c>
      <c r="AH289" s="444">
        <f>SUMIFS(Datos!$R:$R,Datos!$F:$F,$A289,Datos!$A:$A,$Q$1,Datos!$C:$C,U$1)</f>
        <v>0</v>
      </c>
      <c r="AI289" s="351"/>
      <c r="AJ289" s="102">
        <f>SUMIFS(Datos!$S:$S,Datos!$F:$F,$A289,Datos!$V:$V,AJ$1,Datos!$A:$A,$AN$1)</f>
        <v>0</v>
      </c>
      <c r="AK289" s="102">
        <f>SUMIFS(Datos!$S:$S,Datos!$F:$F,$A289,Datos!$V:$V,AK$1,Datos!$A:$A,$AN$1)</f>
        <v>0</v>
      </c>
      <c r="AL289" s="102">
        <f>SUMIFS(Datos!$S:$S,Datos!$F:$F,$A289,Datos!$V:$V,AL$1,Datos!$A:$A,$AN$1)</f>
        <v>0</v>
      </c>
      <c r="AM289" s="102">
        <f>SUMIFS(Datos!$S:$S,Datos!$F:$F,$A289,Datos!$V:$V,AM$1,Datos!$A:$A,$AN$1)</f>
        <v>0</v>
      </c>
      <c r="AN289" s="102">
        <f>SUMIFS(Datos!$S:$S,Datos!$A:$A,AN$1,Datos!$F:$F,$A289)</f>
        <v>0</v>
      </c>
      <c r="AO289" s="102">
        <f>SUMIFS(Datos!$S:$S,Datos!$F:$F,$A289,Datos!$C:$C,AO$1,Datos!$A:$A,$AN$1)</f>
        <v>0</v>
      </c>
      <c r="AP289" s="102">
        <f>SUMIFS(Datos!$S:$S,Datos!$F:$F,$A289,Datos!$C:$C,AP$1,Datos!$A:$A,$AN$1)</f>
        <v>0</v>
      </c>
      <c r="AQ289" s="102">
        <f>SUMIFS(Datos!$S:$S,Datos!$F:$F,$A289,Datos!$C:$C,AQ$1,Datos!$A:$A,$AN$1)</f>
        <v>0</v>
      </c>
      <c r="AR289" s="102">
        <f>SUMIFS(Datos!$S:$S,Datos!$F:$F,$A289,Datos!$C:$C,AR$1,Datos!$A:$A,$AN$1)</f>
        <v>0</v>
      </c>
      <c r="AT289" s="102">
        <f>SUMIFS(Datos!$M:$M,Datos!$A:$A,AN$1,Datos!$F:$F,$A289)</f>
        <v>0</v>
      </c>
      <c r="AU289" s="102">
        <f>SUMIFS(Datos!$R:$R,Datos!$A:$A,AN$1,Datos!$F:$F,$A289)</f>
        <v>0</v>
      </c>
      <c r="AW289" s="102">
        <f>SUMIFS(Datos!$M:$M,Datos!$F:$F,$A289,Datos!$A:$A,$AN$1,Datos!$C:$C,AO$1)</f>
        <v>0</v>
      </c>
      <c r="AX289" s="102">
        <f>SUMIFS(Datos!$M:$M,Datos!$F:$F,$A289,Datos!$A:$A,$AN$1,Datos!$C:$C,AP$1)</f>
        <v>0</v>
      </c>
      <c r="AY289" s="102">
        <f>SUMIFS(Datos!$M:$M,Datos!$F:$F,$A289,Datos!$A:$A,$AN$1,Datos!$C:$C,AQ$1)</f>
        <v>0</v>
      </c>
      <c r="AZ289" s="102">
        <f>SUMIFS(Datos!$M:$M,Datos!$F:$F,$A289,Datos!$A:$A,$AN$1,Datos!$C:$C,AR$1)</f>
        <v>0</v>
      </c>
      <c r="BA289" s="102"/>
      <c r="BB289" s="438">
        <f>SUMIFS(Datos!$R:$R,Datos!$F:$F,$A289,Datos!$A:$A,$AN$1,Datos!$C:$C,AO$1)</f>
        <v>0</v>
      </c>
      <c r="BC289" s="438">
        <f>SUMIFS(Datos!$R:$R,Datos!$F:$F,$A289,Datos!$A:$A,$AN$1,Datos!$C:$C,AP$1)</f>
        <v>0</v>
      </c>
      <c r="BD289" s="438">
        <f>SUMIFS(Datos!$R:$R,Datos!$F:$F,$A289,Datos!$A:$A,$AN$1,Datos!$C:$C,AQ$1)</f>
        <v>0</v>
      </c>
      <c r="BE289" s="438">
        <f>SUMIFS(Datos!$R:$R,Datos!$F:$F,$A289,Datos!$A:$A,$AN$1,Datos!$C:$C,AR$1)</f>
        <v>0</v>
      </c>
    </row>
    <row r="290" spans="1:57" x14ac:dyDescent="0.25">
      <c r="A290" s="36"/>
      <c r="B290" s="36"/>
      <c r="C290" s="36"/>
      <c r="D290" s="284"/>
      <c r="E290" s="36"/>
      <c r="F290" s="36"/>
      <c r="G290" s="408"/>
      <c r="H290" s="36"/>
      <c r="I290" s="36"/>
      <c r="J290" s="36"/>
      <c r="K290" s="36"/>
      <c r="M290" s="353">
        <f>SUMIFS(Datos!$S:$S,Datos!$F:$F,$A290,Datos!$V:$V,M$1,Datos!$A:$A,$Q$1)</f>
        <v>0</v>
      </c>
      <c r="N290" s="353">
        <f>SUMIFS(Datos!$S:$S,Datos!$F:$F,$A290,Datos!$V:$V,N$1,Datos!$A:$A,$Q$1)</f>
        <v>0</v>
      </c>
      <c r="O290" s="353">
        <f>SUMIFS(Datos!$S:$S,Datos!$F:$F,$A290,Datos!$V:$V,O$1,Datos!$A:$A,$Q$1)</f>
        <v>0</v>
      </c>
      <c r="P290" s="353">
        <f>SUMIFS(Datos!$S:$S,Datos!$F:$F,$A290,Datos!$V:$V,P$1,Datos!$A:$A,$Q$1)</f>
        <v>0</v>
      </c>
      <c r="Q290" s="353">
        <f>SUMIFS(Datos!$S:$S,Datos!$A:$A,Q$1,Datos!$F:$F,$A290)</f>
        <v>0</v>
      </c>
      <c r="R290" s="353">
        <f>SUMIFS(Datos!$S:$S,Datos!$F:$F,$A290,Datos!$C:$C,R$1,Datos!$A:$A,$Q$1)</f>
        <v>0</v>
      </c>
      <c r="S290" s="353">
        <f>SUMIFS(Datos!$S:$S,Datos!$F:$F,$A290,Datos!$C:$C,S$1,Datos!$A:$A,$Q$1)</f>
        <v>0</v>
      </c>
      <c r="T290" s="353">
        <f>SUMIFS(Datos!$S:$S,Datos!$F:$F,$A290,Datos!$C:$C,T$1,Datos!$A:$A,$Q$1)</f>
        <v>0</v>
      </c>
      <c r="U290" s="353">
        <f>SUMIFS(Datos!$S:$S,Datos!$F:$F,$A290,Datos!$C:$C,U$1,Datos!$A:$A,$Q$1)</f>
        <v>0</v>
      </c>
      <c r="V290" s="352"/>
      <c r="W290" s="353">
        <f>SUMIFS(Datos!M:M,Datos!A:A,Q$1,Datos!F:F,A290)</f>
        <v>0</v>
      </c>
      <c r="X290" s="444">
        <f>SUMIFS(Datos!R:R,Datos!A:A,Q$1,Datos!F:F,A290)</f>
        <v>0</v>
      </c>
      <c r="Y290" s="442"/>
      <c r="Z290" s="353">
        <f>SUMIFS(Datos!$M:$M,Datos!$F:$F,$A290,Datos!$A:$A,$Q$1,Datos!$C:$C,R$1)</f>
        <v>0</v>
      </c>
      <c r="AA290" s="353">
        <f>SUMIFS(Datos!$M:$M,Datos!$F:$F,$A290,Datos!$A:$A,$Q$1,Datos!$C:$C,S$1)</f>
        <v>0</v>
      </c>
      <c r="AB290" s="353">
        <f>SUMIFS(Datos!$M:$M,Datos!$F:$F,$A290,Datos!$A:$A,$Q$1,Datos!$C:$C,T$1)</f>
        <v>0</v>
      </c>
      <c r="AC290" s="353">
        <f>SUMIFS(Datos!$M:$M,Datos!$F:$F,$A290,Datos!$A:$A,$Q$1,Datos!$C:$C,U$1)</f>
        <v>0</v>
      </c>
      <c r="AD290" s="353"/>
      <c r="AE290" s="444">
        <f>SUMIFS(Datos!$R:$R,Datos!$F:$F,$A290,Datos!$A:$A,$Q$1,Datos!$C:$C,R$1)</f>
        <v>0</v>
      </c>
      <c r="AF290" s="444">
        <f>SUMIFS(Datos!$R:$R,Datos!$F:$F,$A290,Datos!$A:$A,$Q$1,Datos!$C:$C,S$1)</f>
        <v>0</v>
      </c>
      <c r="AG290" s="444">
        <f>SUMIFS(Datos!$R:$R,Datos!$F:$F,$A290,Datos!$A:$A,$Q$1,Datos!$C:$C,T$1)</f>
        <v>0</v>
      </c>
      <c r="AH290" s="444">
        <f>SUMIFS(Datos!$R:$R,Datos!$F:$F,$A290,Datos!$A:$A,$Q$1,Datos!$C:$C,U$1)</f>
        <v>0</v>
      </c>
      <c r="AI290" s="351"/>
      <c r="AJ290" s="102">
        <f>SUMIFS(Datos!$S:$S,Datos!$F:$F,$A290,Datos!$V:$V,AJ$1,Datos!$A:$A,$AN$1)</f>
        <v>0</v>
      </c>
      <c r="AK290" s="102">
        <f>SUMIFS(Datos!$S:$S,Datos!$F:$F,$A290,Datos!$V:$V,AK$1,Datos!$A:$A,$AN$1)</f>
        <v>0</v>
      </c>
      <c r="AL290" s="102">
        <f>SUMIFS(Datos!$S:$S,Datos!$F:$F,$A290,Datos!$V:$V,AL$1,Datos!$A:$A,$AN$1)</f>
        <v>0</v>
      </c>
      <c r="AM290" s="102">
        <f>SUMIFS(Datos!$S:$S,Datos!$F:$F,$A290,Datos!$V:$V,AM$1,Datos!$A:$A,$AN$1)</f>
        <v>0</v>
      </c>
      <c r="AN290" s="102">
        <f>SUMIFS(Datos!$S:$S,Datos!$A:$A,AN$1,Datos!$F:$F,$A290)</f>
        <v>0</v>
      </c>
      <c r="AO290" s="102">
        <f>SUMIFS(Datos!$S:$S,Datos!$F:$F,$A290,Datos!$C:$C,AO$1,Datos!$A:$A,$AN$1)</f>
        <v>0</v>
      </c>
      <c r="AP290" s="102">
        <f>SUMIFS(Datos!$S:$S,Datos!$F:$F,$A290,Datos!$C:$C,AP$1,Datos!$A:$A,$AN$1)</f>
        <v>0</v>
      </c>
      <c r="AQ290" s="102">
        <f>SUMIFS(Datos!$S:$S,Datos!$F:$F,$A290,Datos!$C:$C,AQ$1,Datos!$A:$A,$AN$1)</f>
        <v>0</v>
      </c>
      <c r="AR290" s="102">
        <f>SUMIFS(Datos!$S:$S,Datos!$F:$F,$A290,Datos!$C:$C,AR$1,Datos!$A:$A,$AN$1)</f>
        <v>0</v>
      </c>
      <c r="AT290" s="102">
        <f>SUMIFS(Datos!$M:$M,Datos!$A:$A,AN$1,Datos!$F:$F,$A290)</f>
        <v>0</v>
      </c>
      <c r="AU290" s="102">
        <f>SUMIFS(Datos!$R:$R,Datos!$A:$A,AN$1,Datos!$F:$F,$A290)</f>
        <v>0</v>
      </c>
      <c r="AW290" s="102">
        <f>SUMIFS(Datos!$M:$M,Datos!$F:$F,$A290,Datos!$A:$A,$AN$1,Datos!$C:$C,AO$1)</f>
        <v>0</v>
      </c>
      <c r="AX290" s="102">
        <f>SUMIFS(Datos!$M:$M,Datos!$F:$F,$A290,Datos!$A:$A,$AN$1,Datos!$C:$C,AP$1)</f>
        <v>0</v>
      </c>
      <c r="AY290" s="102">
        <f>SUMIFS(Datos!$M:$M,Datos!$F:$F,$A290,Datos!$A:$A,$AN$1,Datos!$C:$C,AQ$1)</f>
        <v>0</v>
      </c>
      <c r="AZ290" s="102">
        <f>SUMIFS(Datos!$M:$M,Datos!$F:$F,$A290,Datos!$A:$A,$AN$1,Datos!$C:$C,AR$1)</f>
        <v>0</v>
      </c>
      <c r="BA290" s="102"/>
      <c r="BB290" s="438">
        <f>SUMIFS(Datos!$R:$R,Datos!$F:$F,$A290,Datos!$A:$A,$AN$1,Datos!$C:$C,AO$1)</f>
        <v>0</v>
      </c>
      <c r="BC290" s="438">
        <f>SUMIFS(Datos!$R:$R,Datos!$F:$F,$A290,Datos!$A:$A,$AN$1,Datos!$C:$C,AP$1)</f>
        <v>0</v>
      </c>
      <c r="BD290" s="438">
        <f>SUMIFS(Datos!$R:$R,Datos!$F:$F,$A290,Datos!$A:$A,$AN$1,Datos!$C:$C,AQ$1)</f>
        <v>0</v>
      </c>
      <c r="BE290" s="438">
        <f>SUMIFS(Datos!$R:$R,Datos!$F:$F,$A290,Datos!$A:$A,$AN$1,Datos!$C:$C,AR$1)</f>
        <v>0</v>
      </c>
    </row>
    <row r="291" spans="1:57" x14ac:dyDescent="0.25">
      <c r="A291" s="36"/>
      <c r="B291" s="36"/>
      <c r="C291" s="36"/>
      <c r="D291" s="284"/>
      <c r="E291" s="36"/>
      <c r="F291" s="36"/>
      <c r="G291" s="408"/>
      <c r="H291" s="36"/>
      <c r="I291" s="36"/>
      <c r="J291" s="36"/>
      <c r="K291" s="36"/>
      <c r="M291" s="353">
        <f>SUMIFS(Datos!$S:$S,Datos!$F:$F,$A291,Datos!$V:$V,M$1,Datos!$A:$A,$Q$1)</f>
        <v>0</v>
      </c>
      <c r="N291" s="353">
        <f>SUMIFS(Datos!$S:$S,Datos!$F:$F,$A291,Datos!$V:$V,N$1,Datos!$A:$A,$Q$1)</f>
        <v>0</v>
      </c>
      <c r="O291" s="353">
        <f>SUMIFS(Datos!$S:$S,Datos!$F:$F,$A291,Datos!$V:$V,O$1,Datos!$A:$A,$Q$1)</f>
        <v>0</v>
      </c>
      <c r="P291" s="353">
        <f>SUMIFS(Datos!$S:$S,Datos!$F:$F,$A291,Datos!$V:$V,P$1,Datos!$A:$A,$Q$1)</f>
        <v>0</v>
      </c>
      <c r="Q291" s="353">
        <f>SUMIFS(Datos!$S:$S,Datos!$A:$A,Q$1,Datos!$F:$F,$A291)</f>
        <v>0</v>
      </c>
      <c r="R291" s="353">
        <f>SUMIFS(Datos!$S:$S,Datos!$F:$F,$A291,Datos!$C:$C,R$1,Datos!$A:$A,$Q$1)</f>
        <v>0</v>
      </c>
      <c r="S291" s="353">
        <f>SUMIFS(Datos!$S:$S,Datos!$F:$F,$A291,Datos!$C:$C,S$1,Datos!$A:$A,$Q$1)</f>
        <v>0</v>
      </c>
      <c r="T291" s="353">
        <f>SUMIFS(Datos!$S:$S,Datos!$F:$F,$A291,Datos!$C:$C,T$1,Datos!$A:$A,$Q$1)</f>
        <v>0</v>
      </c>
      <c r="U291" s="353">
        <f>SUMIFS(Datos!$S:$S,Datos!$F:$F,$A291,Datos!$C:$C,U$1,Datos!$A:$A,$Q$1)</f>
        <v>0</v>
      </c>
      <c r="V291" s="352"/>
      <c r="W291" s="353">
        <f>SUMIFS(Datos!M:M,Datos!A:A,Q$1,Datos!F:F,A291)</f>
        <v>0</v>
      </c>
      <c r="X291" s="444">
        <f>SUMIFS(Datos!R:R,Datos!A:A,Q$1,Datos!F:F,A291)</f>
        <v>0</v>
      </c>
      <c r="Y291" s="442"/>
      <c r="Z291" s="353">
        <f>SUMIFS(Datos!$M:$M,Datos!$F:$F,$A291,Datos!$A:$A,$Q$1,Datos!$C:$C,R$1)</f>
        <v>0</v>
      </c>
      <c r="AA291" s="353">
        <f>SUMIFS(Datos!$M:$M,Datos!$F:$F,$A291,Datos!$A:$A,$Q$1,Datos!$C:$C,S$1)</f>
        <v>0</v>
      </c>
      <c r="AB291" s="353">
        <f>SUMIFS(Datos!$M:$M,Datos!$F:$F,$A291,Datos!$A:$A,$Q$1,Datos!$C:$C,T$1)</f>
        <v>0</v>
      </c>
      <c r="AC291" s="353">
        <f>SUMIFS(Datos!$M:$M,Datos!$F:$F,$A291,Datos!$A:$A,$Q$1,Datos!$C:$C,U$1)</f>
        <v>0</v>
      </c>
      <c r="AD291" s="353"/>
      <c r="AE291" s="444">
        <f>SUMIFS(Datos!$R:$R,Datos!$F:$F,$A291,Datos!$A:$A,$Q$1,Datos!$C:$C,R$1)</f>
        <v>0</v>
      </c>
      <c r="AF291" s="444">
        <f>SUMIFS(Datos!$R:$R,Datos!$F:$F,$A291,Datos!$A:$A,$Q$1,Datos!$C:$C,S$1)</f>
        <v>0</v>
      </c>
      <c r="AG291" s="444">
        <f>SUMIFS(Datos!$R:$R,Datos!$F:$F,$A291,Datos!$A:$A,$Q$1,Datos!$C:$C,T$1)</f>
        <v>0</v>
      </c>
      <c r="AH291" s="444">
        <f>SUMIFS(Datos!$R:$R,Datos!$F:$F,$A291,Datos!$A:$A,$Q$1,Datos!$C:$C,U$1)</f>
        <v>0</v>
      </c>
      <c r="AI291" s="351"/>
      <c r="AJ291" s="102">
        <f>SUMIFS(Datos!$S:$S,Datos!$F:$F,$A291,Datos!$V:$V,AJ$1,Datos!$A:$A,$AN$1)</f>
        <v>0</v>
      </c>
      <c r="AK291" s="102">
        <f>SUMIFS(Datos!$S:$S,Datos!$F:$F,$A291,Datos!$V:$V,AK$1,Datos!$A:$A,$AN$1)</f>
        <v>0</v>
      </c>
      <c r="AL291" s="102">
        <f>SUMIFS(Datos!$S:$S,Datos!$F:$F,$A291,Datos!$V:$V,AL$1,Datos!$A:$A,$AN$1)</f>
        <v>0</v>
      </c>
      <c r="AM291" s="102">
        <f>SUMIFS(Datos!$S:$S,Datos!$F:$F,$A291,Datos!$V:$V,AM$1,Datos!$A:$A,$AN$1)</f>
        <v>0</v>
      </c>
      <c r="AN291" s="102">
        <f>SUMIFS(Datos!$S:$S,Datos!$A:$A,AN$1,Datos!$F:$F,$A291)</f>
        <v>0</v>
      </c>
      <c r="AO291" s="102">
        <f>SUMIFS(Datos!$S:$S,Datos!$F:$F,$A291,Datos!$C:$C,AO$1,Datos!$A:$A,$AN$1)</f>
        <v>0</v>
      </c>
      <c r="AP291" s="102">
        <f>SUMIFS(Datos!$S:$S,Datos!$F:$F,$A291,Datos!$C:$C,AP$1,Datos!$A:$A,$AN$1)</f>
        <v>0</v>
      </c>
      <c r="AQ291" s="102">
        <f>SUMIFS(Datos!$S:$S,Datos!$F:$F,$A291,Datos!$C:$C,AQ$1,Datos!$A:$A,$AN$1)</f>
        <v>0</v>
      </c>
      <c r="AR291" s="102">
        <f>SUMIFS(Datos!$S:$S,Datos!$F:$F,$A291,Datos!$C:$C,AR$1,Datos!$A:$A,$AN$1)</f>
        <v>0</v>
      </c>
      <c r="AT291" s="102">
        <f>SUMIFS(Datos!$M:$M,Datos!$A:$A,AN$1,Datos!$F:$F,$A291)</f>
        <v>0</v>
      </c>
      <c r="AU291" s="102">
        <f>SUMIFS(Datos!$R:$R,Datos!$A:$A,AN$1,Datos!$F:$F,$A291)</f>
        <v>0</v>
      </c>
      <c r="AW291" s="102">
        <f>SUMIFS(Datos!$M:$M,Datos!$F:$F,$A291,Datos!$A:$A,$AN$1,Datos!$C:$C,AO$1)</f>
        <v>0</v>
      </c>
      <c r="AX291" s="102">
        <f>SUMIFS(Datos!$M:$M,Datos!$F:$F,$A291,Datos!$A:$A,$AN$1,Datos!$C:$C,AP$1)</f>
        <v>0</v>
      </c>
      <c r="AY291" s="102">
        <f>SUMIFS(Datos!$M:$M,Datos!$F:$F,$A291,Datos!$A:$A,$AN$1,Datos!$C:$C,AQ$1)</f>
        <v>0</v>
      </c>
      <c r="AZ291" s="102">
        <f>SUMIFS(Datos!$M:$M,Datos!$F:$F,$A291,Datos!$A:$A,$AN$1,Datos!$C:$C,AR$1)</f>
        <v>0</v>
      </c>
      <c r="BA291" s="102"/>
      <c r="BB291" s="438">
        <f>SUMIFS(Datos!$R:$R,Datos!$F:$F,$A291,Datos!$A:$A,$AN$1,Datos!$C:$C,AO$1)</f>
        <v>0</v>
      </c>
      <c r="BC291" s="438">
        <f>SUMIFS(Datos!$R:$R,Datos!$F:$F,$A291,Datos!$A:$A,$AN$1,Datos!$C:$C,AP$1)</f>
        <v>0</v>
      </c>
      <c r="BD291" s="438">
        <f>SUMIFS(Datos!$R:$R,Datos!$F:$F,$A291,Datos!$A:$A,$AN$1,Datos!$C:$C,AQ$1)</f>
        <v>0</v>
      </c>
      <c r="BE291" s="438">
        <f>SUMIFS(Datos!$R:$R,Datos!$F:$F,$A291,Datos!$A:$A,$AN$1,Datos!$C:$C,AR$1)</f>
        <v>0</v>
      </c>
    </row>
    <row r="292" spans="1:57" x14ac:dyDescent="0.25">
      <c r="A292" s="36"/>
      <c r="B292" s="36"/>
      <c r="C292" s="36"/>
      <c r="D292" s="284"/>
      <c r="E292" s="36"/>
      <c r="F292" s="36"/>
      <c r="G292" s="408"/>
      <c r="H292" s="36"/>
      <c r="I292" s="36"/>
      <c r="J292" s="36"/>
      <c r="K292" s="36"/>
      <c r="M292" s="353">
        <f>SUMIFS(Datos!$S:$S,Datos!$F:$F,$A292,Datos!$V:$V,M$1,Datos!$A:$A,$Q$1)</f>
        <v>0</v>
      </c>
      <c r="N292" s="353">
        <f>SUMIFS(Datos!$S:$S,Datos!$F:$F,$A292,Datos!$V:$V,N$1,Datos!$A:$A,$Q$1)</f>
        <v>0</v>
      </c>
      <c r="O292" s="353">
        <f>SUMIFS(Datos!$S:$S,Datos!$F:$F,$A292,Datos!$V:$V,O$1,Datos!$A:$A,$Q$1)</f>
        <v>0</v>
      </c>
      <c r="P292" s="353">
        <f>SUMIFS(Datos!$S:$S,Datos!$F:$F,$A292,Datos!$V:$V,P$1,Datos!$A:$A,$Q$1)</f>
        <v>0</v>
      </c>
      <c r="Q292" s="353">
        <f>SUMIFS(Datos!$S:$S,Datos!$A:$A,Q$1,Datos!$F:$F,$A292)</f>
        <v>0</v>
      </c>
      <c r="R292" s="353">
        <f>SUMIFS(Datos!$S:$S,Datos!$F:$F,$A292,Datos!$C:$C,R$1,Datos!$A:$A,$Q$1)</f>
        <v>0</v>
      </c>
      <c r="S292" s="353">
        <f>SUMIFS(Datos!$S:$S,Datos!$F:$F,$A292,Datos!$C:$C,S$1,Datos!$A:$A,$Q$1)</f>
        <v>0</v>
      </c>
      <c r="T292" s="353">
        <f>SUMIFS(Datos!$S:$S,Datos!$F:$F,$A292,Datos!$C:$C,T$1,Datos!$A:$A,$Q$1)</f>
        <v>0</v>
      </c>
      <c r="U292" s="353">
        <f>SUMIFS(Datos!$S:$S,Datos!$F:$F,$A292,Datos!$C:$C,U$1,Datos!$A:$A,$Q$1)</f>
        <v>0</v>
      </c>
      <c r="V292" s="352"/>
      <c r="W292" s="353">
        <f>SUMIFS(Datos!M:M,Datos!A:A,Q$1,Datos!F:F,A292)</f>
        <v>0</v>
      </c>
      <c r="X292" s="444">
        <f>SUMIFS(Datos!R:R,Datos!A:A,Q$1,Datos!F:F,A292)</f>
        <v>0</v>
      </c>
      <c r="Y292" s="442"/>
      <c r="Z292" s="353">
        <f>SUMIFS(Datos!$M:$M,Datos!$F:$F,$A292,Datos!$A:$A,$Q$1,Datos!$C:$C,R$1)</f>
        <v>0</v>
      </c>
      <c r="AA292" s="353">
        <f>SUMIFS(Datos!$M:$M,Datos!$F:$F,$A292,Datos!$A:$A,$Q$1,Datos!$C:$C,S$1)</f>
        <v>0</v>
      </c>
      <c r="AB292" s="353">
        <f>SUMIFS(Datos!$M:$M,Datos!$F:$F,$A292,Datos!$A:$A,$Q$1,Datos!$C:$C,T$1)</f>
        <v>0</v>
      </c>
      <c r="AC292" s="353">
        <f>SUMIFS(Datos!$M:$M,Datos!$F:$F,$A292,Datos!$A:$A,$Q$1,Datos!$C:$C,U$1)</f>
        <v>0</v>
      </c>
      <c r="AD292" s="353"/>
      <c r="AE292" s="444">
        <f>SUMIFS(Datos!$R:$R,Datos!$F:$F,$A292,Datos!$A:$A,$Q$1,Datos!$C:$C,R$1)</f>
        <v>0</v>
      </c>
      <c r="AF292" s="444">
        <f>SUMIFS(Datos!$R:$R,Datos!$F:$F,$A292,Datos!$A:$A,$Q$1,Datos!$C:$C,S$1)</f>
        <v>0</v>
      </c>
      <c r="AG292" s="444">
        <f>SUMIFS(Datos!$R:$R,Datos!$F:$F,$A292,Datos!$A:$A,$Q$1,Datos!$C:$C,T$1)</f>
        <v>0</v>
      </c>
      <c r="AH292" s="444">
        <f>SUMIFS(Datos!$R:$R,Datos!$F:$F,$A292,Datos!$A:$A,$Q$1,Datos!$C:$C,U$1)</f>
        <v>0</v>
      </c>
      <c r="AI292" s="351"/>
      <c r="AJ292" s="102">
        <f>SUMIFS(Datos!$S:$S,Datos!$F:$F,$A292,Datos!$V:$V,AJ$1,Datos!$A:$A,$AN$1)</f>
        <v>0</v>
      </c>
      <c r="AK292" s="102">
        <f>SUMIFS(Datos!$S:$S,Datos!$F:$F,$A292,Datos!$V:$V,AK$1,Datos!$A:$A,$AN$1)</f>
        <v>0</v>
      </c>
      <c r="AL292" s="102">
        <f>SUMIFS(Datos!$S:$S,Datos!$F:$F,$A292,Datos!$V:$V,AL$1,Datos!$A:$A,$AN$1)</f>
        <v>0</v>
      </c>
      <c r="AM292" s="102">
        <f>SUMIFS(Datos!$S:$S,Datos!$F:$F,$A292,Datos!$V:$V,AM$1,Datos!$A:$A,$AN$1)</f>
        <v>0</v>
      </c>
      <c r="AN292" s="102">
        <f>SUMIFS(Datos!$S:$S,Datos!$A:$A,AN$1,Datos!$F:$F,$A292)</f>
        <v>0</v>
      </c>
      <c r="AO292" s="102">
        <f>SUMIFS(Datos!$S:$S,Datos!$F:$F,$A292,Datos!$C:$C,AO$1,Datos!$A:$A,$AN$1)</f>
        <v>0</v>
      </c>
      <c r="AP292" s="102">
        <f>SUMIFS(Datos!$S:$S,Datos!$F:$F,$A292,Datos!$C:$C,AP$1,Datos!$A:$A,$AN$1)</f>
        <v>0</v>
      </c>
      <c r="AQ292" s="102">
        <f>SUMIFS(Datos!$S:$S,Datos!$F:$F,$A292,Datos!$C:$C,AQ$1,Datos!$A:$A,$AN$1)</f>
        <v>0</v>
      </c>
      <c r="AR292" s="102">
        <f>SUMIFS(Datos!$S:$S,Datos!$F:$F,$A292,Datos!$C:$C,AR$1,Datos!$A:$A,$AN$1)</f>
        <v>0</v>
      </c>
      <c r="AT292" s="102">
        <f>SUMIFS(Datos!$M:$M,Datos!$A:$A,AN$1,Datos!$F:$F,$A292)</f>
        <v>0</v>
      </c>
      <c r="AU292" s="102">
        <f>SUMIFS(Datos!$R:$R,Datos!$A:$A,AN$1,Datos!$F:$F,$A292)</f>
        <v>0</v>
      </c>
      <c r="AW292" s="102">
        <f>SUMIFS(Datos!$M:$M,Datos!$F:$F,$A292,Datos!$A:$A,$AN$1,Datos!$C:$C,AO$1)</f>
        <v>0</v>
      </c>
      <c r="AX292" s="102">
        <f>SUMIFS(Datos!$M:$M,Datos!$F:$F,$A292,Datos!$A:$A,$AN$1,Datos!$C:$C,AP$1)</f>
        <v>0</v>
      </c>
      <c r="AY292" s="102">
        <f>SUMIFS(Datos!$M:$M,Datos!$F:$F,$A292,Datos!$A:$A,$AN$1,Datos!$C:$C,AQ$1)</f>
        <v>0</v>
      </c>
      <c r="AZ292" s="102">
        <f>SUMIFS(Datos!$M:$M,Datos!$F:$F,$A292,Datos!$A:$A,$AN$1,Datos!$C:$C,AR$1)</f>
        <v>0</v>
      </c>
      <c r="BA292" s="102"/>
      <c r="BB292" s="438">
        <f>SUMIFS(Datos!$R:$R,Datos!$F:$F,$A292,Datos!$A:$A,$AN$1,Datos!$C:$C,AO$1)</f>
        <v>0</v>
      </c>
      <c r="BC292" s="438">
        <f>SUMIFS(Datos!$R:$R,Datos!$F:$F,$A292,Datos!$A:$A,$AN$1,Datos!$C:$C,AP$1)</f>
        <v>0</v>
      </c>
      <c r="BD292" s="438">
        <f>SUMIFS(Datos!$R:$R,Datos!$F:$F,$A292,Datos!$A:$A,$AN$1,Datos!$C:$C,AQ$1)</f>
        <v>0</v>
      </c>
      <c r="BE292" s="438">
        <f>SUMIFS(Datos!$R:$R,Datos!$F:$F,$A292,Datos!$A:$A,$AN$1,Datos!$C:$C,AR$1)</f>
        <v>0</v>
      </c>
    </row>
    <row r="293" spans="1:57" x14ac:dyDescent="0.25">
      <c r="A293" s="36"/>
      <c r="B293" s="36"/>
      <c r="C293" s="36"/>
      <c r="D293" s="284"/>
      <c r="E293" s="36"/>
      <c r="F293" s="36"/>
      <c r="G293" s="408"/>
      <c r="H293" s="36"/>
      <c r="I293" s="36"/>
      <c r="J293" s="36"/>
      <c r="K293" s="36"/>
      <c r="M293" s="353">
        <f>SUMIFS(Datos!$S:$S,Datos!$F:$F,$A293,Datos!$V:$V,M$1,Datos!$A:$A,$Q$1)</f>
        <v>0</v>
      </c>
      <c r="N293" s="353">
        <f>SUMIFS(Datos!$S:$S,Datos!$F:$F,$A293,Datos!$V:$V,N$1,Datos!$A:$A,$Q$1)</f>
        <v>0</v>
      </c>
      <c r="O293" s="353">
        <f>SUMIFS(Datos!$S:$S,Datos!$F:$F,$A293,Datos!$V:$V,O$1,Datos!$A:$A,$Q$1)</f>
        <v>0</v>
      </c>
      <c r="P293" s="353">
        <f>SUMIFS(Datos!$S:$S,Datos!$F:$F,$A293,Datos!$V:$V,P$1,Datos!$A:$A,$Q$1)</f>
        <v>0</v>
      </c>
      <c r="Q293" s="353">
        <f>SUMIFS(Datos!$S:$S,Datos!$A:$A,Q$1,Datos!$F:$F,$A293)</f>
        <v>0</v>
      </c>
      <c r="R293" s="353">
        <f>SUMIFS(Datos!$S:$S,Datos!$F:$F,$A293,Datos!$C:$C,R$1,Datos!$A:$A,$Q$1)</f>
        <v>0</v>
      </c>
      <c r="S293" s="353">
        <f>SUMIFS(Datos!$S:$S,Datos!$F:$F,$A293,Datos!$C:$C,S$1,Datos!$A:$A,$Q$1)</f>
        <v>0</v>
      </c>
      <c r="T293" s="353">
        <f>SUMIFS(Datos!$S:$S,Datos!$F:$F,$A293,Datos!$C:$C,T$1,Datos!$A:$A,$Q$1)</f>
        <v>0</v>
      </c>
      <c r="U293" s="353">
        <f>SUMIFS(Datos!$S:$S,Datos!$F:$F,$A293,Datos!$C:$C,U$1,Datos!$A:$A,$Q$1)</f>
        <v>0</v>
      </c>
      <c r="V293" s="352"/>
      <c r="W293" s="353">
        <f>SUMIFS(Datos!M:M,Datos!A:A,Q$1,Datos!F:F,A293)</f>
        <v>0</v>
      </c>
      <c r="X293" s="444">
        <f>SUMIFS(Datos!R:R,Datos!A:A,Q$1,Datos!F:F,A293)</f>
        <v>0</v>
      </c>
      <c r="Y293" s="442"/>
      <c r="Z293" s="353">
        <f>SUMIFS(Datos!$M:$M,Datos!$F:$F,$A293,Datos!$A:$A,$Q$1,Datos!$C:$C,R$1)</f>
        <v>0</v>
      </c>
      <c r="AA293" s="353">
        <f>SUMIFS(Datos!$M:$M,Datos!$F:$F,$A293,Datos!$A:$A,$Q$1,Datos!$C:$C,S$1)</f>
        <v>0</v>
      </c>
      <c r="AB293" s="353">
        <f>SUMIFS(Datos!$M:$M,Datos!$F:$F,$A293,Datos!$A:$A,$Q$1,Datos!$C:$C,T$1)</f>
        <v>0</v>
      </c>
      <c r="AC293" s="353">
        <f>SUMIFS(Datos!$M:$M,Datos!$F:$F,$A293,Datos!$A:$A,$Q$1,Datos!$C:$C,U$1)</f>
        <v>0</v>
      </c>
      <c r="AD293" s="353"/>
      <c r="AE293" s="444">
        <f>SUMIFS(Datos!$R:$R,Datos!$F:$F,$A293,Datos!$A:$A,$Q$1,Datos!$C:$C,R$1)</f>
        <v>0</v>
      </c>
      <c r="AF293" s="444">
        <f>SUMIFS(Datos!$R:$R,Datos!$F:$F,$A293,Datos!$A:$A,$Q$1,Datos!$C:$C,S$1)</f>
        <v>0</v>
      </c>
      <c r="AG293" s="444">
        <f>SUMIFS(Datos!$R:$R,Datos!$F:$F,$A293,Datos!$A:$A,$Q$1,Datos!$C:$C,T$1)</f>
        <v>0</v>
      </c>
      <c r="AH293" s="444">
        <f>SUMIFS(Datos!$R:$R,Datos!$F:$F,$A293,Datos!$A:$A,$Q$1,Datos!$C:$C,U$1)</f>
        <v>0</v>
      </c>
      <c r="AI293" s="351"/>
      <c r="AJ293" s="102">
        <f>SUMIFS(Datos!$S:$S,Datos!$F:$F,$A293,Datos!$V:$V,AJ$1,Datos!$A:$A,$AN$1)</f>
        <v>0</v>
      </c>
      <c r="AK293" s="102">
        <f>SUMIFS(Datos!$S:$S,Datos!$F:$F,$A293,Datos!$V:$V,AK$1,Datos!$A:$A,$AN$1)</f>
        <v>0</v>
      </c>
      <c r="AL293" s="102">
        <f>SUMIFS(Datos!$S:$S,Datos!$F:$F,$A293,Datos!$V:$V,AL$1,Datos!$A:$A,$AN$1)</f>
        <v>0</v>
      </c>
      <c r="AM293" s="102">
        <f>SUMIFS(Datos!$S:$S,Datos!$F:$F,$A293,Datos!$V:$V,AM$1,Datos!$A:$A,$AN$1)</f>
        <v>0</v>
      </c>
      <c r="AN293" s="102">
        <f>SUMIFS(Datos!$S:$S,Datos!$A:$A,AN$1,Datos!$F:$F,$A293)</f>
        <v>0</v>
      </c>
      <c r="AO293" s="102">
        <f>SUMIFS(Datos!$S:$S,Datos!$F:$F,$A293,Datos!$C:$C,AO$1,Datos!$A:$A,$AN$1)</f>
        <v>0</v>
      </c>
      <c r="AP293" s="102">
        <f>SUMIFS(Datos!$S:$S,Datos!$F:$F,$A293,Datos!$C:$C,AP$1,Datos!$A:$A,$AN$1)</f>
        <v>0</v>
      </c>
      <c r="AQ293" s="102">
        <f>SUMIFS(Datos!$S:$S,Datos!$F:$F,$A293,Datos!$C:$C,AQ$1,Datos!$A:$A,$AN$1)</f>
        <v>0</v>
      </c>
      <c r="AR293" s="102">
        <f>SUMIFS(Datos!$S:$S,Datos!$F:$F,$A293,Datos!$C:$C,AR$1,Datos!$A:$A,$AN$1)</f>
        <v>0</v>
      </c>
      <c r="AT293" s="102">
        <f>SUMIFS(Datos!$M:$M,Datos!$A:$A,AN$1,Datos!$F:$F,$A293)</f>
        <v>0</v>
      </c>
      <c r="AU293" s="102">
        <f>SUMIFS(Datos!$R:$R,Datos!$A:$A,AN$1,Datos!$F:$F,$A293)</f>
        <v>0</v>
      </c>
      <c r="AW293" s="102">
        <f>SUMIFS(Datos!$M:$M,Datos!$F:$F,$A293,Datos!$A:$A,$AN$1,Datos!$C:$C,AO$1)</f>
        <v>0</v>
      </c>
      <c r="AX293" s="102">
        <f>SUMIFS(Datos!$M:$M,Datos!$F:$F,$A293,Datos!$A:$A,$AN$1,Datos!$C:$C,AP$1)</f>
        <v>0</v>
      </c>
      <c r="AY293" s="102">
        <f>SUMIFS(Datos!$M:$M,Datos!$F:$F,$A293,Datos!$A:$A,$AN$1,Datos!$C:$C,AQ$1)</f>
        <v>0</v>
      </c>
      <c r="AZ293" s="102">
        <f>SUMIFS(Datos!$M:$M,Datos!$F:$F,$A293,Datos!$A:$A,$AN$1,Datos!$C:$C,AR$1)</f>
        <v>0</v>
      </c>
      <c r="BA293" s="102"/>
      <c r="BB293" s="438">
        <f>SUMIFS(Datos!$R:$R,Datos!$F:$F,$A293,Datos!$A:$A,$AN$1,Datos!$C:$C,AO$1)</f>
        <v>0</v>
      </c>
      <c r="BC293" s="438">
        <f>SUMIFS(Datos!$R:$R,Datos!$F:$F,$A293,Datos!$A:$A,$AN$1,Datos!$C:$C,AP$1)</f>
        <v>0</v>
      </c>
      <c r="BD293" s="438">
        <f>SUMIFS(Datos!$R:$R,Datos!$F:$F,$A293,Datos!$A:$A,$AN$1,Datos!$C:$C,AQ$1)</f>
        <v>0</v>
      </c>
      <c r="BE293" s="438">
        <f>SUMIFS(Datos!$R:$R,Datos!$F:$F,$A293,Datos!$A:$A,$AN$1,Datos!$C:$C,AR$1)</f>
        <v>0</v>
      </c>
    </row>
    <row r="294" spans="1:57" x14ac:dyDescent="0.25">
      <c r="A294" s="36"/>
      <c r="B294" s="36"/>
      <c r="C294" s="36"/>
      <c r="D294" s="284"/>
      <c r="E294" s="36"/>
      <c r="F294" s="36"/>
      <c r="G294" s="408"/>
      <c r="H294" s="36"/>
      <c r="I294" s="36"/>
      <c r="J294" s="36"/>
      <c r="K294" s="36"/>
      <c r="M294" s="353">
        <f>SUMIFS(Datos!$S:$S,Datos!$F:$F,$A294,Datos!$V:$V,M$1,Datos!$A:$A,$Q$1)</f>
        <v>0</v>
      </c>
      <c r="N294" s="353">
        <f>SUMIFS(Datos!$S:$S,Datos!$F:$F,$A294,Datos!$V:$V,N$1,Datos!$A:$A,$Q$1)</f>
        <v>0</v>
      </c>
      <c r="O294" s="353">
        <f>SUMIFS(Datos!$S:$S,Datos!$F:$F,$A294,Datos!$V:$V,O$1,Datos!$A:$A,$Q$1)</f>
        <v>0</v>
      </c>
      <c r="P294" s="353">
        <f>SUMIFS(Datos!$S:$S,Datos!$F:$F,$A294,Datos!$V:$V,P$1,Datos!$A:$A,$Q$1)</f>
        <v>0</v>
      </c>
      <c r="Q294" s="353">
        <f>SUMIFS(Datos!$S:$S,Datos!$A:$A,Q$1,Datos!$F:$F,$A294)</f>
        <v>0</v>
      </c>
      <c r="R294" s="353">
        <f>SUMIFS(Datos!$S:$S,Datos!$F:$F,$A294,Datos!$C:$C,R$1,Datos!$A:$A,$Q$1)</f>
        <v>0</v>
      </c>
      <c r="S294" s="353">
        <f>SUMIFS(Datos!$S:$S,Datos!$F:$F,$A294,Datos!$C:$C,S$1,Datos!$A:$A,$Q$1)</f>
        <v>0</v>
      </c>
      <c r="T294" s="353">
        <f>SUMIFS(Datos!$S:$S,Datos!$F:$F,$A294,Datos!$C:$C,T$1,Datos!$A:$A,$Q$1)</f>
        <v>0</v>
      </c>
      <c r="U294" s="353">
        <f>SUMIFS(Datos!$S:$S,Datos!$F:$F,$A294,Datos!$C:$C,U$1,Datos!$A:$A,$Q$1)</f>
        <v>0</v>
      </c>
      <c r="V294" s="352"/>
      <c r="W294" s="353">
        <f>SUMIFS(Datos!M:M,Datos!A:A,Q$1,Datos!F:F,A294)</f>
        <v>0</v>
      </c>
      <c r="X294" s="444">
        <f>SUMIFS(Datos!R:R,Datos!A:A,Q$1,Datos!F:F,A294)</f>
        <v>0</v>
      </c>
      <c r="Y294" s="442"/>
      <c r="Z294" s="353">
        <f>SUMIFS(Datos!$M:$M,Datos!$F:$F,$A294,Datos!$A:$A,$Q$1,Datos!$C:$C,R$1)</f>
        <v>0</v>
      </c>
      <c r="AA294" s="353">
        <f>SUMIFS(Datos!$M:$M,Datos!$F:$F,$A294,Datos!$A:$A,$Q$1,Datos!$C:$C,S$1)</f>
        <v>0</v>
      </c>
      <c r="AB294" s="353">
        <f>SUMIFS(Datos!$M:$M,Datos!$F:$F,$A294,Datos!$A:$A,$Q$1,Datos!$C:$C,T$1)</f>
        <v>0</v>
      </c>
      <c r="AC294" s="353">
        <f>SUMIFS(Datos!$M:$M,Datos!$F:$F,$A294,Datos!$A:$A,$Q$1,Datos!$C:$C,U$1)</f>
        <v>0</v>
      </c>
      <c r="AD294" s="353"/>
      <c r="AE294" s="444">
        <f>SUMIFS(Datos!$R:$R,Datos!$F:$F,$A294,Datos!$A:$A,$Q$1,Datos!$C:$C,R$1)</f>
        <v>0</v>
      </c>
      <c r="AF294" s="444">
        <f>SUMIFS(Datos!$R:$R,Datos!$F:$F,$A294,Datos!$A:$A,$Q$1,Datos!$C:$C,S$1)</f>
        <v>0</v>
      </c>
      <c r="AG294" s="444">
        <f>SUMIFS(Datos!$R:$R,Datos!$F:$F,$A294,Datos!$A:$A,$Q$1,Datos!$C:$C,T$1)</f>
        <v>0</v>
      </c>
      <c r="AH294" s="444">
        <f>SUMIFS(Datos!$R:$R,Datos!$F:$F,$A294,Datos!$A:$A,$Q$1,Datos!$C:$C,U$1)</f>
        <v>0</v>
      </c>
      <c r="AI294" s="351"/>
      <c r="AJ294" s="102">
        <f>SUMIFS(Datos!$S:$S,Datos!$F:$F,$A294,Datos!$V:$V,AJ$1,Datos!$A:$A,$AN$1)</f>
        <v>0</v>
      </c>
      <c r="AK294" s="102">
        <f>SUMIFS(Datos!$S:$S,Datos!$F:$F,$A294,Datos!$V:$V,AK$1,Datos!$A:$A,$AN$1)</f>
        <v>0</v>
      </c>
      <c r="AL294" s="102">
        <f>SUMIFS(Datos!$S:$S,Datos!$F:$F,$A294,Datos!$V:$V,AL$1,Datos!$A:$A,$AN$1)</f>
        <v>0</v>
      </c>
      <c r="AM294" s="102">
        <f>SUMIFS(Datos!$S:$S,Datos!$F:$F,$A294,Datos!$V:$V,AM$1,Datos!$A:$A,$AN$1)</f>
        <v>0</v>
      </c>
      <c r="AN294" s="102">
        <f>SUMIFS(Datos!$S:$S,Datos!$A:$A,AN$1,Datos!$F:$F,$A294)</f>
        <v>0</v>
      </c>
      <c r="AO294" s="102">
        <f>SUMIFS(Datos!$S:$S,Datos!$F:$F,$A294,Datos!$C:$C,AO$1,Datos!$A:$A,$AN$1)</f>
        <v>0</v>
      </c>
      <c r="AP294" s="102">
        <f>SUMIFS(Datos!$S:$S,Datos!$F:$F,$A294,Datos!$C:$C,AP$1,Datos!$A:$A,$AN$1)</f>
        <v>0</v>
      </c>
      <c r="AQ294" s="102">
        <f>SUMIFS(Datos!$S:$S,Datos!$F:$F,$A294,Datos!$C:$C,AQ$1,Datos!$A:$A,$AN$1)</f>
        <v>0</v>
      </c>
      <c r="AR294" s="102">
        <f>SUMIFS(Datos!$S:$S,Datos!$F:$F,$A294,Datos!$C:$C,AR$1,Datos!$A:$A,$AN$1)</f>
        <v>0</v>
      </c>
      <c r="AT294" s="102">
        <f>SUMIFS(Datos!$M:$M,Datos!$A:$A,AN$1,Datos!$F:$F,$A294)</f>
        <v>0</v>
      </c>
      <c r="AU294" s="102">
        <f>SUMIFS(Datos!$R:$R,Datos!$A:$A,AN$1,Datos!$F:$F,$A294)</f>
        <v>0</v>
      </c>
      <c r="AW294" s="102">
        <f>SUMIFS(Datos!$M:$M,Datos!$F:$F,$A294,Datos!$A:$A,$AN$1,Datos!$C:$C,AO$1)</f>
        <v>0</v>
      </c>
      <c r="AX294" s="102">
        <f>SUMIFS(Datos!$M:$M,Datos!$F:$F,$A294,Datos!$A:$A,$AN$1,Datos!$C:$C,AP$1)</f>
        <v>0</v>
      </c>
      <c r="AY294" s="102">
        <f>SUMIFS(Datos!$M:$M,Datos!$F:$F,$A294,Datos!$A:$A,$AN$1,Datos!$C:$C,AQ$1)</f>
        <v>0</v>
      </c>
      <c r="AZ294" s="102">
        <f>SUMIFS(Datos!$M:$M,Datos!$F:$F,$A294,Datos!$A:$A,$AN$1,Datos!$C:$C,AR$1)</f>
        <v>0</v>
      </c>
      <c r="BA294" s="102"/>
      <c r="BB294" s="438">
        <f>SUMIFS(Datos!$R:$R,Datos!$F:$F,$A294,Datos!$A:$A,$AN$1,Datos!$C:$C,AO$1)</f>
        <v>0</v>
      </c>
      <c r="BC294" s="438">
        <f>SUMIFS(Datos!$R:$R,Datos!$F:$F,$A294,Datos!$A:$A,$AN$1,Datos!$C:$C,AP$1)</f>
        <v>0</v>
      </c>
      <c r="BD294" s="438">
        <f>SUMIFS(Datos!$R:$R,Datos!$F:$F,$A294,Datos!$A:$A,$AN$1,Datos!$C:$C,AQ$1)</f>
        <v>0</v>
      </c>
      <c r="BE294" s="438">
        <f>SUMIFS(Datos!$R:$R,Datos!$F:$F,$A294,Datos!$A:$A,$AN$1,Datos!$C:$C,AR$1)</f>
        <v>0</v>
      </c>
    </row>
    <row r="295" spans="1:57" x14ac:dyDescent="0.25">
      <c r="A295" s="36"/>
      <c r="B295" s="36"/>
      <c r="C295" s="36"/>
      <c r="D295" s="284"/>
      <c r="E295" s="36"/>
      <c r="F295" s="36"/>
      <c r="G295" s="408"/>
      <c r="H295" s="36"/>
      <c r="I295" s="36"/>
      <c r="J295" s="36"/>
      <c r="K295" s="36"/>
      <c r="M295" s="353">
        <f>SUMIFS(Datos!$S:$S,Datos!$F:$F,$A295,Datos!$V:$V,M$1,Datos!$A:$A,$Q$1)</f>
        <v>0</v>
      </c>
      <c r="N295" s="353">
        <f>SUMIFS(Datos!$S:$S,Datos!$F:$F,$A295,Datos!$V:$V,N$1,Datos!$A:$A,$Q$1)</f>
        <v>0</v>
      </c>
      <c r="O295" s="353">
        <f>SUMIFS(Datos!$S:$S,Datos!$F:$F,$A295,Datos!$V:$V,O$1,Datos!$A:$A,$Q$1)</f>
        <v>0</v>
      </c>
      <c r="P295" s="353">
        <f>SUMIFS(Datos!$S:$S,Datos!$F:$F,$A295,Datos!$V:$V,P$1,Datos!$A:$A,$Q$1)</f>
        <v>0</v>
      </c>
      <c r="Q295" s="353">
        <f>SUMIFS(Datos!$S:$S,Datos!$A:$A,Q$1,Datos!$F:$F,$A295)</f>
        <v>0</v>
      </c>
      <c r="R295" s="353">
        <f>SUMIFS(Datos!$S:$S,Datos!$F:$F,$A295,Datos!$C:$C,R$1,Datos!$A:$A,$Q$1)</f>
        <v>0</v>
      </c>
      <c r="S295" s="353">
        <f>SUMIFS(Datos!$S:$S,Datos!$F:$F,$A295,Datos!$C:$C,S$1,Datos!$A:$A,$Q$1)</f>
        <v>0</v>
      </c>
      <c r="T295" s="353">
        <f>SUMIFS(Datos!$S:$S,Datos!$F:$F,$A295,Datos!$C:$C,T$1,Datos!$A:$A,$Q$1)</f>
        <v>0</v>
      </c>
      <c r="U295" s="353">
        <f>SUMIFS(Datos!$S:$S,Datos!$F:$F,$A295,Datos!$C:$C,U$1,Datos!$A:$A,$Q$1)</f>
        <v>0</v>
      </c>
      <c r="V295" s="352"/>
      <c r="W295" s="353">
        <f>SUMIFS(Datos!M:M,Datos!A:A,Q$1,Datos!F:F,A295)</f>
        <v>0</v>
      </c>
      <c r="X295" s="444">
        <f>SUMIFS(Datos!R:R,Datos!A:A,Q$1,Datos!F:F,A295)</f>
        <v>0</v>
      </c>
      <c r="Y295" s="442"/>
      <c r="Z295" s="353">
        <f>SUMIFS(Datos!$M:$M,Datos!$F:$F,$A295,Datos!$A:$A,$Q$1,Datos!$C:$C,R$1)</f>
        <v>0</v>
      </c>
      <c r="AA295" s="353">
        <f>SUMIFS(Datos!$M:$M,Datos!$F:$F,$A295,Datos!$A:$A,$Q$1,Datos!$C:$C,S$1)</f>
        <v>0</v>
      </c>
      <c r="AB295" s="353">
        <f>SUMIFS(Datos!$M:$M,Datos!$F:$F,$A295,Datos!$A:$A,$Q$1,Datos!$C:$C,T$1)</f>
        <v>0</v>
      </c>
      <c r="AC295" s="353">
        <f>SUMIFS(Datos!$M:$M,Datos!$F:$F,$A295,Datos!$A:$A,$Q$1,Datos!$C:$C,U$1)</f>
        <v>0</v>
      </c>
      <c r="AD295" s="353"/>
      <c r="AE295" s="444">
        <f>SUMIFS(Datos!$R:$R,Datos!$F:$F,$A295,Datos!$A:$A,$Q$1,Datos!$C:$C,R$1)</f>
        <v>0</v>
      </c>
      <c r="AF295" s="444">
        <f>SUMIFS(Datos!$R:$R,Datos!$F:$F,$A295,Datos!$A:$A,$Q$1,Datos!$C:$C,S$1)</f>
        <v>0</v>
      </c>
      <c r="AG295" s="444">
        <f>SUMIFS(Datos!$R:$R,Datos!$F:$F,$A295,Datos!$A:$A,$Q$1,Datos!$C:$C,T$1)</f>
        <v>0</v>
      </c>
      <c r="AH295" s="444">
        <f>SUMIFS(Datos!$R:$R,Datos!$F:$F,$A295,Datos!$A:$A,$Q$1,Datos!$C:$C,U$1)</f>
        <v>0</v>
      </c>
      <c r="AI295" s="351"/>
      <c r="AJ295" s="102">
        <f>SUMIFS(Datos!$S:$S,Datos!$F:$F,$A295,Datos!$V:$V,AJ$1,Datos!$A:$A,$AN$1)</f>
        <v>0</v>
      </c>
      <c r="AK295" s="102">
        <f>SUMIFS(Datos!$S:$S,Datos!$F:$F,$A295,Datos!$V:$V,AK$1,Datos!$A:$A,$AN$1)</f>
        <v>0</v>
      </c>
      <c r="AL295" s="102">
        <f>SUMIFS(Datos!$S:$S,Datos!$F:$F,$A295,Datos!$V:$V,AL$1,Datos!$A:$A,$AN$1)</f>
        <v>0</v>
      </c>
      <c r="AM295" s="102">
        <f>SUMIFS(Datos!$S:$S,Datos!$F:$F,$A295,Datos!$V:$V,AM$1,Datos!$A:$A,$AN$1)</f>
        <v>0</v>
      </c>
      <c r="AN295" s="102">
        <f>SUMIFS(Datos!$S:$S,Datos!$A:$A,AN$1,Datos!$F:$F,$A295)</f>
        <v>0</v>
      </c>
      <c r="AO295" s="102">
        <f>SUMIFS(Datos!$S:$S,Datos!$F:$F,$A295,Datos!$C:$C,AO$1,Datos!$A:$A,$AN$1)</f>
        <v>0</v>
      </c>
      <c r="AP295" s="102">
        <f>SUMIFS(Datos!$S:$S,Datos!$F:$F,$A295,Datos!$C:$C,AP$1,Datos!$A:$A,$AN$1)</f>
        <v>0</v>
      </c>
      <c r="AQ295" s="102">
        <f>SUMIFS(Datos!$S:$S,Datos!$F:$F,$A295,Datos!$C:$C,AQ$1,Datos!$A:$A,$AN$1)</f>
        <v>0</v>
      </c>
      <c r="AR295" s="102">
        <f>SUMIFS(Datos!$S:$S,Datos!$F:$F,$A295,Datos!$C:$C,AR$1,Datos!$A:$A,$AN$1)</f>
        <v>0</v>
      </c>
      <c r="AT295" s="102">
        <f>SUMIFS(Datos!$M:$M,Datos!$A:$A,AN$1,Datos!$F:$F,$A295)</f>
        <v>0</v>
      </c>
      <c r="AU295" s="102">
        <f>SUMIFS(Datos!$R:$R,Datos!$A:$A,AN$1,Datos!$F:$F,$A295)</f>
        <v>0</v>
      </c>
      <c r="AW295" s="102">
        <f>SUMIFS(Datos!$M:$M,Datos!$F:$F,$A295,Datos!$A:$A,$AN$1,Datos!$C:$C,AO$1)</f>
        <v>0</v>
      </c>
      <c r="AX295" s="102">
        <f>SUMIFS(Datos!$M:$M,Datos!$F:$F,$A295,Datos!$A:$A,$AN$1,Datos!$C:$C,AP$1)</f>
        <v>0</v>
      </c>
      <c r="AY295" s="102">
        <f>SUMIFS(Datos!$M:$M,Datos!$F:$F,$A295,Datos!$A:$A,$AN$1,Datos!$C:$C,AQ$1)</f>
        <v>0</v>
      </c>
      <c r="AZ295" s="102">
        <f>SUMIFS(Datos!$M:$M,Datos!$F:$F,$A295,Datos!$A:$A,$AN$1,Datos!$C:$C,AR$1)</f>
        <v>0</v>
      </c>
      <c r="BA295" s="102"/>
      <c r="BB295" s="438">
        <f>SUMIFS(Datos!$R:$R,Datos!$F:$F,$A295,Datos!$A:$A,$AN$1,Datos!$C:$C,AO$1)</f>
        <v>0</v>
      </c>
      <c r="BC295" s="438">
        <f>SUMIFS(Datos!$R:$R,Datos!$F:$F,$A295,Datos!$A:$A,$AN$1,Datos!$C:$C,AP$1)</f>
        <v>0</v>
      </c>
      <c r="BD295" s="438">
        <f>SUMIFS(Datos!$R:$R,Datos!$F:$F,$A295,Datos!$A:$A,$AN$1,Datos!$C:$C,AQ$1)</f>
        <v>0</v>
      </c>
      <c r="BE295" s="438">
        <f>SUMIFS(Datos!$R:$R,Datos!$F:$F,$A295,Datos!$A:$A,$AN$1,Datos!$C:$C,AR$1)</f>
        <v>0</v>
      </c>
    </row>
    <row r="296" spans="1:57" x14ac:dyDescent="0.25">
      <c r="A296" s="36"/>
      <c r="B296" s="36"/>
      <c r="C296" s="36"/>
      <c r="D296" s="284"/>
      <c r="E296" s="36"/>
      <c r="F296" s="36"/>
      <c r="G296" s="408"/>
      <c r="H296" s="36"/>
      <c r="I296" s="36"/>
      <c r="J296" s="36"/>
      <c r="K296" s="36"/>
      <c r="M296" s="353">
        <f>SUMIFS(Datos!$S:$S,Datos!$F:$F,$A296,Datos!$V:$V,M$1,Datos!$A:$A,$Q$1)</f>
        <v>0</v>
      </c>
      <c r="N296" s="353">
        <f>SUMIFS(Datos!$S:$S,Datos!$F:$F,$A296,Datos!$V:$V,N$1,Datos!$A:$A,$Q$1)</f>
        <v>0</v>
      </c>
      <c r="O296" s="353">
        <f>SUMIFS(Datos!$S:$S,Datos!$F:$F,$A296,Datos!$V:$V,O$1,Datos!$A:$A,$Q$1)</f>
        <v>0</v>
      </c>
      <c r="P296" s="353">
        <f>SUMIFS(Datos!$S:$S,Datos!$F:$F,$A296,Datos!$V:$V,P$1,Datos!$A:$A,$Q$1)</f>
        <v>0</v>
      </c>
      <c r="Q296" s="353">
        <f>SUMIFS(Datos!$S:$S,Datos!$A:$A,Q$1,Datos!$F:$F,$A296)</f>
        <v>0</v>
      </c>
      <c r="R296" s="353">
        <f>SUMIFS(Datos!$S:$S,Datos!$F:$F,$A296,Datos!$C:$C,R$1,Datos!$A:$A,$Q$1)</f>
        <v>0</v>
      </c>
      <c r="S296" s="353">
        <f>SUMIFS(Datos!$S:$S,Datos!$F:$F,$A296,Datos!$C:$C,S$1,Datos!$A:$A,$Q$1)</f>
        <v>0</v>
      </c>
      <c r="T296" s="353">
        <f>SUMIFS(Datos!$S:$S,Datos!$F:$F,$A296,Datos!$C:$C,T$1,Datos!$A:$A,$Q$1)</f>
        <v>0</v>
      </c>
      <c r="U296" s="353">
        <f>SUMIFS(Datos!$S:$S,Datos!$F:$F,$A296,Datos!$C:$C,U$1,Datos!$A:$A,$Q$1)</f>
        <v>0</v>
      </c>
      <c r="V296" s="352"/>
      <c r="W296" s="353">
        <f>SUMIFS(Datos!M:M,Datos!A:A,Q$1,Datos!F:F,A296)</f>
        <v>0</v>
      </c>
      <c r="X296" s="444">
        <f>SUMIFS(Datos!R:R,Datos!A:A,Q$1,Datos!F:F,A296)</f>
        <v>0</v>
      </c>
      <c r="Y296" s="442"/>
      <c r="Z296" s="353">
        <f>SUMIFS(Datos!$M:$M,Datos!$F:$F,$A296,Datos!$A:$A,$Q$1,Datos!$C:$C,R$1)</f>
        <v>0</v>
      </c>
      <c r="AA296" s="353">
        <f>SUMIFS(Datos!$M:$M,Datos!$F:$F,$A296,Datos!$A:$A,$Q$1,Datos!$C:$C,S$1)</f>
        <v>0</v>
      </c>
      <c r="AB296" s="353">
        <f>SUMIFS(Datos!$M:$M,Datos!$F:$F,$A296,Datos!$A:$A,$Q$1,Datos!$C:$C,T$1)</f>
        <v>0</v>
      </c>
      <c r="AC296" s="353">
        <f>SUMIFS(Datos!$M:$M,Datos!$F:$F,$A296,Datos!$A:$A,$Q$1,Datos!$C:$C,U$1)</f>
        <v>0</v>
      </c>
      <c r="AD296" s="353"/>
      <c r="AE296" s="444">
        <f>SUMIFS(Datos!$R:$R,Datos!$F:$F,$A296,Datos!$A:$A,$Q$1,Datos!$C:$C,R$1)</f>
        <v>0</v>
      </c>
      <c r="AF296" s="444">
        <f>SUMIFS(Datos!$R:$R,Datos!$F:$F,$A296,Datos!$A:$A,$Q$1,Datos!$C:$C,S$1)</f>
        <v>0</v>
      </c>
      <c r="AG296" s="444">
        <f>SUMIFS(Datos!$R:$R,Datos!$F:$F,$A296,Datos!$A:$A,$Q$1,Datos!$C:$C,T$1)</f>
        <v>0</v>
      </c>
      <c r="AH296" s="444">
        <f>SUMIFS(Datos!$R:$R,Datos!$F:$F,$A296,Datos!$A:$A,$Q$1,Datos!$C:$C,U$1)</f>
        <v>0</v>
      </c>
      <c r="AI296" s="351"/>
      <c r="AJ296" s="102">
        <f>SUMIFS(Datos!$S:$S,Datos!$F:$F,$A296,Datos!$V:$V,AJ$1,Datos!$A:$A,$AN$1)</f>
        <v>0</v>
      </c>
      <c r="AK296" s="102">
        <f>SUMIFS(Datos!$S:$S,Datos!$F:$F,$A296,Datos!$V:$V,AK$1,Datos!$A:$A,$AN$1)</f>
        <v>0</v>
      </c>
      <c r="AL296" s="102">
        <f>SUMIFS(Datos!$S:$S,Datos!$F:$F,$A296,Datos!$V:$V,AL$1,Datos!$A:$A,$AN$1)</f>
        <v>0</v>
      </c>
      <c r="AM296" s="102">
        <f>SUMIFS(Datos!$S:$S,Datos!$F:$F,$A296,Datos!$V:$V,AM$1,Datos!$A:$A,$AN$1)</f>
        <v>0</v>
      </c>
      <c r="AN296" s="102">
        <f>SUMIFS(Datos!$S:$S,Datos!$A:$A,AN$1,Datos!$F:$F,$A296)</f>
        <v>0</v>
      </c>
      <c r="AO296" s="102">
        <f>SUMIFS(Datos!$S:$S,Datos!$F:$F,$A296,Datos!$C:$C,AO$1,Datos!$A:$A,$AN$1)</f>
        <v>0</v>
      </c>
      <c r="AP296" s="102">
        <f>SUMIFS(Datos!$S:$S,Datos!$F:$F,$A296,Datos!$C:$C,AP$1,Datos!$A:$A,$AN$1)</f>
        <v>0</v>
      </c>
      <c r="AQ296" s="102">
        <f>SUMIFS(Datos!$S:$S,Datos!$F:$F,$A296,Datos!$C:$C,AQ$1,Datos!$A:$A,$AN$1)</f>
        <v>0</v>
      </c>
      <c r="AR296" s="102">
        <f>SUMIFS(Datos!$S:$S,Datos!$F:$F,$A296,Datos!$C:$C,AR$1,Datos!$A:$A,$AN$1)</f>
        <v>0</v>
      </c>
      <c r="AT296" s="102">
        <f>SUMIFS(Datos!$M:$M,Datos!$A:$A,AN$1,Datos!$F:$F,$A296)</f>
        <v>0</v>
      </c>
      <c r="AU296" s="102">
        <f>SUMIFS(Datos!$R:$R,Datos!$A:$A,AN$1,Datos!$F:$F,$A296)</f>
        <v>0</v>
      </c>
      <c r="AW296" s="102">
        <f>SUMIFS(Datos!$M:$M,Datos!$F:$F,$A296,Datos!$A:$A,$AN$1,Datos!$C:$C,AO$1)</f>
        <v>0</v>
      </c>
      <c r="AX296" s="102">
        <f>SUMIFS(Datos!$M:$M,Datos!$F:$F,$A296,Datos!$A:$A,$AN$1,Datos!$C:$C,AP$1)</f>
        <v>0</v>
      </c>
      <c r="AY296" s="102">
        <f>SUMIFS(Datos!$M:$M,Datos!$F:$F,$A296,Datos!$A:$A,$AN$1,Datos!$C:$C,AQ$1)</f>
        <v>0</v>
      </c>
      <c r="AZ296" s="102">
        <f>SUMIFS(Datos!$M:$M,Datos!$F:$F,$A296,Datos!$A:$A,$AN$1,Datos!$C:$C,AR$1)</f>
        <v>0</v>
      </c>
      <c r="BA296" s="102"/>
      <c r="BB296" s="438">
        <f>SUMIFS(Datos!$R:$R,Datos!$F:$F,$A296,Datos!$A:$A,$AN$1,Datos!$C:$C,AO$1)</f>
        <v>0</v>
      </c>
      <c r="BC296" s="438">
        <f>SUMIFS(Datos!$R:$R,Datos!$F:$F,$A296,Datos!$A:$A,$AN$1,Datos!$C:$C,AP$1)</f>
        <v>0</v>
      </c>
      <c r="BD296" s="438">
        <f>SUMIFS(Datos!$R:$R,Datos!$F:$F,$A296,Datos!$A:$A,$AN$1,Datos!$C:$C,AQ$1)</f>
        <v>0</v>
      </c>
      <c r="BE296" s="438">
        <f>SUMIFS(Datos!$R:$R,Datos!$F:$F,$A296,Datos!$A:$A,$AN$1,Datos!$C:$C,AR$1)</f>
        <v>0</v>
      </c>
    </row>
    <row r="297" spans="1:57" x14ac:dyDescent="0.25">
      <c r="A297" s="36"/>
      <c r="B297" s="36"/>
      <c r="C297" s="36"/>
      <c r="D297" s="284"/>
      <c r="E297" s="36"/>
      <c r="F297" s="36"/>
      <c r="G297" s="408"/>
      <c r="H297" s="36"/>
      <c r="I297" s="36"/>
      <c r="J297" s="36"/>
      <c r="K297" s="36"/>
      <c r="M297" s="353">
        <f>SUMIFS(Datos!$S:$S,Datos!$F:$F,$A297,Datos!$V:$V,M$1,Datos!$A:$A,$Q$1)</f>
        <v>0</v>
      </c>
      <c r="N297" s="353">
        <f>SUMIFS(Datos!$S:$S,Datos!$F:$F,$A297,Datos!$V:$V,N$1,Datos!$A:$A,$Q$1)</f>
        <v>0</v>
      </c>
      <c r="O297" s="353">
        <f>SUMIFS(Datos!$S:$S,Datos!$F:$F,$A297,Datos!$V:$V,O$1,Datos!$A:$A,$Q$1)</f>
        <v>0</v>
      </c>
      <c r="P297" s="353">
        <f>SUMIFS(Datos!$S:$S,Datos!$F:$F,$A297,Datos!$V:$V,P$1,Datos!$A:$A,$Q$1)</f>
        <v>0</v>
      </c>
      <c r="Q297" s="353">
        <f>SUMIFS(Datos!$S:$S,Datos!$A:$A,Q$1,Datos!$F:$F,$A297)</f>
        <v>0</v>
      </c>
      <c r="R297" s="353">
        <f>SUMIFS(Datos!$S:$S,Datos!$F:$F,$A297,Datos!$C:$C,R$1,Datos!$A:$A,$Q$1)</f>
        <v>0</v>
      </c>
      <c r="S297" s="353">
        <f>SUMIFS(Datos!$S:$S,Datos!$F:$F,$A297,Datos!$C:$C,S$1,Datos!$A:$A,$Q$1)</f>
        <v>0</v>
      </c>
      <c r="T297" s="353">
        <f>SUMIFS(Datos!$S:$S,Datos!$F:$F,$A297,Datos!$C:$C,T$1,Datos!$A:$A,$Q$1)</f>
        <v>0</v>
      </c>
      <c r="U297" s="353">
        <f>SUMIFS(Datos!$S:$S,Datos!$F:$F,$A297,Datos!$C:$C,U$1,Datos!$A:$A,$Q$1)</f>
        <v>0</v>
      </c>
      <c r="V297" s="352"/>
      <c r="W297" s="353">
        <f>SUMIFS(Datos!M:M,Datos!A:A,Q$1,Datos!F:F,A297)</f>
        <v>0</v>
      </c>
      <c r="X297" s="444">
        <f>SUMIFS(Datos!R:R,Datos!A:A,Q$1,Datos!F:F,A297)</f>
        <v>0</v>
      </c>
      <c r="Y297" s="442"/>
      <c r="Z297" s="353">
        <f>SUMIFS(Datos!$M:$M,Datos!$F:$F,$A297,Datos!$A:$A,$Q$1,Datos!$C:$C,R$1)</f>
        <v>0</v>
      </c>
      <c r="AA297" s="353">
        <f>SUMIFS(Datos!$M:$M,Datos!$F:$F,$A297,Datos!$A:$A,$Q$1,Datos!$C:$C,S$1)</f>
        <v>0</v>
      </c>
      <c r="AB297" s="353">
        <f>SUMIFS(Datos!$M:$M,Datos!$F:$F,$A297,Datos!$A:$A,$Q$1,Datos!$C:$C,T$1)</f>
        <v>0</v>
      </c>
      <c r="AC297" s="353">
        <f>SUMIFS(Datos!$M:$M,Datos!$F:$F,$A297,Datos!$A:$A,$Q$1,Datos!$C:$C,U$1)</f>
        <v>0</v>
      </c>
      <c r="AD297" s="353"/>
      <c r="AE297" s="444">
        <f>SUMIFS(Datos!$R:$R,Datos!$F:$F,$A297,Datos!$A:$A,$Q$1,Datos!$C:$C,R$1)</f>
        <v>0</v>
      </c>
      <c r="AF297" s="444">
        <f>SUMIFS(Datos!$R:$R,Datos!$F:$F,$A297,Datos!$A:$A,$Q$1,Datos!$C:$C,S$1)</f>
        <v>0</v>
      </c>
      <c r="AG297" s="444">
        <f>SUMIFS(Datos!$R:$R,Datos!$F:$F,$A297,Datos!$A:$A,$Q$1,Datos!$C:$C,T$1)</f>
        <v>0</v>
      </c>
      <c r="AH297" s="444">
        <f>SUMIFS(Datos!$R:$R,Datos!$F:$F,$A297,Datos!$A:$A,$Q$1,Datos!$C:$C,U$1)</f>
        <v>0</v>
      </c>
      <c r="AI297" s="351"/>
      <c r="AJ297" s="102">
        <f>SUMIFS(Datos!$S:$S,Datos!$F:$F,$A297,Datos!$V:$V,AJ$1,Datos!$A:$A,$AN$1)</f>
        <v>0</v>
      </c>
      <c r="AK297" s="102">
        <f>SUMIFS(Datos!$S:$S,Datos!$F:$F,$A297,Datos!$V:$V,AK$1,Datos!$A:$A,$AN$1)</f>
        <v>0</v>
      </c>
      <c r="AL297" s="102">
        <f>SUMIFS(Datos!$S:$S,Datos!$F:$F,$A297,Datos!$V:$V,AL$1,Datos!$A:$A,$AN$1)</f>
        <v>0</v>
      </c>
      <c r="AM297" s="102">
        <f>SUMIFS(Datos!$S:$S,Datos!$F:$F,$A297,Datos!$V:$V,AM$1,Datos!$A:$A,$AN$1)</f>
        <v>0</v>
      </c>
      <c r="AN297" s="102">
        <f>SUMIFS(Datos!$S:$S,Datos!$A:$A,AN$1,Datos!$F:$F,$A297)</f>
        <v>0</v>
      </c>
      <c r="AO297" s="102">
        <f>SUMIFS(Datos!$S:$S,Datos!$F:$F,$A297,Datos!$C:$C,AO$1,Datos!$A:$A,$AN$1)</f>
        <v>0</v>
      </c>
      <c r="AP297" s="102">
        <f>SUMIFS(Datos!$S:$S,Datos!$F:$F,$A297,Datos!$C:$C,AP$1,Datos!$A:$A,$AN$1)</f>
        <v>0</v>
      </c>
      <c r="AQ297" s="102">
        <f>SUMIFS(Datos!$S:$S,Datos!$F:$F,$A297,Datos!$C:$C,AQ$1,Datos!$A:$A,$AN$1)</f>
        <v>0</v>
      </c>
      <c r="AR297" s="102">
        <f>SUMIFS(Datos!$S:$S,Datos!$F:$F,$A297,Datos!$C:$C,AR$1,Datos!$A:$A,$AN$1)</f>
        <v>0</v>
      </c>
      <c r="AT297" s="102">
        <f>SUMIFS(Datos!$M:$M,Datos!$A:$A,AN$1,Datos!$F:$F,$A297)</f>
        <v>0</v>
      </c>
      <c r="AU297" s="102">
        <f>SUMIFS(Datos!$R:$R,Datos!$A:$A,AN$1,Datos!$F:$F,$A297)</f>
        <v>0</v>
      </c>
      <c r="AW297" s="102">
        <f>SUMIFS(Datos!$M:$M,Datos!$F:$F,$A297,Datos!$A:$A,$AN$1,Datos!$C:$C,AO$1)</f>
        <v>0</v>
      </c>
      <c r="AX297" s="102">
        <f>SUMIFS(Datos!$M:$M,Datos!$F:$F,$A297,Datos!$A:$A,$AN$1,Datos!$C:$C,AP$1)</f>
        <v>0</v>
      </c>
      <c r="AY297" s="102">
        <f>SUMIFS(Datos!$M:$M,Datos!$F:$F,$A297,Datos!$A:$A,$AN$1,Datos!$C:$C,AQ$1)</f>
        <v>0</v>
      </c>
      <c r="AZ297" s="102">
        <f>SUMIFS(Datos!$M:$M,Datos!$F:$F,$A297,Datos!$A:$A,$AN$1,Datos!$C:$C,AR$1)</f>
        <v>0</v>
      </c>
      <c r="BA297" s="102"/>
      <c r="BB297" s="438">
        <f>SUMIFS(Datos!$R:$R,Datos!$F:$F,$A297,Datos!$A:$A,$AN$1,Datos!$C:$C,AO$1)</f>
        <v>0</v>
      </c>
      <c r="BC297" s="438">
        <f>SUMIFS(Datos!$R:$R,Datos!$F:$F,$A297,Datos!$A:$A,$AN$1,Datos!$C:$C,AP$1)</f>
        <v>0</v>
      </c>
      <c r="BD297" s="438">
        <f>SUMIFS(Datos!$R:$R,Datos!$F:$F,$A297,Datos!$A:$A,$AN$1,Datos!$C:$C,AQ$1)</f>
        <v>0</v>
      </c>
      <c r="BE297" s="438">
        <f>SUMIFS(Datos!$R:$R,Datos!$F:$F,$A297,Datos!$A:$A,$AN$1,Datos!$C:$C,AR$1)</f>
        <v>0</v>
      </c>
    </row>
    <row r="298" spans="1:57" x14ac:dyDescent="0.25">
      <c r="A298" s="441"/>
      <c r="B298" s="36"/>
      <c r="C298" s="36"/>
      <c r="D298" s="284"/>
      <c r="E298" s="36"/>
      <c r="F298" s="36"/>
      <c r="G298" s="408"/>
      <c r="H298" s="36"/>
      <c r="I298" s="36"/>
      <c r="J298" s="36"/>
      <c r="K298" s="36"/>
      <c r="M298" s="353">
        <f>SUMIFS(Datos!$S:$S,Datos!$F:$F,$A298,Datos!$V:$V,M$1,Datos!$A:$A,$Q$1)</f>
        <v>0</v>
      </c>
      <c r="N298" s="353">
        <f>SUMIFS(Datos!$S:$S,Datos!$F:$F,$A298,Datos!$V:$V,N$1,Datos!$A:$A,$Q$1)</f>
        <v>0</v>
      </c>
      <c r="O298" s="353">
        <f>SUMIFS(Datos!$S:$S,Datos!$F:$F,$A298,Datos!$V:$V,O$1,Datos!$A:$A,$Q$1)</f>
        <v>0</v>
      </c>
      <c r="P298" s="353">
        <f>SUMIFS(Datos!$S:$S,Datos!$F:$F,$A298,Datos!$V:$V,P$1,Datos!$A:$A,$Q$1)</f>
        <v>0</v>
      </c>
      <c r="Q298" s="353">
        <f>SUMIFS(Datos!$S:$S,Datos!$A:$A,Q$1,Datos!$F:$F,$A298)</f>
        <v>0</v>
      </c>
      <c r="R298" s="353">
        <f>SUMIFS(Datos!$S:$S,Datos!$F:$F,$A298,Datos!$C:$C,R$1,Datos!$A:$A,$Q$1)</f>
        <v>0</v>
      </c>
      <c r="S298" s="353">
        <f>SUMIFS(Datos!$S:$S,Datos!$F:$F,$A298,Datos!$C:$C,S$1,Datos!$A:$A,$Q$1)</f>
        <v>0</v>
      </c>
      <c r="T298" s="353">
        <f>SUMIFS(Datos!$S:$S,Datos!$F:$F,$A298,Datos!$C:$C,T$1,Datos!$A:$A,$Q$1)</f>
        <v>0</v>
      </c>
      <c r="U298" s="353">
        <f>SUMIFS(Datos!$S:$S,Datos!$F:$F,$A298,Datos!$C:$C,U$1,Datos!$A:$A,$Q$1)</f>
        <v>0</v>
      </c>
      <c r="V298" s="352"/>
      <c r="W298" s="353">
        <f>SUMIFS(Datos!M:M,Datos!A:A,Q$1,Datos!F:F,A298)</f>
        <v>0</v>
      </c>
      <c r="X298" s="444">
        <f>SUMIFS(Datos!R:R,Datos!A:A,Q$1,Datos!F:F,A298)</f>
        <v>0</v>
      </c>
      <c r="Y298" s="442"/>
      <c r="Z298" s="353">
        <f>SUMIFS(Datos!$M:$M,Datos!$F:$F,$A298,Datos!$A:$A,$Q$1,Datos!$C:$C,R$1)</f>
        <v>0</v>
      </c>
      <c r="AA298" s="353">
        <f>SUMIFS(Datos!$M:$M,Datos!$F:$F,$A298,Datos!$A:$A,$Q$1,Datos!$C:$C,S$1)</f>
        <v>0</v>
      </c>
      <c r="AB298" s="353">
        <f>SUMIFS(Datos!$M:$M,Datos!$F:$F,$A298,Datos!$A:$A,$Q$1,Datos!$C:$C,T$1)</f>
        <v>0</v>
      </c>
      <c r="AC298" s="353">
        <f>SUMIFS(Datos!$M:$M,Datos!$F:$F,$A298,Datos!$A:$A,$Q$1,Datos!$C:$C,U$1)</f>
        <v>0</v>
      </c>
      <c r="AD298" s="353"/>
      <c r="AE298" s="444">
        <f>SUMIFS(Datos!$R:$R,Datos!$F:$F,$A298,Datos!$A:$A,$Q$1,Datos!$C:$C,R$1)</f>
        <v>0</v>
      </c>
      <c r="AF298" s="444">
        <f>SUMIFS(Datos!$R:$R,Datos!$F:$F,$A298,Datos!$A:$A,$Q$1,Datos!$C:$C,S$1)</f>
        <v>0</v>
      </c>
      <c r="AG298" s="444">
        <f>SUMIFS(Datos!$R:$R,Datos!$F:$F,$A298,Datos!$A:$A,$Q$1,Datos!$C:$C,T$1)</f>
        <v>0</v>
      </c>
      <c r="AH298" s="444">
        <f>SUMIFS(Datos!$R:$R,Datos!$F:$F,$A298,Datos!$A:$A,$Q$1,Datos!$C:$C,U$1)</f>
        <v>0</v>
      </c>
      <c r="AI298" s="351"/>
      <c r="AJ298" s="102">
        <f>SUMIFS(Datos!$S:$S,Datos!$F:$F,$A298,Datos!$V:$V,AJ$1,Datos!$A:$A,$AN$1)</f>
        <v>0</v>
      </c>
      <c r="AK298" s="102">
        <f>SUMIFS(Datos!$S:$S,Datos!$F:$F,$A298,Datos!$V:$V,AK$1,Datos!$A:$A,$AN$1)</f>
        <v>0</v>
      </c>
      <c r="AL298" s="102">
        <f>SUMIFS(Datos!$S:$S,Datos!$F:$F,$A298,Datos!$V:$V,AL$1,Datos!$A:$A,$AN$1)</f>
        <v>0</v>
      </c>
      <c r="AM298" s="102">
        <f>SUMIFS(Datos!$S:$S,Datos!$F:$F,$A298,Datos!$V:$V,AM$1,Datos!$A:$A,$AN$1)</f>
        <v>0</v>
      </c>
      <c r="AN298" s="102">
        <f>SUMIFS(Datos!$S:$S,Datos!$A:$A,AN$1,Datos!$F:$F,$A298)</f>
        <v>0</v>
      </c>
      <c r="AO298" s="102">
        <f>SUMIFS(Datos!$S:$S,Datos!$F:$F,$A298,Datos!$C:$C,AO$1,Datos!$A:$A,$AN$1)</f>
        <v>0</v>
      </c>
      <c r="AP298" s="102">
        <f>SUMIFS(Datos!$S:$S,Datos!$F:$F,$A298,Datos!$C:$C,AP$1,Datos!$A:$A,$AN$1)</f>
        <v>0</v>
      </c>
      <c r="AQ298" s="102">
        <f>SUMIFS(Datos!$S:$S,Datos!$F:$F,$A298,Datos!$C:$C,AQ$1,Datos!$A:$A,$AN$1)</f>
        <v>0</v>
      </c>
      <c r="AR298" s="102">
        <f>SUMIFS(Datos!$S:$S,Datos!$F:$F,$A298,Datos!$C:$C,AR$1,Datos!$A:$A,$AN$1)</f>
        <v>0</v>
      </c>
      <c r="AT298" s="102">
        <f>SUMIFS(Datos!$M:$M,Datos!$A:$A,AN$1,Datos!$F:$F,$A298)</f>
        <v>0</v>
      </c>
      <c r="AU298" s="102">
        <f>SUMIFS(Datos!$R:$R,Datos!$A:$A,AN$1,Datos!$F:$F,$A298)</f>
        <v>0</v>
      </c>
      <c r="AW298" s="102">
        <f>SUMIFS(Datos!$M:$M,Datos!$F:$F,$A298,Datos!$A:$A,$AN$1,Datos!$C:$C,AO$1)</f>
        <v>0</v>
      </c>
      <c r="AX298" s="102">
        <f>SUMIFS(Datos!$M:$M,Datos!$F:$F,$A298,Datos!$A:$A,$AN$1,Datos!$C:$C,AP$1)</f>
        <v>0</v>
      </c>
      <c r="AY298" s="102">
        <f>SUMIFS(Datos!$M:$M,Datos!$F:$F,$A298,Datos!$A:$A,$AN$1,Datos!$C:$C,AQ$1)</f>
        <v>0</v>
      </c>
      <c r="AZ298" s="102">
        <f>SUMIFS(Datos!$M:$M,Datos!$F:$F,$A298,Datos!$A:$A,$AN$1,Datos!$C:$C,AR$1)</f>
        <v>0</v>
      </c>
      <c r="BA298" s="102"/>
      <c r="BB298" s="438">
        <f>SUMIFS(Datos!$R:$R,Datos!$F:$F,$A298,Datos!$A:$A,$AN$1,Datos!$C:$C,AO$1)</f>
        <v>0</v>
      </c>
      <c r="BC298" s="438">
        <f>SUMIFS(Datos!$R:$R,Datos!$F:$F,$A298,Datos!$A:$A,$AN$1,Datos!$C:$C,AP$1)</f>
        <v>0</v>
      </c>
      <c r="BD298" s="438">
        <f>SUMIFS(Datos!$R:$R,Datos!$F:$F,$A298,Datos!$A:$A,$AN$1,Datos!$C:$C,AQ$1)</f>
        <v>0</v>
      </c>
      <c r="BE298" s="438">
        <f>SUMIFS(Datos!$R:$R,Datos!$F:$F,$A298,Datos!$A:$A,$AN$1,Datos!$C:$C,AR$1)</f>
        <v>0</v>
      </c>
    </row>
    <row r="299" spans="1:57" x14ac:dyDescent="0.25">
      <c r="A299" s="36"/>
      <c r="B299" s="36"/>
      <c r="C299" s="36"/>
      <c r="D299" s="284"/>
      <c r="E299" s="36"/>
      <c r="F299" s="36"/>
      <c r="G299" s="408"/>
      <c r="H299" s="36"/>
      <c r="I299" s="36"/>
      <c r="J299" s="36"/>
      <c r="K299" s="36"/>
      <c r="M299" s="353">
        <f>SUMIFS(Datos!$S:$S,Datos!$F:$F,$A299,Datos!$V:$V,M$1,Datos!$A:$A,$Q$1)</f>
        <v>0</v>
      </c>
      <c r="N299" s="353">
        <f>SUMIFS(Datos!$S:$S,Datos!$F:$F,$A299,Datos!$V:$V,N$1,Datos!$A:$A,$Q$1)</f>
        <v>0</v>
      </c>
      <c r="O299" s="353">
        <f>SUMIFS(Datos!$S:$S,Datos!$F:$F,$A299,Datos!$V:$V,O$1,Datos!$A:$A,$Q$1)</f>
        <v>0</v>
      </c>
      <c r="P299" s="353">
        <f>SUMIFS(Datos!$S:$S,Datos!$F:$F,$A299,Datos!$V:$V,P$1,Datos!$A:$A,$Q$1)</f>
        <v>0</v>
      </c>
      <c r="Q299" s="353">
        <f>SUMIFS(Datos!$S:$S,Datos!$A:$A,Q$1,Datos!$F:$F,$A299)</f>
        <v>0</v>
      </c>
      <c r="R299" s="353">
        <f>SUMIFS(Datos!$S:$S,Datos!$F:$F,$A299,Datos!$C:$C,R$1,Datos!$A:$A,$Q$1)</f>
        <v>0</v>
      </c>
      <c r="S299" s="353">
        <f>SUMIFS(Datos!$S:$S,Datos!$F:$F,$A299,Datos!$C:$C,S$1,Datos!$A:$A,$Q$1)</f>
        <v>0</v>
      </c>
      <c r="T299" s="353">
        <f>SUMIFS(Datos!$S:$S,Datos!$F:$F,$A299,Datos!$C:$C,T$1,Datos!$A:$A,$Q$1)</f>
        <v>0</v>
      </c>
      <c r="U299" s="353">
        <f>SUMIFS(Datos!$S:$S,Datos!$F:$F,$A299,Datos!$C:$C,U$1,Datos!$A:$A,$Q$1)</f>
        <v>0</v>
      </c>
      <c r="V299" s="352"/>
      <c r="W299" s="353">
        <f>SUMIFS(Datos!M:M,Datos!A:A,Q$1,Datos!F:F,A299)</f>
        <v>0</v>
      </c>
      <c r="X299" s="444">
        <f>SUMIFS(Datos!R:R,Datos!A:A,Q$1,Datos!F:F,A299)</f>
        <v>0</v>
      </c>
      <c r="Y299" s="442"/>
      <c r="Z299" s="353">
        <f>SUMIFS(Datos!$M:$M,Datos!$F:$F,$A299,Datos!$A:$A,$Q$1,Datos!$C:$C,R$1)</f>
        <v>0</v>
      </c>
      <c r="AA299" s="353">
        <f>SUMIFS(Datos!$M:$M,Datos!$F:$F,$A299,Datos!$A:$A,$Q$1,Datos!$C:$C,S$1)</f>
        <v>0</v>
      </c>
      <c r="AB299" s="353">
        <f>SUMIFS(Datos!$M:$M,Datos!$F:$F,$A299,Datos!$A:$A,$Q$1,Datos!$C:$C,T$1)</f>
        <v>0</v>
      </c>
      <c r="AC299" s="353">
        <f>SUMIFS(Datos!$M:$M,Datos!$F:$F,$A299,Datos!$A:$A,$Q$1,Datos!$C:$C,U$1)</f>
        <v>0</v>
      </c>
      <c r="AD299" s="353"/>
      <c r="AE299" s="444">
        <f>SUMIFS(Datos!$R:$R,Datos!$F:$F,$A299,Datos!$A:$A,$Q$1,Datos!$C:$C,R$1)</f>
        <v>0</v>
      </c>
      <c r="AF299" s="444">
        <f>SUMIFS(Datos!$R:$R,Datos!$F:$F,$A299,Datos!$A:$A,$Q$1,Datos!$C:$C,S$1)</f>
        <v>0</v>
      </c>
      <c r="AG299" s="444">
        <f>SUMIFS(Datos!$R:$R,Datos!$F:$F,$A299,Datos!$A:$A,$Q$1,Datos!$C:$C,T$1)</f>
        <v>0</v>
      </c>
      <c r="AH299" s="444">
        <f>SUMIFS(Datos!$R:$R,Datos!$F:$F,$A299,Datos!$A:$A,$Q$1,Datos!$C:$C,U$1)</f>
        <v>0</v>
      </c>
      <c r="AI299" s="351"/>
      <c r="AJ299" s="102">
        <f>SUMIFS(Datos!$S:$S,Datos!$F:$F,$A299,Datos!$V:$V,AJ$1,Datos!$A:$A,$AN$1)</f>
        <v>0</v>
      </c>
      <c r="AK299" s="102">
        <f>SUMIFS(Datos!$S:$S,Datos!$F:$F,$A299,Datos!$V:$V,AK$1,Datos!$A:$A,$AN$1)</f>
        <v>0</v>
      </c>
      <c r="AL299" s="102">
        <f>SUMIFS(Datos!$S:$S,Datos!$F:$F,$A299,Datos!$V:$V,AL$1,Datos!$A:$A,$AN$1)</f>
        <v>0</v>
      </c>
      <c r="AM299" s="102">
        <f>SUMIFS(Datos!$S:$S,Datos!$F:$F,$A299,Datos!$V:$V,AM$1,Datos!$A:$A,$AN$1)</f>
        <v>0</v>
      </c>
      <c r="AN299" s="102">
        <f>SUMIFS(Datos!$S:$S,Datos!$A:$A,AN$1,Datos!$F:$F,$A299)</f>
        <v>0</v>
      </c>
      <c r="AO299" s="102">
        <f>SUMIFS(Datos!$S:$S,Datos!$F:$F,$A299,Datos!$C:$C,AO$1,Datos!$A:$A,$AN$1)</f>
        <v>0</v>
      </c>
      <c r="AP299" s="102">
        <f>SUMIFS(Datos!$S:$S,Datos!$F:$F,$A299,Datos!$C:$C,AP$1,Datos!$A:$A,$AN$1)</f>
        <v>0</v>
      </c>
      <c r="AQ299" s="102">
        <f>SUMIFS(Datos!$S:$S,Datos!$F:$F,$A299,Datos!$C:$C,AQ$1,Datos!$A:$A,$AN$1)</f>
        <v>0</v>
      </c>
      <c r="AR299" s="102">
        <f>SUMIFS(Datos!$S:$S,Datos!$F:$F,$A299,Datos!$C:$C,AR$1,Datos!$A:$A,$AN$1)</f>
        <v>0</v>
      </c>
      <c r="AT299" s="102">
        <f>SUMIFS(Datos!$M:$M,Datos!$A:$A,AN$1,Datos!$F:$F,$A299)</f>
        <v>0</v>
      </c>
      <c r="AU299" s="102">
        <f>SUMIFS(Datos!$R:$R,Datos!$A:$A,AN$1,Datos!$F:$F,$A299)</f>
        <v>0</v>
      </c>
      <c r="AW299" s="102">
        <f>SUMIFS(Datos!$M:$M,Datos!$F:$F,$A299,Datos!$A:$A,$AN$1,Datos!$C:$C,AO$1)</f>
        <v>0</v>
      </c>
      <c r="AX299" s="102">
        <f>SUMIFS(Datos!$M:$M,Datos!$F:$F,$A299,Datos!$A:$A,$AN$1,Datos!$C:$C,AP$1)</f>
        <v>0</v>
      </c>
      <c r="AY299" s="102">
        <f>SUMIFS(Datos!$M:$M,Datos!$F:$F,$A299,Datos!$A:$A,$AN$1,Datos!$C:$C,AQ$1)</f>
        <v>0</v>
      </c>
      <c r="AZ299" s="102">
        <f>SUMIFS(Datos!$M:$M,Datos!$F:$F,$A299,Datos!$A:$A,$AN$1,Datos!$C:$C,AR$1)</f>
        <v>0</v>
      </c>
      <c r="BA299" s="102"/>
      <c r="BB299" s="438">
        <f>SUMIFS(Datos!$R:$R,Datos!$F:$F,$A299,Datos!$A:$A,$AN$1,Datos!$C:$C,AO$1)</f>
        <v>0</v>
      </c>
      <c r="BC299" s="438">
        <f>SUMIFS(Datos!$R:$R,Datos!$F:$F,$A299,Datos!$A:$A,$AN$1,Datos!$C:$C,AP$1)</f>
        <v>0</v>
      </c>
      <c r="BD299" s="438">
        <f>SUMIFS(Datos!$R:$R,Datos!$F:$F,$A299,Datos!$A:$A,$AN$1,Datos!$C:$C,AQ$1)</f>
        <v>0</v>
      </c>
      <c r="BE299" s="438">
        <f>SUMIFS(Datos!$R:$R,Datos!$F:$F,$A299,Datos!$A:$A,$AN$1,Datos!$C:$C,AR$1)</f>
        <v>0</v>
      </c>
    </row>
    <row r="300" spans="1:57" x14ac:dyDescent="0.25">
      <c r="A300" s="36"/>
      <c r="B300" s="36"/>
      <c r="C300" s="36"/>
      <c r="D300" s="284"/>
      <c r="E300" s="36"/>
      <c r="F300" s="36"/>
      <c r="G300" s="408"/>
      <c r="H300" s="36"/>
      <c r="I300" s="36"/>
      <c r="J300" s="36"/>
      <c r="K300" s="36"/>
      <c r="M300" s="353">
        <f>SUMIFS(Datos!$S:$S,Datos!$F:$F,$A300,Datos!$V:$V,M$1,Datos!$A:$A,$Q$1)</f>
        <v>0</v>
      </c>
      <c r="N300" s="353">
        <f>SUMIFS(Datos!$S:$S,Datos!$F:$F,$A300,Datos!$V:$V,N$1,Datos!$A:$A,$Q$1)</f>
        <v>0</v>
      </c>
      <c r="O300" s="353">
        <f>SUMIFS(Datos!$S:$S,Datos!$F:$F,$A300,Datos!$V:$V,O$1,Datos!$A:$A,$Q$1)</f>
        <v>0</v>
      </c>
      <c r="P300" s="353">
        <f>SUMIFS(Datos!$S:$S,Datos!$F:$F,$A300,Datos!$V:$V,P$1,Datos!$A:$A,$Q$1)</f>
        <v>0</v>
      </c>
      <c r="Q300" s="353">
        <f>SUMIFS(Datos!$S:$S,Datos!$A:$A,Q$1,Datos!$F:$F,$A300)</f>
        <v>0</v>
      </c>
      <c r="R300" s="353">
        <f>SUMIFS(Datos!$S:$S,Datos!$F:$F,$A300,Datos!$C:$C,R$1,Datos!$A:$A,$Q$1)</f>
        <v>0</v>
      </c>
      <c r="S300" s="353">
        <f>SUMIFS(Datos!$S:$S,Datos!$F:$F,$A300,Datos!$C:$C,S$1,Datos!$A:$A,$Q$1)</f>
        <v>0</v>
      </c>
      <c r="T300" s="353">
        <f>SUMIFS(Datos!$S:$S,Datos!$F:$F,$A300,Datos!$C:$C,T$1,Datos!$A:$A,$Q$1)</f>
        <v>0</v>
      </c>
      <c r="U300" s="353">
        <f>SUMIFS(Datos!$S:$S,Datos!$F:$F,$A300,Datos!$C:$C,U$1,Datos!$A:$A,$Q$1)</f>
        <v>0</v>
      </c>
      <c r="V300" s="352"/>
      <c r="W300" s="353">
        <f>SUMIFS(Datos!M:M,Datos!A:A,Q$1,Datos!F:F,A300)</f>
        <v>0</v>
      </c>
      <c r="X300" s="444">
        <f>SUMIFS(Datos!R:R,Datos!A:A,Q$1,Datos!F:F,A300)</f>
        <v>0</v>
      </c>
      <c r="Y300" s="442"/>
      <c r="Z300" s="353">
        <f>SUMIFS(Datos!$M:$M,Datos!$F:$F,$A300,Datos!$A:$A,$Q$1,Datos!$C:$C,R$1)</f>
        <v>0</v>
      </c>
      <c r="AA300" s="353">
        <f>SUMIFS(Datos!$M:$M,Datos!$F:$F,$A300,Datos!$A:$A,$Q$1,Datos!$C:$C,S$1)</f>
        <v>0</v>
      </c>
      <c r="AB300" s="353">
        <f>SUMIFS(Datos!$M:$M,Datos!$F:$F,$A300,Datos!$A:$A,$Q$1,Datos!$C:$C,T$1)</f>
        <v>0</v>
      </c>
      <c r="AC300" s="353">
        <f>SUMIFS(Datos!$M:$M,Datos!$F:$F,$A300,Datos!$A:$A,$Q$1,Datos!$C:$C,U$1)</f>
        <v>0</v>
      </c>
      <c r="AD300" s="353"/>
      <c r="AE300" s="444">
        <f>SUMIFS(Datos!$R:$R,Datos!$F:$F,$A300,Datos!$A:$A,$Q$1,Datos!$C:$C,R$1)</f>
        <v>0</v>
      </c>
      <c r="AF300" s="444">
        <f>SUMIFS(Datos!$R:$R,Datos!$F:$F,$A300,Datos!$A:$A,$Q$1,Datos!$C:$C,S$1)</f>
        <v>0</v>
      </c>
      <c r="AG300" s="444">
        <f>SUMIFS(Datos!$R:$R,Datos!$F:$F,$A300,Datos!$A:$A,$Q$1,Datos!$C:$C,T$1)</f>
        <v>0</v>
      </c>
      <c r="AH300" s="444">
        <f>SUMIFS(Datos!$R:$R,Datos!$F:$F,$A300,Datos!$A:$A,$Q$1,Datos!$C:$C,U$1)</f>
        <v>0</v>
      </c>
      <c r="AI300" s="351"/>
      <c r="AJ300" s="102">
        <f>SUMIFS(Datos!$S:$S,Datos!$F:$F,$A300,Datos!$V:$V,AJ$1,Datos!$A:$A,$AN$1)</f>
        <v>0</v>
      </c>
      <c r="AK300" s="102">
        <f>SUMIFS(Datos!$S:$S,Datos!$F:$F,$A300,Datos!$V:$V,AK$1,Datos!$A:$A,$AN$1)</f>
        <v>0</v>
      </c>
      <c r="AL300" s="102">
        <f>SUMIFS(Datos!$S:$S,Datos!$F:$F,$A300,Datos!$V:$V,AL$1,Datos!$A:$A,$AN$1)</f>
        <v>0</v>
      </c>
      <c r="AM300" s="102">
        <f>SUMIFS(Datos!$S:$S,Datos!$F:$F,$A300,Datos!$V:$V,AM$1,Datos!$A:$A,$AN$1)</f>
        <v>0</v>
      </c>
      <c r="AN300" s="102">
        <f>SUMIFS(Datos!$S:$S,Datos!$A:$A,AN$1,Datos!$F:$F,$A300)</f>
        <v>0</v>
      </c>
      <c r="AO300" s="102">
        <f>SUMIFS(Datos!$S:$S,Datos!$F:$F,$A300,Datos!$C:$C,AO$1,Datos!$A:$A,$AN$1)</f>
        <v>0</v>
      </c>
      <c r="AP300" s="102">
        <f>SUMIFS(Datos!$S:$S,Datos!$F:$F,$A300,Datos!$C:$C,AP$1,Datos!$A:$A,$AN$1)</f>
        <v>0</v>
      </c>
      <c r="AQ300" s="102">
        <f>SUMIFS(Datos!$S:$S,Datos!$F:$F,$A300,Datos!$C:$C,AQ$1,Datos!$A:$A,$AN$1)</f>
        <v>0</v>
      </c>
      <c r="AR300" s="102">
        <f>SUMIFS(Datos!$S:$S,Datos!$F:$F,$A300,Datos!$C:$C,AR$1,Datos!$A:$A,$AN$1)</f>
        <v>0</v>
      </c>
      <c r="AT300" s="102">
        <f>SUMIFS(Datos!$M:$M,Datos!$A:$A,AN$1,Datos!$F:$F,$A300)</f>
        <v>0</v>
      </c>
      <c r="AU300" s="102">
        <f>SUMIFS(Datos!$R:$R,Datos!$A:$A,AN$1,Datos!$F:$F,$A300)</f>
        <v>0</v>
      </c>
      <c r="AW300" s="102">
        <f>SUMIFS(Datos!$M:$M,Datos!$F:$F,$A300,Datos!$A:$A,$AN$1,Datos!$C:$C,AO$1)</f>
        <v>0</v>
      </c>
      <c r="AX300" s="102">
        <f>SUMIFS(Datos!$M:$M,Datos!$F:$F,$A300,Datos!$A:$A,$AN$1,Datos!$C:$C,AP$1)</f>
        <v>0</v>
      </c>
      <c r="AY300" s="102">
        <f>SUMIFS(Datos!$M:$M,Datos!$F:$F,$A300,Datos!$A:$A,$AN$1,Datos!$C:$C,AQ$1)</f>
        <v>0</v>
      </c>
      <c r="AZ300" s="102">
        <f>SUMIFS(Datos!$M:$M,Datos!$F:$F,$A300,Datos!$A:$A,$AN$1,Datos!$C:$C,AR$1)</f>
        <v>0</v>
      </c>
      <c r="BA300" s="102"/>
      <c r="BB300" s="438">
        <f>SUMIFS(Datos!$R:$R,Datos!$F:$F,$A300,Datos!$A:$A,$AN$1,Datos!$C:$C,AO$1)</f>
        <v>0</v>
      </c>
      <c r="BC300" s="438">
        <f>SUMIFS(Datos!$R:$R,Datos!$F:$F,$A300,Datos!$A:$A,$AN$1,Datos!$C:$C,AP$1)</f>
        <v>0</v>
      </c>
      <c r="BD300" s="438">
        <f>SUMIFS(Datos!$R:$R,Datos!$F:$F,$A300,Datos!$A:$A,$AN$1,Datos!$C:$C,AQ$1)</f>
        <v>0</v>
      </c>
      <c r="BE300" s="438">
        <f>SUMIFS(Datos!$R:$R,Datos!$F:$F,$A300,Datos!$A:$A,$AN$1,Datos!$C:$C,AR$1)</f>
        <v>0</v>
      </c>
    </row>
    <row r="301" spans="1:57" x14ac:dyDescent="0.25">
      <c r="A301" s="36">
        <v>0</v>
      </c>
      <c r="B301" s="36"/>
      <c r="C301" s="36"/>
      <c r="D301" s="284"/>
      <c r="E301" s="36"/>
      <c r="F301" s="36"/>
      <c r="G301" s="408"/>
      <c r="H301" s="36"/>
      <c r="I301" s="36"/>
      <c r="J301" s="36"/>
      <c r="K301" s="36"/>
      <c r="M301" s="353">
        <f>SUMIFS(Datos!$S:$S,Datos!$F:$F,$A301,Datos!$V:$V,M$1,Datos!$A:$A,$Q$1)</f>
        <v>0</v>
      </c>
      <c r="N301" s="353">
        <f>SUMIFS(Datos!$S:$S,Datos!$F:$F,$A301,Datos!$V:$V,N$1,Datos!$A:$A,$Q$1)</f>
        <v>0</v>
      </c>
      <c r="O301" s="353">
        <f>SUMIFS(Datos!$S:$S,Datos!$F:$F,$A301,Datos!$V:$V,O$1,Datos!$A:$A,$Q$1)</f>
        <v>0</v>
      </c>
      <c r="P301" s="353">
        <f>SUMIFS(Datos!$S:$S,Datos!$F:$F,$A301,Datos!$V:$V,P$1,Datos!$A:$A,$Q$1)</f>
        <v>0</v>
      </c>
      <c r="Q301" s="353">
        <f>SUMIFS(Datos!$S:$S,Datos!$A:$A,Q$1,Datos!$F:$F,$A301)</f>
        <v>0</v>
      </c>
      <c r="R301" s="353">
        <f>SUMIFS(Datos!$S:$S,Datos!$F:$F,$A301,Datos!$C:$C,R$1,Datos!$A:$A,$Q$1)</f>
        <v>0</v>
      </c>
      <c r="S301" s="353">
        <f>SUMIFS(Datos!$S:$S,Datos!$F:$F,$A301,Datos!$C:$C,S$1,Datos!$A:$A,$Q$1)</f>
        <v>0</v>
      </c>
      <c r="T301" s="353">
        <f>SUMIFS(Datos!$S:$S,Datos!$F:$F,$A301,Datos!$C:$C,T$1,Datos!$A:$A,$Q$1)</f>
        <v>0</v>
      </c>
      <c r="U301" s="353">
        <f>SUMIFS(Datos!$S:$S,Datos!$F:$F,$A301,Datos!$C:$C,U$1,Datos!$A:$A,$Q$1)</f>
        <v>0</v>
      </c>
      <c r="V301" s="352"/>
      <c r="W301" s="353">
        <f>SUMIFS(Datos!M:M,Datos!A:A,Q$1,Datos!F:F,A301)</f>
        <v>0</v>
      </c>
      <c r="X301" s="444">
        <f>SUMIFS(Datos!R:R,Datos!A:A,Q$1,Datos!F:F,A301)</f>
        <v>0</v>
      </c>
      <c r="Y301" s="442"/>
      <c r="Z301" s="353">
        <f>SUMIFS(Datos!$M:$M,Datos!$F:$F,$A301,Datos!$A:$A,$Q$1,Datos!$C:$C,R$1)</f>
        <v>0</v>
      </c>
      <c r="AA301" s="353">
        <f>SUMIFS(Datos!$M:$M,Datos!$F:$F,$A301,Datos!$A:$A,$Q$1,Datos!$C:$C,S$1)</f>
        <v>0</v>
      </c>
      <c r="AB301" s="353">
        <f>SUMIFS(Datos!$M:$M,Datos!$F:$F,$A301,Datos!$A:$A,$Q$1,Datos!$C:$C,T$1)</f>
        <v>0</v>
      </c>
      <c r="AC301" s="353">
        <f>SUMIFS(Datos!$M:$M,Datos!$F:$F,$A301,Datos!$A:$A,$Q$1,Datos!$C:$C,U$1)</f>
        <v>0</v>
      </c>
      <c r="AD301" s="353"/>
      <c r="AE301" s="444">
        <f>SUMIFS(Datos!$R:$R,Datos!$F:$F,$A301,Datos!$A:$A,$Q$1,Datos!$C:$C,R$1)</f>
        <v>0</v>
      </c>
      <c r="AF301" s="444">
        <f>SUMIFS(Datos!$R:$R,Datos!$F:$F,$A301,Datos!$A:$A,$Q$1,Datos!$C:$C,S$1)</f>
        <v>0</v>
      </c>
      <c r="AG301" s="444">
        <f>SUMIFS(Datos!$R:$R,Datos!$F:$F,$A301,Datos!$A:$A,$Q$1,Datos!$C:$C,T$1)</f>
        <v>0</v>
      </c>
      <c r="AH301" s="444">
        <f>SUMIFS(Datos!$R:$R,Datos!$F:$F,$A301,Datos!$A:$A,$Q$1,Datos!$C:$C,U$1)</f>
        <v>0</v>
      </c>
      <c r="AI301" s="351"/>
      <c r="AJ301" s="102">
        <f>SUMIFS(Datos!$S:$S,Datos!$F:$F,$A301,Datos!$V:$V,AJ$1,Datos!$A:$A,$AN$1)</f>
        <v>0</v>
      </c>
      <c r="AK301" s="102">
        <f>SUMIFS(Datos!$S:$S,Datos!$F:$F,$A301,Datos!$V:$V,AK$1,Datos!$A:$A,$AN$1)</f>
        <v>0</v>
      </c>
      <c r="AL301" s="102">
        <f>SUMIFS(Datos!$S:$S,Datos!$F:$F,$A301,Datos!$V:$V,AL$1,Datos!$A:$A,$AN$1)</f>
        <v>0</v>
      </c>
      <c r="AM301" s="102">
        <f>SUMIFS(Datos!$S:$S,Datos!$F:$F,$A301,Datos!$V:$V,AM$1,Datos!$A:$A,$AN$1)</f>
        <v>0</v>
      </c>
      <c r="AN301" s="102">
        <f>SUMIFS(Datos!$S:$S,Datos!$A:$A,AN$1,Datos!$F:$F,$A301)</f>
        <v>0</v>
      </c>
      <c r="AO301" s="102">
        <f>SUMIFS(Datos!$S:$S,Datos!$F:$F,$A301,Datos!$C:$C,AO$1,Datos!$A:$A,$AN$1)</f>
        <v>0</v>
      </c>
      <c r="AP301" s="102">
        <f>SUMIFS(Datos!$S:$S,Datos!$F:$F,$A301,Datos!$C:$C,AP$1,Datos!$A:$A,$AN$1)</f>
        <v>0</v>
      </c>
      <c r="AQ301" s="102">
        <f>SUMIFS(Datos!$S:$S,Datos!$F:$F,$A301,Datos!$C:$C,AQ$1,Datos!$A:$A,$AN$1)</f>
        <v>0</v>
      </c>
      <c r="AR301" s="102">
        <f>SUMIFS(Datos!$S:$S,Datos!$F:$F,$A301,Datos!$C:$C,AR$1,Datos!$A:$A,$AN$1)</f>
        <v>0</v>
      </c>
      <c r="AT301" s="102">
        <f>SUMIFS(Datos!$M:$M,Datos!$A:$A,AN$1,Datos!$F:$F,$A301)</f>
        <v>0</v>
      </c>
      <c r="AU301" s="102">
        <f>SUMIFS(Datos!$R:$R,Datos!$A:$A,AN$1,Datos!$F:$F,$A301)</f>
        <v>0</v>
      </c>
      <c r="AW301" s="102">
        <f>SUMIFS(Datos!$M:$M,Datos!$F:$F,$A301,Datos!$A:$A,$AN$1,Datos!$C:$C,AO$1)</f>
        <v>0</v>
      </c>
      <c r="AX301" s="102">
        <f>SUMIFS(Datos!$M:$M,Datos!$F:$F,$A301,Datos!$A:$A,$AN$1,Datos!$C:$C,AP$1)</f>
        <v>0</v>
      </c>
      <c r="AY301" s="102">
        <f>SUMIFS(Datos!$M:$M,Datos!$F:$F,$A301,Datos!$A:$A,$AN$1,Datos!$C:$C,AQ$1)</f>
        <v>0</v>
      </c>
      <c r="AZ301" s="102">
        <f>SUMIFS(Datos!$M:$M,Datos!$F:$F,$A301,Datos!$A:$A,$AN$1,Datos!$C:$C,AR$1)</f>
        <v>0</v>
      </c>
      <c r="BA301" s="102"/>
      <c r="BB301" s="438">
        <f>SUMIFS(Datos!$R:$R,Datos!$F:$F,$A301,Datos!$A:$A,$AN$1,Datos!$C:$C,AO$1)</f>
        <v>0</v>
      </c>
      <c r="BC301" s="438">
        <f>SUMIFS(Datos!$R:$R,Datos!$F:$F,$A301,Datos!$A:$A,$AN$1,Datos!$C:$C,AP$1)</f>
        <v>0</v>
      </c>
      <c r="BD301" s="438">
        <f>SUMIFS(Datos!$R:$R,Datos!$F:$F,$A301,Datos!$A:$A,$AN$1,Datos!$C:$C,AQ$1)</f>
        <v>0</v>
      </c>
      <c r="BE301" s="438">
        <f>SUMIFS(Datos!$R:$R,Datos!$F:$F,$A301,Datos!$A:$A,$AN$1,Datos!$C:$C,AR$1)</f>
        <v>0</v>
      </c>
    </row>
    <row r="302" spans="1:57" x14ac:dyDescent="0.25">
      <c r="B302" s="16">
        <v>0</v>
      </c>
      <c r="C302" s="16"/>
      <c r="D302" s="16"/>
      <c r="E302" s="16"/>
      <c r="F302" s="16"/>
      <c r="G302" s="12"/>
      <c r="H302" s="16"/>
      <c r="I302" s="16"/>
      <c r="J302" s="16"/>
      <c r="K302" s="16"/>
      <c r="M302" s="354"/>
      <c r="N302" s="354"/>
      <c r="O302" s="354"/>
      <c r="P302" s="354"/>
      <c r="Q302" s="354"/>
      <c r="R302" s="354"/>
      <c r="S302" s="354"/>
      <c r="T302" s="354"/>
      <c r="U302" s="354"/>
      <c r="V302" s="352"/>
      <c r="W302" s="352"/>
      <c r="X302" s="445"/>
      <c r="Y302" s="352"/>
      <c r="Z302" s="352"/>
      <c r="AA302" s="352"/>
      <c r="AB302" s="352"/>
      <c r="AC302" s="352"/>
      <c r="AD302" s="352"/>
      <c r="AE302" s="445"/>
      <c r="AF302" s="445"/>
      <c r="AG302" s="445"/>
      <c r="AH302" s="445"/>
      <c r="AN302" s="16"/>
    </row>
    <row r="303" spans="1:57" x14ac:dyDescent="0.25">
      <c r="A303" s="31" t="s">
        <v>92</v>
      </c>
      <c r="B303" s="36" t="s">
        <v>91</v>
      </c>
      <c r="C303" s="16"/>
      <c r="D303" s="16"/>
      <c r="E303" s="16"/>
      <c r="F303" s="16"/>
      <c r="G303" s="12"/>
      <c r="H303" s="16"/>
      <c r="I303" s="16"/>
      <c r="J303" s="16"/>
      <c r="K303" s="16"/>
      <c r="M303" s="355">
        <f t="shared" ref="M303:U304" si="0">SUMIF($B$2:$B$302,$B303,M$2:M$302)</f>
        <v>0</v>
      </c>
      <c r="N303" s="355">
        <f t="shared" si="0"/>
        <v>0</v>
      </c>
      <c r="O303" s="355">
        <f t="shared" si="0"/>
        <v>0</v>
      </c>
      <c r="P303" s="355">
        <f t="shared" si="0"/>
        <v>0</v>
      </c>
      <c r="Q303" s="355">
        <f t="shared" si="0"/>
        <v>0</v>
      </c>
      <c r="R303" s="355">
        <f t="shared" si="0"/>
        <v>0</v>
      </c>
      <c r="S303" s="355">
        <f t="shared" si="0"/>
        <v>0</v>
      </c>
      <c r="T303" s="355">
        <f t="shared" si="0"/>
        <v>0</v>
      </c>
      <c r="U303" s="355">
        <f t="shared" si="0"/>
        <v>0</v>
      </c>
      <c r="V303" s="352"/>
      <c r="W303" s="355">
        <f>SUMIF($B$2:$B$302,$B303,W$2:W$302)</f>
        <v>0</v>
      </c>
      <c r="X303" s="446">
        <f>SUMIF($B$2:$B$302,$B303,X$2:X$302)</f>
        <v>0</v>
      </c>
      <c r="Y303" s="439"/>
      <c r="Z303" s="355">
        <f t="shared" ref="Z303:AC304" si="1">SUMIF($B$2:$B$302,$B303,Z$2:Z$302)</f>
        <v>0</v>
      </c>
      <c r="AA303" s="355">
        <f t="shared" si="1"/>
        <v>0</v>
      </c>
      <c r="AB303" s="355">
        <f t="shared" si="1"/>
        <v>0</v>
      </c>
      <c r="AC303" s="355">
        <f t="shared" si="1"/>
        <v>0</v>
      </c>
      <c r="AD303" s="355"/>
      <c r="AE303" s="446">
        <f t="shared" ref="AE303:AH304" si="2">SUMIF($B$2:$B$302,$B303,AE$2:AE$302)</f>
        <v>0</v>
      </c>
      <c r="AF303" s="446">
        <f t="shared" si="2"/>
        <v>0</v>
      </c>
      <c r="AG303" s="446">
        <f t="shared" si="2"/>
        <v>0</v>
      </c>
      <c r="AH303" s="446">
        <f t="shared" si="2"/>
        <v>0</v>
      </c>
      <c r="AJ303" s="29">
        <f t="shared" ref="AJ303:AR304" si="3">SUMIF($B$2:$B$302,$B303,AJ$2:AJ$302)</f>
        <v>0</v>
      </c>
      <c r="AK303" s="29">
        <f t="shared" si="3"/>
        <v>0</v>
      </c>
      <c r="AL303" s="29">
        <f t="shared" si="3"/>
        <v>0</v>
      </c>
      <c r="AM303" s="29">
        <f t="shared" si="3"/>
        <v>0</v>
      </c>
      <c r="AN303" s="29">
        <f t="shared" si="3"/>
        <v>0</v>
      </c>
      <c r="AO303" s="29">
        <f t="shared" si="3"/>
        <v>0</v>
      </c>
      <c r="AP303" s="29">
        <f t="shared" si="3"/>
        <v>0</v>
      </c>
      <c r="AQ303" s="29">
        <f t="shared" si="3"/>
        <v>0</v>
      </c>
      <c r="AR303" s="29">
        <f t="shared" si="3"/>
        <v>0</v>
      </c>
      <c r="AT303" s="29">
        <f>SUMIF($B$2:$B$302,$B303,AT$2:AT$302)</f>
        <v>0</v>
      </c>
      <c r="AU303" s="29">
        <f>SUMIF($B$2:$B$302,$B303,AU$2:AU$302)</f>
        <v>0</v>
      </c>
      <c r="AW303" s="29">
        <f t="shared" ref="AW303:AZ304" si="4">SUMIF($B$2:$B$302,$B303,AW$2:AW$302)</f>
        <v>0</v>
      </c>
      <c r="AX303" s="29">
        <f t="shared" si="4"/>
        <v>0</v>
      </c>
      <c r="AY303" s="29">
        <f t="shared" si="4"/>
        <v>0</v>
      </c>
      <c r="AZ303" s="29">
        <f t="shared" si="4"/>
        <v>0</v>
      </c>
      <c r="BA303" s="29"/>
      <c r="BB303" s="29">
        <f t="shared" ref="BB303:BE304" si="5">SUMIF($B$2:$B$302,$B303,BB$2:BB$302)</f>
        <v>0</v>
      </c>
      <c r="BC303" s="29">
        <f t="shared" si="5"/>
        <v>0</v>
      </c>
      <c r="BD303" s="29">
        <f t="shared" si="5"/>
        <v>0</v>
      </c>
      <c r="BE303" s="29">
        <f t="shared" si="5"/>
        <v>0</v>
      </c>
    </row>
    <row r="304" spans="1:57" x14ac:dyDescent="0.25">
      <c r="B304" s="36" t="s">
        <v>66</v>
      </c>
      <c r="G304" s="30"/>
      <c r="M304" s="355">
        <f t="shared" si="0"/>
        <v>0</v>
      </c>
      <c r="N304" s="355">
        <f t="shared" si="0"/>
        <v>0</v>
      </c>
      <c r="O304" s="355">
        <f t="shared" si="0"/>
        <v>0</v>
      </c>
      <c r="P304" s="355">
        <f t="shared" si="0"/>
        <v>0</v>
      </c>
      <c r="Q304" s="355">
        <f t="shared" si="0"/>
        <v>0</v>
      </c>
      <c r="R304" s="355">
        <f t="shared" si="0"/>
        <v>0</v>
      </c>
      <c r="S304" s="355">
        <f t="shared" si="0"/>
        <v>0</v>
      </c>
      <c r="T304" s="355">
        <f t="shared" si="0"/>
        <v>0</v>
      </c>
      <c r="U304" s="355">
        <f t="shared" si="0"/>
        <v>0</v>
      </c>
      <c r="V304" s="352"/>
      <c r="W304" s="355">
        <f>SUMIF($B$2:$B$302,$B304,W$2:W$302)</f>
        <v>0</v>
      </c>
      <c r="X304" s="446">
        <f>SUMIF($B$2:$B$302,$B304,X$2:X$302)</f>
        <v>0</v>
      </c>
      <c r="Y304" s="439"/>
      <c r="Z304" s="355">
        <f t="shared" si="1"/>
        <v>0</v>
      </c>
      <c r="AA304" s="355">
        <f t="shared" si="1"/>
        <v>0</v>
      </c>
      <c r="AB304" s="355">
        <f t="shared" si="1"/>
        <v>0</v>
      </c>
      <c r="AC304" s="355">
        <f t="shared" si="1"/>
        <v>0</v>
      </c>
      <c r="AD304" s="355"/>
      <c r="AE304" s="446">
        <f t="shared" si="2"/>
        <v>0</v>
      </c>
      <c r="AF304" s="446">
        <f t="shared" si="2"/>
        <v>0</v>
      </c>
      <c r="AG304" s="446">
        <f t="shared" si="2"/>
        <v>0</v>
      </c>
      <c r="AH304" s="446">
        <f t="shared" si="2"/>
        <v>0</v>
      </c>
      <c r="AJ304" s="29">
        <f t="shared" si="3"/>
        <v>0</v>
      </c>
      <c r="AK304" s="29">
        <f t="shared" si="3"/>
        <v>0</v>
      </c>
      <c r="AL304" s="29">
        <f t="shared" si="3"/>
        <v>0</v>
      </c>
      <c r="AM304" s="29">
        <f t="shared" si="3"/>
        <v>0</v>
      </c>
      <c r="AN304" s="29">
        <f t="shared" si="3"/>
        <v>0</v>
      </c>
      <c r="AO304" s="29">
        <f t="shared" si="3"/>
        <v>0</v>
      </c>
      <c r="AP304" s="29">
        <f t="shared" si="3"/>
        <v>0</v>
      </c>
      <c r="AQ304" s="29">
        <f t="shared" si="3"/>
        <v>0</v>
      </c>
      <c r="AR304" s="29">
        <f t="shared" si="3"/>
        <v>0</v>
      </c>
      <c r="AT304" s="29">
        <f>SUMIF($B$2:$B$302,$B304,AT$2:AT$302)</f>
        <v>0</v>
      </c>
      <c r="AU304" s="29">
        <f>SUMIF($B$2:$B$302,$B304,AU$2:AU$302)</f>
        <v>0</v>
      </c>
      <c r="AW304" s="29">
        <f t="shared" si="4"/>
        <v>0</v>
      </c>
      <c r="AX304" s="29">
        <f t="shared" si="4"/>
        <v>0</v>
      </c>
      <c r="AY304" s="29">
        <f t="shared" si="4"/>
        <v>0</v>
      </c>
      <c r="AZ304" s="29">
        <f t="shared" si="4"/>
        <v>0</v>
      </c>
      <c r="BA304" s="29"/>
      <c r="BB304" s="29">
        <f t="shared" si="5"/>
        <v>0</v>
      </c>
      <c r="BC304" s="29">
        <f t="shared" si="5"/>
        <v>0</v>
      </c>
      <c r="BD304" s="29">
        <f t="shared" si="5"/>
        <v>0</v>
      </c>
      <c r="BE304" s="29">
        <f t="shared" si="5"/>
        <v>0</v>
      </c>
    </row>
    <row r="305" spans="1:57" x14ac:dyDescent="0.25">
      <c r="B305" s="73"/>
      <c r="G305" s="30"/>
      <c r="M305" s="439"/>
      <c r="N305" s="439"/>
      <c r="O305" s="439"/>
      <c r="P305" s="439"/>
      <c r="Q305" s="439"/>
      <c r="R305" s="439"/>
      <c r="S305" s="439"/>
      <c r="T305" s="439"/>
      <c r="U305" s="439"/>
      <c r="V305" s="352"/>
      <c r="W305" s="439"/>
      <c r="X305" s="439"/>
      <c r="Y305" s="439"/>
      <c r="Z305" s="439"/>
      <c r="AA305" s="439"/>
      <c r="AB305" s="439"/>
      <c r="AC305" s="439"/>
      <c r="AD305" s="439"/>
      <c r="AE305" s="447"/>
      <c r="AF305" s="447"/>
      <c r="AG305" s="447"/>
      <c r="AH305" s="447"/>
      <c r="AJ305" s="440"/>
      <c r="AK305" s="440"/>
      <c r="AL305" s="440"/>
      <c r="AM305" s="440"/>
      <c r="AN305" s="440"/>
      <c r="AO305" s="440"/>
      <c r="AP305" s="440"/>
      <c r="AQ305" s="440"/>
      <c r="AR305" s="440"/>
      <c r="AT305" s="440"/>
      <c r="AU305" s="440"/>
      <c r="AW305" s="440"/>
      <c r="AX305" s="440"/>
      <c r="AY305" s="440"/>
      <c r="AZ305" s="440"/>
      <c r="BA305" s="440"/>
      <c r="BB305" s="440"/>
      <c r="BC305" s="440"/>
      <c r="BD305" s="440"/>
      <c r="BE305" s="440"/>
    </row>
    <row r="306" spans="1:57" x14ac:dyDescent="0.25">
      <c r="A306" t="str">
        <f>+Inicio!$C19</f>
        <v>Nombre</v>
      </c>
      <c r="B306" s="2">
        <f>+Inicio!$C20</f>
        <v>0</v>
      </c>
      <c r="E306" t="str">
        <f>+Inicio!$D19</f>
        <v>Empresa</v>
      </c>
      <c r="G306" s="2">
        <f>+Inicio!$D20</f>
        <v>0</v>
      </c>
      <c r="M306" s="352"/>
      <c r="N306" s="352" t="str">
        <f>+Inicio!$C19</f>
        <v>Nombre</v>
      </c>
      <c r="O306" s="356">
        <f>+Inicio!$C20</f>
        <v>0</v>
      </c>
      <c r="P306" s="352"/>
      <c r="Q306" s="352" t="str">
        <f>+Inicio!$D19</f>
        <v>Empresa</v>
      </c>
      <c r="R306" s="356">
        <f>+Inicio!$D20</f>
        <v>0</v>
      </c>
      <c r="S306" s="352"/>
      <c r="T306" s="352"/>
      <c r="U306" s="352"/>
      <c r="V306" s="352"/>
      <c r="W306" s="352"/>
      <c r="X306" s="352"/>
      <c r="Y306" s="352"/>
      <c r="Z306" s="352"/>
      <c r="AA306" s="352"/>
      <c r="AB306" s="352"/>
      <c r="AC306" s="352"/>
      <c r="AD306" s="352"/>
      <c r="AE306" s="352"/>
      <c r="AF306" s="352"/>
      <c r="AG306" s="352"/>
      <c r="AH306" s="352"/>
      <c r="AK306" t="str">
        <f>+Inicio!$C19</f>
        <v>Nombre</v>
      </c>
      <c r="AL306" s="2">
        <f>+Inicio!$C20</f>
        <v>0</v>
      </c>
      <c r="AO306" t="str">
        <f>+Inicio!$D19</f>
        <v>Empresa</v>
      </c>
      <c r="AP306" s="2">
        <f>+Inicio!$D20</f>
        <v>0</v>
      </c>
    </row>
  </sheetData>
  <sheetProtection algorithmName="SHA-512" hashValue="/ASxJqAOj2u9ayv57Vwcg7FfXEKgW5xCXGHQXjA21E7Q1TAWDlhrklHqnvj6YEDVmAbZXWDlHRBFGrf2lf7u0w==" saltValue="7zi6wqKk1o6QDptvYbG8xQ==" spinCount="100000" sheet="1" objects="1" scenarios="1" sort="0" autoFilter="0"/>
  <autoFilter ref="A1:BE1"/>
  <conditionalFormatting sqref="A2:A147 A274:A275 A300:A301">
    <cfRule type="duplicateValues" dxfId="34" priority="17" stopIfTrue="1"/>
  </conditionalFormatting>
  <conditionalFormatting sqref="A2:B147 A274:B275 A300:B301">
    <cfRule type="expression" dxfId="33" priority="18">
      <formula>$B2="Proveedor"</formula>
    </cfRule>
    <cfRule type="expression" dxfId="32" priority="21">
      <formula>$B2="Cliente"</formula>
    </cfRule>
  </conditionalFormatting>
  <conditionalFormatting sqref="B303:B305">
    <cfRule type="expression" dxfId="31" priority="15">
      <formula>$B303="Proveedor"</formula>
    </cfRule>
    <cfRule type="expression" dxfId="30" priority="16">
      <formula>$B303="Cliente"</formula>
    </cfRule>
  </conditionalFormatting>
  <conditionalFormatting sqref="A148:A273">
    <cfRule type="duplicateValues" dxfId="29" priority="12" stopIfTrue="1"/>
  </conditionalFormatting>
  <conditionalFormatting sqref="A148:B273">
    <cfRule type="expression" dxfId="28" priority="13">
      <formula>$B148="Proveedor"</formula>
    </cfRule>
    <cfRule type="expression" dxfId="27" priority="14">
      <formula>$B148="Cliente"</formula>
    </cfRule>
  </conditionalFormatting>
  <conditionalFormatting sqref="A276:A289">
    <cfRule type="duplicateValues" dxfId="26" priority="9" stopIfTrue="1"/>
  </conditionalFormatting>
  <conditionalFormatting sqref="A276:B289">
    <cfRule type="expression" dxfId="25" priority="10">
      <formula>$B276="Proveedor"</formula>
    </cfRule>
    <cfRule type="expression" dxfId="24" priority="11">
      <formula>$B276="Cliente"</formula>
    </cfRule>
  </conditionalFormatting>
  <conditionalFormatting sqref="A290:A296 A299">
    <cfRule type="duplicateValues" dxfId="23" priority="6" stopIfTrue="1"/>
  </conditionalFormatting>
  <conditionalFormatting sqref="A290:B296 A299:B299">
    <cfRule type="expression" dxfId="22" priority="7">
      <formula>$B290="Proveedor"</formula>
    </cfRule>
    <cfRule type="expression" dxfId="21" priority="8">
      <formula>$B290="Cliente"</formula>
    </cfRule>
  </conditionalFormatting>
  <conditionalFormatting sqref="A297:A298">
    <cfRule type="duplicateValues" dxfId="20" priority="3" stopIfTrue="1"/>
  </conditionalFormatting>
  <conditionalFormatting sqref="A297:B298">
    <cfRule type="expression" dxfId="19" priority="4">
      <formula>$B297="Proveedor"</formula>
    </cfRule>
    <cfRule type="expression" dxfId="18" priority="5">
      <formula>$B297="Cliente"</formula>
    </cfRule>
  </conditionalFormatting>
  <dataValidations count="2">
    <dataValidation allowBlank="1" showInputMessage="1" showErrorMessage="1" promptTitle="Nombre de Cliente o Proveedor" prompt="Si un mismo tercero actua como cliente y proveedor, el nombre que se ponga aquí deberé distinguirse, por ejemplo añadiendo (C) o (P)" sqref="A2:A301"/>
    <dataValidation type="list" allowBlank="1" showInputMessage="1" showErrorMessage="1" errorTitle="Tipo de Tercero Erroneo" error="Elija entre cliente o proveedor" promptTitle="Tipo de Tercero" prompt="Cliente_x000a_Proveedor" sqref="B303:B305">
      <formula1>$J$2:$J$3</formula1>
    </dataValidation>
  </dataValidations>
  <printOptions horizontalCentered="1"/>
  <pageMargins left="7.874015748031496E-2" right="3.937007874015748E-2" top="0.78740157480314965" bottom="0.98425196850393704" header="0.31496062992125984" footer="0.31496062992125984"/>
  <pageSetup paperSize="9" scale="50" fitToHeight="6" orientation="portrait" r:id="rId1"/>
  <headerFooter>
    <oddHeader>&amp;LContaAuto 2015&amp;C&amp;"Spyrogeometric,Normal"&amp;18&amp;K26596EListado Resumen de Cobros - Pagos&amp;R&amp;D</oddHeader>
    <oddFooter>&amp;L&amp;14&amp;K0070C0www.mieconomista.eu&amp;C&amp;"Spyrogeometric,Normal"&amp;18&amp;K26596EControl Financiero y Gestión&amp;R&amp;G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Tipo de Tercero Erroneo" error="Elija entre cliente o proveedor" promptTitle="Tipo de Tercero" prompt="Cliente_x000a_Proveedor">
          <x14:formula1>
            <xm:f>Tablas!$J$2:$J$3</xm:f>
          </x14:formula1>
          <xm:sqref>B2:B301</xm:sqref>
        </x14:dataValidation>
        <x14:dataValidation type="list" allowBlank="1" showInputMessage="1" showErrorMessage="1" errorTitle="Indique destino válido" error="Valores posibles son:_x000a__x000a_In, UE, RM" promptTitle="País del Tercero" prompt="In:     Interior_x000a_UE:    Unión Europea_x000a_RM:   Resto Mundo">
          <x14:formula1>
            <xm:f>Tablas!$N$2:$N$4</xm:f>
          </x14:formula1>
          <xm:sqref>D2:D301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pageSetUpPr fitToPage="1"/>
  </sheetPr>
  <dimension ref="A1:X56"/>
  <sheetViews>
    <sheetView showGridLines="0" showZeros="0" zoomScaleNormal="100" workbookViewId="0">
      <selection activeCell="K7" sqref="K7"/>
    </sheetView>
  </sheetViews>
  <sheetFormatPr baseColWidth="10" defaultColWidth="11.42578125" defaultRowHeight="15" x14ac:dyDescent="0.25"/>
  <cols>
    <col min="1" max="2" width="3.7109375" customWidth="1"/>
    <col min="3" max="3" width="3.7109375" style="16" customWidth="1"/>
    <col min="4" max="4" width="33.140625" style="16" bestFit="1" customWidth="1"/>
    <col min="5" max="5" width="3.5703125" style="16" bestFit="1" customWidth="1"/>
    <col min="6" max="6" width="14.7109375" style="16" customWidth="1"/>
    <col min="7" max="7" width="14.28515625" style="16" customWidth="1"/>
    <col min="8" max="8" width="13.7109375" style="16" customWidth="1"/>
    <col min="9" max="9" width="16" customWidth="1"/>
    <col min="10" max="10" width="16.28515625" bestFit="1" customWidth="1"/>
    <col min="11" max="11" width="23" bestFit="1" customWidth="1"/>
    <col min="12" max="12" width="11.140625" bestFit="1" customWidth="1"/>
    <col min="13" max="13" width="14.140625" customWidth="1"/>
    <col min="14" max="15" width="11.42578125" hidden="1" customWidth="1"/>
    <col min="16" max="16" width="13.5703125" customWidth="1"/>
    <col min="20" max="20" width="33.140625" bestFit="1" customWidth="1"/>
    <col min="22" max="22" width="13.85546875" customWidth="1"/>
    <col min="24" max="24" width="12" bestFit="1" customWidth="1"/>
  </cols>
  <sheetData>
    <row r="1" spans="1:24" x14ac:dyDescent="0.25">
      <c r="G1" s="11" t="s">
        <v>39</v>
      </c>
      <c r="H1" s="37">
        <v>2015</v>
      </c>
      <c r="T1" s="16"/>
      <c r="U1" s="16"/>
      <c r="V1" s="16"/>
      <c r="W1" s="11" t="s">
        <v>39</v>
      </c>
      <c r="X1" s="235">
        <f>+H1</f>
        <v>2015</v>
      </c>
    </row>
    <row r="2" spans="1:24" x14ac:dyDescent="0.25">
      <c r="G2" s="11" t="s">
        <v>93</v>
      </c>
      <c r="H2" s="37" t="s">
        <v>86</v>
      </c>
      <c r="T2" s="16"/>
      <c r="U2" s="16"/>
      <c r="V2" s="16"/>
    </row>
    <row r="3" spans="1:24" x14ac:dyDescent="0.25">
      <c r="G3" s="16" t="s">
        <v>13</v>
      </c>
      <c r="H3">
        <f>+Inicio!H20</f>
        <v>0</v>
      </c>
      <c r="T3" s="16"/>
      <c r="U3" s="16"/>
      <c r="V3" s="16"/>
      <c r="W3" s="16" t="s">
        <v>94</v>
      </c>
      <c r="X3" s="16"/>
    </row>
    <row r="4" spans="1:24" x14ac:dyDescent="0.25">
      <c r="H4"/>
      <c r="T4" s="16"/>
      <c r="U4" s="16"/>
      <c r="V4" s="16"/>
      <c r="W4" s="16"/>
    </row>
    <row r="5" spans="1:24" ht="25.5" customHeight="1" x14ac:dyDescent="0.25">
      <c r="F5" s="20" t="str">
        <f>VLOOKUP("si",Inicio!F22:I25,3,FALSE)</f>
        <v>ES00</v>
      </c>
      <c r="G5" s="477">
        <f>VLOOKUP("si",Inicio!F22:I25,4,FALSE)</f>
        <v>0</v>
      </c>
      <c r="H5" s="477"/>
      <c r="K5" t="s">
        <v>95</v>
      </c>
      <c r="M5" s="49" t="s">
        <v>96</v>
      </c>
      <c r="N5" s="274" t="str">
        <f>+H2</f>
        <v>1T</v>
      </c>
      <c r="O5" s="274" t="str">
        <f>+H2</f>
        <v>1T</v>
      </c>
      <c r="T5" s="16"/>
      <c r="U5" s="16"/>
      <c r="V5" s="16"/>
    </row>
    <row r="6" spans="1:24" x14ac:dyDescent="0.25">
      <c r="D6" s="50">
        <f>+Inicio!C20</f>
        <v>0</v>
      </c>
      <c r="E6" s="50"/>
      <c r="F6" s="50">
        <f>+Inicio!D20</f>
        <v>0</v>
      </c>
      <c r="K6" s="16" t="s">
        <v>8</v>
      </c>
      <c r="L6" s="16" t="s">
        <v>76</v>
      </c>
      <c r="M6" s="12" t="s">
        <v>51</v>
      </c>
      <c r="N6" s="275" t="s">
        <v>51</v>
      </c>
      <c r="O6" s="276" t="s">
        <v>97</v>
      </c>
      <c r="P6" s="20" t="s">
        <v>97</v>
      </c>
      <c r="T6" s="50">
        <f>+Inicio!C20</f>
        <v>0</v>
      </c>
      <c r="U6" s="50"/>
      <c r="V6" s="50">
        <f>+Inicio!D20</f>
        <v>0</v>
      </c>
      <c r="W6" s="16"/>
      <c r="X6" s="16"/>
    </row>
    <row r="7" spans="1:24" ht="18.75" x14ac:dyDescent="0.3">
      <c r="D7" s="34" t="str">
        <f>+Inicio!D22</f>
        <v>IVA</v>
      </c>
      <c r="E7" s="13"/>
      <c r="F7" s="35" t="s">
        <v>98</v>
      </c>
      <c r="G7" s="35">
        <v>303</v>
      </c>
      <c r="H7" s="14"/>
      <c r="K7" s="56"/>
      <c r="L7" s="11">
        <f>VLOOKUP(K7,Terceros!A$2:C$301,3,FALSE)</f>
        <v>0</v>
      </c>
      <c r="M7" s="111">
        <f>SUMIFS(Datos!$M:$M,Datos!$A:$A,$H$1,Datos!$P:$P,$C$33,Datos!$F:$F,$K7)</f>
        <v>0</v>
      </c>
      <c r="N7" s="277">
        <f>SUMIFS(Datos!$M:$M,Datos!$A:$A,$H$1,Datos!$C:$C,$H$2,Datos!$P:$P,$C$33,Datos!$F:$F,$K7)</f>
        <v>0</v>
      </c>
      <c r="O7" s="277">
        <f>SUMIFS(Datos!$R:$R,Datos!$A:$A,$H$1,Datos!$C:$C,$H$2,Datos!$P:$P,C$33,Datos!$F:$F,K7)</f>
        <v>0</v>
      </c>
      <c r="P7" s="111">
        <f>SUMIFS(Datos!$R:$R,Datos!$A:$A,$H$1,Datos!$P:$P,C$33,Datos!$F:$F,K7)</f>
        <v>0</v>
      </c>
      <c r="T7" s="34" t="s">
        <v>15</v>
      </c>
      <c r="U7" s="13"/>
      <c r="V7" s="35" t="s">
        <v>98</v>
      </c>
      <c r="W7" s="35">
        <v>390</v>
      </c>
      <c r="X7" s="14"/>
    </row>
    <row r="8" spans="1:24" x14ac:dyDescent="0.25">
      <c r="D8" s="15"/>
      <c r="G8" s="12"/>
      <c r="H8" s="17"/>
      <c r="K8" s="76"/>
      <c r="L8" s="11">
        <f>VLOOKUP(K8,Terceros!A$2:C$301,3,FALSE)</f>
        <v>0</v>
      </c>
      <c r="M8" s="111">
        <f>SUMIFS(Datos!$M:$M,Datos!$A:$A,$H$1,Datos!$P:$P,$C$33,Datos!$F:$F,$K8)</f>
        <v>0</v>
      </c>
      <c r="N8" s="277">
        <f>SUMIFS(Datos!$M:$M,Datos!$A:$A,$H$1,Datos!$C:$C,$H$2,Datos!$P:$P,$C$33,Datos!$F:$F,$K8)</f>
        <v>0</v>
      </c>
      <c r="O8" s="277">
        <f>SUMIFS(Datos!$R:$R,Datos!$A:$A,$H$1,Datos!$C:$C,$H$2,Datos!$P:$P,C$33,Datos!$F:$F,K8)</f>
        <v>0</v>
      </c>
      <c r="P8" s="111">
        <f>SUMIFS(Datos!$R:$R,Datos!$A:$A,$H$1,Datos!$P:$P,C$33,Datos!$F:$F,K8)</f>
        <v>0</v>
      </c>
      <c r="T8" s="15"/>
      <c r="U8" s="16"/>
      <c r="V8" s="16"/>
      <c r="W8" s="12"/>
      <c r="X8" s="17"/>
    </row>
    <row r="9" spans="1:24" x14ac:dyDescent="0.25">
      <c r="A9" s="64" t="s">
        <v>15</v>
      </c>
      <c r="B9" s="64" t="s">
        <v>49</v>
      </c>
      <c r="C9" s="64" t="s">
        <v>50</v>
      </c>
      <c r="D9" s="68" t="s">
        <v>99</v>
      </c>
      <c r="G9" s="12"/>
      <c r="H9" s="17"/>
      <c r="K9" s="36"/>
      <c r="L9" s="11">
        <f>VLOOKUP(K9,Terceros!A$2:C$301,3,FALSE)</f>
        <v>0</v>
      </c>
      <c r="M9" s="111">
        <f>SUMIFS(Datos!$M:$M,Datos!$A:$A,$H$1,Datos!$P:$P,$C$33,Datos!$F:$F,$K9)</f>
        <v>0</v>
      </c>
      <c r="N9" s="277">
        <f>SUMIFS(Datos!$M:$M,Datos!$A:$A,$H$1,Datos!$C:$C,$H$2,Datos!$P:$P,$C$33,Datos!$F:$F,$K9)</f>
        <v>0</v>
      </c>
      <c r="O9" s="277">
        <f>SUMIFS(Datos!$R:$R,Datos!$A:$A,$H$1,Datos!$C:$C,$H$2,Datos!$P:$P,C$33,Datos!$F:$F,K9)</f>
        <v>0</v>
      </c>
      <c r="P9" s="111">
        <f>SUMIFS(Datos!$R:$R,Datos!$A:$A,$H$1,Datos!$P:$P,C$33,Datos!$F:$F,K9)</f>
        <v>0</v>
      </c>
      <c r="T9" s="68" t="s">
        <v>99</v>
      </c>
      <c r="U9" s="16"/>
      <c r="V9" s="16"/>
      <c r="W9" s="12"/>
      <c r="X9" s="17"/>
    </row>
    <row r="10" spans="1:24" x14ac:dyDescent="0.25">
      <c r="A10" s="6"/>
      <c r="B10" s="6"/>
      <c r="C10" s="65"/>
      <c r="D10" s="15" t="s">
        <v>47</v>
      </c>
      <c r="F10" s="12" t="s">
        <v>51</v>
      </c>
      <c r="G10" s="20" t="s">
        <v>61</v>
      </c>
      <c r="H10" s="21" t="s">
        <v>100</v>
      </c>
      <c r="K10" s="36"/>
      <c r="L10" s="11">
        <f>VLOOKUP(K10,Terceros!A$2:C$301,3,FALSE)</f>
        <v>0</v>
      </c>
      <c r="M10" s="111">
        <f>SUMIFS(Datos!$M:$M,Datos!$A:$A,$H$1,Datos!$P:$P,$C$33,Datos!$F:$F,$K10)</f>
        <v>0</v>
      </c>
      <c r="N10" s="277">
        <f>SUMIFS(Datos!$M:$M,Datos!$A:$A,$H$1,Datos!$C:$C,$H$2,Datos!$P:$P,$C$33,Datos!$F:$F,$K10)</f>
        <v>0</v>
      </c>
      <c r="O10" s="277">
        <f>SUMIFS(Datos!$R:$R,Datos!$A:$A,$H$1,Datos!$C:$C,$H$2,Datos!$P:$P,C$33,Datos!$F:$F,K10)</f>
        <v>0</v>
      </c>
      <c r="P10" s="111">
        <f>SUMIFS(Datos!$R:$R,Datos!$A:$A,$H$1,Datos!$P:$P,C$33,Datos!$F:$F,K10)</f>
        <v>0</v>
      </c>
      <c r="T10" s="15" t="s">
        <v>47</v>
      </c>
      <c r="U10" s="16"/>
      <c r="V10" s="12" t="s">
        <v>51</v>
      </c>
      <c r="W10" s="20" t="s">
        <v>61</v>
      </c>
      <c r="X10" s="21" t="s">
        <v>100</v>
      </c>
    </row>
    <row r="11" spans="1:24" x14ac:dyDescent="0.25">
      <c r="A11" s="66" t="s">
        <v>101</v>
      </c>
      <c r="B11" s="66"/>
      <c r="C11" s="66"/>
      <c r="D11" s="15" t="s">
        <v>102</v>
      </c>
      <c r="E11" s="16">
        <v>1</v>
      </c>
      <c r="F11" s="103">
        <f>SUMIFS(Datos!$M:$M,Datos!$A:$A,$H$1,Datos!$C:$C,$H$2,Datos!$J:$J,$A11,Datos!$N:$N,$G11)</f>
        <v>0</v>
      </c>
      <c r="G11" s="259">
        <f>+Inicio!D23</f>
        <v>0.21</v>
      </c>
      <c r="H11" s="105">
        <f>SUMIFS(Datos!$O:$O,Datos!$A:$A,$H$1,Datos!$C:$C,$H$2,Datos!$J:$J,$A11,Datos!$N:$N,$G11)</f>
        <v>0</v>
      </c>
      <c r="J11" s="62"/>
      <c r="K11" s="36"/>
      <c r="L11" s="11">
        <f>VLOOKUP(K11,Terceros!A$2:C$301,3,FALSE)</f>
        <v>0</v>
      </c>
      <c r="M11" s="111">
        <f>SUMIFS(Datos!$M:$M,Datos!$A:$A,$H$1,Datos!$P:$P,$C$33,Datos!$F:$F,$K11)</f>
        <v>0</v>
      </c>
      <c r="N11" s="277">
        <f>SUMIFS(Datos!$M:$M,Datos!$A:$A,$H$1,Datos!$C:$C,$H$2,Datos!$P:$P,$C$33,Datos!$F:$F,$K11)</f>
        <v>0</v>
      </c>
      <c r="O11" s="277">
        <f>SUMIFS(Datos!$R:$R,Datos!$A:$A,$H$1,Datos!$C:$C,$H$2,Datos!$P:$P,C$33,Datos!$F:$F,K11)</f>
        <v>0</v>
      </c>
      <c r="P11" s="111">
        <f>SUMIFS(Datos!$R:$R,Datos!$A:$A,$H$1,Datos!$P:$P,C$33,Datos!$F:$F,K11)</f>
        <v>0</v>
      </c>
      <c r="T11" s="15" t="s">
        <v>102</v>
      </c>
      <c r="U11" s="16">
        <v>1</v>
      </c>
      <c r="V11" s="103">
        <f>SUMIFS(Datos!$M:$M,Datos!$A:$A,$X$1,Datos!$J:$J,$A11,Datos!$N:$N,$G11)</f>
        <v>0</v>
      </c>
      <c r="W11" s="23">
        <f>+G11</f>
        <v>0.21</v>
      </c>
      <c r="X11" s="105">
        <f>SUMIFS(Datos!$O:$O,Datos!$A:$A,$X$1,Datos!$J:$J,$A11,Datos!$N:$N,$G11)</f>
        <v>0</v>
      </c>
    </row>
    <row r="12" spans="1:24" x14ac:dyDescent="0.25">
      <c r="A12" s="66" t="s">
        <v>101</v>
      </c>
      <c r="B12" s="66"/>
      <c r="C12" s="66"/>
      <c r="D12" s="15" t="s">
        <v>102</v>
      </c>
      <c r="E12" s="16">
        <v>4</v>
      </c>
      <c r="F12" s="103">
        <f>SUMIFS(Datos!$M:$M,Datos!$A:$A,$H$1,Datos!$C:$C,$H$2,Datos!$J:$J,$A12,Datos!$N:$N,$G12)</f>
        <v>0</v>
      </c>
      <c r="G12" s="259">
        <f>+Inicio!D24</f>
        <v>0.1</v>
      </c>
      <c r="H12" s="105">
        <f>SUMIFS(Datos!$O:$O,Datos!$A:$A,$H$1,Datos!$C:$C,$H$2,Datos!$J:$J,$A12,Datos!$N:$N,$G12)</f>
        <v>0</v>
      </c>
      <c r="K12" s="73"/>
      <c r="L12" s="16"/>
      <c r="M12" s="75">
        <f>SUM(M7:M11)</f>
        <v>0</v>
      </c>
      <c r="N12" s="278">
        <f>SUM(N7:N11)</f>
        <v>0</v>
      </c>
      <c r="O12" s="278">
        <f>SUM(O7:O11)</f>
        <v>0</v>
      </c>
      <c r="P12" s="75">
        <f>SUM(P7:P11)</f>
        <v>0</v>
      </c>
      <c r="T12" s="15" t="s">
        <v>102</v>
      </c>
      <c r="U12" s="16">
        <v>4</v>
      </c>
      <c r="V12" s="103">
        <f>SUMIFS(Datos!$M:$M,Datos!$A:$A,$X$1,Datos!$J:$J,$A12,Datos!$N:$N,$G12)</f>
        <v>0</v>
      </c>
      <c r="W12" s="23">
        <f t="shared" ref="W12:W14" si="0">+G12</f>
        <v>0.1</v>
      </c>
      <c r="X12" s="105">
        <f>SUMIFS(Datos!$O:$O,Datos!$A:$A,$X$1,Datos!$J:$J,$A12,Datos!$N:$N,$G12)</f>
        <v>0</v>
      </c>
    </row>
    <row r="13" spans="1:24" x14ac:dyDescent="0.25">
      <c r="A13" s="66" t="s">
        <v>101</v>
      </c>
      <c r="B13" s="66"/>
      <c r="C13" s="66"/>
      <c r="D13" s="15" t="s">
        <v>102</v>
      </c>
      <c r="E13" s="16">
        <v>7</v>
      </c>
      <c r="F13" s="103">
        <f>SUMIFS(Datos!$M:$M,Datos!$A:$A,$H$1,Datos!$C:$C,$H$2,Datos!$J:$J,$A13,Datos!$N:$N,$G13)</f>
        <v>0</v>
      </c>
      <c r="G13" s="259">
        <f>+Inicio!D25</f>
        <v>0.04</v>
      </c>
      <c r="H13" s="105">
        <f>SUMIFS(Datos!$O:$O,Datos!$A:$A,$H$1,Datos!$C:$C,$H$2,Datos!$J:$J,$A13,Datos!$N:$N,$G13)</f>
        <v>0</v>
      </c>
      <c r="K13" s="74"/>
      <c r="N13" s="279"/>
      <c r="O13" s="279"/>
      <c r="T13" s="15" t="s">
        <v>102</v>
      </c>
      <c r="U13" s="16">
        <v>7</v>
      </c>
      <c r="V13" s="103">
        <f>SUMIFS(Datos!$M:$M,Datos!$A:$A,$X$1,Datos!$J:$J,$A13,Datos!$N:$N,$G13)</f>
        <v>0</v>
      </c>
      <c r="W13" s="23">
        <f t="shared" si="0"/>
        <v>0.04</v>
      </c>
      <c r="X13" s="105">
        <f>SUMIFS(Datos!$O:$O,Datos!$A:$A,$X$1,Datos!$J:$J,$A13,Datos!$N:$N,$G13)</f>
        <v>0</v>
      </c>
    </row>
    <row r="14" spans="1:24" x14ac:dyDescent="0.25">
      <c r="A14" s="66"/>
      <c r="B14" s="66"/>
      <c r="C14" s="66"/>
      <c r="D14" s="15" t="s">
        <v>103</v>
      </c>
      <c r="E14" s="16">
        <v>10</v>
      </c>
      <c r="F14" s="104">
        <f>SUM(F22:F23)</f>
        <v>0</v>
      </c>
      <c r="G14" s="260">
        <f>IF(F14=0,0,H14/F14)</f>
        <v>0</v>
      </c>
      <c r="H14" s="106">
        <f>SUM(H22:H23)</f>
        <v>0</v>
      </c>
      <c r="K14" s="71" t="s">
        <v>104</v>
      </c>
      <c r="L14" s="72"/>
      <c r="M14" s="245">
        <f>SUMIFS(Datos!$M:$M,Datos!$A:$A,$H$1,Datos!$P:$P,Impuestos!$C33)</f>
        <v>0</v>
      </c>
      <c r="N14" s="280">
        <f>SUMIFS(Datos!$M:$M,Datos!$A:$A,$H$1,Datos!$C:$C,$H$2,Datos!$P:$P,Impuestos!$C33)</f>
        <v>0</v>
      </c>
      <c r="O14" s="281">
        <f>SUMIFS(Datos!$R:$R,Datos!$A:$A,$H$1,Datos!$C:$C,$H$2,Datos!$P:$P,Impuestos!$C33)</f>
        <v>0</v>
      </c>
      <c r="P14" s="246">
        <f>SUMIFS(Datos!$R:$R,Datos!$A:$A,$H$1,Datos!$P:$P,Impuestos!$C33)</f>
        <v>0</v>
      </c>
      <c r="T14" s="15" t="s">
        <v>103</v>
      </c>
      <c r="U14" s="16">
        <v>19</v>
      </c>
      <c r="V14" s="103">
        <f>+V22+V23</f>
        <v>0</v>
      </c>
      <c r="W14" s="23">
        <f t="shared" si="0"/>
        <v>0</v>
      </c>
      <c r="X14" s="105">
        <f>+X22+X23</f>
        <v>0</v>
      </c>
    </row>
    <row r="15" spans="1:24" x14ac:dyDescent="0.25">
      <c r="A15" s="66"/>
      <c r="B15" s="66"/>
      <c r="C15" s="66"/>
      <c r="D15" s="15"/>
      <c r="E15" s="16">
        <v>27</v>
      </c>
      <c r="G15" s="25" t="s">
        <v>105</v>
      </c>
      <c r="H15" s="63">
        <f>SUM(H11:H14)</f>
        <v>0</v>
      </c>
      <c r="L15" s="77" t="s">
        <v>106</v>
      </c>
      <c r="M15" s="78">
        <f>+M12-M14</f>
        <v>0</v>
      </c>
      <c r="N15" s="282">
        <f>+N12-N14</f>
        <v>0</v>
      </c>
      <c r="O15" s="282">
        <f>+O12-O14</f>
        <v>0</v>
      </c>
      <c r="P15" s="78">
        <f>+P12-P14</f>
        <v>0</v>
      </c>
      <c r="T15" s="15"/>
      <c r="U15" s="16">
        <v>21</v>
      </c>
      <c r="V15" s="16"/>
      <c r="W15" s="25" t="s">
        <v>105</v>
      </c>
      <c r="X15" s="112">
        <f>SUM(X11:X14)</f>
        <v>0</v>
      </c>
    </row>
    <row r="16" spans="1:24" x14ac:dyDescent="0.25">
      <c r="A16" s="66"/>
      <c r="B16" s="66"/>
      <c r="C16" s="66"/>
      <c r="D16" s="15"/>
      <c r="H16" s="17"/>
      <c r="K16" s="6">
        <f>IF(N15=0,0,"Falta un proveedor con retención, revise los últimos creados")</f>
        <v>0</v>
      </c>
      <c r="N16" s="279"/>
      <c r="O16" s="279"/>
      <c r="T16" s="15"/>
      <c r="U16" s="16"/>
      <c r="V16" s="16"/>
      <c r="W16" s="16"/>
      <c r="X16" s="17"/>
    </row>
    <row r="17" spans="1:24" x14ac:dyDescent="0.25">
      <c r="A17" s="66"/>
      <c r="B17" s="66"/>
      <c r="C17" s="66"/>
      <c r="D17" s="68" t="s">
        <v>107</v>
      </c>
      <c r="H17" s="17"/>
      <c r="N17" s="279"/>
      <c r="O17" s="279"/>
      <c r="T17" s="68" t="s">
        <v>107</v>
      </c>
      <c r="U17" s="16"/>
      <c r="V17" s="16"/>
      <c r="W17" s="16"/>
      <c r="X17" s="17"/>
    </row>
    <row r="18" spans="1:24" x14ac:dyDescent="0.25">
      <c r="A18" s="66" t="s">
        <v>108</v>
      </c>
      <c r="B18" s="66" t="s">
        <v>109</v>
      </c>
      <c r="C18" s="66" t="s">
        <v>110</v>
      </c>
      <c r="D18" s="15" t="s">
        <v>111</v>
      </c>
      <c r="E18" s="16">
        <v>28</v>
      </c>
      <c r="F18" s="103">
        <f>SUMIFS(Datos!$M:$M,Datos!$A:$A,$H$1,Datos!$C:$C,$H$2,Datos!$J:$J,$A18,Datos!$K:$K,$B18,Datos!$L:$L,$C18)</f>
        <v>0</v>
      </c>
      <c r="G18" s="244">
        <f t="shared" ref="G18:G23" si="1">IF(F18=0,0,H18/F18)</f>
        <v>0</v>
      </c>
      <c r="H18" s="105">
        <f>SUMIFS(Datos!$O:$O,Datos!$A:$A,$H$1,Datos!$C:$C,$H$2,Datos!$J:$J,$A18,Datos!$K:$K,$B18,Datos!$L:$L,$C18)</f>
        <v>0</v>
      </c>
      <c r="K18" t="s">
        <v>112</v>
      </c>
      <c r="M18" s="49" t="s">
        <v>113</v>
      </c>
      <c r="N18" s="274" t="str">
        <f>+H2</f>
        <v>1T</v>
      </c>
      <c r="O18" s="274" t="str">
        <f>+H2</f>
        <v>1T</v>
      </c>
      <c r="T18" s="15" t="s">
        <v>111</v>
      </c>
      <c r="U18" s="16">
        <v>22</v>
      </c>
      <c r="V18" s="103">
        <f>SUMIFS(Datos!$M:$M,Datos!$A:$A,$H$1,Datos!$J:$J,$A18,Datos!$K:$K,$B18,Datos!$L:$L,$C18)</f>
        <v>0</v>
      </c>
      <c r="W18" s="244">
        <f t="shared" ref="W18:W23" si="2">IF(V18=0,0,X18/V18)</f>
        <v>0</v>
      </c>
      <c r="X18" s="105">
        <f>SUMIFS(Datos!$O:$O,Datos!$A:$A,$X$1,Datos!$J:$J,$A18,Datos!$K:$K,$B18,Datos!$L:$L,$C18)</f>
        <v>0</v>
      </c>
    </row>
    <row r="19" spans="1:24" x14ac:dyDescent="0.25">
      <c r="A19" s="66" t="s">
        <v>108</v>
      </c>
      <c r="B19" s="66" t="s">
        <v>109</v>
      </c>
      <c r="C19" s="66" t="s">
        <v>114</v>
      </c>
      <c r="D19" s="15" t="s">
        <v>115</v>
      </c>
      <c r="E19" s="16">
        <v>30</v>
      </c>
      <c r="F19" s="103">
        <f>SUMIFS(Datos!$M:$M,Datos!$A:$A,$H$1,Datos!$C:$C,$H$2,Datos!$J:$J,$A19,Datos!$K:$K,$B19,Datos!$L:$L,$C19)</f>
        <v>0</v>
      </c>
      <c r="G19" s="244">
        <f t="shared" si="1"/>
        <v>0</v>
      </c>
      <c r="H19" s="105">
        <f>SUMIFS(Datos!$O:$O,Datos!$A:$A,$H$1,Datos!$C:$C,$H$2,Datos!$J:$J,$A19,Datos!$K:$K,$B19,Datos!$L:$L,$C19)</f>
        <v>0</v>
      </c>
      <c r="K19" s="16" t="s">
        <v>8</v>
      </c>
      <c r="L19" s="16" t="s">
        <v>76</v>
      </c>
      <c r="M19" s="12" t="s">
        <v>51</v>
      </c>
      <c r="N19" s="275" t="s">
        <v>51</v>
      </c>
      <c r="O19" s="276" t="s">
        <v>97</v>
      </c>
      <c r="P19" s="20" t="s">
        <v>97</v>
      </c>
      <c r="T19" s="15" t="s">
        <v>115</v>
      </c>
      <c r="U19" s="16">
        <v>24</v>
      </c>
      <c r="V19" s="103">
        <f>SUMIFS(Datos!$M:$M,Datos!$A:$A,$H$1,Datos!$J:$J,$A19,Datos!$K:$K,$B19,Datos!$L:$L,$C19)</f>
        <v>0</v>
      </c>
      <c r="W19" s="244">
        <f t="shared" si="2"/>
        <v>0</v>
      </c>
      <c r="X19" s="105">
        <f>SUMIFS(Datos!$O:$O,Datos!$A:$A,$X$1,Datos!$J:$J,$A19,Datos!$K:$K,$B19,Datos!$L:$L,$C19)</f>
        <v>0</v>
      </c>
    </row>
    <row r="20" spans="1:24" x14ac:dyDescent="0.25">
      <c r="A20" s="66" t="s">
        <v>108</v>
      </c>
      <c r="B20" s="66" t="s">
        <v>116</v>
      </c>
      <c r="C20" s="66" t="s">
        <v>110</v>
      </c>
      <c r="D20" s="15" t="s">
        <v>117</v>
      </c>
      <c r="E20" s="16">
        <v>32</v>
      </c>
      <c r="F20" s="103">
        <f>SUMIFS(Datos!$M:$M,Datos!$A:$A,$H$1,Datos!$C:$C,$H$2,Datos!$J:$J,$A20,Datos!$K:$K,$B20,Datos!$L:$L,$C20)</f>
        <v>0</v>
      </c>
      <c r="G20" s="244">
        <f t="shared" si="1"/>
        <v>0</v>
      </c>
      <c r="H20" s="105">
        <f>SUMIFS(Datos!$O:$O,Datos!$A:$A,$H$1,Datos!$C:$C,$H$2,Datos!$J:$J,$A20,Datos!$K:$K,$B20,Datos!$L:$L,$C20)</f>
        <v>0</v>
      </c>
      <c r="K20" s="36"/>
      <c r="L20" s="11">
        <f>VLOOKUP(K20,Terceros!A$2:C$301,3,FALSE)</f>
        <v>0</v>
      </c>
      <c r="M20" s="111">
        <f>SUMIFS(Datos!$M:$M,Datos!$A:$A,$H$1,Datos!$P:$P,$C$38,Datos!$F:$F,$K20)</f>
        <v>0</v>
      </c>
      <c r="N20" s="277">
        <f>SUMIFS(Datos!$M:$M,Datos!$A:$A,$H$1,Datos!$C:$C,$H$2,Datos!$P:$P,C$38,Datos!F:F,K20)</f>
        <v>0</v>
      </c>
      <c r="O20" s="277">
        <f>SUMIFS(Datos!$R:$R,Datos!$A:$A,$H$1,Datos!$C:$C,$H$2,Datos!$P:$P,C$38,Datos!F:F,K20)</f>
        <v>0</v>
      </c>
      <c r="P20" s="111">
        <f>SUMIFS(Datos!$R:$R,Datos!$A:$A,$H$1,Datos!$P:$P,C$38,Datos!$F:$F,K20)</f>
        <v>0</v>
      </c>
      <c r="T20" s="15" t="s">
        <v>117</v>
      </c>
      <c r="U20" s="16">
        <v>26</v>
      </c>
      <c r="V20" s="103">
        <f>SUMIFS(Datos!$M:$M,Datos!$A:$A,$H$1,Datos!$J:$J,$A20,Datos!$K:$K,$B20,Datos!$L:$L,$C20)</f>
        <v>0</v>
      </c>
      <c r="W20" s="244">
        <f t="shared" si="2"/>
        <v>0</v>
      </c>
      <c r="X20" s="105">
        <f>SUMIFS(Datos!$O:$O,Datos!$A:$A,$X$1,Datos!$J:$J,$A20,Datos!$K:$K,$B20,Datos!$L:$L,$C20)</f>
        <v>0</v>
      </c>
    </row>
    <row r="21" spans="1:24" x14ac:dyDescent="0.25">
      <c r="A21" s="66" t="s">
        <v>108</v>
      </c>
      <c r="B21" s="66" t="s">
        <v>116</v>
      </c>
      <c r="C21" s="66" t="s">
        <v>114</v>
      </c>
      <c r="D21" s="15" t="s">
        <v>118</v>
      </c>
      <c r="E21" s="16">
        <v>34</v>
      </c>
      <c r="F21" s="103">
        <f>SUMIFS(Datos!$M:$M,Datos!$A:$A,$H$1,Datos!$C:$C,$H$2,Datos!$J:$J,$A21,Datos!$K:$K,$B21,Datos!$L:$L,$C21)</f>
        <v>0</v>
      </c>
      <c r="G21" s="244">
        <f t="shared" si="1"/>
        <v>0</v>
      </c>
      <c r="H21" s="105">
        <f>SUMIFS(Datos!$O:$O,Datos!$A:$A,$H$1,Datos!$C:$C,$H$2,Datos!$J:$J,$A21,Datos!$K:$K,$B21,Datos!$L:$L,$C21)</f>
        <v>0</v>
      </c>
      <c r="K21" s="36"/>
      <c r="L21" s="11">
        <f>VLOOKUP(K21,Terceros!A$2:C$301,3,FALSE)</f>
        <v>0</v>
      </c>
      <c r="M21" s="111">
        <f>SUMIFS(Datos!$M:$M,Datos!$A:$A,$H$1,Datos!$P:$P,$C$38,Datos!$F:$F,$K21)</f>
        <v>0</v>
      </c>
      <c r="N21" s="277">
        <f>SUMIFS(Datos!$M:$M,Datos!$A:$A,$H$1,Datos!$C:$C,$H$2,Datos!$P:$P,C$38,Datos!F:F,K21)</f>
        <v>0</v>
      </c>
      <c r="O21" s="277">
        <f>SUMIFS(Datos!$R:$R,Datos!$A:$A,$H$1,Datos!$C:$C,$H$2,Datos!$P:$P,C$38,Datos!F:F,K21)</f>
        <v>0</v>
      </c>
      <c r="P21" s="111">
        <f>SUMIFS(Datos!$R:$R,Datos!$A:$A,$H$1,Datos!$P:$P,C$38,Datos!$F:$F,K21)</f>
        <v>0</v>
      </c>
      <c r="T21" s="15" t="s">
        <v>118</v>
      </c>
      <c r="U21" s="16">
        <v>28</v>
      </c>
      <c r="V21" s="103">
        <f>SUMIFS(Datos!$M:$M,Datos!$A:$A,$H$1,Datos!$J:$J,$A21,Datos!$K:$K,$B21,Datos!$L:$L,$C21)</f>
        <v>0</v>
      </c>
      <c r="W21" s="244">
        <f t="shared" si="2"/>
        <v>0</v>
      </c>
      <c r="X21" s="105">
        <f>SUMIFS(Datos!$O:$O,Datos!$A:$A,$X$1,Datos!$J:$J,$A21,Datos!$K:$K,$B21,Datos!$L:$L,$C21)</f>
        <v>0</v>
      </c>
    </row>
    <row r="22" spans="1:24" x14ac:dyDescent="0.25">
      <c r="A22" s="66" t="s">
        <v>108</v>
      </c>
      <c r="B22" s="66" t="s">
        <v>119</v>
      </c>
      <c r="C22" s="66" t="s">
        <v>110</v>
      </c>
      <c r="D22" s="15" t="s">
        <v>120</v>
      </c>
      <c r="E22" s="16">
        <v>36</v>
      </c>
      <c r="F22" s="103">
        <f>SUMIFS(Datos!$M:$M,Datos!$A:$A,$H$1,Datos!$C:$C,$H$2,Datos!$J:$J,$A22,Datos!$K:$K,$B22,Datos!$L:$L,$C22)</f>
        <v>0</v>
      </c>
      <c r="G22" s="244">
        <f t="shared" si="1"/>
        <v>0</v>
      </c>
      <c r="H22" s="105">
        <f>SUMIFS(Datos!$O:$O,Datos!$A:$A,$H$1,Datos!$C:$C,$H$2,Datos!$J:$J,$A22,Datos!$K:$K,$B22,Datos!$L:$L,$C22)</f>
        <v>0</v>
      </c>
      <c r="K22" s="36"/>
      <c r="L22" s="11">
        <f>VLOOKUP(K22,Terceros!A$2:C$301,3,FALSE)</f>
        <v>0</v>
      </c>
      <c r="M22" s="111">
        <f>SUMIFS(Datos!$M:$M,Datos!$A:$A,$H$1,Datos!$P:$P,$C$38,Datos!$F:$F,$K22)</f>
        <v>0</v>
      </c>
      <c r="N22" s="277">
        <f>SUMIFS(Datos!$M:$M,Datos!$A:$A,$H$1,Datos!$C:$C,$H$2,Datos!$P:$P,C$38,Datos!F:F,K22)</f>
        <v>0</v>
      </c>
      <c r="O22" s="277">
        <f>SUMIFS(Datos!$R:$R,Datos!$A:$A,$H$1,Datos!$C:$C,$H$2,Datos!$P:$P,C$38,Datos!F:F,K22)</f>
        <v>0</v>
      </c>
      <c r="P22" s="111">
        <f>SUMIFS(Datos!$R:$R,Datos!$A:$A,$H$1,Datos!$P:$P,C$38,Datos!$F:$F,K22)</f>
        <v>0</v>
      </c>
      <c r="T22" s="15" t="s">
        <v>120</v>
      </c>
      <c r="U22" s="16">
        <v>30</v>
      </c>
      <c r="V22" s="103">
        <f>SUMIFS(Datos!$M:$M,Datos!$A:$A,$H$1,Datos!$J:$J,$A22,Datos!$K:$K,$B22,Datos!$L:$L,$C22)</f>
        <v>0</v>
      </c>
      <c r="W22" s="244">
        <f t="shared" si="2"/>
        <v>0</v>
      </c>
      <c r="X22" s="105">
        <f>SUMIFS(Datos!$O:$O,Datos!$A:$A,$X$1,Datos!$J:$J,$A22,Datos!$K:$K,$B22,Datos!$L:$L,$C22)</f>
        <v>0</v>
      </c>
    </row>
    <row r="23" spans="1:24" x14ac:dyDescent="0.25">
      <c r="A23" s="66" t="s">
        <v>108</v>
      </c>
      <c r="B23" s="66" t="s">
        <v>119</v>
      </c>
      <c r="C23" s="66" t="s">
        <v>114</v>
      </c>
      <c r="D23" s="15" t="s">
        <v>121</v>
      </c>
      <c r="E23" s="16">
        <v>38</v>
      </c>
      <c r="F23" s="103">
        <f>SUMIFS(Datos!$M:$M,Datos!$A:$A,$H$1,Datos!$C:$C,$H$2,Datos!$J:$J,$A23,Datos!$K:$K,$B23,Datos!$L:$L,$C23)</f>
        <v>0</v>
      </c>
      <c r="G23" s="244">
        <f t="shared" si="1"/>
        <v>0</v>
      </c>
      <c r="H23" s="105">
        <f>SUMIFS(Datos!$O:$O,Datos!$A:$A,$H$1,Datos!$C:$C,$H$2,Datos!$J:$J,$A23,Datos!$K:$K,$B23,Datos!$L:$L,$C23)</f>
        <v>0</v>
      </c>
      <c r="K23" s="36"/>
      <c r="L23" s="11">
        <f>VLOOKUP(K23,Terceros!A$2:C$301,3,FALSE)</f>
        <v>0</v>
      </c>
      <c r="M23" s="111">
        <f>SUMIFS(Datos!$M:$M,Datos!$A:$A,$H$1,Datos!$P:$P,$C$38,Datos!$F:$F,$K23)</f>
        <v>0</v>
      </c>
      <c r="N23" s="277">
        <f>SUMIFS(Datos!$M:$M,Datos!$A:$A,$H$1,Datos!$C:$C,$H$2,Datos!$P:$P,C$38,Datos!F:F,K23)</f>
        <v>0</v>
      </c>
      <c r="O23" s="277">
        <f>SUMIFS(Datos!$R:$R,Datos!$A:$A,$H$1,Datos!$C:$C,$H$2,Datos!$P:$P,C$38,Datos!F:F,K23)</f>
        <v>0</v>
      </c>
      <c r="P23" s="111">
        <f>SUMIFS(Datos!$R:$R,Datos!$A:$A,$H$1,Datos!$P:$P,C$38,Datos!$F:$F,K23)</f>
        <v>0</v>
      </c>
      <c r="T23" s="15" t="s">
        <v>121</v>
      </c>
      <c r="U23" s="16">
        <v>32</v>
      </c>
      <c r="V23" s="103">
        <f>SUMIFS(Datos!$M:$M,Datos!$A:$A,$H$1,Datos!$J:$J,$A23,Datos!$K:$K,$B23,Datos!$L:$L,$C23)</f>
        <v>0</v>
      </c>
      <c r="W23" s="244">
        <f t="shared" si="2"/>
        <v>0</v>
      </c>
      <c r="X23" s="105">
        <f>SUMIFS(Datos!$O:$O,Datos!$A:$A,$X$1,Datos!$J:$J,$A23,Datos!$K:$K,$B23,Datos!$L:$L,$C23)</f>
        <v>0</v>
      </c>
    </row>
    <row r="24" spans="1:24" x14ac:dyDescent="0.25">
      <c r="A24" s="22"/>
      <c r="B24" s="22"/>
      <c r="C24" s="22"/>
      <c r="D24" s="15"/>
      <c r="E24" s="16">
        <v>45</v>
      </c>
      <c r="G24" s="25" t="s">
        <v>122</v>
      </c>
      <c r="H24" s="83">
        <f>SUM(H18:H23)</f>
        <v>0</v>
      </c>
      <c r="K24" s="36"/>
      <c r="L24" s="11">
        <f>VLOOKUP(K24,Terceros!A$2:C$301,3,FALSE)</f>
        <v>0</v>
      </c>
      <c r="M24" s="111">
        <f>SUMIFS(Datos!$M:$M,Datos!$A:$A,$H$1,Datos!$P:$P,$C$38,Datos!$F:$F,$K24)</f>
        <v>0</v>
      </c>
      <c r="N24" s="277">
        <f>SUMIFS(Datos!$M:$M,Datos!$A:$A,$H$1,Datos!$C:$C,$H$2,Datos!$P:$P,C$38,Datos!F:F,K24)</f>
        <v>0</v>
      </c>
      <c r="O24" s="277">
        <f>SUMIFS(Datos!$R:$R,Datos!$A:$A,$H$1,Datos!$C:$C,$H$2,Datos!$P:$P,C$38,Datos!F:F,K24)</f>
        <v>0</v>
      </c>
      <c r="P24" s="111">
        <f>SUMIFS(Datos!$R:$R,Datos!$A:$A,$H$1,Datos!$P:$P,C$38,Datos!$F:$F,K24)</f>
        <v>0</v>
      </c>
      <c r="T24" s="18"/>
      <c r="U24" s="19">
        <v>37</v>
      </c>
      <c r="V24" s="19"/>
      <c r="W24" s="84" t="s">
        <v>122</v>
      </c>
      <c r="X24" s="85">
        <f>SUM(X18:X23)</f>
        <v>0</v>
      </c>
    </row>
    <row r="25" spans="1:24" x14ac:dyDescent="0.25">
      <c r="C25" s="33"/>
      <c r="D25" s="15"/>
      <c r="H25" s="17"/>
      <c r="K25" s="36"/>
      <c r="L25" s="11">
        <f>VLOOKUP(K25,Terceros!A$2:C$301,3,FALSE)</f>
        <v>0</v>
      </c>
      <c r="M25" s="111">
        <f>SUMIFS(Datos!$M:$M,Datos!$A:$A,$H$1,Datos!$P:$P,$C$38,Datos!$F:$F,$K25)</f>
        <v>0</v>
      </c>
      <c r="N25" s="277">
        <f>SUMIFS(Datos!$M:$M,Datos!$A:$A,$H$1,Datos!$C:$C,$H$2,Datos!$P:$P,C$38,Datos!F:F,K25)</f>
        <v>0</v>
      </c>
      <c r="O25" s="277">
        <f>SUMIFS(Datos!$R:$R,Datos!$A:$A,$H$1,Datos!$C:$C,$H$2,Datos!$P:$P,C$38,Datos!F:F,K25)</f>
        <v>0</v>
      </c>
      <c r="P25" s="111">
        <f>SUMIFS(Datos!$R:$R,Datos!$A:$A,$H$1,Datos!$P:$P,C$38,Datos!$F:$F,K25)</f>
        <v>0</v>
      </c>
    </row>
    <row r="26" spans="1:24" x14ac:dyDescent="0.25">
      <c r="C26" s="33"/>
      <c r="D26" s="15" t="s">
        <v>123</v>
      </c>
      <c r="E26" s="16">
        <v>66</v>
      </c>
      <c r="F26" s="26">
        <v>1</v>
      </c>
      <c r="H26" s="24">
        <f>H15-H24</f>
        <v>0</v>
      </c>
      <c r="K26" s="36"/>
      <c r="L26" s="11">
        <f>VLOOKUP(K26,Terceros!A$2:C$301,3,FALSE)</f>
        <v>0</v>
      </c>
      <c r="M26" s="111">
        <f>SUMIFS(Datos!$M:$M,Datos!$A:$A,$H$1,Datos!$P:$P,$C$38,Datos!$F:$F,$K26)</f>
        <v>0</v>
      </c>
      <c r="N26" s="277">
        <f>SUMIFS(Datos!$M:$M,Datos!$A:$A,$H$1,Datos!$C:$C,$H$2,Datos!$P:$P,C$38,Datos!F:F,K26)</f>
        <v>0</v>
      </c>
      <c r="O26" s="277">
        <f>SUMIFS(Datos!$R:$R,Datos!$A:$A,$H$1,Datos!$C:$C,$H$2,Datos!$P:$P,C$38,Datos!F:F,K26)</f>
        <v>0</v>
      </c>
      <c r="P26" s="111">
        <f>SUMIFS(Datos!$R:$R,Datos!$A:$A,$H$1,Datos!$P:$P,C$38,Datos!$F:$F,K26)</f>
        <v>0</v>
      </c>
    </row>
    <row r="27" spans="1:24" x14ac:dyDescent="0.25">
      <c r="C27" s="33"/>
      <c r="D27" s="15" t="s">
        <v>124</v>
      </c>
      <c r="E27" s="16">
        <v>67</v>
      </c>
      <c r="H27" s="101"/>
      <c r="K27" s="36"/>
      <c r="L27" s="11">
        <f>VLOOKUP(K27,Terceros!A$2:C$301,3,FALSE)</f>
        <v>0</v>
      </c>
      <c r="M27" s="111">
        <f>SUMIFS(Datos!$M:$M,Datos!$A:$A,$H$1,Datos!$P:$P,$C$38,Datos!$F:$F,$K27)</f>
        <v>0</v>
      </c>
      <c r="N27" s="277">
        <f>SUMIFS(Datos!$M:$M,Datos!$A:$A,$H$1,Datos!$C:$C,$H$2,Datos!$P:$P,C$38,Datos!F:F,K27)</f>
        <v>0</v>
      </c>
      <c r="O27" s="277">
        <f>SUMIFS(Datos!$R:$R,Datos!$A:$A,$H$1,Datos!$C:$C,$H$2,Datos!$P:$P,C$38,Datos!F:F,K27)</f>
        <v>0</v>
      </c>
      <c r="P27" s="111">
        <f>SUMIFS(Datos!$R:$R,Datos!$A:$A,$H$1,Datos!$P:$P,C$38,Datos!$F:$F,K27)</f>
        <v>0</v>
      </c>
    </row>
    <row r="28" spans="1:24" x14ac:dyDescent="0.25">
      <c r="C28" s="33"/>
      <c r="D28" s="18"/>
      <c r="E28" s="19">
        <v>69</v>
      </c>
      <c r="F28" s="19"/>
      <c r="G28" s="27" t="s">
        <v>125</v>
      </c>
      <c r="H28" s="28">
        <f>+H26-H27</f>
        <v>0</v>
      </c>
      <c r="K28" s="36"/>
      <c r="L28" s="11">
        <f>VLOOKUP(K28,Terceros!A$2:C$301,3,FALSE)</f>
        <v>0</v>
      </c>
      <c r="M28" s="111">
        <f>SUMIFS(Datos!$M:$M,Datos!$A:$A,$H$1,Datos!$P:$P,$C$38,Datos!$F:$F,$K28)</f>
        <v>0</v>
      </c>
      <c r="N28" s="277">
        <f>SUMIFS(Datos!$M:$M,Datos!$A:$A,$H$1,Datos!$C:$C,$H$2,Datos!$P:$P,C$38,Datos!F:F,K28)</f>
        <v>0</v>
      </c>
      <c r="O28" s="277">
        <f>SUMIFS(Datos!$R:$R,Datos!$A:$A,$H$1,Datos!$C:$C,$H$2,Datos!$P:$P,C$38,Datos!F:F,K28)</f>
        <v>0</v>
      </c>
      <c r="P28" s="111">
        <f>SUMIFS(Datos!$R:$R,Datos!$A:$A,$H$1,Datos!$P:$P,C$38,Datos!$F:$F,K28)</f>
        <v>0</v>
      </c>
    </row>
    <row r="29" spans="1:24" x14ac:dyDescent="0.25">
      <c r="C29" s="33"/>
      <c r="K29" s="36"/>
      <c r="L29" s="11">
        <f>VLOOKUP(K29,Terceros!A$2:C$301,3,FALSE)</f>
        <v>0</v>
      </c>
      <c r="M29" s="111">
        <f>SUMIFS(Datos!$M:$M,Datos!$A:$A,$H$1,Datos!$P:$P,$C$38,Datos!$F:$F,$K29)</f>
        <v>0</v>
      </c>
      <c r="N29" s="277">
        <f>SUMIFS(Datos!$M:$M,Datos!$A:$A,$H$1,Datos!$C:$C,$H$2,Datos!$P:$P,C$38,Datos!F:F,K29)</f>
        <v>0</v>
      </c>
      <c r="O29" s="277">
        <f>SUMIFS(Datos!$R:$R,Datos!$A:$A,$H$1,Datos!$C:$C,$H$2,Datos!$P:$P,C$38,Datos!F:F,K29)</f>
        <v>0</v>
      </c>
      <c r="P29" s="111">
        <f>SUMIFS(Datos!$R:$R,Datos!$A:$A,$H$1,Datos!$P:$P,C$38,Datos!$F:$F,K29)</f>
        <v>0</v>
      </c>
    </row>
    <row r="30" spans="1:24" ht="18.75" x14ac:dyDescent="0.3">
      <c r="C30" s="33"/>
      <c r="D30" s="32" t="s">
        <v>31</v>
      </c>
      <c r="E30" s="13"/>
      <c r="F30" s="35" t="s">
        <v>98</v>
      </c>
      <c r="G30" s="35">
        <v>115</v>
      </c>
      <c r="H30" s="14"/>
      <c r="K30" s="36"/>
      <c r="L30" s="11">
        <f>VLOOKUP(K30,Terceros!A$2:C$301,3,FALSE)</f>
        <v>0</v>
      </c>
      <c r="M30" s="111">
        <f>SUMIFS(Datos!$M:$M,Datos!$A:$A,$H$1,Datos!$P:$P,$C$38,Datos!$F:$F,$K30)</f>
        <v>0</v>
      </c>
      <c r="N30" s="277">
        <f>SUMIFS(Datos!$M:$M,Datos!$A:$A,$H$1,Datos!$C:$C,$H$2,Datos!$P:$P,C$38,Datos!F:F,K30)</f>
        <v>0</v>
      </c>
      <c r="O30" s="277">
        <f>SUMIFS(Datos!$R:$R,Datos!$A:$A,$H$1,Datos!$C:$C,$H$2,Datos!$P:$P,C$38,Datos!F:F,K30)</f>
        <v>0</v>
      </c>
      <c r="P30" s="111">
        <f>SUMIFS(Datos!$R:$R,Datos!$A:$A,$H$1,Datos!$P:$P,C$38,Datos!$F:$F,K30)</f>
        <v>0</v>
      </c>
    </row>
    <row r="31" spans="1:24" x14ac:dyDescent="0.25">
      <c r="C31" s="33"/>
      <c r="D31" s="15"/>
      <c r="H31" s="17"/>
      <c r="K31" s="36"/>
      <c r="L31" s="11">
        <f>VLOOKUP(K31,Terceros!A$2:C$301,3,FALSE)</f>
        <v>0</v>
      </c>
      <c r="M31" s="111">
        <f>SUMIFS(Datos!$M:$M,Datos!$A:$A,$H$1,Datos!$P:$P,$C$38,Datos!$F:$F,$K31)</f>
        <v>0</v>
      </c>
      <c r="N31" s="277">
        <f>SUMIFS(Datos!$M:$M,Datos!$A:$A,$H$1,Datos!$C:$C,$H$2,Datos!$P:$P,C$38,Datos!F:F,K31)</f>
        <v>0</v>
      </c>
      <c r="O31" s="277">
        <f>SUMIFS(Datos!$R:$R,Datos!$A:$A,$H$1,Datos!$C:$C,$H$2,Datos!$P:$P,C$38,Datos!F:F,K31)</f>
        <v>0</v>
      </c>
      <c r="P31" s="111">
        <f>SUMIFS(Datos!$R:$R,Datos!$A:$A,$H$1,Datos!$P:$P,C$38,Datos!$F:$F,K31)</f>
        <v>0</v>
      </c>
    </row>
    <row r="32" spans="1:24" x14ac:dyDescent="0.25">
      <c r="C32" s="33"/>
      <c r="D32" s="15"/>
      <c r="F32" s="12" t="s">
        <v>126</v>
      </c>
      <c r="G32" s="12" t="s">
        <v>51</v>
      </c>
      <c r="H32" s="21" t="s">
        <v>97</v>
      </c>
      <c r="K32" s="36"/>
      <c r="L32" s="11">
        <f>VLOOKUP(K32,Terceros!A$2:C$301,3,FALSE)</f>
        <v>0</v>
      </c>
      <c r="M32" s="111">
        <f>SUMIFS(Datos!$M:$M,Datos!$A:$A,$H$1,Datos!$P:$P,$C$38,Datos!$F:$F,$K32)</f>
        <v>0</v>
      </c>
      <c r="N32" s="277">
        <f>SUMIFS(Datos!$M:$M,Datos!$A:$A,$H$1,Datos!$C:$C,$H$2,Datos!$P:$P,C$38,Datos!F:F,K32)</f>
        <v>0</v>
      </c>
      <c r="O32" s="277">
        <f>SUMIFS(Datos!$R:$R,Datos!$A:$A,$H$1,Datos!$C:$C,$H$2,Datos!$P:$P,C$38,Datos!F:F,K32)</f>
        <v>0</v>
      </c>
      <c r="P32" s="111">
        <f>SUMIFS(Datos!$R:$R,Datos!$A:$A,$H$1,Datos!$P:$P,C$38,Datos!$F:$F,K32)</f>
        <v>0</v>
      </c>
    </row>
    <row r="33" spans="1:16" x14ac:dyDescent="0.25">
      <c r="C33" s="33" t="s">
        <v>127</v>
      </c>
      <c r="D33" s="18" t="s">
        <v>128</v>
      </c>
      <c r="E33" s="19"/>
      <c r="F33" s="107">
        <f>COUNTIF(N7:N11,"&gt;1")</f>
        <v>0</v>
      </c>
      <c r="G33" s="108">
        <f>+N14</f>
        <v>0</v>
      </c>
      <c r="H33" s="109">
        <f>+O14</f>
        <v>0</v>
      </c>
      <c r="I33" s="6">
        <f>IF(N15=0,0,"Falta un proveedor con retención")</f>
        <v>0</v>
      </c>
      <c r="K33" s="36"/>
      <c r="L33" s="11">
        <f>VLOOKUP(K33,Terceros!A$2:C$301,3,FALSE)</f>
        <v>0</v>
      </c>
      <c r="M33" s="111">
        <f>SUMIFS(Datos!$M:$M,Datos!$A:$A,$H$1,Datos!$P:$P,$C$38,Datos!$F:$F,$K33)</f>
        <v>0</v>
      </c>
      <c r="N33" s="277">
        <f>SUMIFS(Datos!$M:$M,Datos!$A:$A,$H$1,Datos!$C:$C,$H$2,Datos!$P:$P,C$38,Datos!F:F,K33)</f>
        <v>0</v>
      </c>
      <c r="O33" s="277">
        <f>SUMIFS(Datos!$R:$R,Datos!$A:$A,$H$1,Datos!$C:$C,$H$2,Datos!$P:$P,C$38,Datos!F:F,K33)</f>
        <v>0</v>
      </c>
      <c r="P33" s="111">
        <f>SUMIFS(Datos!$R:$R,Datos!$A:$A,$H$1,Datos!$P:$P,C$38,Datos!$F:$F,K33)</f>
        <v>0</v>
      </c>
    </row>
    <row r="34" spans="1:16" x14ac:dyDescent="0.25">
      <c r="C34" s="33"/>
      <c r="K34" s="36"/>
      <c r="L34" s="11">
        <f>VLOOKUP(K34,Terceros!A$2:C$301,3,FALSE)</f>
        <v>0</v>
      </c>
      <c r="M34" s="111">
        <f>SUMIFS(Datos!$M:$M,Datos!$A:$A,$H$1,Datos!$P:$P,$C$38,Datos!$F:$F,$K34)</f>
        <v>0</v>
      </c>
      <c r="N34" s="277">
        <f>SUMIFS(Datos!$M:$M,Datos!$A:$A,$H$1,Datos!$C:$C,$H$2,Datos!$P:$P,C$38,Datos!F:F,K34)</f>
        <v>0</v>
      </c>
      <c r="O34" s="277">
        <f>SUMIFS(Datos!$R:$R,Datos!$A:$A,$H$1,Datos!$C:$C,$H$2,Datos!$P:$P,C$38,Datos!F:F,K34)</f>
        <v>0</v>
      </c>
      <c r="P34" s="111">
        <f>SUMIFS(Datos!$R:$R,Datos!$A:$A,$H$1,Datos!$P:$P,C$38,Datos!$F:$F,K34)</f>
        <v>0</v>
      </c>
    </row>
    <row r="35" spans="1:16" ht="18.75" x14ac:dyDescent="0.3">
      <c r="C35" s="33"/>
      <c r="D35" s="32" t="s">
        <v>129</v>
      </c>
      <c r="E35" s="13"/>
      <c r="F35" s="35" t="s">
        <v>98</v>
      </c>
      <c r="G35" s="35">
        <v>111</v>
      </c>
      <c r="H35" s="14"/>
      <c r="K35" s="73"/>
      <c r="L35" s="16"/>
      <c r="M35" s="75">
        <f>SUM(M20:M34)</f>
        <v>0</v>
      </c>
      <c r="N35" s="278">
        <f>SUM(N20:N34)</f>
        <v>0</v>
      </c>
      <c r="O35" s="278">
        <f>SUM(O20:O34)</f>
        <v>0</v>
      </c>
      <c r="P35" s="75">
        <f>SUM(P20:P34)</f>
        <v>0</v>
      </c>
    </row>
    <row r="36" spans="1:16" x14ac:dyDescent="0.25">
      <c r="C36" s="33"/>
      <c r="D36" s="15"/>
      <c r="F36" s="12"/>
      <c r="G36" s="12"/>
      <c r="H36" s="17"/>
      <c r="K36" s="74"/>
      <c r="N36" s="279"/>
      <c r="O36" s="279"/>
    </row>
    <row r="37" spans="1:16" x14ac:dyDescent="0.25">
      <c r="C37" s="33"/>
      <c r="D37" s="15"/>
      <c r="F37" s="12" t="s">
        <v>126</v>
      </c>
      <c r="G37" s="12" t="s">
        <v>51</v>
      </c>
      <c r="H37" s="21" t="s">
        <v>97</v>
      </c>
      <c r="K37" s="71" t="s">
        <v>104</v>
      </c>
      <c r="L37" s="72"/>
      <c r="M37" s="245">
        <f>SUMIFS(Datos!$M:$M,Datos!$A:$A,$H$1,Datos!$P:$P,C$38)</f>
        <v>0</v>
      </c>
      <c r="N37" s="280">
        <f>SUMIFS(Datos!$M:$M,Datos!$A:$A,$H$1,Datos!$C:$C,$H$2,Datos!$P:$P,C$38)</f>
        <v>0</v>
      </c>
      <c r="O37" s="281">
        <f>SUMIFS(Datos!$R:$R,Datos!$A:$A,$H$1,Datos!$C:$C,$H$2,Datos!$P:$P,C$38)</f>
        <v>0</v>
      </c>
      <c r="P37" s="246">
        <f>SUMIFS(Datos!$R:$R,Datos!$A:$A,$H$1,Datos!$P:$P,C$38)</f>
        <v>0</v>
      </c>
    </row>
    <row r="38" spans="1:16" x14ac:dyDescent="0.25">
      <c r="C38" s="33" t="s">
        <v>130</v>
      </c>
      <c r="D38" s="18" t="s">
        <v>131</v>
      </c>
      <c r="E38" s="19"/>
      <c r="F38" s="107">
        <f>COUNTIF(N20:N34,"&gt;1")</f>
        <v>0</v>
      </c>
      <c r="G38" s="108">
        <f>+N37</f>
        <v>0</v>
      </c>
      <c r="H38" s="110">
        <f>+O37</f>
        <v>0</v>
      </c>
      <c r="I38" s="6">
        <f>IF(N38=0,0,"Falta un proveedor con retención, revise los últimos creados")</f>
        <v>0</v>
      </c>
      <c r="L38" s="77" t="s">
        <v>106</v>
      </c>
      <c r="M38" s="78">
        <f>+M35-M37</f>
        <v>0</v>
      </c>
      <c r="N38" s="282">
        <f>+N35-N37</f>
        <v>0</v>
      </c>
      <c r="O38" s="282">
        <f>+O35-O37</f>
        <v>0</v>
      </c>
      <c r="P38" s="78">
        <f>+P35-P37</f>
        <v>0</v>
      </c>
    </row>
    <row r="39" spans="1:16" x14ac:dyDescent="0.25">
      <c r="C39" s="33"/>
      <c r="K39" s="6">
        <f t="shared" ref="K39" si="3">IF(N38=0,0,"Falta un proveedor con retención, revise los últimos creados")</f>
        <v>0</v>
      </c>
      <c r="L39" s="6"/>
      <c r="M39" s="6"/>
      <c r="N39" s="279"/>
      <c r="O39" s="279"/>
      <c r="P39" s="6"/>
    </row>
    <row r="40" spans="1:16" ht="18.75" x14ac:dyDescent="0.3">
      <c r="A40" s="236"/>
      <c r="B40" s="236"/>
      <c r="C40" s="33"/>
      <c r="D40" s="32" t="s">
        <v>132</v>
      </c>
      <c r="E40" s="13"/>
      <c r="F40" s="35" t="s">
        <v>98</v>
      </c>
      <c r="G40" s="35">
        <v>130</v>
      </c>
      <c r="H40" s="14"/>
      <c r="N40" s="279"/>
      <c r="O40" s="279"/>
    </row>
    <row r="41" spans="1:16" x14ac:dyDescent="0.25">
      <c r="A41" s="236"/>
      <c r="B41" s="236"/>
      <c r="C41" s="33"/>
      <c r="D41" s="15"/>
      <c r="F41" s="12"/>
      <c r="G41" s="12"/>
      <c r="H41" s="17"/>
    </row>
    <row r="42" spans="1:16" hidden="1" x14ac:dyDescent="0.25">
      <c r="A42" s="236"/>
      <c r="B42" s="236"/>
      <c r="C42" s="33"/>
      <c r="D42" s="15"/>
      <c r="F42" s="432" t="s">
        <v>133</v>
      </c>
      <c r="G42" s="433" t="s">
        <v>134</v>
      </c>
      <c r="H42" s="434" t="s">
        <v>135</v>
      </c>
    </row>
    <row r="43" spans="1:16" hidden="1" x14ac:dyDescent="0.25">
      <c r="A43" s="236" t="s">
        <v>136</v>
      </c>
      <c r="B43" s="236" t="s">
        <v>137</v>
      </c>
      <c r="C43" s="33"/>
      <c r="D43" s="15" t="s">
        <v>138</v>
      </c>
      <c r="F43" s="435">
        <f>IF(H1=Tablas!A2,HLOOKUP(H2,CR!BR2:BU6,5,FALSE),HLOOKUP(H2,CR!CE2:CH6,5,FALSE))</f>
        <v>0</v>
      </c>
      <c r="G43" s="436">
        <f>IF(H1=Tablas!A2,HLOOKUP(H2,CR!BR2:BU13,12,FALSE)+HLOOKUP(H2,CR!BR2:BU27,26,FALSE),HLOOKUP(H2,CR!CE2:CH13,12,FALSE)+HLOOKUP(H2,CR!CE2:CH27,26,FALSE))</f>
        <v>0</v>
      </c>
      <c r="H43" s="437">
        <f>+F43-G43</f>
        <v>0</v>
      </c>
    </row>
    <row r="44" spans="1:16" x14ac:dyDescent="0.25">
      <c r="A44" s="236"/>
      <c r="B44" s="236"/>
      <c r="C44" s="33"/>
      <c r="D44" s="15" t="s">
        <v>139</v>
      </c>
      <c r="E44" s="449">
        <v>0.05</v>
      </c>
      <c r="F44" s="473" t="str">
        <f>IF(H1=2015,"Máx 500€ por Trim",0)</f>
        <v>Máx 500€ por Trim</v>
      </c>
      <c r="G44" s="470">
        <f>IF(H1=2014,IF(E44*H43&lt;0,0,E44*H43),MIN(VLOOKUP(H2,Tablas!B2:C5,2,FALSE),IF(E44*H43&lt;0,0,E44*H43)))</f>
        <v>0</v>
      </c>
      <c r="H44" s="469"/>
    </row>
    <row r="45" spans="1:16" x14ac:dyDescent="0.25">
      <c r="A45" s="236"/>
      <c r="B45" s="236"/>
      <c r="C45" s="33"/>
      <c r="D45" s="15"/>
      <c r="F45" s="429" t="s">
        <v>133</v>
      </c>
      <c r="G45" s="430" t="s">
        <v>134</v>
      </c>
      <c r="H45" s="431" t="s">
        <v>140</v>
      </c>
    </row>
    <row r="46" spans="1:16" x14ac:dyDescent="0.25">
      <c r="A46" s="236"/>
      <c r="B46" s="236"/>
      <c r="C46" s="33"/>
      <c r="D46" s="15"/>
      <c r="F46" s="454">
        <f>+F43</f>
        <v>0</v>
      </c>
      <c r="G46" s="455">
        <f>+G43+G44</f>
        <v>0</v>
      </c>
      <c r="H46" s="109">
        <f>+F46-G46</f>
        <v>0</v>
      </c>
    </row>
    <row r="47" spans="1:16" x14ac:dyDescent="0.25">
      <c r="A47" s="236"/>
      <c r="B47" s="236"/>
      <c r="C47" s="33"/>
      <c r="D47" s="15"/>
      <c r="F47" s="88" t="s">
        <v>97</v>
      </c>
      <c r="G47" s="450">
        <v>0.2</v>
      </c>
      <c r="H47" s="456">
        <f>IF(H46&lt;0,0,H46*G47)</f>
        <v>0</v>
      </c>
    </row>
    <row r="48" spans="1:16" x14ac:dyDescent="0.25">
      <c r="D48" s="261"/>
      <c r="E48" s="420"/>
      <c r="F48" s="89" t="s">
        <v>141</v>
      </c>
      <c r="G48" s="431" t="s">
        <v>86</v>
      </c>
      <c r="H48" s="101"/>
    </row>
    <row r="49" spans="4:8" x14ac:dyDescent="0.25">
      <c r="D49" s="261"/>
      <c r="E49" s="15"/>
      <c r="G49" s="21" t="s">
        <v>87</v>
      </c>
      <c r="H49" s="101"/>
    </row>
    <row r="50" spans="4:8" x14ac:dyDescent="0.25">
      <c r="D50" s="261"/>
      <c r="E50" s="18"/>
      <c r="F50" s="19"/>
      <c r="G50" s="451" t="s">
        <v>88</v>
      </c>
      <c r="H50" s="101"/>
    </row>
    <row r="51" spans="4:8" x14ac:dyDescent="0.25">
      <c r="D51" s="15" t="s">
        <v>142</v>
      </c>
      <c r="F51" s="16" t="s">
        <v>143</v>
      </c>
      <c r="G51" s="452"/>
      <c r="H51" s="457">
        <f>SUM(H48:H50)</f>
        <v>0</v>
      </c>
    </row>
    <row r="52" spans="4:8" x14ac:dyDescent="0.25">
      <c r="D52" s="15" t="s">
        <v>144</v>
      </c>
      <c r="H52" s="458">
        <f>IF(H1=Tablas!A2,SUM(Terceros!AE303:CHOOSE(MID(Impuestos!$H2,1,1),Terceros!AD303,Terceros!AF303,Terceros!AG303,Terceros!AH303)),SUM(Terceros!BB303:CHOOSE(MID(Impuestos!$H2,1,1),Terceros!BA303,Terceros!BC303,Terceros!BD303,Terceros!BE303)))</f>
        <v>0</v>
      </c>
    </row>
    <row r="53" spans="4:8" x14ac:dyDescent="0.25">
      <c r="D53" s="18"/>
      <c r="E53" s="19"/>
      <c r="F53" s="19"/>
      <c r="G53" s="27" t="s">
        <v>125</v>
      </c>
      <c r="H53" s="109">
        <f>IF(H47-H51-H52&lt;0,0,H47-H51-H52)</f>
        <v>0</v>
      </c>
    </row>
    <row r="56" spans="4:8" x14ac:dyDescent="0.25">
      <c r="F56" s="448"/>
      <c r="G56" s="448"/>
    </row>
  </sheetData>
  <sheetProtection algorithmName="SHA-512" hashValue="Opxck7cmElfKOp3qBGeVraLNYva2+HIWVXnNqDkENf6dU4hqb+Qibzlckwnhr31wYs4QfqmfGQrqvj18aKNYNw==" saltValue="I25NY/Bo2ryjSnEs2i9p+w==" spinCount="100000" sheet="1" objects="1" scenarios="1"/>
  <dataConsolidate/>
  <mergeCells count="1">
    <mergeCell ref="G5:H5"/>
  </mergeCells>
  <conditionalFormatting sqref="K16:L16 N16:O16">
    <cfRule type="expression" dxfId="17" priority="20">
      <formula>$K$16&lt;&gt;0</formula>
    </cfRule>
  </conditionalFormatting>
  <conditionalFormatting sqref="I33:J33">
    <cfRule type="expression" dxfId="16" priority="19">
      <formula>$K$16&lt;&gt;0</formula>
    </cfRule>
  </conditionalFormatting>
  <conditionalFormatting sqref="K39:L39 N39:O39">
    <cfRule type="expression" dxfId="15" priority="14">
      <formula>$K$39&lt;&gt;0</formula>
    </cfRule>
  </conditionalFormatting>
  <conditionalFormatting sqref="I38">
    <cfRule type="expression" dxfId="14" priority="13">
      <formula>$K$39&lt;&gt;0</formula>
    </cfRule>
  </conditionalFormatting>
  <conditionalFormatting sqref="M16">
    <cfRule type="expression" dxfId="13" priority="12">
      <formula>$K$16&lt;&gt;0</formula>
    </cfRule>
  </conditionalFormatting>
  <conditionalFormatting sqref="M39">
    <cfRule type="expression" dxfId="12" priority="11">
      <formula>$K$39&lt;&gt;0</formula>
    </cfRule>
  </conditionalFormatting>
  <conditionalFormatting sqref="P16">
    <cfRule type="expression" dxfId="11" priority="10">
      <formula>$K$16&lt;&gt;0</formula>
    </cfRule>
  </conditionalFormatting>
  <conditionalFormatting sqref="P39">
    <cfRule type="expression" dxfId="10" priority="9">
      <formula>$K$39&lt;&gt;0</formula>
    </cfRule>
  </conditionalFormatting>
  <dataValidations count="1">
    <dataValidation type="list" allowBlank="1" showInputMessage="1" showErrorMessage="1" errorTitle="Dato no correcto" error="Solo puede usar uno de los proveedores existentes en la hoja de &quot;Terceros&quot;" promptTitle="Indique el Nombre del Tercero" sqref="K35">
      <formula1>$A$2:$A$165</formula1>
    </dataValidation>
  </dataValidations>
  <printOptions horizontalCentered="1" verticalCentered="1"/>
  <pageMargins left="0.70866141732283472" right="0.70866141732283472" top="0.59055118110236227" bottom="0.55118110236220474" header="0.31496062992125984" footer="0.31496062992125984"/>
  <pageSetup paperSize="9" scale="99" orientation="portrait" r:id="rId1"/>
  <headerFooter>
    <oddHeader>&amp;LContaAuto V 2015&amp;C&amp;"Spyrogeometric,Normal"&amp;18&amp;K26596EDeclaración Trimestral de Impuestos&amp;R&amp;D</oddHeader>
    <oddFooter>&amp;L&amp;K0070C0www.mieconomista.eu&amp;C&amp;"Spyrogeometric,Normal"&amp;18&amp;K26596EControl Financiero y Gestión&amp;R&amp;G</oddFooter>
  </headerFooter>
  <ignoredErrors>
    <ignoredError sqref="H52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9F1A117-A137-413A-9292-78E9E0FD29FF}">
            <xm:f>Inicio!E30=Tablas!$S$2</xm:f>
            <x14:dxf>
              <fill>
                <patternFill>
                  <bgColor theme="7" tint="-0.24994659260841701"/>
                </patternFill>
              </fill>
            </x14:dxf>
          </x14:cfRule>
          <x14:cfRule type="expression" priority="8" id="{93E3E405-7BE1-4FDC-9BCD-E44786300B94}">
            <xm:f>Inicio!$E$30=Tablas!$S$1</xm:f>
            <x14:dxf>
              <fill>
                <patternFill>
                  <bgColor theme="9" tint="0.39994506668294322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expression" priority="5" id="{58EB8F44-0C30-4DA8-924F-81A26FBA6148}">
            <xm:f>Inicio!$E$29=Tablas!$S$2</xm:f>
            <x14:dxf>
              <fill>
                <patternFill>
                  <bgColor theme="7" tint="-0.24994659260841701"/>
                </patternFill>
              </fill>
            </x14:dxf>
          </x14:cfRule>
          <x14:cfRule type="expression" priority="6" id="{9349031E-5563-44E0-95C0-10224FA7A7D7}">
            <xm:f>Inicio!$E$29=Tablas!$S$1</xm:f>
            <x14:dxf>
              <fill>
                <patternFill>
                  <bgColor theme="9" tint="0.39994506668294322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3" id="{4AB46F46-A519-47A4-A113-D41DE4AD241B}">
            <xm:f>Inicio!$E$28=Tablas!$S$2</xm:f>
            <x14:dxf>
              <fill>
                <patternFill>
                  <bgColor theme="7" tint="-0.24994659260841701"/>
                </patternFill>
              </fill>
            </x14:dxf>
          </x14:cfRule>
          <x14:cfRule type="expression" priority="4" id="{2A0638EE-BFFD-40DF-8969-369306D54303}">
            <xm:f>Inicio!$E$28=Tablas!$S$1</xm:f>
            <x14:dxf>
              <fill>
                <patternFill>
                  <bgColor theme="9" tint="0.39994506668294322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1" id="{15C2979B-172D-4670-B141-2A10391E3087}">
            <xm:f>Inicio!$E$31=Tablas!$S$2</xm:f>
            <x14:dxf>
              <fill>
                <patternFill>
                  <bgColor theme="7" tint="-0.24994659260841701"/>
                </patternFill>
              </fill>
            </x14:dxf>
          </x14:cfRule>
          <x14:cfRule type="expression" priority="2" id="{D256061F-D748-482A-9876-AE6DAE6ED626}">
            <xm:f>Inicio!E31=Tablas!$S$1</xm:f>
            <x14:dxf>
              <fill>
                <patternFill>
                  <bgColor theme="9" tint="0.39994506668294322"/>
                </patternFill>
              </fill>
            </x14:dxf>
          </x14:cfRule>
          <xm:sqref>D40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Año Incorrecto" error="Solo se puede calcular impuestos de los ejercicios 2014 y 2015" promptTitle="Ejercicio" prompt="Año 2014 o 2015">
          <x14:formula1>
            <xm:f>Tablas!$A$2:$A$3</xm:f>
          </x14:formula1>
          <xm:sqref>H1</xm:sqref>
        </x14:dataValidation>
        <x14:dataValidation type="list" allowBlank="1" showInputMessage="1" showErrorMessage="1" errorTitle="Periodo Erroneo" error="Solo pueder ser:_x000a_1T_x000a_2T_x000a_3T_x000a_4T" promptTitle="Periodo Impositivo" prompt="1T Enero a Marzo_x000a_2T Abril a Junio_x000a_3T Julio a Septiembre_x000a_4T Octubre a Diciembre">
          <x14:formula1>
            <xm:f>Tablas!$B$2:$B$5</xm:f>
          </x14:formula1>
          <xm:sqref>H2</xm:sqref>
        </x14:dataValidation>
        <x14:dataValidation type="list" allowBlank="1" showInputMessage="1" showErrorMessage="1" errorTitle="Dato no correcto" error="Solo puede usar uno de los proveedores existentes en la hoja de &quot;Terceros&quot;" promptTitle="Indique el Nombre del Tercero">
          <x14:formula1>
            <xm:f>Terceros!$A$2:$A$301</xm:f>
          </x14:formula1>
          <xm:sqref>K12</xm:sqref>
        </x14:dataValidation>
        <x14:dataValidation type="list" allowBlank="1" showInputMessage="1" showErrorMessage="1" errorTitle="Dato no correcto" error="Solo puede usar uno de los proveedores existentes en la hoja de &quot;Terceros&quot;" promptTitle="Indique el Nombre del Tercero" prompt="De los terceros creados, indique cual tienen retención por alquileres">
          <x14:formula1>
            <xm:f>Terceros!$A$2:$A$301</xm:f>
          </x14:formula1>
          <xm:sqref>K7:K11</xm:sqref>
        </x14:dataValidation>
        <x14:dataValidation type="list" allowBlank="1" showInputMessage="1" showErrorMessage="1" errorTitle="Dato no correcto" error="Solo puede usar uno de los proveedores existentes en la hoja de &quot;Terceros&quot;" promptTitle="Indique el Nombre del Tercero" prompt="De los terceros creados, indique cual tienen retención de profesionales">
          <x14:formula1>
            <xm:f>Terceros!$A$2:$A$301</xm:f>
          </x14:formula1>
          <xm:sqref>K20</xm:sqref>
        </x14:dataValidation>
        <x14:dataValidation type="list" allowBlank="1" showInputMessage="1" showErrorMessage="1" errorTitle="Tércero no existe" error="Incluya el cliente/proveedor en la lista de terceros" promptTitle="Proveedor o Cliente" prompt="Ponga el nombre del proveedor o cliente">
          <x14:formula1>
            <xm:f>Terceros!$A:$A</xm:f>
          </x14:formula1>
          <xm:sqref>K21:K34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CK55"/>
  <sheetViews>
    <sheetView showGridLines="0" showZeros="0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13" bestFit="1" customWidth="1"/>
    <col min="2" max="13" width="13" customWidth="1"/>
    <col min="14" max="14" width="13.7109375" customWidth="1"/>
    <col min="15" max="27" width="13" customWidth="1"/>
    <col min="28" max="28" width="13.28515625" customWidth="1"/>
    <col min="30" max="32" width="13.85546875" customWidth="1"/>
    <col min="33" max="33" width="11.7109375" customWidth="1"/>
    <col min="34" max="36" width="13.85546875" customWidth="1"/>
    <col min="37" max="37" width="11.7109375" customWidth="1"/>
    <col min="38" max="38" width="11.42578125" hidden="1" customWidth="1"/>
    <col min="40" max="51" width="13" customWidth="1"/>
    <col min="52" max="52" width="13.28515625" customWidth="1"/>
    <col min="53" max="53" width="4.85546875" customWidth="1"/>
    <col min="54" max="56" width="13.85546875" customWidth="1"/>
    <col min="57" max="57" width="11.7109375" customWidth="1"/>
    <col min="58" max="60" width="13.85546875" customWidth="1"/>
    <col min="61" max="61" width="11.7109375" customWidth="1"/>
    <col min="63" max="67" width="13.28515625" customWidth="1"/>
    <col min="68" max="68" width="4.85546875" customWidth="1"/>
    <col min="69" max="69" width="5.7109375" customWidth="1"/>
    <col min="70" max="73" width="13.28515625" customWidth="1"/>
    <col min="74" max="74" width="3.7109375" bestFit="1" customWidth="1"/>
    <col min="76" max="80" width="13.28515625" customWidth="1"/>
    <col min="81" max="81" width="4.85546875" customWidth="1"/>
    <col min="82" max="82" width="6.5703125" customWidth="1"/>
    <col min="83" max="86" width="13.28515625" customWidth="1"/>
    <col min="87" max="87" width="3.7109375" bestFit="1" customWidth="1"/>
    <col min="89" max="89" width="4.28515625" hidden="1" customWidth="1"/>
  </cols>
  <sheetData>
    <row r="1" spans="1:89" ht="15.75" thickBot="1" x14ac:dyDescent="0.3">
      <c r="A1" s="47" t="s">
        <v>145</v>
      </c>
      <c r="B1" s="38">
        <v>1</v>
      </c>
      <c r="C1" s="38">
        <f t="shared" ref="C1:M1" si="0">+B1+1</f>
        <v>2</v>
      </c>
      <c r="D1" s="38">
        <f t="shared" si="0"/>
        <v>3</v>
      </c>
      <c r="E1" s="38">
        <f t="shared" si="0"/>
        <v>4</v>
      </c>
      <c r="F1" s="38">
        <f t="shared" si="0"/>
        <v>5</v>
      </c>
      <c r="G1" s="38">
        <f t="shared" si="0"/>
        <v>6</v>
      </c>
      <c r="H1" s="38">
        <f t="shared" si="0"/>
        <v>7</v>
      </c>
      <c r="I1" s="38">
        <f t="shared" si="0"/>
        <v>8</v>
      </c>
      <c r="J1" s="38">
        <f t="shared" si="0"/>
        <v>9</v>
      </c>
      <c r="K1" s="38">
        <f t="shared" si="0"/>
        <v>10</v>
      </c>
      <c r="L1" s="38">
        <f t="shared" si="0"/>
        <v>11</v>
      </c>
      <c r="M1" s="38">
        <f t="shared" si="0"/>
        <v>12</v>
      </c>
      <c r="N1" s="38"/>
      <c r="P1" s="38">
        <v>1</v>
      </c>
      <c r="Q1" s="38">
        <f>+P1+1</f>
        <v>2</v>
      </c>
      <c r="R1" s="38">
        <f t="shared" ref="R1:AA1" si="1">+Q1+1</f>
        <v>3</v>
      </c>
      <c r="S1" s="38">
        <f t="shared" si="1"/>
        <v>4</v>
      </c>
      <c r="T1" s="38">
        <f t="shared" si="1"/>
        <v>5</v>
      </c>
      <c r="U1" s="38">
        <f t="shared" si="1"/>
        <v>6</v>
      </c>
      <c r="V1" s="38">
        <f t="shared" si="1"/>
        <v>7</v>
      </c>
      <c r="W1" s="38">
        <f t="shared" si="1"/>
        <v>8</v>
      </c>
      <c r="X1" s="38">
        <f t="shared" si="1"/>
        <v>9</v>
      </c>
      <c r="Y1" s="38">
        <f t="shared" si="1"/>
        <v>10</v>
      </c>
      <c r="Z1" s="38">
        <f t="shared" si="1"/>
        <v>11</v>
      </c>
      <c r="AA1" s="38">
        <f t="shared" si="1"/>
        <v>12</v>
      </c>
      <c r="AB1" s="38"/>
      <c r="AD1" s="44"/>
      <c r="AE1" s="474" t="s">
        <v>40</v>
      </c>
      <c r="AF1" s="471" t="str">
        <f>+MesCR</f>
        <v>Ene</v>
      </c>
      <c r="AG1" s="45"/>
      <c r="AH1" s="478" t="s">
        <v>146</v>
      </c>
      <c r="AI1" s="479"/>
      <c r="AJ1" s="479"/>
      <c r="AK1" s="480"/>
      <c r="AL1" s="6">
        <f>VLOOKUP(A1,Tablas!D2:E13,2,FALSE)</f>
        <v>1</v>
      </c>
      <c r="AN1" t="s">
        <v>147</v>
      </c>
      <c r="BB1" s="44"/>
      <c r="BC1" s="474" t="s">
        <v>40</v>
      </c>
      <c r="BD1" s="471" t="str">
        <f>+A1</f>
        <v>Ene</v>
      </c>
      <c r="BE1" s="45"/>
      <c r="BF1" s="478" t="s">
        <v>146</v>
      </c>
      <c r="BG1" s="479"/>
      <c r="BH1" s="479"/>
      <c r="BI1" s="480"/>
      <c r="BJ1" s="12"/>
      <c r="BK1" s="352"/>
      <c r="BL1" s="352"/>
      <c r="BM1" s="352"/>
      <c r="BN1" s="352"/>
      <c r="BO1" s="352"/>
      <c r="BP1" s="352"/>
      <c r="BQ1" s="352"/>
      <c r="BR1" s="352"/>
      <c r="BS1" s="352" t="s">
        <v>148</v>
      </c>
      <c r="BT1" s="352"/>
      <c r="BU1" s="352">
        <f>+BO2</f>
        <v>2014</v>
      </c>
      <c r="BV1" s="352"/>
      <c r="BW1" s="12"/>
      <c r="CF1" t="s">
        <v>148</v>
      </c>
      <c r="CH1">
        <f>+CB2</f>
        <v>2015</v>
      </c>
    </row>
    <row r="2" spans="1:89" x14ac:dyDescent="0.25">
      <c r="B2" s="231" t="s">
        <v>145</v>
      </c>
      <c r="C2" s="232" t="s">
        <v>149</v>
      </c>
      <c r="D2" s="232" t="s">
        <v>150</v>
      </c>
      <c r="E2" s="232" t="s">
        <v>151</v>
      </c>
      <c r="F2" s="232" t="s">
        <v>152</v>
      </c>
      <c r="G2" s="232" t="s">
        <v>153</v>
      </c>
      <c r="H2" s="232" t="s">
        <v>154</v>
      </c>
      <c r="I2" s="232" t="s">
        <v>155</v>
      </c>
      <c r="J2" s="232" t="s">
        <v>156</v>
      </c>
      <c r="K2" s="232" t="s">
        <v>157</v>
      </c>
      <c r="L2" s="232" t="s">
        <v>158</v>
      </c>
      <c r="M2" s="233" t="s">
        <v>159</v>
      </c>
      <c r="N2" s="234">
        <f>+Tablas!A2</f>
        <v>2014</v>
      </c>
      <c r="P2" s="189" t="s">
        <v>145</v>
      </c>
      <c r="Q2" s="190" t="s">
        <v>149</v>
      </c>
      <c r="R2" s="190" t="s">
        <v>150</v>
      </c>
      <c r="S2" s="190" t="s">
        <v>151</v>
      </c>
      <c r="T2" s="190" t="s">
        <v>152</v>
      </c>
      <c r="U2" s="190" t="s">
        <v>153</v>
      </c>
      <c r="V2" s="190" t="s">
        <v>154</v>
      </c>
      <c r="W2" s="190" t="s">
        <v>155</v>
      </c>
      <c r="X2" s="190" t="s">
        <v>156</v>
      </c>
      <c r="Y2" s="190" t="s">
        <v>157</v>
      </c>
      <c r="Z2" s="190" t="s">
        <v>158</v>
      </c>
      <c r="AA2" s="191" t="s">
        <v>159</v>
      </c>
      <c r="AB2" s="8">
        <f>+N2+1</f>
        <v>2015</v>
      </c>
      <c r="AD2" s="91">
        <f>+N2</f>
        <v>2014</v>
      </c>
      <c r="AE2" s="42">
        <f>+AB2</f>
        <v>2015</v>
      </c>
      <c r="AF2" s="46" t="s">
        <v>106</v>
      </c>
      <c r="AG2" s="43" t="s">
        <v>160</v>
      </c>
      <c r="AH2" s="91">
        <f>+N2</f>
        <v>2014</v>
      </c>
      <c r="AI2" s="42">
        <f>+AB2</f>
        <v>2015</v>
      </c>
      <c r="AJ2" s="46" t="s">
        <v>106</v>
      </c>
      <c r="AK2" s="43" t="s">
        <v>160</v>
      </c>
      <c r="AL2" s="6">
        <v>0</v>
      </c>
      <c r="AM2" s="6"/>
      <c r="AN2" s="207" t="s">
        <v>145</v>
      </c>
      <c r="AO2" s="208" t="s">
        <v>149</v>
      </c>
      <c r="AP2" s="208" t="s">
        <v>150</v>
      </c>
      <c r="AQ2" s="208" t="s">
        <v>151</v>
      </c>
      <c r="AR2" s="208" t="s">
        <v>152</v>
      </c>
      <c r="AS2" s="208" t="s">
        <v>153</v>
      </c>
      <c r="AT2" s="208" t="s">
        <v>154</v>
      </c>
      <c r="AU2" s="208" t="s">
        <v>155</v>
      </c>
      <c r="AV2" s="208" t="s">
        <v>156</v>
      </c>
      <c r="AW2" s="208" t="s">
        <v>157</v>
      </c>
      <c r="AX2" s="208" t="s">
        <v>158</v>
      </c>
      <c r="AY2" s="209" t="s">
        <v>159</v>
      </c>
      <c r="AZ2" s="52" t="s">
        <v>161</v>
      </c>
      <c r="BA2" s="51"/>
      <c r="BB2" s="384" t="s">
        <v>161</v>
      </c>
      <c r="BC2" s="385">
        <f>+AB2</f>
        <v>2015</v>
      </c>
      <c r="BD2" s="46" t="s">
        <v>106</v>
      </c>
      <c r="BE2" s="386" t="s">
        <v>160</v>
      </c>
      <c r="BF2" s="384" t="str">
        <f>+BB2</f>
        <v>Ppto</v>
      </c>
      <c r="BG2" s="385">
        <f>+BC2</f>
        <v>2015</v>
      </c>
      <c r="BH2" s="46" t="s">
        <v>106</v>
      </c>
      <c r="BI2" s="386" t="s">
        <v>160</v>
      </c>
      <c r="BJ2" s="20"/>
      <c r="BK2" s="358" t="s">
        <v>86</v>
      </c>
      <c r="BL2" s="359" t="s">
        <v>87</v>
      </c>
      <c r="BM2" s="359" t="s">
        <v>88</v>
      </c>
      <c r="BN2" s="234" t="s">
        <v>89</v>
      </c>
      <c r="BO2" s="360">
        <f>+N2</f>
        <v>2014</v>
      </c>
      <c r="BP2" s="361" t="s">
        <v>106</v>
      </c>
      <c r="BQ2" s="352"/>
      <c r="BR2" s="358" t="s">
        <v>86</v>
      </c>
      <c r="BS2" s="359" t="s">
        <v>87</v>
      </c>
      <c r="BT2" s="359" t="s">
        <v>88</v>
      </c>
      <c r="BU2" s="234" t="s">
        <v>89</v>
      </c>
      <c r="BV2" s="361" t="s">
        <v>106</v>
      </c>
      <c r="BW2" s="20"/>
      <c r="BX2" s="39" t="s">
        <v>86</v>
      </c>
      <c r="BY2" s="40" t="s">
        <v>87</v>
      </c>
      <c r="BZ2" s="40" t="s">
        <v>88</v>
      </c>
      <c r="CA2" s="41" t="s">
        <v>89</v>
      </c>
      <c r="CB2" s="7">
        <f>+AB2</f>
        <v>2015</v>
      </c>
      <c r="CC2" s="86" t="s">
        <v>106</v>
      </c>
      <c r="CE2" s="39" t="s">
        <v>86</v>
      </c>
      <c r="CF2" s="40" t="s">
        <v>87</v>
      </c>
      <c r="CG2" s="40" t="s">
        <v>88</v>
      </c>
      <c r="CH2" s="41" t="s">
        <v>89</v>
      </c>
      <c r="CI2" s="86" t="s">
        <v>106</v>
      </c>
    </row>
    <row r="3" spans="1:89" x14ac:dyDescent="0.25">
      <c r="A3" s="239" t="s">
        <v>162</v>
      </c>
      <c r="B3" s="185">
        <f>SUMIFS(Datos!$M:$M,Datos!$A:$A,$N$2,Datos!$B:$B,B$1,Datos!$H:$H,$A3)</f>
        <v>0</v>
      </c>
      <c r="C3" s="179">
        <f>SUMIFS(Datos!$M:$M,Datos!$A:$A,$N$2,Datos!$B:$B,C$1,Datos!$H:$H,$A3)</f>
        <v>0</v>
      </c>
      <c r="D3" s="179">
        <f>SUMIFS(Datos!$M:$M,Datos!$A:$A,$N$2,Datos!$B:$B,D$1,Datos!$H:$H,$A3)</f>
        <v>0</v>
      </c>
      <c r="E3" s="179">
        <f>SUMIFS(Datos!$M:$M,Datos!$A:$A,$N$2,Datos!$B:$B,E$1,Datos!$H:$H,$A3)</f>
        <v>0</v>
      </c>
      <c r="F3" s="179">
        <f>SUMIFS(Datos!$M:$M,Datos!$A:$A,$N$2,Datos!$B:$B,F$1,Datos!$H:$H,$A3)</f>
        <v>0</v>
      </c>
      <c r="G3" s="179">
        <f>SUMIFS(Datos!$M:$M,Datos!$A:$A,$N$2,Datos!$B:$B,G$1,Datos!$H:$H,$A3)</f>
        <v>0</v>
      </c>
      <c r="H3" s="179">
        <f>SUMIFS(Datos!$M:$M,Datos!$A:$A,$N$2,Datos!$B:$B,H$1,Datos!$H:$H,$A3)</f>
        <v>0</v>
      </c>
      <c r="I3" s="179">
        <f>SUMIFS(Datos!$M:$M,Datos!$A:$A,$N$2,Datos!$B:$B,I$1,Datos!$H:$H,$A3)</f>
        <v>0</v>
      </c>
      <c r="J3" s="179">
        <f>SUMIFS(Datos!$M:$M,Datos!$A:$A,$N$2,Datos!$B:$B,J$1,Datos!$H:$H,$A3)</f>
        <v>0</v>
      </c>
      <c r="K3" s="179">
        <f>SUMIFS(Datos!$M:$M,Datos!$A:$A,$N$2,Datos!$B:$B,K$1,Datos!$H:$H,$A3)</f>
        <v>0</v>
      </c>
      <c r="L3" s="179">
        <f>SUMIFS(Datos!$M:$M,Datos!$A:$A,$N$2,Datos!$B:$B,L$1,Datos!$H:$H,$A3)</f>
        <v>0</v>
      </c>
      <c r="M3" s="180">
        <f>SUMIFS(Datos!$M:$M,Datos!$A:$A,$N$2,Datos!$B:$B,M$1,Datos!$H:$H,$A3)</f>
        <v>0</v>
      </c>
      <c r="N3" s="113">
        <f>SUM(B3:M3)</f>
        <v>0</v>
      </c>
      <c r="O3" s="114"/>
      <c r="P3" s="192">
        <f>SUMIFS(Datos!$M:$M,Datos!$A:$A,$AB$2,Datos!$B:$B,P$1,Datos!$H:$H,$A3)</f>
        <v>0</v>
      </c>
      <c r="Q3" s="193">
        <f>SUMIFS(Datos!$M:$M,Datos!$A:$A,$AB$2,Datos!$B:$B,Q$1,Datos!$H:$H,$A3)</f>
        <v>0</v>
      </c>
      <c r="R3" s="193">
        <f>SUMIFS(Datos!$M:$M,Datos!$A:$A,$AB$2,Datos!$B:$B,R$1,Datos!$H:$H,$A3)</f>
        <v>0</v>
      </c>
      <c r="S3" s="193">
        <f>SUMIFS(Datos!$M:$M,Datos!$A:$A,$AB$2,Datos!$B:$B,S$1,Datos!$H:$H,$A3)</f>
        <v>0</v>
      </c>
      <c r="T3" s="193">
        <f>SUMIFS(Datos!$M:$M,Datos!$A:$A,$AB$2,Datos!$B:$B,T$1,Datos!$H:$H,$A3)</f>
        <v>0</v>
      </c>
      <c r="U3" s="193">
        <f>SUMIFS(Datos!$M:$M,Datos!$A:$A,$AB$2,Datos!$B:$B,U$1,Datos!$H:$H,$A3)</f>
        <v>0</v>
      </c>
      <c r="V3" s="193">
        <f>SUMIFS(Datos!$M:$M,Datos!$A:$A,$AB$2,Datos!$B:$B,V$1,Datos!$H:$H,$A3)</f>
        <v>0</v>
      </c>
      <c r="W3" s="193">
        <f>SUMIFS(Datos!$M:$M,Datos!$A:$A,$AB$2,Datos!$B:$B,W$1,Datos!$H:$H,$A3)</f>
        <v>0</v>
      </c>
      <c r="X3" s="193">
        <f>SUMIFS(Datos!$M:$M,Datos!$A:$A,$AB$2,Datos!$B:$B,X$1,Datos!$H:$H,$A3)</f>
        <v>0</v>
      </c>
      <c r="Y3" s="193">
        <f>SUMIFS(Datos!$M:$M,Datos!$A:$A,$AB$2,Datos!$B:$B,Y$1,Datos!$H:$H,$A3)</f>
        <v>0</v>
      </c>
      <c r="Z3" s="193">
        <f>SUMIFS(Datos!$M:$M,Datos!$A:$A,$AB$2,Datos!$B:$B,Z$1,Datos!$H:$H,$A3)</f>
        <v>0</v>
      </c>
      <c r="AA3" s="194">
        <f>SUMIFS(Datos!$M:$M,Datos!$A:$A,$AB$2,Datos!$B:$B,AA$1,Datos!$H:$H,$A3)</f>
        <v>0</v>
      </c>
      <c r="AB3" s="117">
        <f>SUM(P3:AA3)</f>
        <v>0</v>
      </c>
      <c r="AC3" s="114"/>
      <c r="AD3" s="118">
        <f>SUMIFS(Datos!$M:$M,Datos!$A:$A,$AD$2,Datos!$B:$B,AL$1,Datos!$H:$H,$A3)</f>
        <v>0</v>
      </c>
      <c r="AE3" s="117">
        <f>SUMIFS(Datos!$M:$M,Datos!$A:$A,$AB$2,Datos!$B:$B,AL$1,Datos!$H:$H,$A3)</f>
        <v>0</v>
      </c>
      <c r="AF3" s="116">
        <f>+AE3-AD3</f>
        <v>0</v>
      </c>
      <c r="AG3" s="119">
        <f>+IF(AD3=0,0,AF3/AD3)</f>
        <v>0</v>
      </c>
      <c r="AH3" s="118">
        <f>SUM(A3:CHOOSE(AL$1,B3,C3,D3,E3,F3,G3,H3,I3,J3,K3,L3,M3))</f>
        <v>0</v>
      </c>
      <c r="AI3" s="117">
        <f>SUM(O3:CHOOSE(AL$1,P3,Q3,R3,S3,T3,U3,V3,W3,X3,Y3,Z3,AA3))</f>
        <v>0</v>
      </c>
      <c r="AJ3" s="116">
        <f>+AI3-AH3</f>
        <v>0</v>
      </c>
      <c r="AK3" s="119">
        <f>+IF(AH3=0,0,AJ3/AH3)</f>
        <v>0</v>
      </c>
      <c r="AL3" s="120">
        <v>2</v>
      </c>
      <c r="AM3" s="120"/>
      <c r="AN3" s="210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2"/>
      <c r="AZ3" s="121">
        <f>SUM(AN3:AY3)</f>
        <v>0</v>
      </c>
      <c r="BA3" s="122"/>
      <c r="BB3" s="377">
        <f>HLOOKUP(BD$1,AN$2:AY$26,AL3,FALSE)</f>
        <v>0</v>
      </c>
      <c r="BC3" s="117">
        <f>+AE3</f>
        <v>0</v>
      </c>
      <c r="BD3" s="116">
        <f>+BC3-BB3</f>
        <v>0</v>
      </c>
      <c r="BE3" s="119">
        <f>+IF(BB3=0,0,BD3/BB3)</f>
        <v>0</v>
      </c>
      <c r="BF3" s="377">
        <f>SUM(AM3:CHOOSE(AL$1,AN3,AO3,AP3,AQ3,AR3,AS3,AT3,AU3,AV3,AW3,AX3,AY3))</f>
        <v>0</v>
      </c>
      <c r="BG3" s="117">
        <f>+AI3</f>
        <v>0</v>
      </c>
      <c r="BH3" s="116">
        <f>+BG3-BF3</f>
        <v>0</v>
      </c>
      <c r="BI3" s="119">
        <f>+IF(BF3=0,0,BH3/BF3)</f>
        <v>0</v>
      </c>
      <c r="BJ3" s="260"/>
      <c r="BK3" s="362">
        <f>SUM(B3:D3)</f>
        <v>0</v>
      </c>
      <c r="BL3" s="363">
        <f>SUM(E3:G3)</f>
        <v>0</v>
      </c>
      <c r="BM3" s="363">
        <f>SUM(H3:J3)</f>
        <v>0</v>
      </c>
      <c r="BN3" s="113">
        <f>SUM(K3:M3)</f>
        <v>0</v>
      </c>
      <c r="BO3" s="363">
        <f>SUM(BK3:BN3)</f>
        <v>0</v>
      </c>
      <c r="BP3" s="364">
        <f t="shared" ref="BP3:BP29" si="2">+BO3-N3</f>
        <v>0</v>
      </c>
      <c r="BQ3" s="365"/>
      <c r="BR3" s="362">
        <f>+BK3</f>
        <v>0</v>
      </c>
      <c r="BS3" s="363">
        <f>+BR3+BL3</f>
        <v>0</v>
      </c>
      <c r="BT3" s="363">
        <f>+BS3+BM3</f>
        <v>0</v>
      </c>
      <c r="BU3" s="113">
        <f>+BT3+BN3</f>
        <v>0</v>
      </c>
      <c r="BV3" s="366">
        <f>+BU3-BO3</f>
        <v>0</v>
      </c>
      <c r="BW3" s="260"/>
      <c r="BX3" s="115">
        <f>SUM(P3:R3)</f>
        <v>0</v>
      </c>
      <c r="BY3" s="116">
        <f>SUM(S3:U3)</f>
        <v>0</v>
      </c>
      <c r="BZ3" s="116">
        <f>SUM(V3:X3)</f>
        <v>0</v>
      </c>
      <c r="CA3" s="117">
        <f>SUM(Y3:AA3)</f>
        <v>0</v>
      </c>
      <c r="CB3" s="116">
        <f>SUM(BX3:CA3)</f>
        <v>0</v>
      </c>
      <c r="CC3" s="124">
        <f t="shared" ref="CC3:CC29" si="3">+CB3-AB3</f>
        <v>0</v>
      </c>
      <c r="CD3" s="123"/>
      <c r="CE3" s="115">
        <f>+BX3</f>
        <v>0</v>
      </c>
      <c r="CF3" s="116">
        <f>+CE3+BY3</f>
        <v>0</v>
      </c>
      <c r="CG3" s="116">
        <f t="shared" ref="CG3:CH5" si="4">+CF3+BZ3</f>
        <v>0</v>
      </c>
      <c r="CH3" s="117">
        <f t="shared" si="4"/>
        <v>0</v>
      </c>
      <c r="CI3" s="87">
        <f>+CH3-CB3</f>
        <v>0</v>
      </c>
      <c r="CK3" s="239" t="s">
        <v>136</v>
      </c>
    </row>
    <row r="4" spans="1:89" x14ac:dyDescent="0.25">
      <c r="A4" s="240" t="s">
        <v>163</v>
      </c>
      <c r="B4" s="185">
        <f>SUMIFS(Datos!$M:$M,Datos!$A:$A,$N$2,Datos!$B:$B,B$1,Datos!$H:$H,$A4)</f>
        <v>0</v>
      </c>
      <c r="C4" s="179">
        <f>SUMIFS(Datos!$M:$M,Datos!$A:$A,$N$2,Datos!$B:$B,C$1,Datos!$H:$H,$A4)</f>
        <v>0</v>
      </c>
      <c r="D4" s="179">
        <f>SUMIFS(Datos!$M:$M,Datos!$A:$A,$N$2,Datos!$B:$B,D$1,Datos!$H:$H,$A4)</f>
        <v>0</v>
      </c>
      <c r="E4" s="179">
        <f>SUMIFS(Datos!$M:$M,Datos!$A:$A,$N$2,Datos!$B:$B,E$1,Datos!$H:$H,$A4)</f>
        <v>0</v>
      </c>
      <c r="F4" s="179">
        <f>SUMIFS(Datos!$M:$M,Datos!$A:$A,$N$2,Datos!$B:$B,F$1,Datos!$H:$H,$A4)</f>
        <v>0</v>
      </c>
      <c r="G4" s="179">
        <f>SUMIFS(Datos!$M:$M,Datos!$A:$A,$N$2,Datos!$B:$B,G$1,Datos!$H:$H,$A4)</f>
        <v>0</v>
      </c>
      <c r="H4" s="179">
        <f>SUMIFS(Datos!$M:$M,Datos!$A:$A,$N$2,Datos!$B:$B,H$1,Datos!$H:$H,$A4)</f>
        <v>0</v>
      </c>
      <c r="I4" s="179">
        <f>SUMIFS(Datos!$M:$M,Datos!$A:$A,$N$2,Datos!$B:$B,I$1,Datos!$H:$H,$A4)</f>
        <v>0</v>
      </c>
      <c r="J4" s="179">
        <f>SUMIFS(Datos!$M:$M,Datos!$A:$A,$N$2,Datos!$B:$B,J$1,Datos!$H:$H,$A4)</f>
        <v>0</v>
      </c>
      <c r="K4" s="179">
        <f>SUMIFS(Datos!$M:$M,Datos!$A:$A,$N$2,Datos!$B:$B,K$1,Datos!$H:$H,$A4)</f>
        <v>0</v>
      </c>
      <c r="L4" s="179">
        <f>SUMIFS(Datos!$M:$M,Datos!$A:$A,$N$2,Datos!$B:$B,L$1,Datos!$H:$H,$A4)</f>
        <v>0</v>
      </c>
      <c r="M4" s="180">
        <f>SUMIFS(Datos!$M:$M,Datos!$A:$A,$N$2,Datos!$B:$B,M$1,Datos!$H:$H,$A4)</f>
        <v>0</v>
      </c>
      <c r="N4" s="113">
        <f>SUM(B4:M4)</f>
        <v>0</v>
      </c>
      <c r="O4" s="114"/>
      <c r="P4" s="192">
        <f>SUMIFS(Datos!$M:$M,Datos!$A:$A,$AB$2,Datos!$B:$B,P$1,Datos!$H:$H,$A4)</f>
        <v>0</v>
      </c>
      <c r="Q4" s="193">
        <f>SUMIFS(Datos!$M:$M,Datos!$A:$A,$AB$2,Datos!$B:$B,Q$1,Datos!$H:$H,$A4)</f>
        <v>0</v>
      </c>
      <c r="R4" s="193">
        <f>SUMIFS(Datos!$M:$M,Datos!$A:$A,$AB$2,Datos!$B:$B,R$1,Datos!$H:$H,$A4)</f>
        <v>0</v>
      </c>
      <c r="S4" s="193">
        <f>SUMIFS(Datos!$M:$M,Datos!$A:$A,$AB$2,Datos!$B:$B,S$1,Datos!$H:$H,$A4)</f>
        <v>0</v>
      </c>
      <c r="T4" s="193">
        <f>SUMIFS(Datos!$M:$M,Datos!$A:$A,$AB$2,Datos!$B:$B,T$1,Datos!$H:$H,$A4)</f>
        <v>0</v>
      </c>
      <c r="U4" s="193">
        <f>SUMIFS(Datos!$M:$M,Datos!$A:$A,$AB$2,Datos!$B:$B,U$1,Datos!$H:$H,$A4)</f>
        <v>0</v>
      </c>
      <c r="V4" s="193">
        <f>SUMIFS(Datos!$M:$M,Datos!$A:$A,$AB$2,Datos!$B:$B,V$1,Datos!$H:$H,$A4)</f>
        <v>0</v>
      </c>
      <c r="W4" s="193">
        <f>SUMIFS(Datos!$M:$M,Datos!$A:$A,$AB$2,Datos!$B:$B,W$1,Datos!$H:$H,$A4)</f>
        <v>0</v>
      </c>
      <c r="X4" s="193">
        <f>SUMIFS(Datos!$M:$M,Datos!$A:$A,$AB$2,Datos!$B:$B,X$1,Datos!$H:$H,$A4)</f>
        <v>0</v>
      </c>
      <c r="Y4" s="193">
        <f>SUMIFS(Datos!$M:$M,Datos!$A:$A,$AB$2,Datos!$B:$B,Y$1,Datos!$H:$H,$A4)</f>
        <v>0</v>
      </c>
      <c r="Z4" s="193">
        <f>SUMIFS(Datos!$M:$M,Datos!$A:$A,$AB$2,Datos!$B:$B,Z$1,Datos!$H:$H,$A4)</f>
        <v>0</v>
      </c>
      <c r="AA4" s="194">
        <f>SUMIFS(Datos!$M:$M,Datos!$A:$A,$AB$2,Datos!$B:$B,AA$1,Datos!$H:$H,$A4)</f>
        <v>0</v>
      </c>
      <c r="AB4" s="117">
        <f>SUM(P4:AA4)</f>
        <v>0</v>
      </c>
      <c r="AC4" s="114"/>
      <c r="AD4" s="118">
        <f>SUMIFS(Datos!$M:$M,Datos!$A:$A,$AD$2,Datos!$B:$B,AL$1,Datos!$H:$H,$A4)</f>
        <v>0</v>
      </c>
      <c r="AE4" s="117">
        <f>SUMIFS(Datos!$M:$M,Datos!$A:$A,$AB$2,Datos!$B:$B,AL$1,Datos!$H:$H,$A4)</f>
        <v>0</v>
      </c>
      <c r="AF4" s="116">
        <f>+AE4-AD4</f>
        <v>0</v>
      </c>
      <c r="AG4" s="119">
        <f>+IF(AD4=0,0,AF4/AD4)</f>
        <v>0</v>
      </c>
      <c r="AH4" s="118">
        <f>SUM(A4:CHOOSE(AL$1,B4,C4,D4,E4,F4,G4,H4,I4,J4,K4,L4,M4))</f>
        <v>0</v>
      </c>
      <c r="AI4" s="117">
        <f>SUM(O4:CHOOSE(AL$1,P4,Q4,R4,S4,T4,U4,V4,W4,X4,Y4,Z4,AA4))</f>
        <v>0</v>
      </c>
      <c r="AJ4" s="116">
        <f>+AI4-AH4</f>
        <v>0</v>
      </c>
      <c r="AK4" s="119">
        <f>+IF(AH4=0,0,AJ4/AH4)</f>
        <v>0</v>
      </c>
      <c r="AL4" s="120">
        <f t="shared" ref="AL4:AL29" si="5">+AL3+1</f>
        <v>3</v>
      </c>
      <c r="AM4" s="120"/>
      <c r="AN4" s="210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2"/>
      <c r="AZ4" s="121">
        <f>SUM(AN4:AY4)</f>
        <v>0</v>
      </c>
      <c r="BA4" s="122"/>
      <c r="BB4" s="377">
        <f>HLOOKUP(BD$1,AN$2:AY$26,AL4,FALSE)</f>
        <v>0</v>
      </c>
      <c r="BC4" s="117">
        <f>+AE4</f>
        <v>0</v>
      </c>
      <c r="BD4" s="116">
        <f>+BC4-BB4</f>
        <v>0</v>
      </c>
      <c r="BE4" s="119">
        <f>+IF(BB4=0,0,BD4/BB4)</f>
        <v>0</v>
      </c>
      <c r="BF4" s="377">
        <f>SUM(AM4:CHOOSE(AL$1,AN4,AO4,AP4,AQ4,AR4,AS4,AT4,AU4,AV4,AW4,AX4,AY4))</f>
        <v>0</v>
      </c>
      <c r="BG4" s="117">
        <f>+AI4</f>
        <v>0</v>
      </c>
      <c r="BH4" s="116">
        <f>+BG4-BF4</f>
        <v>0</v>
      </c>
      <c r="BI4" s="119">
        <f>+IF(BF4=0,0,BH4/BF4)</f>
        <v>0</v>
      </c>
      <c r="BJ4" s="260"/>
      <c r="BK4" s="362">
        <f>SUM(B4:D4)</f>
        <v>0</v>
      </c>
      <c r="BL4" s="363">
        <f>SUM(E4:G4)</f>
        <v>0</v>
      </c>
      <c r="BM4" s="363">
        <f>SUM(H4:J4)</f>
        <v>0</v>
      </c>
      <c r="BN4" s="113">
        <f>SUM(K4:M4)</f>
        <v>0</v>
      </c>
      <c r="BO4" s="363">
        <f t="shared" ref="BO4:BO5" si="6">SUM(BK4:BN4)</f>
        <v>0</v>
      </c>
      <c r="BP4" s="364">
        <f t="shared" si="2"/>
        <v>0</v>
      </c>
      <c r="BQ4" s="365"/>
      <c r="BR4" s="362">
        <f t="shared" ref="BR4:BR5" si="7">+BK4</f>
        <v>0</v>
      </c>
      <c r="BS4" s="363">
        <f t="shared" ref="BS4:BS5" si="8">+BR4+BL4</f>
        <v>0</v>
      </c>
      <c r="BT4" s="363">
        <f t="shared" ref="BT4:BT5" si="9">+BS4+BM4</f>
        <v>0</v>
      </c>
      <c r="BU4" s="113">
        <f t="shared" ref="BU4:BU5" si="10">+BT4+BN4</f>
        <v>0</v>
      </c>
      <c r="BV4" s="366">
        <f t="shared" ref="BV4:BV29" si="11">+BU4-BO4</f>
        <v>0</v>
      </c>
      <c r="BW4" s="260"/>
      <c r="BX4" s="115">
        <f>SUM(P4:R4)</f>
        <v>0</v>
      </c>
      <c r="BY4" s="116">
        <f>SUM(S4:U4)</f>
        <v>0</v>
      </c>
      <c r="BZ4" s="116">
        <f>SUM(V4:X4)</f>
        <v>0</v>
      </c>
      <c r="CA4" s="117">
        <f>SUM(Y4:AA4)</f>
        <v>0</v>
      </c>
      <c r="CB4" s="116">
        <f t="shared" ref="CB4:CB5" si="12">SUM(BX4:CA4)</f>
        <v>0</v>
      </c>
      <c r="CC4" s="124">
        <f t="shared" si="3"/>
        <v>0</v>
      </c>
      <c r="CD4" s="123"/>
      <c r="CE4" s="115">
        <f t="shared" ref="CE4:CE5" si="13">+BX4</f>
        <v>0</v>
      </c>
      <c r="CF4" s="116">
        <f t="shared" ref="CF4:CF5" si="14">+CE4+BY4</f>
        <v>0</v>
      </c>
      <c r="CG4" s="116">
        <f t="shared" si="4"/>
        <v>0</v>
      </c>
      <c r="CH4" s="117">
        <f t="shared" si="4"/>
        <v>0</v>
      </c>
      <c r="CI4" s="87">
        <f t="shared" ref="CI4:CI29" si="15">+CH4-CB4</f>
        <v>0</v>
      </c>
      <c r="CK4" s="240" t="s">
        <v>136</v>
      </c>
    </row>
    <row r="5" spans="1:89" x14ac:dyDescent="0.25">
      <c r="A5" s="240" t="s">
        <v>164</v>
      </c>
      <c r="B5" s="186">
        <f>SUMIFS(Datos!$M:$M,Datos!$A:$A,$N$2,Datos!$B:$B,B$1,Datos!$H:$H,$A5)</f>
        <v>0</v>
      </c>
      <c r="C5" s="181">
        <f>SUMIFS(Datos!$M:$M,Datos!$A:$A,$N$2,Datos!$B:$B,C$1,Datos!$H:$H,$A5)</f>
        <v>0</v>
      </c>
      <c r="D5" s="181">
        <f>SUMIFS(Datos!$M:$M,Datos!$A:$A,$N$2,Datos!$B:$B,D$1,Datos!$H:$H,$A5)</f>
        <v>0</v>
      </c>
      <c r="E5" s="181">
        <f>SUMIFS(Datos!$M:$M,Datos!$A:$A,$N$2,Datos!$B:$B,E$1,Datos!$H:$H,$A5)</f>
        <v>0</v>
      </c>
      <c r="F5" s="181">
        <f>SUMIFS(Datos!$M:$M,Datos!$A:$A,$N$2,Datos!$B:$B,F$1,Datos!$H:$H,$A5)</f>
        <v>0</v>
      </c>
      <c r="G5" s="181">
        <f>SUMIFS(Datos!$M:$M,Datos!$A:$A,$N$2,Datos!$B:$B,G$1,Datos!$H:$H,$A5)</f>
        <v>0</v>
      </c>
      <c r="H5" s="181">
        <f>SUMIFS(Datos!$M:$M,Datos!$A:$A,$N$2,Datos!$B:$B,H$1,Datos!$H:$H,$A5)</f>
        <v>0</v>
      </c>
      <c r="I5" s="181">
        <f>SUMIFS(Datos!$M:$M,Datos!$A:$A,$N$2,Datos!$B:$B,I$1,Datos!$H:$H,$A5)</f>
        <v>0</v>
      </c>
      <c r="J5" s="181">
        <f>SUMIFS(Datos!$M:$M,Datos!$A:$A,$N$2,Datos!$B:$B,J$1,Datos!$H:$H,$A5)</f>
        <v>0</v>
      </c>
      <c r="K5" s="181">
        <f>SUMIFS(Datos!$M:$M,Datos!$A:$A,$N$2,Datos!$B:$B,K$1,Datos!$H:$H,$A5)</f>
        <v>0</v>
      </c>
      <c r="L5" s="181">
        <f>SUMIFS(Datos!$M:$M,Datos!$A:$A,$N$2,Datos!$B:$B,L$1,Datos!$H:$H,$A5)</f>
        <v>0</v>
      </c>
      <c r="M5" s="182">
        <f>SUMIFS(Datos!$M:$M,Datos!$A:$A,$N$2,Datos!$B:$B,M$1,Datos!$H:$H,$A5)</f>
        <v>0</v>
      </c>
      <c r="N5" s="125">
        <f>SUM(B5:M5)</f>
        <v>0</v>
      </c>
      <c r="O5" s="114"/>
      <c r="P5" s="195">
        <f>SUMIFS(Datos!$M:$M,Datos!$A:$A,$AB$2,Datos!$B:$B,P$1,Datos!$H:$H,$A5)</f>
        <v>0</v>
      </c>
      <c r="Q5" s="196">
        <f>SUMIFS(Datos!$M:$M,Datos!$A:$A,$AB$2,Datos!$B:$B,Q$1,Datos!$H:$H,$A5)</f>
        <v>0</v>
      </c>
      <c r="R5" s="196">
        <f>SUMIFS(Datos!$M:$M,Datos!$A:$A,$AB$2,Datos!$B:$B,R$1,Datos!$H:$H,$A5)</f>
        <v>0</v>
      </c>
      <c r="S5" s="196">
        <f>SUMIFS(Datos!$M:$M,Datos!$A:$A,$AB$2,Datos!$B:$B,S$1,Datos!$H:$H,$A5)</f>
        <v>0</v>
      </c>
      <c r="T5" s="196">
        <f>SUMIFS(Datos!$M:$M,Datos!$A:$A,$AB$2,Datos!$B:$B,T$1,Datos!$H:$H,$A5)</f>
        <v>0</v>
      </c>
      <c r="U5" s="196">
        <f>SUMIFS(Datos!$M:$M,Datos!$A:$A,$AB$2,Datos!$B:$B,U$1,Datos!$H:$H,$A5)</f>
        <v>0</v>
      </c>
      <c r="V5" s="196">
        <f>SUMIFS(Datos!$M:$M,Datos!$A:$A,$AB$2,Datos!$B:$B,V$1,Datos!$H:$H,$A5)</f>
        <v>0</v>
      </c>
      <c r="W5" s="196">
        <f>SUMIFS(Datos!$M:$M,Datos!$A:$A,$AB$2,Datos!$B:$B,W$1,Datos!$H:$H,$A5)</f>
        <v>0</v>
      </c>
      <c r="X5" s="196">
        <f>SUMIFS(Datos!$M:$M,Datos!$A:$A,$AB$2,Datos!$B:$B,X$1,Datos!$H:$H,$A5)</f>
        <v>0</v>
      </c>
      <c r="Y5" s="196">
        <f>SUMIFS(Datos!$M:$M,Datos!$A:$A,$AB$2,Datos!$B:$B,Y$1,Datos!$H:$H,$A5)</f>
        <v>0</v>
      </c>
      <c r="Z5" s="196">
        <f>SUMIFS(Datos!$M:$M,Datos!$A:$A,$AB$2,Datos!$B:$B,Z$1,Datos!$H:$H,$A5)</f>
        <v>0</v>
      </c>
      <c r="AA5" s="197">
        <f>SUMIFS(Datos!$M:$M,Datos!$A:$A,$AB$2,Datos!$B:$B,AA$1,Datos!$H:$H,$A5)</f>
        <v>0</v>
      </c>
      <c r="AB5" s="128">
        <f>SUM(P5:AA5)</f>
        <v>0</v>
      </c>
      <c r="AC5" s="114"/>
      <c r="AD5" s="129">
        <f>SUMIFS(Datos!$M:$M,Datos!$A:$A,$AD$2,Datos!$B:$B,AL$1,Datos!$H:$H,$A5)</f>
        <v>0</v>
      </c>
      <c r="AE5" s="128">
        <f>SUMIFS(Datos!$M:$M,Datos!$A:$A,$AB$2,Datos!$B:$B,AL$1,Datos!$H:$H,$A5)</f>
        <v>0</v>
      </c>
      <c r="AF5" s="127">
        <f>+AE5-AD5</f>
        <v>0</v>
      </c>
      <c r="AG5" s="130">
        <f>+IF(AD5=0,0,AF5/AD5)</f>
        <v>0</v>
      </c>
      <c r="AH5" s="129">
        <f>SUM(A5:CHOOSE(AL$1,B5,C5,D5,E5,F5,G5,H5,I5,J5,K5,L5,M5))</f>
        <v>0</v>
      </c>
      <c r="AI5" s="128">
        <f>SUM(O5:CHOOSE(AL$1,P5,Q5,R5,S5,T5,U5,V5,W5,X5,Y5,Z5,AA5))</f>
        <v>0</v>
      </c>
      <c r="AJ5" s="127">
        <f>+AI5-AH5</f>
        <v>0</v>
      </c>
      <c r="AK5" s="130">
        <f>+IF(AH5=0,0,AJ5/AH5)</f>
        <v>0</v>
      </c>
      <c r="AL5" s="120">
        <f t="shared" si="5"/>
        <v>4</v>
      </c>
      <c r="AM5" s="120"/>
      <c r="AN5" s="213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5"/>
      <c r="AZ5" s="131">
        <f>SUM(AN5:AY5)</f>
        <v>0</v>
      </c>
      <c r="BA5" s="122"/>
      <c r="BB5" s="378">
        <f>HLOOKUP(BD$1,AN$2:AY$26,AL5,FALSE)</f>
        <v>0</v>
      </c>
      <c r="BC5" s="128">
        <f>+AE5</f>
        <v>0</v>
      </c>
      <c r="BD5" s="127">
        <f>+BC5-BB5</f>
        <v>0</v>
      </c>
      <c r="BE5" s="130">
        <f>+IF(BB5=0,0,BD5/BB5)</f>
        <v>0</v>
      </c>
      <c r="BF5" s="378">
        <f>SUM(AM5:CHOOSE(AL$1,AN5,AO5,AP5,AQ5,AR5,AS5,AT5,AU5,AV5,AW5,AX5,AY5))</f>
        <v>0</v>
      </c>
      <c r="BG5" s="128">
        <f>+AI5</f>
        <v>0</v>
      </c>
      <c r="BH5" s="127">
        <f>+BG5-BF5</f>
        <v>0</v>
      </c>
      <c r="BI5" s="130">
        <f>+IF(BF5=0,0,BH5/BF5)</f>
        <v>0</v>
      </c>
      <c r="BJ5" s="260"/>
      <c r="BK5" s="367">
        <f>SUM(B5:D5)</f>
        <v>0</v>
      </c>
      <c r="BL5" s="368">
        <f>SUM(E5:G5)</f>
        <v>0</v>
      </c>
      <c r="BM5" s="368">
        <f>SUM(H5:J5)</f>
        <v>0</v>
      </c>
      <c r="BN5" s="125">
        <f>SUM(K5:M5)</f>
        <v>0</v>
      </c>
      <c r="BO5" s="368">
        <f t="shared" si="6"/>
        <v>0</v>
      </c>
      <c r="BP5" s="364">
        <f t="shared" si="2"/>
        <v>0</v>
      </c>
      <c r="BQ5" s="365"/>
      <c r="BR5" s="367">
        <f t="shared" si="7"/>
        <v>0</v>
      </c>
      <c r="BS5" s="368">
        <f t="shared" si="8"/>
        <v>0</v>
      </c>
      <c r="BT5" s="368">
        <f t="shared" si="9"/>
        <v>0</v>
      </c>
      <c r="BU5" s="125">
        <f t="shared" si="10"/>
        <v>0</v>
      </c>
      <c r="BV5" s="366">
        <f t="shared" si="11"/>
        <v>0</v>
      </c>
      <c r="BW5" s="260"/>
      <c r="BX5" s="126">
        <f>SUM(P5:R5)</f>
        <v>0</v>
      </c>
      <c r="BY5" s="127">
        <f>SUM(S5:U5)</f>
        <v>0</v>
      </c>
      <c r="BZ5" s="127">
        <f>SUM(V5:X5)</f>
        <v>0</v>
      </c>
      <c r="CA5" s="128">
        <f>SUM(Y5:AA5)</f>
        <v>0</v>
      </c>
      <c r="CB5" s="127">
        <f t="shared" si="12"/>
        <v>0</v>
      </c>
      <c r="CC5" s="124">
        <f t="shared" si="3"/>
        <v>0</v>
      </c>
      <c r="CD5" s="123"/>
      <c r="CE5" s="126">
        <f t="shared" si="13"/>
        <v>0</v>
      </c>
      <c r="CF5" s="127">
        <f t="shared" si="14"/>
        <v>0</v>
      </c>
      <c r="CG5" s="127">
        <f t="shared" si="4"/>
        <v>0</v>
      </c>
      <c r="CH5" s="128">
        <f t="shared" si="4"/>
        <v>0</v>
      </c>
      <c r="CI5" s="87">
        <f t="shared" si="15"/>
        <v>0</v>
      </c>
      <c r="CK5" s="241" t="s">
        <v>136</v>
      </c>
    </row>
    <row r="6" spans="1:89" ht="15.75" thickBot="1" x14ac:dyDescent="0.3">
      <c r="A6" s="8" t="s">
        <v>165</v>
      </c>
      <c r="B6" s="186">
        <f>SUM(B3:B5)</f>
        <v>0</v>
      </c>
      <c r="C6" s="181">
        <f t="shared" ref="C6:L6" si="16">SUM(C3:C5)</f>
        <v>0</v>
      </c>
      <c r="D6" s="181">
        <f t="shared" si="16"/>
        <v>0</v>
      </c>
      <c r="E6" s="181">
        <f t="shared" si="16"/>
        <v>0</v>
      </c>
      <c r="F6" s="181">
        <f t="shared" si="16"/>
        <v>0</v>
      </c>
      <c r="G6" s="181">
        <f t="shared" si="16"/>
        <v>0</v>
      </c>
      <c r="H6" s="181">
        <f t="shared" si="16"/>
        <v>0</v>
      </c>
      <c r="I6" s="181">
        <f t="shared" si="16"/>
        <v>0</v>
      </c>
      <c r="J6" s="181">
        <f t="shared" si="16"/>
        <v>0</v>
      </c>
      <c r="K6" s="181">
        <f t="shared" si="16"/>
        <v>0</v>
      </c>
      <c r="L6" s="181">
        <f t="shared" si="16"/>
        <v>0</v>
      </c>
      <c r="M6" s="182">
        <f>SUM(M3:M5)</f>
        <v>0</v>
      </c>
      <c r="N6" s="125">
        <f>SUM(N3:N5)</f>
        <v>0</v>
      </c>
      <c r="O6" s="114"/>
      <c r="P6" s="195">
        <f>SUM(P3:P5)</f>
        <v>0</v>
      </c>
      <c r="Q6" s="196">
        <f t="shared" ref="Q6:AA6" si="17">SUM(Q3:Q5)</f>
        <v>0</v>
      </c>
      <c r="R6" s="196">
        <f t="shared" si="17"/>
        <v>0</v>
      </c>
      <c r="S6" s="196">
        <f t="shared" si="17"/>
        <v>0</v>
      </c>
      <c r="T6" s="196">
        <f t="shared" si="17"/>
        <v>0</v>
      </c>
      <c r="U6" s="196">
        <f t="shared" si="17"/>
        <v>0</v>
      </c>
      <c r="V6" s="196">
        <f t="shared" si="17"/>
        <v>0</v>
      </c>
      <c r="W6" s="196">
        <f t="shared" si="17"/>
        <v>0</v>
      </c>
      <c r="X6" s="196">
        <f t="shared" si="17"/>
        <v>0</v>
      </c>
      <c r="Y6" s="196">
        <f t="shared" si="17"/>
        <v>0</v>
      </c>
      <c r="Z6" s="196">
        <f t="shared" si="17"/>
        <v>0</v>
      </c>
      <c r="AA6" s="197">
        <f t="shared" si="17"/>
        <v>0</v>
      </c>
      <c r="AB6" s="128">
        <f>SUM(AB3:AB5)</f>
        <v>0</v>
      </c>
      <c r="AC6" s="114"/>
      <c r="AD6" s="132">
        <f>SUM(AD3:AD5)</f>
        <v>0</v>
      </c>
      <c r="AE6" s="133">
        <f>SUM(AE3:AE5)</f>
        <v>0</v>
      </c>
      <c r="AF6" s="134">
        <f>+AE6-AD6</f>
        <v>0</v>
      </c>
      <c r="AG6" s="135">
        <f>+IF(AD6=0,0,AF6/AD6)</f>
        <v>0</v>
      </c>
      <c r="AH6" s="132">
        <f>SUM(AH3:AH5)</f>
        <v>0</v>
      </c>
      <c r="AI6" s="133">
        <f>SUM(AI3:AI5)</f>
        <v>0</v>
      </c>
      <c r="AJ6" s="134">
        <f>+AI6-AH6</f>
        <v>0</v>
      </c>
      <c r="AK6" s="135">
        <f>+IF(AH6=0,0,AJ6/AH6)</f>
        <v>0</v>
      </c>
      <c r="AL6" s="120">
        <f t="shared" si="5"/>
        <v>5</v>
      </c>
      <c r="AM6" s="120"/>
      <c r="AN6" s="216">
        <f>SUM(AN3:AN5)</f>
        <v>0</v>
      </c>
      <c r="AO6" s="217">
        <f t="shared" ref="AO6:AY6" si="18">SUM(AO3:AO5)</f>
        <v>0</v>
      </c>
      <c r="AP6" s="217">
        <f t="shared" si="18"/>
        <v>0</v>
      </c>
      <c r="AQ6" s="217">
        <f t="shared" si="18"/>
        <v>0</v>
      </c>
      <c r="AR6" s="217">
        <f t="shared" si="18"/>
        <v>0</v>
      </c>
      <c r="AS6" s="217">
        <f t="shared" si="18"/>
        <v>0</v>
      </c>
      <c r="AT6" s="217">
        <f t="shared" si="18"/>
        <v>0</v>
      </c>
      <c r="AU6" s="217">
        <f t="shared" si="18"/>
        <v>0</v>
      </c>
      <c r="AV6" s="217">
        <f t="shared" si="18"/>
        <v>0</v>
      </c>
      <c r="AW6" s="217">
        <f t="shared" si="18"/>
        <v>0</v>
      </c>
      <c r="AX6" s="217">
        <f t="shared" si="18"/>
        <v>0</v>
      </c>
      <c r="AY6" s="218">
        <f t="shared" si="18"/>
        <v>0</v>
      </c>
      <c r="AZ6" s="136">
        <f>SUM(AZ3:AZ5)</f>
        <v>0</v>
      </c>
      <c r="BA6" s="122"/>
      <c r="BB6" s="379">
        <f>SUM(BB3:BB5)</f>
        <v>0</v>
      </c>
      <c r="BC6" s="133">
        <f>SUM(BC3:BC5)</f>
        <v>0</v>
      </c>
      <c r="BD6" s="134">
        <f>+BC6-BB6</f>
        <v>0</v>
      </c>
      <c r="BE6" s="135">
        <f>+IF(BB6=0,0,BD6/BB6)</f>
        <v>0</v>
      </c>
      <c r="BF6" s="379">
        <f>SUM(BF3:BF5)</f>
        <v>0</v>
      </c>
      <c r="BG6" s="133">
        <f>SUM(BG3:BG5)</f>
        <v>0</v>
      </c>
      <c r="BH6" s="134">
        <f>+BG6-BF6</f>
        <v>0</v>
      </c>
      <c r="BI6" s="135">
        <f>+IF(BF6=0,0,BH6/BF6)</f>
        <v>0</v>
      </c>
      <c r="BJ6" s="357"/>
      <c r="BK6" s="367">
        <f>SUM(BK3:BK5)</f>
        <v>0</v>
      </c>
      <c r="BL6" s="368">
        <f t="shared" ref="BL6:BN6" si="19">SUM(BL3:BL5)</f>
        <v>0</v>
      </c>
      <c r="BM6" s="368">
        <f t="shared" si="19"/>
        <v>0</v>
      </c>
      <c r="BN6" s="125">
        <f t="shared" si="19"/>
        <v>0</v>
      </c>
      <c r="BO6" s="368">
        <f>SUM(BO3:BO5)</f>
        <v>0</v>
      </c>
      <c r="BP6" s="364">
        <f t="shared" si="2"/>
        <v>0</v>
      </c>
      <c r="BQ6" s="365"/>
      <c r="BR6" s="367">
        <f>SUM(BR3:BR5)</f>
        <v>0</v>
      </c>
      <c r="BS6" s="368">
        <f t="shared" ref="BS6:BU6" si="20">SUM(BS3:BS5)</f>
        <v>0</v>
      </c>
      <c r="BT6" s="368">
        <f t="shared" si="20"/>
        <v>0</v>
      </c>
      <c r="BU6" s="125">
        <f t="shared" si="20"/>
        <v>0</v>
      </c>
      <c r="BV6" s="366">
        <f t="shared" si="11"/>
        <v>0</v>
      </c>
      <c r="BW6" s="357"/>
      <c r="BX6" s="126">
        <f>SUM(BX3:BX5)</f>
        <v>0</v>
      </c>
      <c r="BY6" s="127">
        <f t="shared" ref="BY6:CA6" si="21">SUM(BY3:BY5)</f>
        <v>0</v>
      </c>
      <c r="BZ6" s="127">
        <f t="shared" si="21"/>
        <v>0</v>
      </c>
      <c r="CA6" s="128">
        <f t="shared" si="21"/>
        <v>0</v>
      </c>
      <c r="CB6" s="127">
        <f>SUM(CB3:CB5)</f>
        <v>0</v>
      </c>
      <c r="CC6" s="124">
        <f t="shared" si="3"/>
        <v>0</v>
      </c>
      <c r="CD6" s="123"/>
      <c r="CE6" s="126">
        <f>SUM(CE3:CE5)</f>
        <v>0</v>
      </c>
      <c r="CF6" s="127">
        <f t="shared" ref="CF6:CH6" si="22">SUM(CF3:CF5)</f>
        <v>0</v>
      </c>
      <c r="CG6" s="127">
        <f t="shared" si="22"/>
        <v>0</v>
      </c>
      <c r="CH6" s="128">
        <f t="shared" si="22"/>
        <v>0</v>
      </c>
      <c r="CI6" s="87">
        <f t="shared" si="15"/>
        <v>0</v>
      </c>
    </row>
    <row r="7" spans="1:89" ht="15.75" thickBot="1" x14ac:dyDescent="0.3"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38"/>
      <c r="AE7" s="114"/>
      <c r="AF7" s="139"/>
      <c r="AG7" s="140"/>
      <c r="AH7" s="138"/>
      <c r="AI7" s="114"/>
      <c r="AJ7" s="139"/>
      <c r="AK7" s="140"/>
      <c r="AL7" s="120">
        <f t="shared" si="5"/>
        <v>6</v>
      </c>
      <c r="AM7" s="120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14"/>
      <c r="BD7" s="139"/>
      <c r="BE7" s="140"/>
      <c r="BF7" s="122"/>
      <c r="BG7" s="114"/>
      <c r="BH7" s="139"/>
      <c r="BI7" s="140"/>
      <c r="BJ7" s="123"/>
      <c r="BK7" s="138"/>
      <c r="BL7" s="138"/>
      <c r="BM7" s="138"/>
      <c r="BN7" s="138"/>
      <c r="BO7" s="138"/>
      <c r="BP7" s="364">
        <f t="shared" si="2"/>
        <v>0</v>
      </c>
      <c r="BQ7" s="365"/>
      <c r="BR7" s="138"/>
      <c r="BS7" s="138"/>
      <c r="BT7" s="138"/>
      <c r="BU7" s="138"/>
      <c r="BV7" s="366">
        <f t="shared" si="11"/>
        <v>0</v>
      </c>
      <c r="BW7" s="123"/>
      <c r="BX7" s="114"/>
      <c r="BY7" s="114"/>
      <c r="BZ7" s="114"/>
      <c r="CA7" s="114"/>
      <c r="CB7" s="114"/>
      <c r="CC7" s="124">
        <f t="shared" si="3"/>
        <v>0</v>
      </c>
      <c r="CD7" s="123"/>
      <c r="CE7" s="114"/>
      <c r="CF7" s="114"/>
      <c r="CG7" s="114"/>
      <c r="CH7" s="114"/>
      <c r="CI7" s="87">
        <f t="shared" si="15"/>
        <v>0</v>
      </c>
    </row>
    <row r="8" spans="1:89" x14ac:dyDescent="0.25">
      <c r="A8" s="239" t="s">
        <v>166</v>
      </c>
      <c r="B8" s="287">
        <f>SUMIFS(Datos!$M:$M,Datos!$A:$A,$N$2,Datos!$B:$B,B$1,Datos!$H:$H,$A8)</f>
        <v>0</v>
      </c>
      <c r="C8" s="177">
        <f>SUMIFS(Datos!$M:$M,Datos!$A:$A,$N$2,Datos!$B:$B,C$1,Datos!$H:$H,$A8)</f>
        <v>0</v>
      </c>
      <c r="D8" s="177">
        <f>SUMIFS(Datos!$M:$M,Datos!$A:$A,$N$2,Datos!$B:$B,D$1,Datos!$H:$H,$A8)</f>
        <v>0</v>
      </c>
      <c r="E8" s="177">
        <f>SUMIFS(Datos!$M:$M,Datos!$A:$A,$N$2,Datos!$B:$B,E$1,Datos!$H:$H,$A8)</f>
        <v>0</v>
      </c>
      <c r="F8" s="177">
        <f>SUMIFS(Datos!$M:$M,Datos!$A:$A,$N$2,Datos!$B:$B,F$1,Datos!$H:$H,$A8)</f>
        <v>0</v>
      </c>
      <c r="G8" s="177">
        <f>SUMIFS(Datos!$M:$M,Datos!$A:$A,$N$2,Datos!$B:$B,G$1,Datos!$H:$H,$A8)</f>
        <v>0</v>
      </c>
      <c r="H8" s="177">
        <f>SUMIFS(Datos!$M:$M,Datos!$A:$A,$N$2,Datos!$B:$B,H$1,Datos!$H:$H,$A8)</f>
        <v>0</v>
      </c>
      <c r="I8" s="177">
        <f>SUMIFS(Datos!$M:$M,Datos!$A:$A,$N$2,Datos!$B:$B,I$1,Datos!$H:$H,$A8)</f>
        <v>0</v>
      </c>
      <c r="J8" s="177">
        <f>SUMIFS(Datos!$M:$M,Datos!$A:$A,$N$2,Datos!$B:$B,J$1,Datos!$H:$H,$A8)</f>
        <v>0</v>
      </c>
      <c r="K8" s="177">
        <f>SUMIFS(Datos!$M:$M,Datos!$A:$A,$N$2,Datos!$B:$B,K$1,Datos!$H:$H,$A8)</f>
        <v>0</v>
      </c>
      <c r="L8" s="177">
        <f>SUMIFS(Datos!$M:$M,Datos!$A:$A,$N$2,Datos!$B:$B,L$1,Datos!$H:$H,$A8)</f>
        <v>0</v>
      </c>
      <c r="M8" s="178">
        <f>SUMIFS(Datos!$M:$M,Datos!$A:$A,$N$2,Datos!$B:$B,M$1,Datos!$H:$H,$A8)</f>
        <v>0</v>
      </c>
      <c r="N8" s="141">
        <f>SUM(B8:M8)</f>
        <v>0</v>
      </c>
      <c r="O8" s="114"/>
      <c r="P8" s="198">
        <f>SUMIFS(Datos!$M:$M,Datos!$A:$A,$AB$2,Datos!$B:$B,P$1,Datos!$H:$H,$A8)</f>
        <v>0</v>
      </c>
      <c r="Q8" s="199">
        <f>SUMIFS(Datos!$M:$M,Datos!$A:$A,$AB$2,Datos!$B:$B,Q$1,Datos!$H:$H,$A8)</f>
        <v>0</v>
      </c>
      <c r="R8" s="199">
        <f>SUMIFS(Datos!$M:$M,Datos!$A:$A,$AB$2,Datos!$B:$B,R$1,Datos!$H:$H,$A8)</f>
        <v>0</v>
      </c>
      <c r="S8" s="199">
        <f>SUMIFS(Datos!$M:$M,Datos!$A:$A,$AB$2,Datos!$B:$B,S$1,Datos!$H:$H,$A8)</f>
        <v>0</v>
      </c>
      <c r="T8" s="199">
        <f>SUMIFS(Datos!$M:$M,Datos!$A:$A,$AB$2,Datos!$B:$B,T$1,Datos!$H:$H,$A8)</f>
        <v>0</v>
      </c>
      <c r="U8" s="199">
        <f>SUMIFS(Datos!$M:$M,Datos!$A:$A,$AB$2,Datos!$B:$B,U$1,Datos!$H:$H,$A8)</f>
        <v>0</v>
      </c>
      <c r="V8" s="199">
        <f>SUMIFS(Datos!$M:$M,Datos!$A:$A,$AB$2,Datos!$B:$B,V$1,Datos!$H:$H,$A8)</f>
        <v>0</v>
      </c>
      <c r="W8" s="199">
        <f>SUMIFS(Datos!$M:$M,Datos!$A:$A,$AB$2,Datos!$B:$B,W$1,Datos!$H:$H,$A8)</f>
        <v>0</v>
      </c>
      <c r="X8" s="199">
        <f>SUMIFS(Datos!$M:$M,Datos!$A:$A,$AB$2,Datos!$B:$B,X$1,Datos!$H:$H,$A8)</f>
        <v>0</v>
      </c>
      <c r="Y8" s="199">
        <f>SUMIFS(Datos!$M:$M,Datos!$A:$A,$AB$2,Datos!$B:$B,Y$1,Datos!$H:$H,$A8)</f>
        <v>0</v>
      </c>
      <c r="Z8" s="199">
        <f>SUMIFS(Datos!$M:$M,Datos!$A:$A,$AB$2,Datos!$B:$B,Z$1,Datos!$H:$H,$A8)</f>
        <v>0</v>
      </c>
      <c r="AA8" s="200">
        <f>SUMIFS(Datos!$M:$M,Datos!$A:$A,$AB$2,Datos!$B:$B,AA$1,Datos!$H:$H,$A8)</f>
        <v>0</v>
      </c>
      <c r="AB8" s="144">
        <f>SUM(P8:AA8)</f>
        <v>0</v>
      </c>
      <c r="AC8" s="114"/>
      <c r="AD8" s="145">
        <f>SUMIFS(Datos!$M:$M,Datos!$A:$A,$AD$2,Datos!$B:$B,AL$1,Datos!$H:$H,$A8)</f>
        <v>0</v>
      </c>
      <c r="AE8" s="146">
        <f>SUMIFS(Datos!$M:$M,Datos!$A:$A,$AB$2,Datos!$B:$B,AL$1,Datos!$H:$H,$A8)</f>
        <v>0</v>
      </c>
      <c r="AF8" s="147">
        <f t="shared" ref="AF8:AF13" si="23">+AE8-AD8</f>
        <v>0</v>
      </c>
      <c r="AG8" s="148">
        <f t="shared" ref="AG8:AG13" si="24">+IF(AD8=0,0,AF8/AD8)</f>
        <v>0</v>
      </c>
      <c r="AH8" s="145">
        <f>SUM(A8:CHOOSE(AL$1,B8,C8,D8,E8,F8,G8,H8,I8,J8,K8,L8,M8))</f>
        <v>0</v>
      </c>
      <c r="AI8" s="146">
        <f>SUM(O8:CHOOSE(AL$1,P8,Q8,R8,S8,T8,U8,V8,W8,X8,Y8,Z8,AA8))</f>
        <v>0</v>
      </c>
      <c r="AJ8" s="147">
        <f t="shared" ref="AJ8:AJ13" si="25">+AI8-AH8</f>
        <v>0</v>
      </c>
      <c r="AK8" s="148">
        <f t="shared" ref="AK8:AK13" si="26">+IF(AH8=0,0,AJ8/AH8)</f>
        <v>0</v>
      </c>
      <c r="AL8" s="120">
        <f t="shared" si="5"/>
        <v>7</v>
      </c>
      <c r="AM8" s="120"/>
      <c r="AN8" s="219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1"/>
      <c r="AZ8" s="149">
        <f>SUM(AN8:AY8)</f>
        <v>0</v>
      </c>
      <c r="BA8" s="122"/>
      <c r="BB8" s="380">
        <f>HLOOKUP(BD$1,AN$2:AY$26,AL8,FALSE)</f>
        <v>0</v>
      </c>
      <c r="BC8" s="146">
        <f>+AE8</f>
        <v>0</v>
      </c>
      <c r="BD8" s="147">
        <f t="shared" ref="BD8:BD13" si="27">+BC8-BB8</f>
        <v>0</v>
      </c>
      <c r="BE8" s="148">
        <f t="shared" ref="BE8:BE13" si="28">+IF(BB8=0,0,BD8/BB8)</f>
        <v>0</v>
      </c>
      <c r="BF8" s="380">
        <f>SUM(AM8:CHOOSE(AL$1,AN8,AO8,AP8,AQ8,AR8,AS8,AT8,AU8,AV8,AW8,AX8,AY8))</f>
        <v>0</v>
      </c>
      <c r="BG8" s="146">
        <f>+AI8</f>
        <v>0</v>
      </c>
      <c r="BH8" s="147">
        <f t="shared" ref="BH8:BH13" si="29">+BG8-BF8</f>
        <v>0</v>
      </c>
      <c r="BI8" s="148">
        <f t="shared" ref="BI8:BI13" si="30">+IF(BF8=0,0,BH8/BF8)</f>
        <v>0</v>
      </c>
      <c r="BJ8" s="260"/>
      <c r="BK8" s="369">
        <f>SUM(B8:D8)</f>
        <v>0</v>
      </c>
      <c r="BL8" s="370">
        <f>SUM(E8:G8)</f>
        <v>0</v>
      </c>
      <c r="BM8" s="370">
        <f>SUM(H8:J8)</f>
        <v>0</v>
      </c>
      <c r="BN8" s="141">
        <f>SUM(K8:M8)</f>
        <v>0</v>
      </c>
      <c r="BO8" s="370">
        <f t="shared" ref="BO8:BO12" si="31">SUM(BK8:BN8)</f>
        <v>0</v>
      </c>
      <c r="BP8" s="364">
        <f t="shared" si="2"/>
        <v>0</v>
      </c>
      <c r="BQ8" s="365"/>
      <c r="BR8" s="369">
        <f t="shared" ref="BR8:BR12" si="32">+BK8</f>
        <v>0</v>
      </c>
      <c r="BS8" s="370">
        <f t="shared" ref="BS8:BS12" si="33">+BR8+BL8</f>
        <v>0</v>
      </c>
      <c r="BT8" s="370">
        <f t="shared" ref="BT8:BT12" si="34">+BS8+BM8</f>
        <v>0</v>
      </c>
      <c r="BU8" s="141">
        <f t="shared" ref="BU8:BU12" si="35">+BT8+BN8</f>
        <v>0</v>
      </c>
      <c r="BV8" s="366">
        <f t="shared" si="11"/>
        <v>0</v>
      </c>
      <c r="BW8" s="260"/>
      <c r="BX8" s="142">
        <f>SUM(P8:R8)</f>
        <v>0</v>
      </c>
      <c r="BY8" s="143">
        <f>SUM(S8:U8)</f>
        <v>0</v>
      </c>
      <c r="BZ8" s="143">
        <f>SUM(V8:X8)</f>
        <v>0</v>
      </c>
      <c r="CA8" s="144">
        <f>SUM(Y8:AA8)</f>
        <v>0</v>
      </c>
      <c r="CB8" s="143">
        <f t="shared" ref="CB8:CB12" si="36">SUM(BX8:CA8)</f>
        <v>0</v>
      </c>
      <c r="CC8" s="124">
        <f t="shared" si="3"/>
        <v>0</v>
      </c>
      <c r="CD8" s="123"/>
      <c r="CE8" s="142">
        <f t="shared" ref="CE8:CE12" si="37">+BX8</f>
        <v>0</v>
      </c>
      <c r="CF8" s="143">
        <f t="shared" ref="CF8:CF12" si="38">+CE8+BY8</f>
        <v>0</v>
      </c>
      <c r="CG8" s="143">
        <f t="shared" ref="CG8:CG12" si="39">+CF8+BZ8</f>
        <v>0</v>
      </c>
      <c r="CH8" s="144">
        <f t="shared" ref="CH8:CH12" si="40">+CG8+CA8</f>
        <v>0</v>
      </c>
      <c r="CI8" s="87">
        <f t="shared" si="15"/>
        <v>0</v>
      </c>
      <c r="CK8" s="239" t="s">
        <v>137</v>
      </c>
    </row>
    <row r="9" spans="1:89" x14ac:dyDescent="0.25">
      <c r="A9" s="240" t="s">
        <v>167</v>
      </c>
      <c r="B9" s="185">
        <f>SUMIFS(Datos!$M:$M,Datos!$A:$A,$N$2,Datos!$B:$B,B$1,Datos!$H:$H,$A9)</f>
        <v>0</v>
      </c>
      <c r="C9" s="179">
        <f>SUMIFS(Datos!$M:$M,Datos!$A:$A,$N$2,Datos!$B:$B,C$1,Datos!$H:$H,$A9)</f>
        <v>0</v>
      </c>
      <c r="D9" s="179">
        <f>SUMIFS(Datos!$M:$M,Datos!$A:$A,$N$2,Datos!$B:$B,D$1,Datos!$H:$H,$A9)</f>
        <v>0</v>
      </c>
      <c r="E9" s="179">
        <f>SUMIFS(Datos!$M:$M,Datos!$A:$A,$N$2,Datos!$B:$B,E$1,Datos!$H:$H,$A9)</f>
        <v>0</v>
      </c>
      <c r="F9" s="179">
        <f>SUMIFS(Datos!$M:$M,Datos!$A:$A,$N$2,Datos!$B:$B,F$1,Datos!$H:$H,$A9)</f>
        <v>0</v>
      </c>
      <c r="G9" s="179">
        <f>SUMIFS(Datos!$M:$M,Datos!$A:$A,$N$2,Datos!$B:$B,G$1,Datos!$H:$H,$A9)</f>
        <v>0</v>
      </c>
      <c r="H9" s="179">
        <f>SUMIFS(Datos!$M:$M,Datos!$A:$A,$N$2,Datos!$B:$B,H$1,Datos!$H:$H,$A9)</f>
        <v>0</v>
      </c>
      <c r="I9" s="179">
        <f>SUMIFS(Datos!$M:$M,Datos!$A:$A,$N$2,Datos!$B:$B,I$1,Datos!$H:$H,$A9)</f>
        <v>0</v>
      </c>
      <c r="J9" s="179">
        <f>SUMIFS(Datos!$M:$M,Datos!$A:$A,$N$2,Datos!$B:$B,J$1,Datos!$H:$H,$A9)</f>
        <v>0</v>
      </c>
      <c r="K9" s="179">
        <f>SUMIFS(Datos!$M:$M,Datos!$A:$A,$N$2,Datos!$B:$B,K$1,Datos!$H:$H,$A9)</f>
        <v>0</v>
      </c>
      <c r="L9" s="179">
        <f>SUMIFS(Datos!$M:$M,Datos!$A:$A,$N$2,Datos!$B:$B,L$1,Datos!$H:$H,$A9)</f>
        <v>0</v>
      </c>
      <c r="M9" s="180">
        <f>SUMIFS(Datos!$M:$M,Datos!$A:$A,$N$2,Datos!$B:$B,M$1,Datos!$H:$H,$A9)</f>
        <v>0</v>
      </c>
      <c r="N9" s="113">
        <f>SUM(B9:M9)</f>
        <v>0</v>
      </c>
      <c r="O9" s="114"/>
      <c r="P9" s="192">
        <f>SUMIFS(Datos!$M:$M,Datos!$A:$A,$AB$2,Datos!$B:$B,P$1,Datos!$H:$H,$A9)</f>
        <v>0</v>
      </c>
      <c r="Q9" s="193">
        <f>SUMIFS(Datos!$M:$M,Datos!$A:$A,$AB$2,Datos!$B:$B,Q$1,Datos!$H:$H,$A9)</f>
        <v>0</v>
      </c>
      <c r="R9" s="193">
        <f>SUMIFS(Datos!$M:$M,Datos!$A:$A,$AB$2,Datos!$B:$B,R$1,Datos!$H:$H,$A9)</f>
        <v>0</v>
      </c>
      <c r="S9" s="193">
        <f>SUMIFS(Datos!$M:$M,Datos!$A:$A,$AB$2,Datos!$B:$B,S$1,Datos!$H:$H,$A9)</f>
        <v>0</v>
      </c>
      <c r="T9" s="193">
        <f>SUMIFS(Datos!$M:$M,Datos!$A:$A,$AB$2,Datos!$B:$B,T$1,Datos!$H:$H,$A9)</f>
        <v>0</v>
      </c>
      <c r="U9" s="193">
        <f>SUMIFS(Datos!$M:$M,Datos!$A:$A,$AB$2,Datos!$B:$B,U$1,Datos!$H:$H,$A9)</f>
        <v>0</v>
      </c>
      <c r="V9" s="193">
        <f>SUMIFS(Datos!$M:$M,Datos!$A:$A,$AB$2,Datos!$B:$B,V$1,Datos!$H:$H,$A9)</f>
        <v>0</v>
      </c>
      <c r="W9" s="193">
        <f>SUMIFS(Datos!$M:$M,Datos!$A:$A,$AB$2,Datos!$B:$B,W$1,Datos!$H:$H,$A9)</f>
        <v>0</v>
      </c>
      <c r="X9" s="193">
        <f>SUMIFS(Datos!$M:$M,Datos!$A:$A,$AB$2,Datos!$B:$B,X$1,Datos!$H:$H,$A9)</f>
        <v>0</v>
      </c>
      <c r="Y9" s="193">
        <f>SUMIFS(Datos!$M:$M,Datos!$A:$A,$AB$2,Datos!$B:$B,Y$1,Datos!$H:$H,$A9)</f>
        <v>0</v>
      </c>
      <c r="Z9" s="193">
        <f>SUMIFS(Datos!$M:$M,Datos!$A:$A,$AB$2,Datos!$B:$B,Z$1,Datos!$H:$H,$A9)</f>
        <v>0</v>
      </c>
      <c r="AA9" s="194">
        <f>SUMIFS(Datos!$M:$M,Datos!$A:$A,$AB$2,Datos!$B:$B,AA$1,Datos!$H:$H,$A9)</f>
        <v>0</v>
      </c>
      <c r="AB9" s="117">
        <f>SUM(P9:AA9)</f>
        <v>0</v>
      </c>
      <c r="AC9" s="114"/>
      <c r="AD9" s="118">
        <f>SUMIFS(Datos!$M:$M,Datos!$A:$A,$AD$2,Datos!$B:$B,AL$1,Datos!$H:$H,$A9)</f>
        <v>0</v>
      </c>
      <c r="AE9" s="117">
        <f>SUMIFS(Datos!$M:$M,Datos!$A:$A,$AB$2,Datos!$B:$B,AL$1,Datos!$H:$H,$A9)</f>
        <v>0</v>
      </c>
      <c r="AF9" s="116">
        <f t="shared" si="23"/>
        <v>0</v>
      </c>
      <c r="AG9" s="119">
        <f t="shared" si="24"/>
        <v>0</v>
      </c>
      <c r="AH9" s="118">
        <f>SUM(A9:CHOOSE(AL$1,B9,C9,D9,E9,F9,G9,H9,I9,J9,K9,L9,M9))</f>
        <v>0</v>
      </c>
      <c r="AI9" s="117">
        <f>SUM(O9:CHOOSE(AL$1,P9,Q9,R9,S9,T9,U9,V9,W9,X9,Y9,Z9,AA9))</f>
        <v>0</v>
      </c>
      <c r="AJ9" s="116">
        <f t="shared" si="25"/>
        <v>0</v>
      </c>
      <c r="AK9" s="119">
        <f t="shared" si="26"/>
        <v>0</v>
      </c>
      <c r="AL9" s="120">
        <f t="shared" si="5"/>
        <v>8</v>
      </c>
      <c r="AM9" s="120"/>
      <c r="AN9" s="210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2"/>
      <c r="AZ9" s="121">
        <f>SUM(AN9:AY9)</f>
        <v>0</v>
      </c>
      <c r="BA9" s="122"/>
      <c r="BB9" s="377">
        <f>HLOOKUP(BD$1,AN$2:AY$26,AL9,FALSE)</f>
        <v>0</v>
      </c>
      <c r="BC9" s="117">
        <f>+AE9</f>
        <v>0</v>
      </c>
      <c r="BD9" s="116">
        <f>+BC9-BB9</f>
        <v>0</v>
      </c>
      <c r="BE9" s="119">
        <f t="shared" si="28"/>
        <v>0</v>
      </c>
      <c r="BF9" s="377">
        <f>SUM(AM9:CHOOSE(AL$1,AN9,AO9,AP9,AQ9,AR9,AS9,AT9,AU9,AV9,AW9,AX9,AY9))</f>
        <v>0</v>
      </c>
      <c r="BG9" s="117">
        <f>+AI9</f>
        <v>0</v>
      </c>
      <c r="BH9" s="116">
        <f t="shared" si="29"/>
        <v>0</v>
      </c>
      <c r="BI9" s="119">
        <f t="shared" si="30"/>
        <v>0</v>
      </c>
      <c r="BJ9" s="260"/>
      <c r="BK9" s="362">
        <f>SUM(B9:D9)</f>
        <v>0</v>
      </c>
      <c r="BL9" s="363">
        <f>SUM(E9:G9)</f>
        <v>0</v>
      </c>
      <c r="BM9" s="363">
        <f>SUM(H9:J9)</f>
        <v>0</v>
      </c>
      <c r="BN9" s="113">
        <f>SUM(K9:M9)</f>
        <v>0</v>
      </c>
      <c r="BO9" s="363">
        <f t="shared" si="31"/>
        <v>0</v>
      </c>
      <c r="BP9" s="364">
        <f t="shared" si="2"/>
        <v>0</v>
      </c>
      <c r="BQ9" s="365"/>
      <c r="BR9" s="362">
        <f t="shared" si="32"/>
        <v>0</v>
      </c>
      <c r="BS9" s="363">
        <f t="shared" si="33"/>
        <v>0</v>
      </c>
      <c r="BT9" s="363">
        <f t="shared" si="34"/>
        <v>0</v>
      </c>
      <c r="BU9" s="113">
        <f t="shared" si="35"/>
        <v>0</v>
      </c>
      <c r="BV9" s="366">
        <f t="shared" si="11"/>
        <v>0</v>
      </c>
      <c r="BW9" s="260"/>
      <c r="BX9" s="115">
        <f>SUM(P9:R9)</f>
        <v>0</v>
      </c>
      <c r="BY9" s="116">
        <f>SUM(S9:U9)</f>
        <v>0</v>
      </c>
      <c r="BZ9" s="116">
        <f>SUM(V9:X9)</f>
        <v>0</v>
      </c>
      <c r="CA9" s="117">
        <f>SUM(Y9:AA9)</f>
        <v>0</v>
      </c>
      <c r="CB9" s="116">
        <f t="shared" si="36"/>
        <v>0</v>
      </c>
      <c r="CC9" s="124">
        <f t="shared" si="3"/>
        <v>0</v>
      </c>
      <c r="CD9" s="123"/>
      <c r="CE9" s="115">
        <f t="shared" si="37"/>
        <v>0</v>
      </c>
      <c r="CF9" s="116">
        <f t="shared" si="38"/>
        <v>0</v>
      </c>
      <c r="CG9" s="116">
        <f t="shared" si="39"/>
        <v>0</v>
      </c>
      <c r="CH9" s="117">
        <f t="shared" si="40"/>
        <v>0</v>
      </c>
      <c r="CI9" s="87">
        <f t="shared" si="15"/>
        <v>0</v>
      </c>
      <c r="CK9" s="240" t="s">
        <v>137</v>
      </c>
    </row>
    <row r="10" spans="1:89" x14ac:dyDescent="0.25">
      <c r="A10" s="240" t="s">
        <v>168</v>
      </c>
      <c r="B10" s="185">
        <f>SUMIFS(Datos!$M:$M,Datos!$A:$A,$N$2,Datos!$B:$B,B$1,Datos!$H:$H,$A10)</f>
        <v>0</v>
      </c>
      <c r="C10" s="179">
        <f>SUMIFS(Datos!$M:$M,Datos!$A:$A,$N$2,Datos!$B:$B,C$1,Datos!$H:$H,$A10)</f>
        <v>0</v>
      </c>
      <c r="D10" s="179">
        <f>SUMIFS(Datos!$M:$M,Datos!$A:$A,$N$2,Datos!$B:$B,D$1,Datos!$H:$H,$A10)</f>
        <v>0</v>
      </c>
      <c r="E10" s="179">
        <f>SUMIFS(Datos!$M:$M,Datos!$A:$A,$N$2,Datos!$B:$B,E$1,Datos!$H:$H,$A10)</f>
        <v>0</v>
      </c>
      <c r="F10" s="179">
        <f>SUMIFS(Datos!$M:$M,Datos!$A:$A,$N$2,Datos!$B:$B,F$1,Datos!$H:$H,$A10)</f>
        <v>0</v>
      </c>
      <c r="G10" s="179">
        <f>SUMIFS(Datos!$M:$M,Datos!$A:$A,$N$2,Datos!$B:$B,G$1,Datos!$H:$H,$A10)</f>
        <v>0</v>
      </c>
      <c r="H10" s="179">
        <f>SUMIFS(Datos!$M:$M,Datos!$A:$A,$N$2,Datos!$B:$B,H$1,Datos!$H:$H,$A10)</f>
        <v>0</v>
      </c>
      <c r="I10" s="179">
        <f>SUMIFS(Datos!$M:$M,Datos!$A:$A,$N$2,Datos!$B:$B,I$1,Datos!$H:$H,$A10)</f>
        <v>0</v>
      </c>
      <c r="J10" s="179">
        <f>SUMIFS(Datos!$M:$M,Datos!$A:$A,$N$2,Datos!$B:$B,J$1,Datos!$H:$H,$A10)</f>
        <v>0</v>
      </c>
      <c r="K10" s="179">
        <f>SUMIFS(Datos!$M:$M,Datos!$A:$A,$N$2,Datos!$B:$B,K$1,Datos!$H:$H,$A10)</f>
        <v>0</v>
      </c>
      <c r="L10" s="179">
        <f>SUMIFS(Datos!$M:$M,Datos!$A:$A,$N$2,Datos!$B:$B,L$1,Datos!$H:$H,$A10)</f>
        <v>0</v>
      </c>
      <c r="M10" s="180">
        <f>SUMIFS(Datos!$M:$M,Datos!$A:$A,$N$2,Datos!$B:$B,M$1,Datos!$H:$H,$A10)</f>
        <v>0</v>
      </c>
      <c r="N10" s="113">
        <f>SUM(B10:M10)</f>
        <v>0</v>
      </c>
      <c r="O10" s="114"/>
      <c r="P10" s="192">
        <f>SUMIFS(Datos!$M:$M,Datos!$A:$A,$AB$2,Datos!$B:$B,P$1,Datos!$H:$H,$A10)</f>
        <v>0</v>
      </c>
      <c r="Q10" s="193">
        <f>SUMIFS(Datos!$M:$M,Datos!$A:$A,$AB$2,Datos!$B:$B,Q$1,Datos!$H:$H,$A10)</f>
        <v>0</v>
      </c>
      <c r="R10" s="193">
        <f>SUMIFS(Datos!$M:$M,Datos!$A:$A,$AB$2,Datos!$B:$B,R$1,Datos!$H:$H,$A10)</f>
        <v>0</v>
      </c>
      <c r="S10" s="193">
        <f>SUMIFS(Datos!$M:$M,Datos!$A:$A,$AB$2,Datos!$B:$B,S$1,Datos!$H:$H,$A10)</f>
        <v>0</v>
      </c>
      <c r="T10" s="193">
        <f>SUMIFS(Datos!$M:$M,Datos!$A:$A,$AB$2,Datos!$B:$B,T$1,Datos!$H:$H,$A10)</f>
        <v>0</v>
      </c>
      <c r="U10" s="193">
        <f>SUMIFS(Datos!$M:$M,Datos!$A:$A,$AB$2,Datos!$B:$B,U$1,Datos!$H:$H,$A10)</f>
        <v>0</v>
      </c>
      <c r="V10" s="193">
        <f>SUMIFS(Datos!$M:$M,Datos!$A:$A,$AB$2,Datos!$B:$B,V$1,Datos!$H:$H,$A10)</f>
        <v>0</v>
      </c>
      <c r="W10" s="193">
        <f>SUMIFS(Datos!$M:$M,Datos!$A:$A,$AB$2,Datos!$B:$B,W$1,Datos!$H:$H,$A10)</f>
        <v>0</v>
      </c>
      <c r="X10" s="193">
        <f>SUMIFS(Datos!$M:$M,Datos!$A:$A,$AB$2,Datos!$B:$B,X$1,Datos!$H:$H,$A10)</f>
        <v>0</v>
      </c>
      <c r="Y10" s="193">
        <f>SUMIFS(Datos!$M:$M,Datos!$A:$A,$AB$2,Datos!$B:$B,Y$1,Datos!$H:$H,$A10)</f>
        <v>0</v>
      </c>
      <c r="Z10" s="193">
        <f>SUMIFS(Datos!$M:$M,Datos!$A:$A,$AB$2,Datos!$B:$B,Z$1,Datos!$H:$H,$A10)</f>
        <v>0</v>
      </c>
      <c r="AA10" s="194">
        <f>SUMIFS(Datos!$M:$M,Datos!$A:$A,$AB$2,Datos!$B:$B,AA$1,Datos!$H:$H,$A10)</f>
        <v>0</v>
      </c>
      <c r="AB10" s="117">
        <f>SUM(P10:AA10)</f>
        <v>0</v>
      </c>
      <c r="AC10" s="114"/>
      <c r="AD10" s="118">
        <f>SUMIFS(Datos!$M:$M,Datos!$A:$A,$AD$2,Datos!$B:$B,AL$1,Datos!$H:$H,$A10)</f>
        <v>0</v>
      </c>
      <c r="AE10" s="117">
        <f>SUMIFS(Datos!$M:$M,Datos!$A:$A,$AB$2,Datos!$B:$B,AL$1,Datos!$H:$H,$A10)</f>
        <v>0</v>
      </c>
      <c r="AF10" s="116">
        <f t="shared" si="23"/>
        <v>0</v>
      </c>
      <c r="AG10" s="119">
        <f t="shared" si="24"/>
        <v>0</v>
      </c>
      <c r="AH10" s="118">
        <f>SUM(A10:CHOOSE(AL$1,B10,C10,D10,E10,F10,G10,H10,I10,J10,K10,L10,M10))</f>
        <v>0</v>
      </c>
      <c r="AI10" s="117">
        <f>SUM(O10:CHOOSE(AL$1,P10,Q10,R10,S10,T10,U10,V10,W10,X10,Y10,Z10,AA10))</f>
        <v>0</v>
      </c>
      <c r="AJ10" s="116">
        <f t="shared" si="25"/>
        <v>0</v>
      </c>
      <c r="AK10" s="119">
        <f t="shared" si="26"/>
        <v>0</v>
      </c>
      <c r="AL10" s="120">
        <f t="shared" si="5"/>
        <v>9</v>
      </c>
      <c r="AM10" s="120"/>
      <c r="AN10" s="210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2"/>
      <c r="AZ10" s="121">
        <f>SUM(AN10:AY10)</f>
        <v>0</v>
      </c>
      <c r="BA10" s="122"/>
      <c r="BB10" s="377">
        <f>HLOOKUP(BD$1,AN$2:AY$26,AL10,FALSE)</f>
        <v>0</v>
      </c>
      <c r="BC10" s="117">
        <f>+AE10</f>
        <v>0</v>
      </c>
      <c r="BD10" s="116">
        <f t="shared" si="27"/>
        <v>0</v>
      </c>
      <c r="BE10" s="119">
        <f t="shared" si="28"/>
        <v>0</v>
      </c>
      <c r="BF10" s="377">
        <f>SUM(AM10:CHOOSE(AL$1,AN10,AO10,AP10,AQ10,AR10,AS10,AT10,AU10,AV10,AW10,AX10,AY10))</f>
        <v>0</v>
      </c>
      <c r="BG10" s="117">
        <f>+AI10</f>
        <v>0</v>
      </c>
      <c r="BH10" s="116">
        <f t="shared" si="29"/>
        <v>0</v>
      </c>
      <c r="BI10" s="119">
        <f t="shared" si="30"/>
        <v>0</v>
      </c>
      <c r="BJ10" s="260"/>
      <c r="BK10" s="362">
        <f>SUM(B10:D10)</f>
        <v>0</v>
      </c>
      <c r="BL10" s="363">
        <f>SUM(E10:G10)</f>
        <v>0</v>
      </c>
      <c r="BM10" s="363">
        <f>SUM(H10:J10)</f>
        <v>0</v>
      </c>
      <c r="BN10" s="113">
        <f>SUM(K10:M10)</f>
        <v>0</v>
      </c>
      <c r="BO10" s="363">
        <f t="shared" si="31"/>
        <v>0</v>
      </c>
      <c r="BP10" s="364">
        <f t="shared" si="2"/>
        <v>0</v>
      </c>
      <c r="BQ10" s="365"/>
      <c r="BR10" s="362">
        <f t="shared" si="32"/>
        <v>0</v>
      </c>
      <c r="BS10" s="363">
        <f t="shared" si="33"/>
        <v>0</v>
      </c>
      <c r="BT10" s="363">
        <f t="shared" si="34"/>
        <v>0</v>
      </c>
      <c r="BU10" s="113">
        <f t="shared" si="35"/>
        <v>0</v>
      </c>
      <c r="BV10" s="366">
        <f t="shared" si="11"/>
        <v>0</v>
      </c>
      <c r="BW10" s="260"/>
      <c r="BX10" s="115">
        <f>SUM(P10:R10)</f>
        <v>0</v>
      </c>
      <c r="BY10" s="116">
        <f>SUM(S10:U10)</f>
        <v>0</v>
      </c>
      <c r="BZ10" s="116">
        <f>SUM(V10:X10)</f>
        <v>0</v>
      </c>
      <c r="CA10" s="117">
        <f>SUM(Y10:AA10)</f>
        <v>0</v>
      </c>
      <c r="CB10" s="116">
        <f t="shared" si="36"/>
        <v>0</v>
      </c>
      <c r="CC10" s="124">
        <f t="shared" si="3"/>
        <v>0</v>
      </c>
      <c r="CD10" s="123"/>
      <c r="CE10" s="115">
        <f t="shared" si="37"/>
        <v>0</v>
      </c>
      <c r="CF10" s="116">
        <f t="shared" si="38"/>
        <v>0</v>
      </c>
      <c r="CG10" s="116">
        <f t="shared" si="39"/>
        <v>0</v>
      </c>
      <c r="CH10" s="117">
        <f t="shared" si="40"/>
        <v>0</v>
      </c>
      <c r="CI10" s="87">
        <f t="shared" si="15"/>
        <v>0</v>
      </c>
      <c r="CK10" s="240" t="s">
        <v>137</v>
      </c>
    </row>
    <row r="11" spans="1:89" x14ac:dyDescent="0.25">
      <c r="A11" s="240" t="s">
        <v>169</v>
      </c>
      <c r="B11" s="185">
        <f>SUMIFS(Datos!$M:$M,Datos!$A:$A,$N$2,Datos!$B:$B,B$1,Datos!$H:$H,$A11)</f>
        <v>0</v>
      </c>
      <c r="C11" s="179">
        <f>SUMIFS(Datos!$M:$M,Datos!$A:$A,$N$2,Datos!$B:$B,C$1,Datos!$H:$H,$A11)</f>
        <v>0</v>
      </c>
      <c r="D11" s="179">
        <f>SUMIFS(Datos!$M:$M,Datos!$A:$A,$N$2,Datos!$B:$B,D$1,Datos!$H:$H,$A11)</f>
        <v>0</v>
      </c>
      <c r="E11" s="179">
        <f>SUMIFS(Datos!$M:$M,Datos!$A:$A,$N$2,Datos!$B:$B,E$1,Datos!$H:$H,$A11)</f>
        <v>0</v>
      </c>
      <c r="F11" s="179">
        <f>SUMIFS(Datos!$M:$M,Datos!$A:$A,$N$2,Datos!$B:$B,F$1,Datos!$H:$H,$A11)</f>
        <v>0</v>
      </c>
      <c r="G11" s="179">
        <f>SUMIFS(Datos!$M:$M,Datos!$A:$A,$N$2,Datos!$B:$B,G$1,Datos!$H:$H,$A11)</f>
        <v>0</v>
      </c>
      <c r="H11" s="179">
        <f>SUMIFS(Datos!$M:$M,Datos!$A:$A,$N$2,Datos!$B:$B,H$1,Datos!$H:$H,$A11)</f>
        <v>0</v>
      </c>
      <c r="I11" s="179">
        <f>SUMIFS(Datos!$M:$M,Datos!$A:$A,$N$2,Datos!$B:$B,I$1,Datos!$H:$H,$A11)</f>
        <v>0</v>
      </c>
      <c r="J11" s="179">
        <f>SUMIFS(Datos!$M:$M,Datos!$A:$A,$N$2,Datos!$B:$B,J$1,Datos!$H:$H,$A11)</f>
        <v>0</v>
      </c>
      <c r="K11" s="179">
        <f>SUMIFS(Datos!$M:$M,Datos!$A:$A,$N$2,Datos!$B:$B,K$1,Datos!$H:$H,$A11)</f>
        <v>0</v>
      </c>
      <c r="L11" s="179">
        <f>SUMIFS(Datos!$M:$M,Datos!$A:$A,$N$2,Datos!$B:$B,L$1,Datos!$H:$H,$A11)</f>
        <v>0</v>
      </c>
      <c r="M11" s="180">
        <f>SUMIFS(Datos!$M:$M,Datos!$A:$A,$N$2,Datos!$B:$B,M$1,Datos!$H:$H,$A11)</f>
        <v>0</v>
      </c>
      <c r="N11" s="113">
        <f>SUM(B11:M11)</f>
        <v>0</v>
      </c>
      <c r="O11" s="114"/>
      <c r="P11" s="192">
        <f>SUMIFS(Datos!$M:$M,Datos!$A:$A,$AB$2,Datos!$B:$B,P$1,Datos!$H:$H,$A11)</f>
        <v>0</v>
      </c>
      <c r="Q11" s="193">
        <f>SUMIFS(Datos!$M:$M,Datos!$A:$A,$AB$2,Datos!$B:$B,Q$1,Datos!$H:$H,$A11)</f>
        <v>0</v>
      </c>
      <c r="R11" s="193">
        <f>SUMIFS(Datos!$M:$M,Datos!$A:$A,$AB$2,Datos!$B:$B,R$1,Datos!$H:$H,$A11)</f>
        <v>0</v>
      </c>
      <c r="S11" s="193">
        <f>SUMIFS(Datos!$M:$M,Datos!$A:$A,$AB$2,Datos!$B:$B,S$1,Datos!$H:$H,$A11)</f>
        <v>0</v>
      </c>
      <c r="T11" s="193">
        <f>SUMIFS(Datos!$M:$M,Datos!$A:$A,$AB$2,Datos!$B:$B,T$1,Datos!$H:$H,$A11)</f>
        <v>0</v>
      </c>
      <c r="U11" s="193">
        <f>SUMIFS(Datos!$M:$M,Datos!$A:$A,$AB$2,Datos!$B:$B,U$1,Datos!$H:$H,$A11)</f>
        <v>0</v>
      </c>
      <c r="V11" s="193">
        <f>SUMIFS(Datos!$M:$M,Datos!$A:$A,$AB$2,Datos!$B:$B,V$1,Datos!$H:$H,$A11)</f>
        <v>0</v>
      </c>
      <c r="W11" s="193">
        <f>SUMIFS(Datos!$M:$M,Datos!$A:$A,$AB$2,Datos!$B:$B,W$1,Datos!$H:$H,$A11)</f>
        <v>0</v>
      </c>
      <c r="X11" s="193">
        <f>SUMIFS(Datos!$M:$M,Datos!$A:$A,$AB$2,Datos!$B:$B,X$1,Datos!$H:$H,$A11)</f>
        <v>0</v>
      </c>
      <c r="Y11" s="193">
        <f>SUMIFS(Datos!$M:$M,Datos!$A:$A,$AB$2,Datos!$B:$B,Y$1,Datos!$H:$H,$A11)</f>
        <v>0</v>
      </c>
      <c r="Z11" s="193">
        <f>SUMIFS(Datos!$M:$M,Datos!$A:$A,$AB$2,Datos!$B:$B,Z$1,Datos!$H:$H,$A11)</f>
        <v>0</v>
      </c>
      <c r="AA11" s="194">
        <f>SUMIFS(Datos!$M:$M,Datos!$A:$A,$AB$2,Datos!$B:$B,AA$1,Datos!$H:$H,$A11)</f>
        <v>0</v>
      </c>
      <c r="AB11" s="117">
        <f>SUM(P11:AA11)</f>
        <v>0</v>
      </c>
      <c r="AC11" s="114"/>
      <c r="AD11" s="118">
        <f>SUMIFS(Datos!$M:$M,Datos!$A:$A,$AD$2,Datos!$B:$B,AL$1,Datos!$H:$H,$A11)</f>
        <v>0</v>
      </c>
      <c r="AE11" s="117">
        <f>SUMIFS(Datos!$M:$M,Datos!$A:$A,$AB$2,Datos!$B:$B,AL$1,Datos!$H:$H,$A11)</f>
        <v>0</v>
      </c>
      <c r="AF11" s="116">
        <f t="shared" si="23"/>
        <v>0</v>
      </c>
      <c r="AG11" s="119">
        <f t="shared" si="24"/>
        <v>0</v>
      </c>
      <c r="AH11" s="118">
        <f>SUM(A11:CHOOSE(AL$1,B11,C11,D11,E11,F11,G11,H11,I11,J11,K11,L11,M11))</f>
        <v>0</v>
      </c>
      <c r="AI11" s="117">
        <f>SUM(O11:CHOOSE(AL$1,P11,Q11,R11,S11,T11,U11,V11,W11,X11,Y11,Z11,AA11))</f>
        <v>0</v>
      </c>
      <c r="AJ11" s="116">
        <f t="shared" si="25"/>
        <v>0</v>
      </c>
      <c r="AK11" s="119">
        <f t="shared" si="26"/>
        <v>0</v>
      </c>
      <c r="AL11" s="120">
        <f t="shared" si="5"/>
        <v>10</v>
      </c>
      <c r="AM11" s="120"/>
      <c r="AN11" s="210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2"/>
      <c r="AZ11" s="121">
        <f>SUM(AN11:AY11)</f>
        <v>0</v>
      </c>
      <c r="BA11" s="122"/>
      <c r="BB11" s="377">
        <f>HLOOKUP(BD$1,AN$2:AY$26,AL11,FALSE)</f>
        <v>0</v>
      </c>
      <c r="BC11" s="117">
        <f>+AE11</f>
        <v>0</v>
      </c>
      <c r="BD11" s="116">
        <f t="shared" si="27"/>
        <v>0</v>
      </c>
      <c r="BE11" s="119">
        <f t="shared" si="28"/>
        <v>0</v>
      </c>
      <c r="BF11" s="377">
        <f>SUM(AM11:CHOOSE(AL$1,AN11,AO11,AP11,AQ11,AR11,AS11,AT11,AU11,AV11,AW11,AX11,AY11))</f>
        <v>0</v>
      </c>
      <c r="BG11" s="117">
        <f>+AI11</f>
        <v>0</v>
      </c>
      <c r="BH11" s="116">
        <f t="shared" si="29"/>
        <v>0</v>
      </c>
      <c r="BI11" s="119">
        <f t="shared" si="30"/>
        <v>0</v>
      </c>
      <c r="BJ11" s="260"/>
      <c r="BK11" s="362">
        <f>SUM(B11:D11)</f>
        <v>0</v>
      </c>
      <c r="BL11" s="363">
        <f>SUM(E11:G11)</f>
        <v>0</v>
      </c>
      <c r="BM11" s="363">
        <f>SUM(H11:J11)</f>
        <v>0</v>
      </c>
      <c r="BN11" s="113">
        <f>SUM(K11:M11)</f>
        <v>0</v>
      </c>
      <c r="BO11" s="363">
        <f t="shared" si="31"/>
        <v>0</v>
      </c>
      <c r="BP11" s="364">
        <f t="shared" si="2"/>
        <v>0</v>
      </c>
      <c r="BQ11" s="365"/>
      <c r="BR11" s="362">
        <f t="shared" si="32"/>
        <v>0</v>
      </c>
      <c r="BS11" s="363">
        <f t="shared" si="33"/>
        <v>0</v>
      </c>
      <c r="BT11" s="363">
        <f t="shared" si="34"/>
        <v>0</v>
      </c>
      <c r="BU11" s="113">
        <f t="shared" si="35"/>
        <v>0</v>
      </c>
      <c r="BV11" s="366">
        <f t="shared" si="11"/>
        <v>0</v>
      </c>
      <c r="BW11" s="260"/>
      <c r="BX11" s="115">
        <f>SUM(P11:R11)</f>
        <v>0</v>
      </c>
      <c r="BY11" s="116">
        <f>SUM(S11:U11)</f>
        <v>0</v>
      </c>
      <c r="BZ11" s="116">
        <f>SUM(V11:X11)</f>
        <v>0</v>
      </c>
      <c r="CA11" s="117">
        <f>SUM(Y11:AA11)</f>
        <v>0</v>
      </c>
      <c r="CB11" s="116">
        <f t="shared" si="36"/>
        <v>0</v>
      </c>
      <c r="CC11" s="124">
        <f t="shared" si="3"/>
        <v>0</v>
      </c>
      <c r="CD11" s="123"/>
      <c r="CE11" s="115">
        <f t="shared" si="37"/>
        <v>0</v>
      </c>
      <c r="CF11" s="116">
        <f t="shared" si="38"/>
        <v>0</v>
      </c>
      <c r="CG11" s="116">
        <f t="shared" si="39"/>
        <v>0</v>
      </c>
      <c r="CH11" s="117">
        <f t="shared" si="40"/>
        <v>0</v>
      </c>
      <c r="CI11" s="87">
        <f t="shared" si="15"/>
        <v>0</v>
      </c>
      <c r="CK11" s="240" t="s">
        <v>137</v>
      </c>
    </row>
    <row r="12" spans="1:89" x14ac:dyDescent="0.25">
      <c r="A12" s="241" t="s">
        <v>170</v>
      </c>
      <c r="B12" s="186">
        <f>SUMIFS(Datos!$M:$M,Datos!$A:$A,$N$2,Datos!$B:$B,B$1,Datos!$H:$H,$A12)</f>
        <v>0</v>
      </c>
      <c r="C12" s="181">
        <f>SUMIFS(Datos!$M:$M,Datos!$A:$A,$N$2,Datos!$B:$B,C$1,Datos!$H:$H,$A12)</f>
        <v>0</v>
      </c>
      <c r="D12" s="181">
        <f>SUMIFS(Datos!$M:$M,Datos!$A:$A,$N$2,Datos!$B:$B,D$1,Datos!$H:$H,$A12)</f>
        <v>0</v>
      </c>
      <c r="E12" s="181">
        <f>SUMIFS(Datos!$M:$M,Datos!$A:$A,$N$2,Datos!$B:$B,E$1,Datos!$H:$H,$A12)</f>
        <v>0</v>
      </c>
      <c r="F12" s="181">
        <f>SUMIFS(Datos!$M:$M,Datos!$A:$A,$N$2,Datos!$B:$B,F$1,Datos!$H:$H,$A12)</f>
        <v>0</v>
      </c>
      <c r="G12" s="181">
        <f>SUMIFS(Datos!$M:$M,Datos!$A:$A,$N$2,Datos!$B:$B,G$1,Datos!$H:$H,$A12)</f>
        <v>0</v>
      </c>
      <c r="H12" s="181">
        <f>SUMIFS(Datos!$M:$M,Datos!$A:$A,$N$2,Datos!$B:$B,H$1,Datos!$H:$H,$A12)</f>
        <v>0</v>
      </c>
      <c r="I12" s="181">
        <f>SUMIFS(Datos!$M:$M,Datos!$A:$A,$N$2,Datos!$B:$B,I$1,Datos!$H:$H,$A12)</f>
        <v>0</v>
      </c>
      <c r="J12" s="181">
        <f>SUMIFS(Datos!$M:$M,Datos!$A:$A,$N$2,Datos!$B:$B,J$1,Datos!$H:$H,$A12)</f>
        <v>0</v>
      </c>
      <c r="K12" s="181">
        <f>SUMIFS(Datos!$M:$M,Datos!$A:$A,$N$2,Datos!$B:$B,K$1,Datos!$H:$H,$A12)</f>
        <v>0</v>
      </c>
      <c r="L12" s="181">
        <f>SUMIFS(Datos!$M:$M,Datos!$A:$A,$N$2,Datos!$B:$B,L$1,Datos!$H:$H,$A12)</f>
        <v>0</v>
      </c>
      <c r="M12" s="182">
        <f>SUMIFS(Datos!$M:$M,Datos!$A:$A,$N$2,Datos!$B:$B,M$1,Datos!$H:$H,$A12)</f>
        <v>0</v>
      </c>
      <c r="N12" s="125">
        <f>SUM(B12:M12)</f>
        <v>0</v>
      </c>
      <c r="O12" s="114"/>
      <c r="P12" s="195">
        <f>SUMIFS(Datos!$M:$M,Datos!$A:$A,$AB$2,Datos!$B:$B,P$1,Datos!$H:$H,$A12)</f>
        <v>0</v>
      </c>
      <c r="Q12" s="196">
        <f>SUMIFS(Datos!$M:$M,Datos!$A:$A,$AB$2,Datos!$B:$B,Q$1,Datos!$H:$H,$A12)</f>
        <v>0</v>
      </c>
      <c r="R12" s="196">
        <f>SUMIFS(Datos!$M:$M,Datos!$A:$A,$AB$2,Datos!$B:$B,R$1,Datos!$H:$H,$A12)</f>
        <v>0</v>
      </c>
      <c r="S12" s="196">
        <f>SUMIFS(Datos!$M:$M,Datos!$A:$A,$AB$2,Datos!$B:$B,S$1,Datos!$H:$H,$A12)</f>
        <v>0</v>
      </c>
      <c r="T12" s="196">
        <f>SUMIFS(Datos!$M:$M,Datos!$A:$A,$AB$2,Datos!$B:$B,T$1,Datos!$H:$H,$A12)</f>
        <v>0</v>
      </c>
      <c r="U12" s="196">
        <f>SUMIFS(Datos!$M:$M,Datos!$A:$A,$AB$2,Datos!$B:$B,U$1,Datos!$H:$H,$A12)</f>
        <v>0</v>
      </c>
      <c r="V12" s="196">
        <f>SUMIFS(Datos!$M:$M,Datos!$A:$A,$AB$2,Datos!$B:$B,V$1,Datos!$H:$H,$A12)</f>
        <v>0</v>
      </c>
      <c r="W12" s="196">
        <f>SUMIFS(Datos!$M:$M,Datos!$A:$A,$AB$2,Datos!$B:$B,W$1,Datos!$H:$H,$A12)</f>
        <v>0</v>
      </c>
      <c r="X12" s="196">
        <f>SUMIFS(Datos!$M:$M,Datos!$A:$A,$AB$2,Datos!$B:$B,X$1,Datos!$H:$H,$A12)</f>
        <v>0</v>
      </c>
      <c r="Y12" s="196">
        <f>SUMIFS(Datos!$M:$M,Datos!$A:$A,$AB$2,Datos!$B:$B,Y$1,Datos!$H:$H,$A12)</f>
        <v>0</v>
      </c>
      <c r="Z12" s="196">
        <f>SUMIFS(Datos!$M:$M,Datos!$A:$A,$AB$2,Datos!$B:$B,Z$1,Datos!$H:$H,$A12)</f>
        <v>0</v>
      </c>
      <c r="AA12" s="197">
        <f>SUMIFS(Datos!$M:$M,Datos!$A:$A,$AB$2,Datos!$B:$B,AA$1,Datos!$H:$H,$A12)</f>
        <v>0</v>
      </c>
      <c r="AB12" s="128">
        <f>SUM(P12:AA12)</f>
        <v>0</v>
      </c>
      <c r="AC12" s="114"/>
      <c r="AD12" s="118">
        <f>SUMIFS(Datos!$M:$M,Datos!$A:$A,$AD$2,Datos!$B:$B,AL$1,Datos!$H:$H,$A12)</f>
        <v>0</v>
      </c>
      <c r="AE12" s="117">
        <f>SUMIFS(Datos!$M:$M,Datos!$A:$A,$AB$2,Datos!$B:$B,AL$1,Datos!$H:$H,$A12)</f>
        <v>0</v>
      </c>
      <c r="AF12" s="116">
        <f t="shared" si="23"/>
        <v>0</v>
      </c>
      <c r="AG12" s="119">
        <f t="shared" si="24"/>
        <v>0</v>
      </c>
      <c r="AH12" s="118">
        <f>SUM(A12:CHOOSE(AL$1,B12,C12,D12,E12,F12,G12,H12,I12,J12,K12,L12,M12))</f>
        <v>0</v>
      </c>
      <c r="AI12" s="117">
        <f>SUM(O12:CHOOSE(AL$1,P12,Q12,R12,S12,T12,U12,V12,W12,X12,Y12,Z12,AA12))</f>
        <v>0</v>
      </c>
      <c r="AJ12" s="116">
        <f t="shared" si="25"/>
        <v>0</v>
      </c>
      <c r="AK12" s="119">
        <f t="shared" si="26"/>
        <v>0</v>
      </c>
      <c r="AL12" s="120">
        <f t="shared" si="5"/>
        <v>11</v>
      </c>
      <c r="AM12" s="120"/>
      <c r="AN12" s="213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5"/>
      <c r="AZ12" s="131">
        <f>SUM(AN12:AY12)</f>
        <v>0</v>
      </c>
      <c r="BA12" s="122"/>
      <c r="BB12" s="377">
        <f>HLOOKUP(BD$1,AN$2:AY$26,AL12,FALSE)</f>
        <v>0</v>
      </c>
      <c r="BC12" s="117">
        <f>+AE12</f>
        <v>0</v>
      </c>
      <c r="BD12" s="116">
        <f t="shared" si="27"/>
        <v>0</v>
      </c>
      <c r="BE12" s="119">
        <f t="shared" si="28"/>
        <v>0</v>
      </c>
      <c r="BF12" s="377">
        <f>SUM(AM12:CHOOSE(AL$1,AN12,AO12,AP12,AQ12,AR12,AS12,AT12,AU12,AV12,AW12,AX12,AY12))</f>
        <v>0</v>
      </c>
      <c r="BG12" s="117">
        <f>+AI12</f>
        <v>0</v>
      </c>
      <c r="BH12" s="116">
        <f t="shared" si="29"/>
        <v>0</v>
      </c>
      <c r="BI12" s="119">
        <f t="shared" si="30"/>
        <v>0</v>
      </c>
      <c r="BJ12" s="260"/>
      <c r="BK12" s="367">
        <f>SUM(B12:D12)</f>
        <v>0</v>
      </c>
      <c r="BL12" s="368">
        <f>SUM(E12:G12)</f>
        <v>0</v>
      </c>
      <c r="BM12" s="368">
        <f>SUM(H12:J12)</f>
        <v>0</v>
      </c>
      <c r="BN12" s="125">
        <f>SUM(K12:M12)</f>
        <v>0</v>
      </c>
      <c r="BO12" s="368">
        <f t="shared" si="31"/>
        <v>0</v>
      </c>
      <c r="BP12" s="364">
        <f t="shared" si="2"/>
        <v>0</v>
      </c>
      <c r="BQ12" s="365"/>
      <c r="BR12" s="367">
        <f t="shared" si="32"/>
        <v>0</v>
      </c>
      <c r="BS12" s="368">
        <f t="shared" si="33"/>
        <v>0</v>
      </c>
      <c r="BT12" s="368">
        <f t="shared" si="34"/>
        <v>0</v>
      </c>
      <c r="BU12" s="125">
        <f t="shared" si="35"/>
        <v>0</v>
      </c>
      <c r="BV12" s="366">
        <f t="shared" si="11"/>
        <v>0</v>
      </c>
      <c r="BW12" s="260"/>
      <c r="BX12" s="126">
        <f>SUM(P12:R12)</f>
        <v>0</v>
      </c>
      <c r="BY12" s="127">
        <f>SUM(S12:U12)</f>
        <v>0</v>
      </c>
      <c r="BZ12" s="127">
        <f>SUM(V12:X12)</f>
        <v>0</v>
      </c>
      <c r="CA12" s="128">
        <f>SUM(Y12:AA12)</f>
        <v>0</v>
      </c>
      <c r="CB12" s="127">
        <f t="shared" si="36"/>
        <v>0</v>
      </c>
      <c r="CC12" s="124">
        <f t="shared" si="3"/>
        <v>0</v>
      </c>
      <c r="CD12" s="123"/>
      <c r="CE12" s="126">
        <f t="shared" si="37"/>
        <v>0</v>
      </c>
      <c r="CF12" s="127">
        <f t="shared" si="38"/>
        <v>0</v>
      </c>
      <c r="CG12" s="127">
        <f t="shared" si="39"/>
        <v>0</v>
      </c>
      <c r="CH12" s="128">
        <f t="shared" si="40"/>
        <v>0</v>
      </c>
      <c r="CI12" s="87">
        <f t="shared" si="15"/>
        <v>0</v>
      </c>
      <c r="CK12" s="241" t="s">
        <v>137</v>
      </c>
    </row>
    <row r="13" spans="1:89" ht="15.75" thickBot="1" x14ac:dyDescent="0.3">
      <c r="A13" s="9" t="s">
        <v>171</v>
      </c>
      <c r="B13" s="288">
        <f>SUM(B8:B12)</f>
        <v>0</v>
      </c>
      <c r="C13" s="183">
        <f t="shared" ref="C13:L13" si="41">SUM(C8:C12)</f>
        <v>0</v>
      </c>
      <c r="D13" s="183">
        <f t="shared" si="41"/>
        <v>0</v>
      </c>
      <c r="E13" s="183">
        <f t="shared" si="41"/>
        <v>0</v>
      </c>
      <c r="F13" s="183">
        <f t="shared" si="41"/>
        <v>0</v>
      </c>
      <c r="G13" s="183">
        <f t="shared" si="41"/>
        <v>0</v>
      </c>
      <c r="H13" s="183">
        <f t="shared" si="41"/>
        <v>0</v>
      </c>
      <c r="I13" s="183">
        <f t="shared" si="41"/>
        <v>0</v>
      </c>
      <c r="J13" s="183">
        <f t="shared" si="41"/>
        <v>0</v>
      </c>
      <c r="K13" s="183">
        <f t="shared" si="41"/>
        <v>0</v>
      </c>
      <c r="L13" s="183">
        <f t="shared" si="41"/>
        <v>0</v>
      </c>
      <c r="M13" s="184">
        <f>SUM(M8:M12)</f>
        <v>0</v>
      </c>
      <c r="N13" s="150">
        <f>SUM(N8:N12)</f>
        <v>0</v>
      </c>
      <c r="O13" s="114"/>
      <c r="P13" s="201">
        <f>SUM(P8:P12)</f>
        <v>0</v>
      </c>
      <c r="Q13" s="202">
        <f t="shared" ref="Q13:AA13" si="42">SUM(Q8:Q12)</f>
        <v>0</v>
      </c>
      <c r="R13" s="202">
        <f t="shared" si="42"/>
        <v>0</v>
      </c>
      <c r="S13" s="202">
        <f t="shared" si="42"/>
        <v>0</v>
      </c>
      <c r="T13" s="202">
        <f t="shared" si="42"/>
        <v>0</v>
      </c>
      <c r="U13" s="202">
        <f t="shared" si="42"/>
        <v>0</v>
      </c>
      <c r="V13" s="202">
        <f t="shared" si="42"/>
        <v>0</v>
      </c>
      <c r="W13" s="202">
        <f t="shared" si="42"/>
        <v>0</v>
      </c>
      <c r="X13" s="202">
        <f t="shared" si="42"/>
        <v>0</v>
      </c>
      <c r="Y13" s="202">
        <f t="shared" si="42"/>
        <v>0</v>
      </c>
      <c r="Z13" s="202">
        <f t="shared" si="42"/>
        <v>0</v>
      </c>
      <c r="AA13" s="203">
        <f t="shared" si="42"/>
        <v>0</v>
      </c>
      <c r="AB13" s="137">
        <f>SUM(AB8:AB12)</f>
        <v>0</v>
      </c>
      <c r="AC13" s="114"/>
      <c r="AD13" s="153">
        <f>SUM(AD8:AD12)</f>
        <v>0</v>
      </c>
      <c r="AE13" s="154">
        <f>SUM(AE8:AE12)</f>
        <v>0</v>
      </c>
      <c r="AF13" s="155">
        <f t="shared" si="23"/>
        <v>0</v>
      </c>
      <c r="AG13" s="156">
        <f t="shared" si="24"/>
        <v>0</v>
      </c>
      <c r="AH13" s="153">
        <f>SUM(AH8:AH12)</f>
        <v>0</v>
      </c>
      <c r="AI13" s="154">
        <f>SUM(AI8:AI12)</f>
        <v>0</v>
      </c>
      <c r="AJ13" s="155">
        <f t="shared" si="25"/>
        <v>0</v>
      </c>
      <c r="AK13" s="156">
        <f t="shared" si="26"/>
        <v>0</v>
      </c>
      <c r="AL13" s="120">
        <f t="shared" si="5"/>
        <v>12</v>
      </c>
      <c r="AM13" s="120"/>
      <c r="AN13" s="222">
        <f>SUM(AN8:AN12)</f>
        <v>0</v>
      </c>
      <c r="AO13" s="223">
        <f t="shared" ref="AO13:AY13" si="43">SUM(AO8:AO12)</f>
        <v>0</v>
      </c>
      <c r="AP13" s="223">
        <f t="shared" si="43"/>
        <v>0</v>
      </c>
      <c r="AQ13" s="223">
        <f t="shared" si="43"/>
        <v>0</v>
      </c>
      <c r="AR13" s="223">
        <f t="shared" si="43"/>
        <v>0</v>
      </c>
      <c r="AS13" s="223">
        <f t="shared" si="43"/>
        <v>0</v>
      </c>
      <c r="AT13" s="223">
        <f t="shared" si="43"/>
        <v>0</v>
      </c>
      <c r="AU13" s="223">
        <f t="shared" si="43"/>
        <v>0</v>
      </c>
      <c r="AV13" s="223">
        <f t="shared" si="43"/>
        <v>0</v>
      </c>
      <c r="AW13" s="223">
        <f t="shared" si="43"/>
        <v>0</v>
      </c>
      <c r="AX13" s="223">
        <f t="shared" si="43"/>
        <v>0</v>
      </c>
      <c r="AY13" s="224">
        <f t="shared" si="43"/>
        <v>0</v>
      </c>
      <c r="AZ13" s="157">
        <f>SUM(AZ8:AZ12)</f>
        <v>0</v>
      </c>
      <c r="BA13" s="122"/>
      <c r="BB13" s="381">
        <f>SUM(BB8:BB12)</f>
        <v>0</v>
      </c>
      <c r="BC13" s="154">
        <f>SUM(BC8:BC12)</f>
        <v>0</v>
      </c>
      <c r="BD13" s="155">
        <f t="shared" si="27"/>
        <v>0</v>
      </c>
      <c r="BE13" s="156">
        <f t="shared" si="28"/>
        <v>0</v>
      </c>
      <c r="BF13" s="381">
        <f>SUM(BF8:BF12)</f>
        <v>0</v>
      </c>
      <c r="BG13" s="154">
        <f>SUM(BG8:BG12)</f>
        <v>0</v>
      </c>
      <c r="BH13" s="155">
        <f t="shared" si="29"/>
        <v>0</v>
      </c>
      <c r="BI13" s="156">
        <f t="shared" si="30"/>
        <v>0</v>
      </c>
      <c r="BJ13" s="259"/>
      <c r="BK13" s="371">
        <f>SUM(BK8:BK12)</f>
        <v>0</v>
      </c>
      <c r="BL13" s="372">
        <f t="shared" ref="BL13:BN13" si="44">SUM(BL8:BL12)</f>
        <v>0</v>
      </c>
      <c r="BM13" s="372">
        <f t="shared" si="44"/>
        <v>0</v>
      </c>
      <c r="BN13" s="150">
        <f t="shared" si="44"/>
        <v>0</v>
      </c>
      <c r="BO13" s="372">
        <f>SUM(BO8:BO12)</f>
        <v>0</v>
      </c>
      <c r="BP13" s="364">
        <f t="shared" si="2"/>
        <v>0</v>
      </c>
      <c r="BQ13" s="365"/>
      <c r="BR13" s="371">
        <f>SUM(BR8:BR12)</f>
        <v>0</v>
      </c>
      <c r="BS13" s="372">
        <f t="shared" ref="BS13:BU13" si="45">SUM(BS8:BS12)</f>
        <v>0</v>
      </c>
      <c r="BT13" s="372">
        <f t="shared" si="45"/>
        <v>0</v>
      </c>
      <c r="BU13" s="150">
        <f t="shared" si="45"/>
        <v>0</v>
      </c>
      <c r="BV13" s="366">
        <f t="shared" si="11"/>
        <v>0</v>
      </c>
      <c r="BW13" s="259"/>
      <c r="BX13" s="151">
        <f>SUM(BX8:BX12)</f>
        <v>0</v>
      </c>
      <c r="BY13" s="152">
        <f t="shared" ref="BY13:CA13" si="46">SUM(BY8:BY12)</f>
        <v>0</v>
      </c>
      <c r="BZ13" s="152">
        <f t="shared" si="46"/>
        <v>0</v>
      </c>
      <c r="CA13" s="137">
        <f t="shared" si="46"/>
        <v>0</v>
      </c>
      <c r="CB13" s="152">
        <f>SUM(CB8:CB12)</f>
        <v>0</v>
      </c>
      <c r="CC13" s="124">
        <f t="shared" si="3"/>
        <v>0</v>
      </c>
      <c r="CD13" s="123"/>
      <c r="CE13" s="151">
        <f>SUM(CE8:CE12)</f>
        <v>0</v>
      </c>
      <c r="CF13" s="152">
        <f t="shared" ref="CF13:CH13" si="47">SUM(CF8:CF12)</f>
        <v>0</v>
      </c>
      <c r="CG13" s="152">
        <f t="shared" si="47"/>
        <v>0</v>
      </c>
      <c r="CH13" s="137">
        <f t="shared" si="47"/>
        <v>0</v>
      </c>
      <c r="CI13" s="87">
        <f t="shared" si="15"/>
        <v>0</v>
      </c>
    </row>
    <row r="14" spans="1:89" ht="15.75" thickBot="1" x14ac:dyDescent="0.3"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38"/>
      <c r="AE14" s="114"/>
      <c r="AF14" s="139"/>
      <c r="AG14" s="140"/>
      <c r="AH14" s="138"/>
      <c r="AI14" s="114"/>
      <c r="AJ14" s="139"/>
      <c r="AK14" s="140"/>
      <c r="AL14" s="120">
        <f t="shared" si="5"/>
        <v>13</v>
      </c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14"/>
      <c r="BD14" s="139"/>
      <c r="BE14" s="140"/>
      <c r="BF14" s="122"/>
      <c r="BG14" s="114"/>
      <c r="BH14" s="139"/>
      <c r="BI14" s="140"/>
      <c r="BJ14" s="123"/>
      <c r="BK14" s="138"/>
      <c r="BL14" s="138"/>
      <c r="BM14" s="138"/>
      <c r="BN14" s="138"/>
      <c r="BO14" s="138"/>
      <c r="BP14" s="364">
        <f t="shared" si="2"/>
        <v>0</v>
      </c>
      <c r="BQ14" s="365"/>
      <c r="BR14" s="138"/>
      <c r="BS14" s="138"/>
      <c r="BT14" s="138"/>
      <c r="BU14" s="138"/>
      <c r="BV14" s="366">
        <f t="shared" si="11"/>
        <v>0</v>
      </c>
      <c r="BW14" s="123"/>
      <c r="BX14" s="114"/>
      <c r="BY14" s="114"/>
      <c r="BZ14" s="114"/>
      <c r="CA14" s="114"/>
      <c r="CB14" s="114"/>
      <c r="CC14" s="124">
        <f t="shared" si="3"/>
        <v>0</v>
      </c>
      <c r="CD14" s="123"/>
      <c r="CE14" s="114"/>
      <c r="CF14" s="114"/>
      <c r="CG14" s="114"/>
      <c r="CH14" s="114"/>
      <c r="CI14" s="87">
        <f t="shared" si="15"/>
        <v>0</v>
      </c>
    </row>
    <row r="15" spans="1:89" ht="15.75" thickBot="1" x14ac:dyDescent="0.3">
      <c r="A15" s="8" t="s">
        <v>172</v>
      </c>
      <c r="B15" s="289">
        <f>+B6-B13</f>
        <v>0</v>
      </c>
      <c r="C15" s="187">
        <f t="shared" ref="C15:L15" si="48">+C6-C13</f>
        <v>0</v>
      </c>
      <c r="D15" s="187">
        <f t="shared" si="48"/>
        <v>0</v>
      </c>
      <c r="E15" s="187">
        <f t="shared" si="48"/>
        <v>0</v>
      </c>
      <c r="F15" s="187">
        <f t="shared" si="48"/>
        <v>0</v>
      </c>
      <c r="G15" s="187">
        <f t="shared" si="48"/>
        <v>0</v>
      </c>
      <c r="H15" s="187">
        <f t="shared" si="48"/>
        <v>0</v>
      </c>
      <c r="I15" s="187">
        <f t="shared" si="48"/>
        <v>0</v>
      </c>
      <c r="J15" s="187">
        <f t="shared" si="48"/>
        <v>0</v>
      </c>
      <c r="K15" s="187">
        <f t="shared" si="48"/>
        <v>0</v>
      </c>
      <c r="L15" s="187">
        <f t="shared" si="48"/>
        <v>0</v>
      </c>
      <c r="M15" s="188">
        <f>+M6-M13</f>
        <v>0</v>
      </c>
      <c r="N15" s="158">
        <f>+N6-N13</f>
        <v>0</v>
      </c>
      <c r="O15" s="114"/>
      <c r="P15" s="204">
        <f>+P6-P13</f>
        <v>0</v>
      </c>
      <c r="Q15" s="205">
        <f t="shared" ref="Q15:AA15" si="49">+Q6-Q13</f>
        <v>0</v>
      </c>
      <c r="R15" s="205">
        <f t="shared" si="49"/>
        <v>0</v>
      </c>
      <c r="S15" s="205">
        <f t="shared" si="49"/>
        <v>0</v>
      </c>
      <c r="T15" s="205">
        <f t="shared" si="49"/>
        <v>0</v>
      </c>
      <c r="U15" s="205">
        <f t="shared" si="49"/>
        <v>0</v>
      </c>
      <c r="V15" s="205">
        <f t="shared" si="49"/>
        <v>0</v>
      </c>
      <c r="W15" s="205">
        <f t="shared" si="49"/>
        <v>0</v>
      </c>
      <c r="X15" s="205">
        <f t="shared" si="49"/>
        <v>0</v>
      </c>
      <c r="Y15" s="205">
        <f t="shared" si="49"/>
        <v>0</v>
      </c>
      <c r="Z15" s="205">
        <f t="shared" si="49"/>
        <v>0</v>
      </c>
      <c r="AA15" s="206">
        <f t="shared" si="49"/>
        <v>0</v>
      </c>
      <c r="AB15" s="161">
        <f>+AB6-AB13</f>
        <v>0</v>
      </c>
      <c r="AC15" s="114"/>
      <c r="AD15" s="162">
        <f t="shared" ref="AD15:AI15" si="50">+AD6-AD13</f>
        <v>0</v>
      </c>
      <c r="AE15" s="163">
        <f t="shared" si="50"/>
        <v>0</v>
      </c>
      <c r="AF15" s="164">
        <f>+AE15-AD15</f>
        <v>0</v>
      </c>
      <c r="AG15" s="165">
        <f>+IF(AD15=0,0,AF15/AD15)</f>
        <v>0</v>
      </c>
      <c r="AH15" s="162">
        <f t="shared" si="50"/>
        <v>0</v>
      </c>
      <c r="AI15" s="163">
        <f t="shared" si="50"/>
        <v>0</v>
      </c>
      <c r="AJ15" s="164">
        <f>+AI15-AH15</f>
        <v>0</v>
      </c>
      <c r="AK15" s="165">
        <f>+IF(AH15=0,0,AJ15/AH15)</f>
        <v>0</v>
      </c>
      <c r="AL15" s="120">
        <f t="shared" si="5"/>
        <v>14</v>
      </c>
      <c r="AM15" s="120"/>
      <c r="AN15" s="225">
        <f>+AN6-AN13</f>
        <v>0</v>
      </c>
      <c r="AO15" s="226">
        <f t="shared" ref="AO15:AY15" si="51">+AO6-AO13</f>
        <v>0</v>
      </c>
      <c r="AP15" s="226">
        <f t="shared" si="51"/>
        <v>0</v>
      </c>
      <c r="AQ15" s="226">
        <f t="shared" si="51"/>
        <v>0</v>
      </c>
      <c r="AR15" s="226">
        <f t="shared" si="51"/>
        <v>0</v>
      </c>
      <c r="AS15" s="226">
        <f t="shared" si="51"/>
        <v>0</v>
      </c>
      <c r="AT15" s="226">
        <f t="shared" si="51"/>
        <v>0</v>
      </c>
      <c r="AU15" s="226">
        <f t="shared" si="51"/>
        <v>0</v>
      </c>
      <c r="AV15" s="226">
        <f t="shared" si="51"/>
        <v>0</v>
      </c>
      <c r="AW15" s="226">
        <f t="shared" si="51"/>
        <v>0</v>
      </c>
      <c r="AX15" s="226">
        <f t="shared" si="51"/>
        <v>0</v>
      </c>
      <c r="AY15" s="227">
        <f t="shared" si="51"/>
        <v>0</v>
      </c>
      <c r="AZ15" s="166">
        <f>+AZ6-AZ13</f>
        <v>0</v>
      </c>
      <c r="BA15" s="122"/>
      <c r="BB15" s="382">
        <f>+BB6-BB13</f>
        <v>0</v>
      </c>
      <c r="BC15" s="163">
        <f>+BC6-BC13</f>
        <v>0</v>
      </c>
      <c r="BD15" s="164">
        <f>+BC15-BB15</f>
        <v>0</v>
      </c>
      <c r="BE15" s="165">
        <f>+IF(BB15=0,0,BD15/BB15)</f>
        <v>0</v>
      </c>
      <c r="BF15" s="382">
        <f>+BF6-BF13</f>
        <v>0</v>
      </c>
      <c r="BG15" s="163">
        <f>+BG6-BG13</f>
        <v>0</v>
      </c>
      <c r="BH15" s="164">
        <f>+BG15-BF15</f>
        <v>0</v>
      </c>
      <c r="BI15" s="165">
        <f>+IF(BF15=0,0,BH15/BF15)</f>
        <v>0</v>
      </c>
      <c r="BJ15" s="357"/>
      <c r="BK15" s="373">
        <f>+BK6-BK13</f>
        <v>0</v>
      </c>
      <c r="BL15" s="374">
        <f t="shared" ref="BL15:BN15" si="52">+BL6-BL13</f>
        <v>0</v>
      </c>
      <c r="BM15" s="374">
        <f t="shared" si="52"/>
        <v>0</v>
      </c>
      <c r="BN15" s="158">
        <f t="shared" si="52"/>
        <v>0</v>
      </c>
      <c r="BO15" s="374">
        <f>+BO6-BO13</f>
        <v>0</v>
      </c>
      <c r="BP15" s="364">
        <f t="shared" si="2"/>
        <v>0</v>
      </c>
      <c r="BQ15" s="365"/>
      <c r="BR15" s="373">
        <f>+BR6-BR13</f>
        <v>0</v>
      </c>
      <c r="BS15" s="374">
        <f t="shared" ref="BS15:BU15" si="53">+BS6-BS13</f>
        <v>0</v>
      </c>
      <c r="BT15" s="374">
        <f t="shared" si="53"/>
        <v>0</v>
      </c>
      <c r="BU15" s="158">
        <f t="shared" si="53"/>
        <v>0</v>
      </c>
      <c r="BV15" s="366">
        <f t="shared" si="11"/>
        <v>0</v>
      </c>
      <c r="BW15" s="357"/>
      <c r="BX15" s="159">
        <f>+BX6-BX13</f>
        <v>0</v>
      </c>
      <c r="BY15" s="160">
        <f t="shared" ref="BY15:CA15" si="54">+BY6-BY13</f>
        <v>0</v>
      </c>
      <c r="BZ15" s="160">
        <f t="shared" si="54"/>
        <v>0</v>
      </c>
      <c r="CA15" s="161">
        <f t="shared" si="54"/>
        <v>0</v>
      </c>
      <c r="CB15" s="160">
        <f>+CB6-CB13</f>
        <v>0</v>
      </c>
      <c r="CC15" s="124">
        <f t="shared" si="3"/>
        <v>0</v>
      </c>
      <c r="CD15" s="123"/>
      <c r="CE15" s="159">
        <f>+CE6-CE13</f>
        <v>0</v>
      </c>
      <c r="CF15" s="160">
        <f t="shared" ref="CF15:CH15" si="55">+CF6-CF13</f>
        <v>0</v>
      </c>
      <c r="CG15" s="160">
        <f t="shared" si="55"/>
        <v>0</v>
      </c>
      <c r="CH15" s="161">
        <f t="shared" si="55"/>
        <v>0</v>
      </c>
      <c r="CI15" s="87">
        <f t="shared" si="15"/>
        <v>0</v>
      </c>
    </row>
    <row r="16" spans="1:89" ht="15.75" thickBot="1" x14ac:dyDescent="0.3">
      <c r="A16">
        <v>0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38"/>
      <c r="AE16" s="114"/>
      <c r="AF16" s="139"/>
      <c r="AG16" s="140"/>
      <c r="AH16" s="138"/>
      <c r="AI16" s="114"/>
      <c r="AJ16" s="139"/>
      <c r="AK16" s="140"/>
      <c r="AL16" s="120">
        <f t="shared" si="5"/>
        <v>15</v>
      </c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14"/>
      <c r="BD16" s="139"/>
      <c r="BE16" s="140"/>
      <c r="BF16" s="122"/>
      <c r="BG16" s="114"/>
      <c r="BH16" s="139"/>
      <c r="BI16" s="140"/>
      <c r="BJ16" s="123"/>
      <c r="BK16" s="138"/>
      <c r="BL16" s="138"/>
      <c r="BM16" s="138"/>
      <c r="BN16" s="138"/>
      <c r="BO16" s="138"/>
      <c r="BP16" s="364">
        <f t="shared" si="2"/>
        <v>0</v>
      </c>
      <c r="BQ16" s="365"/>
      <c r="BR16" s="138"/>
      <c r="BS16" s="138"/>
      <c r="BT16" s="138"/>
      <c r="BU16" s="138"/>
      <c r="BV16" s="366">
        <f t="shared" si="11"/>
        <v>0</v>
      </c>
      <c r="BW16" s="123"/>
      <c r="BX16" s="114"/>
      <c r="BY16" s="114"/>
      <c r="BZ16" s="114"/>
      <c r="CA16" s="114"/>
      <c r="CB16" s="114"/>
      <c r="CC16" s="124">
        <f t="shared" si="3"/>
        <v>0</v>
      </c>
      <c r="CD16" s="123"/>
      <c r="CE16" s="114"/>
      <c r="CF16" s="114"/>
      <c r="CG16" s="114"/>
      <c r="CH16" s="114"/>
      <c r="CI16" s="87">
        <f t="shared" si="15"/>
        <v>0</v>
      </c>
    </row>
    <row r="17" spans="1:89" x14ac:dyDescent="0.25">
      <c r="A17" s="239" t="s">
        <v>173</v>
      </c>
      <c r="B17" s="287">
        <f>SUMIFS(Datos!$M:$M,Datos!$A:$A,$N$2,Datos!$B:$B,B$1,Datos!$H:$H,$A17)</f>
        <v>0</v>
      </c>
      <c r="C17" s="177">
        <f>SUMIFS(Datos!$M:$M,Datos!$A:$A,$N$2,Datos!$B:$B,C$1,Datos!$H:$H,$A17)</f>
        <v>0</v>
      </c>
      <c r="D17" s="177">
        <f>SUMIFS(Datos!$M:$M,Datos!$A:$A,$N$2,Datos!$B:$B,D$1,Datos!$H:$H,$A17)</f>
        <v>0</v>
      </c>
      <c r="E17" s="177">
        <f>SUMIFS(Datos!$M:$M,Datos!$A:$A,$N$2,Datos!$B:$B,E$1,Datos!$H:$H,$A17)</f>
        <v>0</v>
      </c>
      <c r="F17" s="177">
        <f>SUMIFS(Datos!$M:$M,Datos!$A:$A,$N$2,Datos!$B:$B,F$1,Datos!$H:$H,$A17)</f>
        <v>0</v>
      </c>
      <c r="G17" s="177">
        <f>SUMIFS(Datos!$M:$M,Datos!$A:$A,$N$2,Datos!$B:$B,G$1,Datos!$H:$H,$A17)</f>
        <v>0</v>
      </c>
      <c r="H17" s="177">
        <f>SUMIFS(Datos!$M:$M,Datos!$A:$A,$N$2,Datos!$B:$B,H$1,Datos!$H:$H,$A17)</f>
        <v>0</v>
      </c>
      <c r="I17" s="177">
        <f>SUMIFS(Datos!$M:$M,Datos!$A:$A,$N$2,Datos!$B:$B,I$1,Datos!$H:$H,$A17)</f>
        <v>0</v>
      </c>
      <c r="J17" s="177">
        <f>SUMIFS(Datos!$M:$M,Datos!$A:$A,$N$2,Datos!$B:$B,J$1,Datos!$H:$H,$A17)</f>
        <v>0</v>
      </c>
      <c r="K17" s="177">
        <f>SUMIFS(Datos!$M:$M,Datos!$A:$A,$N$2,Datos!$B:$B,K$1,Datos!$H:$H,$A17)</f>
        <v>0</v>
      </c>
      <c r="L17" s="177">
        <f>SUMIFS(Datos!$M:$M,Datos!$A:$A,$N$2,Datos!$B:$B,L$1,Datos!$H:$H,$A17)</f>
        <v>0</v>
      </c>
      <c r="M17" s="178">
        <f>SUMIFS(Datos!$M:$M,Datos!$A:$A,$N$2,Datos!$B:$B,M$1,Datos!$H:$H,$A17)</f>
        <v>0</v>
      </c>
      <c r="N17" s="141">
        <f t="shared" ref="N17:N26" si="56">SUM(B17:M17)</f>
        <v>0</v>
      </c>
      <c r="O17" s="114"/>
      <c r="P17" s="198">
        <f>SUMIFS(Datos!$M:$M,Datos!$A:$A,$AB$2,Datos!$B:$B,P$1,Datos!$H:$H,$A17)</f>
        <v>0</v>
      </c>
      <c r="Q17" s="199">
        <f>SUMIFS(Datos!$M:$M,Datos!$A:$A,$AB$2,Datos!$B:$B,Q$1,Datos!$H:$H,$A17)</f>
        <v>0</v>
      </c>
      <c r="R17" s="199">
        <f>SUMIFS(Datos!$M:$M,Datos!$A:$A,$AB$2,Datos!$B:$B,R$1,Datos!$H:$H,$A17)</f>
        <v>0</v>
      </c>
      <c r="S17" s="199">
        <f>SUMIFS(Datos!$M:$M,Datos!$A:$A,$AB$2,Datos!$B:$B,S$1,Datos!$H:$H,$A17)</f>
        <v>0</v>
      </c>
      <c r="T17" s="199">
        <f>SUMIFS(Datos!$M:$M,Datos!$A:$A,$AB$2,Datos!$B:$B,T$1,Datos!$H:$H,$A17)</f>
        <v>0</v>
      </c>
      <c r="U17" s="199">
        <f>SUMIFS(Datos!$M:$M,Datos!$A:$A,$AB$2,Datos!$B:$B,U$1,Datos!$H:$H,$A17)</f>
        <v>0</v>
      </c>
      <c r="V17" s="199">
        <f>SUMIFS(Datos!$M:$M,Datos!$A:$A,$AB$2,Datos!$B:$B,V$1,Datos!$H:$H,$A17)</f>
        <v>0</v>
      </c>
      <c r="W17" s="199">
        <f>SUMIFS(Datos!$M:$M,Datos!$A:$A,$AB$2,Datos!$B:$B,W$1,Datos!$H:$H,$A17)</f>
        <v>0</v>
      </c>
      <c r="X17" s="199">
        <f>SUMIFS(Datos!$M:$M,Datos!$A:$A,$AB$2,Datos!$B:$B,X$1,Datos!$H:$H,$A17)</f>
        <v>0</v>
      </c>
      <c r="Y17" s="199">
        <f>SUMIFS(Datos!$M:$M,Datos!$A:$A,$AB$2,Datos!$B:$B,Y$1,Datos!$H:$H,$A17)</f>
        <v>0</v>
      </c>
      <c r="Z17" s="199">
        <f>SUMIFS(Datos!$M:$M,Datos!$A:$A,$AB$2,Datos!$B:$B,Z$1,Datos!$H:$H,$A17)</f>
        <v>0</v>
      </c>
      <c r="AA17" s="200">
        <f>SUMIFS(Datos!$M:$M,Datos!$A:$A,$AB$2,Datos!$B:$B,AA$1,Datos!$H:$H,$A17)</f>
        <v>0</v>
      </c>
      <c r="AB17" s="144">
        <f t="shared" ref="AB17:AB26" si="57">SUM(P17:AA17)</f>
        <v>0</v>
      </c>
      <c r="AC17" s="114"/>
      <c r="AD17" s="145">
        <f>SUMIFS(Datos!$M:$M,Datos!$A:$A,$AD$2,Datos!$B:$B,AL$1,Datos!$H:$H,$A17)</f>
        <v>0</v>
      </c>
      <c r="AE17" s="146">
        <f>SUMIFS(Datos!$M:$M,Datos!$A:$A,$AB$2,Datos!$B:$B,AL$1,Datos!$H:$H,$A17)</f>
        <v>0</v>
      </c>
      <c r="AF17" s="147">
        <f t="shared" ref="AF17:AF26" si="58">+AE17-AD17</f>
        <v>0</v>
      </c>
      <c r="AG17" s="148">
        <f t="shared" ref="AG17:AG26" si="59">+IF(AD17=0,0,AF17/AD17)</f>
        <v>0</v>
      </c>
      <c r="AH17" s="145">
        <f>SUM(A17:CHOOSE(AL$1,B17,C17,D17,E17,F17,G17,H17,I17,J17,K17,L17,M17))</f>
        <v>0</v>
      </c>
      <c r="AI17" s="146">
        <f>SUM(O17:CHOOSE(AL$1,P17,Q17,R17,S17,T17,U17,V17,W17,X17,Y17,Z17,AA17))</f>
        <v>0</v>
      </c>
      <c r="AJ17" s="147">
        <f t="shared" ref="AJ17:AJ26" si="60">+AI17-AH17</f>
        <v>0</v>
      </c>
      <c r="AK17" s="148">
        <f t="shared" ref="AK17:AK26" si="61">+IF(AH17=0,0,AJ17/AH17)</f>
        <v>0</v>
      </c>
      <c r="AL17" s="120">
        <f t="shared" si="5"/>
        <v>16</v>
      </c>
      <c r="AM17" s="120"/>
      <c r="AN17" s="219"/>
      <c r="AO17" s="220"/>
      <c r="AP17" s="220"/>
      <c r="AQ17" s="220"/>
      <c r="AR17" s="220"/>
      <c r="AS17" s="220"/>
      <c r="AT17" s="220"/>
      <c r="AU17" s="220"/>
      <c r="AV17" s="220"/>
      <c r="AW17" s="220"/>
      <c r="AX17" s="220"/>
      <c r="AY17" s="221"/>
      <c r="AZ17" s="149">
        <f t="shared" ref="AZ17:AZ26" si="62">SUM(AN17:AY17)</f>
        <v>0</v>
      </c>
      <c r="BA17" s="122"/>
      <c r="BB17" s="380">
        <f t="shared" ref="BB17:BB26" si="63">HLOOKUP(BD$1,AN$2:AY$26,AL17,FALSE)</f>
        <v>0</v>
      </c>
      <c r="BC17" s="146">
        <f t="shared" ref="BC17:BC26" si="64">+AE17</f>
        <v>0</v>
      </c>
      <c r="BD17" s="147">
        <f t="shared" ref="BD17:BD26" si="65">+BC17-BB17</f>
        <v>0</v>
      </c>
      <c r="BE17" s="148">
        <f t="shared" ref="BE17:BE26" si="66">+IF(BB17=0,0,BD17/BB17)</f>
        <v>0</v>
      </c>
      <c r="BF17" s="380">
        <f>SUM(AM17:CHOOSE(AL$1,AN17,AO17,AP17,AQ17,AR17,AS17,AT17,AU17,AV17,AW17,AX17,AY17))</f>
        <v>0</v>
      </c>
      <c r="BG17" s="146">
        <f t="shared" ref="BG17:BG26" si="67">+AI17</f>
        <v>0</v>
      </c>
      <c r="BH17" s="147">
        <f t="shared" ref="BH17:BH26" si="68">+BG17-BF17</f>
        <v>0</v>
      </c>
      <c r="BI17" s="148">
        <f t="shared" ref="BI17:BI26" si="69">+IF(BF17=0,0,BH17/BF17)</f>
        <v>0</v>
      </c>
      <c r="BJ17" s="260"/>
      <c r="BK17" s="369">
        <f t="shared" ref="BK17:BK26" si="70">SUM(B17:D17)</f>
        <v>0</v>
      </c>
      <c r="BL17" s="370">
        <f t="shared" ref="BL17:BL26" si="71">SUM(E17:G17)</f>
        <v>0</v>
      </c>
      <c r="BM17" s="370">
        <f t="shared" ref="BM17:BM26" si="72">SUM(H17:J17)</f>
        <v>0</v>
      </c>
      <c r="BN17" s="141">
        <f t="shared" ref="BN17:BN26" si="73">SUM(K17:M17)</f>
        <v>0</v>
      </c>
      <c r="BO17" s="370">
        <f t="shared" ref="BO17:BO26" si="74">SUM(BK17:BN17)</f>
        <v>0</v>
      </c>
      <c r="BP17" s="364">
        <f t="shared" si="2"/>
        <v>0</v>
      </c>
      <c r="BQ17" s="365"/>
      <c r="BR17" s="369">
        <f t="shared" ref="BR17:BR26" si="75">+BK17</f>
        <v>0</v>
      </c>
      <c r="BS17" s="370">
        <f t="shared" ref="BS17:BS26" si="76">+BR17+BL17</f>
        <v>0</v>
      </c>
      <c r="BT17" s="370">
        <f t="shared" ref="BT17:BT26" si="77">+BS17+BM17</f>
        <v>0</v>
      </c>
      <c r="BU17" s="141">
        <f t="shared" ref="BU17:BU26" si="78">+BT17+BN17</f>
        <v>0</v>
      </c>
      <c r="BV17" s="366">
        <f t="shared" si="11"/>
        <v>0</v>
      </c>
      <c r="BW17" s="260"/>
      <c r="BX17" s="142">
        <f t="shared" ref="BX17:BX26" si="79">SUM(P17:R17)</f>
        <v>0</v>
      </c>
      <c r="BY17" s="143">
        <f t="shared" ref="BY17:BY26" si="80">SUM(S17:U17)</f>
        <v>0</v>
      </c>
      <c r="BZ17" s="143">
        <f t="shared" ref="BZ17:BZ26" si="81">SUM(V17:X17)</f>
        <v>0</v>
      </c>
      <c r="CA17" s="144">
        <f t="shared" ref="CA17:CA26" si="82">SUM(Y17:AA17)</f>
        <v>0</v>
      </c>
      <c r="CB17" s="143">
        <f t="shared" ref="CB17:CB26" si="83">SUM(BX17:CA17)</f>
        <v>0</v>
      </c>
      <c r="CC17" s="124">
        <f t="shared" si="3"/>
        <v>0</v>
      </c>
      <c r="CD17" s="123"/>
      <c r="CE17" s="142">
        <f t="shared" ref="CE17:CE26" si="84">+BX17</f>
        <v>0</v>
      </c>
      <c r="CF17" s="143">
        <f t="shared" ref="CF17:CF26" si="85">+CE17+BY17</f>
        <v>0</v>
      </c>
      <c r="CG17" s="143">
        <f t="shared" ref="CG17:CG26" si="86">+CF17+BZ17</f>
        <v>0</v>
      </c>
      <c r="CH17" s="144">
        <f t="shared" ref="CH17:CH26" si="87">+CG17+CA17</f>
        <v>0</v>
      </c>
      <c r="CI17" s="87">
        <f t="shared" si="15"/>
        <v>0</v>
      </c>
      <c r="CK17" s="239" t="s">
        <v>137</v>
      </c>
    </row>
    <row r="18" spans="1:89" x14ac:dyDescent="0.25">
      <c r="A18" s="240" t="s">
        <v>174</v>
      </c>
      <c r="B18" s="185">
        <f>SUMIFS(Datos!$M:$M,Datos!$A:$A,$N$2,Datos!$B:$B,B$1,Datos!$H:$H,$A18)</f>
        <v>0</v>
      </c>
      <c r="C18" s="179">
        <f>SUMIFS(Datos!$M:$M,Datos!$A:$A,$N$2,Datos!$B:$B,C$1,Datos!$H:$H,$A18)</f>
        <v>0</v>
      </c>
      <c r="D18" s="179">
        <f>SUMIFS(Datos!$M:$M,Datos!$A:$A,$N$2,Datos!$B:$B,D$1,Datos!$H:$H,$A18)</f>
        <v>0</v>
      </c>
      <c r="E18" s="179">
        <f>SUMIFS(Datos!$M:$M,Datos!$A:$A,$N$2,Datos!$B:$B,E$1,Datos!$H:$H,$A18)</f>
        <v>0</v>
      </c>
      <c r="F18" s="179">
        <f>SUMIFS(Datos!$M:$M,Datos!$A:$A,$N$2,Datos!$B:$B,F$1,Datos!$H:$H,$A18)</f>
        <v>0</v>
      </c>
      <c r="G18" s="179">
        <f>SUMIFS(Datos!$M:$M,Datos!$A:$A,$N$2,Datos!$B:$B,G$1,Datos!$H:$H,$A18)</f>
        <v>0</v>
      </c>
      <c r="H18" s="179">
        <f>SUMIFS(Datos!$M:$M,Datos!$A:$A,$N$2,Datos!$B:$B,H$1,Datos!$H:$H,$A18)</f>
        <v>0</v>
      </c>
      <c r="I18" s="179">
        <f>SUMIFS(Datos!$M:$M,Datos!$A:$A,$N$2,Datos!$B:$B,I$1,Datos!$H:$H,$A18)</f>
        <v>0</v>
      </c>
      <c r="J18" s="179">
        <f>SUMIFS(Datos!$M:$M,Datos!$A:$A,$N$2,Datos!$B:$B,J$1,Datos!$H:$H,$A18)</f>
        <v>0</v>
      </c>
      <c r="K18" s="179">
        <f>SUMIFS(Datos!$M:$M,Datos!$A:$A,$N$2,Datos!$B:$B,K$1,Datos!$H:$H,$A18)</f>
        <v>0</v>
      </c>
      <c r="L18" s="179">
        <f>SUMIFS(Datos!$M:$M,Datos!$A:$A,$N$2,Datos!$B:$B,L$1,Datos!$H:$H,$A18)</f>
        <v>0</v>
      </c>
      <c r="M18" s="180">
        <f>SUMIFS(Datos!$M:$M,Datos!$A:$A,$N$2,Datos!$B:$B,M$1,Datos!$H:$H,$A18)</f>
        <v>0</v>
      </c>
      <c r="N18" s="113">
        <f t="shared" si="56"/>
        <v>0</v>
      </c>
      <c r="O18" s="114"/>
      <c r="P18" s="192">
        <f>SUMIFS(Datos!$M:$M,Datos!$A:$A,$AB$2,Datos!$B:$B,P$1,Datos!$H:$H,$A18)</f>
        <v>0</v>
      </c>
      <c r="Q18" s="193">
        <f>SUMIFS(Datos!$M:$M,Datos!$A:$A,$AB$2,Datos!$B:$B,Q$1,Datos!$H:$H,$A18)</f>
        <v>0</v>
      </c>
      <c r="R18" s="193">
        <f>SUMIFS(Datos!$M:$M,Datos!$A:$A,$AB$2,Datos!$B:$B,R$1,Datos!$H:$H,$A18)</f>
        <v>0</v>
      </c>
      <c r="S18" s="193">
        <f>SUMIFS(Datos!$M:$M,Datos!$A:$A,$AB$2,Datos!$B:$B,S$1,Datos!$H:$H,$A18)</f>
        <v>0</v>
      </c>
      <c r="T18" s="193">
        <f>SUMIFS(Datos!$M:$M,Datos!$A:$A,$AB$2,Datos!$B:$B,T$1,Datos!$H:$H,$A18)</f>
        <v>0</v>
      </c>
      <c r="U18" s="193">
        <f>SUMIFS(Datos!$M:$M,Datos!$A:$A,$AB$2,Datos!$B:$B,U$1,Datos!$H:$H,$A18)</f>
        <v>0</v>
      </c>
      <c r="V18" s="193">
        <f>SUMIFS(Datos!$M:$M,Datos!$A:$A,$AB$2,Datos!$B:$B,V$1,Datos!$H:$H,$A18)</f>
        <v>0</v>
      </c>
      <c r="W18" s="193">
        <f>SUMIFS(Datos!$M:$M,Datos!$A:$A,$AB$2,Datos!$B:$B,W$1,Datos!$H:$H,$A18)</f>
        <v>0</v>
      </c>
      <c r="X18" s="193">
        <f>SUMIFS(Datos!$M:$M,Datos!$A:$A,$AB$2,Datos!$B:$B,X$1,Datos!$H:$H,$A18)</f>
        <v>0</v>
      </c>
      <c r="Y18" s="193">
        <f>SUMIFS(Datos!$M:$M,Datos!$A:$A,$AB$2,Datos!$B:$B,Y$1,Datos!$H:$H,$A18)</f>
        <v>0</v>
      </c>
      <c r="Z18" s="193">
        <f>SUMIFS(Datos!$M:$M,Datos!$A:$A,$AB$2,Datos!$B:$B,Z$1,Datos!$H:$H,$A18)</f>
        <v>0</v>
      </c>
      <c r="AA18" s="194">
        <f>SUMIFS(Datos!$M:$M,Datos!$A:$A,$AB$2,Datos!$B:$B,AA$1,Datos!$H:$H,$A18)</f>
        <v>0</v>
      </c>
      <c r="AB18" s="117">
        <f t="shared" si="57"/>
        <v>0</v>
      </c>
      <c r="AC18" s="114"/>
      <c r="AD18" s="118">
        <f>SUMIFS(Datos!$M:$M,Datos!$A:$A,$AD$2,Datos!$B:$B,AL$1,Datos!$H:$H,$A18)</f>
        <v>0</v>
      </c>
      <c r="AE18" s="117">
        <f>SUMIFS(Datos!$M:$M,Datos!$A:$A,$AB$2,Datos!$B:$B,AL$1,Datos!$H:$H,$A18)</f>
        <v>0</v>
      </c>
      <c r="AF18" s="116">
        <f t="shared" si="58"/>
        <v>0</v>
      </c>
      <c r="AG18" s="119">
        <f t="shared" si="59"/>
        <v>0</v>
      </c>
      <c r="AH18" s="118">
        <f>SUM(A18:CHOOSE(AL$1,B18,C18,D18,E18,F18,G18,H18,I18,J18,K18,L18,M18))</f>
        <v>0</v>
      </c>
      <c r="AI18" s="117">
        <f>SUM(O18:CHOOSE(AL$1,P18,Q18,R18,S18,T18,U18,V18,W18,X18,Y18,Z18,AA18))</f>
        <v>0</v>
      </c>
      <c r="AJ18" s="116">
        <f t="shared" si="60"/>
        <v>0</v>
      </c>
      <c r="AK18" s="119">
        <f t="shared" si="61"/>
        <v>0</v>
      </c>
      <c r="AL18" s="120">
        <f t="shared" si="5"/>
        <v>17</v>
      </c>
      <c r="AM18" s="120"/>
      <c r="AN18" s="210"/>
      <c r="AO18" s="211"/>
      <c r="AP18" s="211"/>
      <c r="AQ18" s="211"/>
      <c r="AR18" s="211"/>
      <c r="AS18" s="211"/>
      <c r="AT18" s="211"/>
      <c r="AU18" s="211"/>
      <c r="AV18" s="211"/>
      <c r="AW18" s="211"/>
      <c r="AX18" s="211"/>
      <c r="AY18" s="212"/>
      <c r="AZ18" s="121">
        <f t="shared" si="62"/>
        <v>0</v>
      </c>
      <c r="BA18" s="122"/>
      <c r="BB18" s="377">
        <f t="shared" si="63"/>
        <v>0</v>
      </c>
      <c r="BC18" s="117">
        <f t="shared" si="64"/>
        <v>0</v>
      </c>
      <c r="BD18" s="116">
        <f t="shared" si="65"/>
        <v>0</v>
      </c>
      <c r="BE18" s="119">
        <f t="shared" si="66"/>
        <v>0</v>
      </c>
      <c r="BF18" s="377">
        <f>SUM(AM18:CHOOSE(AL$1,AN18,AO18,AP18,AQ18,AR18,AS18,AT18,AU18,AV18,AW18,AX18,AY18))</f>
        <v>0</v>
      </c>
      <c r="BG18" s="117">
        <f t="shared" si="67"/>
        <v>0</v>
      </c>
      <c r="BH18" s="116">
        <f t="shared" si="68"/>
        <v>0</v>
      </c>
      <c r="BI18" s="119">
        <f t="shared" si="69"/>
        <v>0</v>
      </c>
      <c r="BJ18" s="260"/>
      <c r="BK18" s="362">
        <f t="shared" si="70"/>
        <v>0</v>
      </c>
      <c r="BL18" s="363">
        <f t="shared" si="71"/>
        <v>0</v>
      </c>
      <c r="BM18" s="363">
        <f t="shared" si="72"/>
        <v>0</v>
      </c>
      <c r="BN18" s="113">
        <f t="shared" si="73"/>
        <v>0</v>
      </c>
      <c r="BO18" s="363">
        <f t="shared" si="74"/>
        <v>0</v>
      </c>
      <c r="BP18" s="364">
        <f t="shared" si="2"/>
        <v>0</v>
      </c>
      <c r="BQ18" s="365"/>
      <c r="BR18" s="362">
        <f t="shared" si="75"/>
        <v>0</v>
      </c>
      <c r="BS18" s="363">
        <f t="shared" si="76"/>
        <v>0</v>
      </c>
      <c r="BT18" s="363">
        <f t="shared" si="77"/>
        <v>0</v>
      </c>
      <c r="BU18" s="113">
        <f t="shared" si="78"/>
        <v>0</v>
      </c>
      <c r="BV18" s="366">
        <f t="shared" si="11"/>
        <v>0</v>
      </c>
      <c r="BW18" s="260"/>
      <c r="BX18" s="115">
        <f t="shared" si="79"/>
        <v>0</v>
      </c>
      <c r="BY18" s="116">
        <f t="shared" si="80"/>
        <v>0</v>
      </c>
      <c r="BZ18" s="116">
        <f t="shared" si="81"/>
        <v>0</v>
      </c>
      <c r="CA18" s="117">
        <f t="shared" si="82"/>
        <v>0</v>
      </c>
      <c r="CB18" s="116">
        <f t="shared" si="83"/>
        <v>0</v>
      </c>
      <c r="CC18" s="124">
        <f t="shared" si="3"/>
        <v>0</v>
      </c>
      <c r="CD18" s="123"/>
      <c r="CE18" s="115">
        <f t="shared" si="84"/>
        <v>0</v>
      </c>
      <c r="CF18" s="116">
        <f t="shared" si="85"/>
        <v>0</v>
      </c>
      <c r="CG18" s="116">
        <f t="shared" si="86"/>
        <v>0</v>
      </c>
      <c r="CH18" s="117">
        <f t="shared" si="87"/>
        <v>0</v>
      </c>
      <c r="CI18" s="87">
        <f t="shared" si="15"/>
        <v>0</v>
      </c>
      <c r="CK18" s="240" t="s">
        <v>137</v>
      </c>
    </row>
    <row r="19" spans="1:89" x14ac:dyDescent="0.25">
      <c r="A19" s="240" t="s">
        <v>175</v>
      </c>
      <c r="B19" s="185">
        <f>SUMIFS(Datos!$M:$M,Datos!$A:$A,$N$2,Datos!$B:$B,B$1,Datos!$H:$H,$A19)</f>
        <v>0</v>
      </c>
      <c r="C19" s="179">
        <f>SUMIFS(Datos!$M:$M,Datos!$A:$A,$N$2,Datos!$B:$B,C$1,Datos!$H:$H,$A19)</f>
        <v>0</v>
      </c>
      <c r="D19" s="179">
        <f>SUMIFS(Datos!$M:$M,Datos!$A:$A,$N$2,Datos!$B:$B,D$1,Datos!$H:$H,$A19)</f>
        <v>0</v>
      </c>
      <c r="E19" s="179">
        <f>SUMIFS(Datos!$M:$M,Datos!$A:$A,$N$2,Datos!$B:$B,E$1,Datos!$H:$H,$A19)</f>
        <v>0</v>
      </c>
      <c r="F19" s="179">
        <f>SUMIFS(Datos!$M:$M,Datos!$A:$A,$N$2,Datos!$B:$B,F$1,Datos!$H:$H,$A19)</f>
        <v>0</v>
      </c>
      <c r="G19" s="179">
        <f>SUMIFS(Datos!$M:$M,Datos!$A:$A,$N$2,Datos!$B:$B,G$1,Datos!$H:$H,$A19)</f>
        <v>0</v>
      </c>
      <c r="H19" s="179">
        <f>SUMIFS(Datos!$M:$M,Datos!$A:$A,$N$2,Datos!$B:$B,H$1,Datos!$H:$H,$A19)</f>
        <v>0</v>
      </c>
      <c r="I19" s="179">
        <f>SUMIFS(Datos!$M:$M,Datos!$A:$A,$N$2,Datos!$B:$B,I$1,Datos!$H:$H,$A19)</f>
        <v>0</v>
      </c>
      <c r="J19" s="179">
        <f>SUMIFS(Datos!$M:$M,Datos!$A:$A,$N$2,Datos!$B:$B,J$1,Datos!$H:$H,$A19)</f>
        <v>0</v>
      </c>
      <c r="K19" s="179">
        <f>SUMIFS(Datos!$M:$M,Datos!$A:$A,$N$2,Datos!$B:$B,K$1,Datos!$H:$H,$A19)</f>
        <v>0</v>
      </c>
      <c r="L19" s="179">
        <f>SUMIFS(Datos!$M:$M,Datos!$A:$A,$N$2,Datos!$B:$B,L$1,Datos!$H:$H,$A19)</f>
        <v>0</v>
      </c>
      <c r="M19" s="180">
        <f>SUMIFS(Datos!$M:$M,Datos!$A:$A,$N$2,Datos!$B:$B,M$1,Datos!$H:$H,$A19)</f>
        <v>0</v>
      </c>
      <c r="N19" s="113">
        <f t="shared" si="56"/>
        <v>0</v>
      </c>
      <c r="O19" s="114"/>
      <c r="P19" s="192">
        <f>SUMIFS(Datos!$M:$M,Datos!$A:$A,$AB$2,Datos!$B:$B,P$1,Datos!$H:$H,$A19)</f>
        <v>0</v>
      </c>
      <c r="Q19" s="193">
        <f>SUMIFS(Datos!$M:$M,Datos!$A:$A,$AB$2,Datos!$B:$B,Q$1,Datos!$H:$H,$A19)</f>
        <v>0</v>
      </c>
      <c r="R19" s="193">
        <f>SUMIFS(Datos!$M:$M,Datos!$A:$A,$AB$2,Datos!$B:$B,R$1,Datos!$H:$H,$A19)</f>
        <v>0</v>
      </c>
      <c r="S19" s="193">
        <f>SUMIFS(Datos!$M:$M,Datos!$A:$A,$AB$2,Datos!$B:$B,S$1,Datos!$H:$H,$A19)</f>
        <v>0</v>
      </c>
      <c r="T19" s="193">
        <f>SUMIFS(Datos!$M:$M,Datos!$A:$A,$AB$2,Datos!$B:$B,T$1,Datos!$H:$H,$A19)</f>
        <v>0</v>
      </c>
      <c r="U19" s="193">
        <f>SUMIFS(Datos!$M:$M,Datos!$A:$A,$AB$2,Datos!$B:$B,U$1,Datos!$H:$H,$A19)</f>
        <v>0</v>
      </c>
      <c r="V19" s="193">
        <f>SUMIFS(Datos!$M:$M,Datos!$A:$A,$AB$2,Datos!$B:$B,V$1,Datos!$H:$H,$A19)</f>
        <v>0</v>
      </c>
      <c r="W19" s="193">
        <f>SUMIFS(Datos!$M:$M,Datos!$A:$A,$AB$2,Datos!$B:$B,W$1,Datos!$H:$H,$A19)</f>
        <v>0</v>
      </c>
      <c r="X19" s="193">
        <f>SUMIFS(Datos!$M:$M,Datos!$A:$A,$AB$2,Datos!$B:$B,X$1,Datos!$H:$H,$A19)</f>
        <v>0</v>
      </c>
      <c r="Y19" s="193">
        <f>SUMIFS(Datos!$M:$M,Datos!$A:$A,$AB$2,Datos!$B:$B,Y$1,Datos!$H:$H,$A19)</f>
        <v>0</v>
      </c>
      <c r="Z19" s="193">
        <f>SUMIFS(Datos!$M:$M,Datos!$A:$A,$AB$2,Datos!$B:$B,Z$1,Datos!$H:$H,$A19)</f>
        <v>0</v>
      </c>
      <c r="AA19" s="194">
        <f>SUMIFS(Datos!$M:$M,Datos!$A:$A,$AB$2,Datos!$B:$B,AA$1,Datos!$H:$H,$A19)</f>
        <v>0</v>
      </c>
      <c r="AB19" s="117">
        <f t="shared" si="57"/>
        <v>0</v>
      </c>
      <c r="AC19" s="114"/>
      <c r="AD19" s="118">
        <f>SUMIFS(Datos!$M:$M,Datos!$A:$A,$AD$2,Datos!$B:$B,AL$1,Datos!$H:$H,$A19)</f>
        <v>0</v>
      </c>
      <c r="AE19" s="117">
        <f>SUMIFS(Datos!$M:$M,Datos!$A:$A,$AB$2,Datos!$B:$B,AL$1,Datos!$H:$H,$A19)</f>
        <v>0</v>
      </c>
      <c r="AF19" s="116">
        <f t="shared" si="58"/>
        <v>0</v>
      </c>
      <c r="AG19" s="119">
        <f t="shared" si="59"/>
        <v>0</v>
      </c>
      <c r="AH19" s="118">
        <f>SUM(A19:CHOOSE(AL$1,B19,C19,D19,E19,F19,G19,H19,I19,J19,K19,L19,M19))</f>
        <v>0</v>
      </c>
      <c r="AI19" s="117">
        <f>SUM(O19:CHOOSE(AL$1,P19,Q19,R19,S19,T19,U19,V19,W19,X19,Y19,Z19,AA19))</f>
        <v>0</v>
      </c>
      <c r="AJ19" s="116">
        <f t="shared" si="60"/>
        <v>0</v>
      </c>
      <c r="AK19" s="119">
        <f t="shared" si="61"/>
        <v>0</v>
      </c>
      <c r="AL19" s="120">
        <f t="shared" si="5"/>
        <v>18</v>
      </c>
      <c r="AM19" s="120"/>
      <c r="AN19" s="210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2"/>
      <c r="AZ19" s="121">
        <f t="shared" si="62"/>
        <v>0</v>
      </c>
      <c r="BA19" s="122"/>
      <c r="BB19" s="377">
        <f t="shared" si="63"/>
        <v>0</v>
      </c>
      <c r="BC19" s="117">
        <f t="shared" si="64"/>
        <v>0</v>
      </c>
      <c r="BD19" s="116">
        <f t="shared" si="65"/>
        <v>0</v>
      </c>
      <c r="BE19" s="119">
        <f t="shared" si="66"/>
        <v>0</v>
      </c>
      <c r="BF19" s="377">
        <f>SUM(AM19:CHOOSE(AL$1,AN19,AO19,AP19,AQ19,AR19,AS19,AT19,AU19,AV19,AW19,AX19,AY19))</f>
        <v>0</v>
      </c>
      <c r="BG19" s="117">
        <f t="shared" si="67"/>
        <v>0</v>
      </c>
      <c r="BH19" s="116">
        <f t="shared" si="68"/>
        <v>0</v>
      </c>
      <c r="BI19" s="119">
        <f t="shared" si="69"/>
        <v>0</v>
      </c>
      <c r="BJ19" s="260"/>
      <c r="BK19" s="362">
        <f t="shared" si="70"/>
        <v>0</v>
      </c>
      <c r="BL19" s="363">
        <f t="shared" si="71"/>
        <v>0</v>
      </c>
      <c r="BM19" s="363">
        <f t="shared" si="72"/>
        <v>0</v>
      </c>
      <c r="BN19" s="113">
        <f t="shared" si="73"/>
        <v>0</v>
      </c>
      <c r="BO19" s="363">
        <f t="shared" si="74"/>
        <v>0</v>
      </c>
      <c r="BP19" s="364">
        <f t="shared" si="2"/>
        <v>0</v>
      </c>
      <c r="BQ19" s="365"/>
      <c r="BR19" s="362">
        <f t="shared" si="75"/>
        <v>0</v>
      </c>
      <c r="BS19" s="363">
        <f t="shared" si="76"/>
        <v>0</v>
      </c>
      <c r="BT19" s="363">
        <f t="shared" si="77"/>
        <v>0</v>
      </c>
      <c r="BU19" s="113">
        <f t="shared" si="78"/>
        <v>0</v>
      </c>
      <c r="BV19" s="366">
        <f t="shared" si="11"/>
        <v>0</v>
      </c>
      <c r="BW19" s="260"/>
      <c r="BX19" s="115">
        <f t="shared" si="79"/>
        <v>0</v>
      </c>
      <c r="BY19" s="116">
        <f t="shared" si="80"/>
        <v>0</v>
      </c>
      <c r="BZ19" s="116">
        <f t="shared" si="81"/>
        <v>0</v>
      </c>
      <c r="CA19" s="117">
        <f t="shared" si="82"/>
        <v>0</v>
      </c>
      <c r="CB19" s="116">
        <f t="shared" si="83"/>
        <v>0</v>
      </c>
      <c r="CC19" s="124">
        <f t="shared" si="3"/>
        <v>0</v>
      </c>
      <c r="CD19" s="123"/>
      <c r="CE19" s="115">
        <f t="shared" si="84"/>
        <v>0</v>
      </c>
      <c r="CF19" s="116">
        <f t="shared" si="85"/>
        <v>0</v>
      </c>
      <c r="CG19" s="116">
        <f t="shared" si="86"/>
        <v>0</v>
      </c>
      <c r="CH19" s="117">
        <f t="shared" si="87"/>
        <v>0</v>
      </c>
      <c r="CI19" s="87">
        <f t="shared" si="15"/>
        <v>0</v>
      </c>
      <c r="CK19" s="240" t="s">
        <v>137</v>
      </c>
    </row>
    <row r="20" spans="1:89" x14ac:dyDescent="0.25">
      <c r="A20" s="240" t="s">
        <v>176</v>
      </c>
      <c r="B20" s="185">
        <f>SUMIFS(Datos!$M:$M,Datos!$A:$A,$N$2,Datos!$B:$B,B$1,Datos!$H:$H,$A20)</f>
        <v>0</v>
      </c>
      <c r="C20" s="179">
        <f>SUMIFS(Datos!$M:$M,Datos!$A:$A,$N$2,Datos!$B:$B,C$1,Datos!$H:$H,$A20)</f>
        <v>0</v>
      </c>
      <c r="D20" s="179">
        <f>SUMIFS(Datos!$M:$M,Datos!$A:$A,$N$2,Datos!$B:$B,D$1,Datos!$H:$H,$A20)</f>
        <v>0</v>
      </c>
      <c r="E20" s="179">
        <f>SUMIFS(Datos!$M:$M,Datos!$A:$A,$N$2,Datos!$B:$B,E$1,Datos!$H:$H,$A20)</f>
        <v>0</v>
      </c>
      <c r="F20" s="179">
        <f>SUMIFS(Datos!$M:$M,Datos!$A:$A,$N$2,Datos!$B:$B,F$1,Datos!$H:$H,$A20)</f>
        <v>0</v>
      </c>
      <c r="G20" s="179">
        <f>SUMIFS(Datos!$M:$M,Datos!$A:$A,$N$2,Datos!$B:$B,G$1,Datos!$H:$H,$A20)</f>
        <v>0</v>
      </c>
      <c r="H20" s="179">
        <f>SUMIFS(Datos!$M:$M,Datos!$A:$A,$N$2,Datos!$B:$B,H$1,Datos!$H:$H,$A20)</f>
        <v>0</v>
      </c>
      <c r="I20" s="179">
        <f>SUMIFS(Datos!$M:$M,Datos!$A:$A,$N$2,Datos!$B:$B,I$1,Datos!$H:$H,$A20)</f>
        <v>0</v>
      </c>
      <c r="J20" s="179">
        <f>SUMIFS(Datos!$M:$M,Datos!$A:$A,$N$2,Datos!$B:$B,J$1,Datos!$H:$H,$A20)</f>
        <v>0</v>
      </c>
      <c r="K20" s="179">
        <f>SUMIFS(Datos!$M:$M,Datos!$A:$A,$N$2,Datos!$B:$B,K$1,Datos!$H:$H,$A20)</f>
        <v>0</v>
      </c>
      <c r="L20" s="179">
        <f>SUMIFS(Datos!$M:$M,Datos!$A:$A,$N$2,Datos!$B:$B,L$1,Datos!$H:$H,$A20)</f>
        <v>0</v>
      </c>
      <c r="M20" s="180">
        <f>SUMIFS(Datos!$M:$M,Datos!$A:$A,$N$2,Datos!$B:$B,M$1,Datos!$H:$H,$A20)</f>
        <v>0</v>
      </c>
      <c r="N20" s="113">
        <f t="shared" si="56"/>
        <v>0</v>
      </c>
      <c r="O20" s="114"/>
      <c r="P20" s="192">
        <f>SUMIFS(Datos!$M:$M,Datos!$A:$A,$AB$2,Datos!$B:$B,P$1,Datos!$H:$H,$A20)</f>
        <v>0</v>
      </c>
      <c r="Q20" s="193">
        <f>SUMIFS(Datos!$M:$M,Datos!$A:$A,$AB$2,Datos!$B:$B,Q$1,Datos!$H:$H,$A20)</f>
        <v>0</v>
      </c>
      <c r="R20" s="193">
        <f>SUMIFS(Datos!$M:$M,Datos!$A:$A,$AB$2,Datos!$B:$B,R$1,Datos!$H:$H,$A20)</f>
        <v>0</v>
      </c>
      <c r="S20" s="193">
        <f>SUMIFS(Datos!$M:$M,Datos!$A:$A,$AB$2,Datos!$B:$B,S$1,Datos!$H:$H,$A20)</f>
        <v>0</v>
      </c>
      <c r="T20" s="193">
        <f>SUMIFS(Datos!$M:$M,Datos!$A:$A,$AB$2,Datos!$B:$B,T$1,Datos!$H:$H,$A20)</f>
        <v>0</v>
      </c>
      <c r="U20" s="193">
        <f>SUMIFS(Datos!$M:$M,Datos!$A:$A,$AB$2,Datos!$B:$B,U$1,Datos!$H:$H,$A20)</f>
        <v>0</v>
      </c>
      <c r="V20" s="193">
        <f>SUMIFS(Datos!$M:$M,Datos!$A:$A,$AB$2,Datos!$B:$B,V$1,Datos!$H:$H,$A20)</f>
        <v>0</v>
      </c>
      <c r="W20" s="193">
        <f>SUMIFS(Datos!$M:$M,Datos!$A:$A,$AB$2,Datos!$B:$B,W$1,Datos!$H:$H,$A20)</f>
        <v>0</v>
      </c>
      <c r="X20" s="193">
        <f>SUMIFS(Datos!$M:$M,Datos!$A:$A,$AB$2,Datos!$B:$B,X$1,Datos!$H:$H,$A20)</f>
        <v>0</v>
      </c>
      <c r="Y20" s="193">
        <f>SUMIFS(Datos!$M:$M,Datos!$A:$A,$AB$2,Datos!$B:$B,Y$1,Datos!$H:$H,$A20)</f>
        <v>0</v>
      </c>
      <c r="Z20" s="193">
        <f>SUMIFS(Datos!$M:$M,Datos!$A:$A,$AB$2,Datos!$B:$B,Z$1,Datos!$H:$H,$A20)</f>
        <v>0</v>
      </c>
      <c r="AA20" s="194">
        <f>SUMIFS(Datos!$M:$M,Datos!$A:$A,$AB$2,Datos!$B:$B,AA$1,Datos!$H:$H,$A20)</f>
        <v>0</v>
      </c>
      <c r="AB20" s="117">
        <f t="shared" si="57"/>
        <v>0</v>
      </c>
      <c r="AC20" s="114"/>
      <c r="AD20" s="118">
        <f>SUMIFS(Datos!$M:$M,Datos!$A:$A,$AD$2,Datos!$B:$B,AL$1,Datos!$H:$H,$A20)</f>
        <v>0</v>
      </c>
      <c r="AE20" s="117">
        <f>SUMIFS(Datos!$M:$M,Datos!$A:$A,$AB$2,Datos!$B:$B,AL$1,Datos!$H:$H,$A20)</f>
        <v>0</v>
      </c>
      <c r="AF20" s="116">
        <f t="shared" si="58"/>
        <v>0</v>
      </c>
      <c r="AG20" s="119">
        <f t="shared" si="59"/>
        <v>0</v>
      </c>
      <c r="AH20" s="118">
        <f>SUM(A20:CHOOSE(AL$1,B20,C20,D20,E20,F20,G20,H20,I20,J20,K20,L20,M20))</f>
        <v>0</v>
      </c>
      <c r="AI20" s="117">
        <f>SUM(O20:CHOOSE(AL$1,P20,Q20,R20,S20,T20,U20,V20,W20,X20,Y20,Z20,AA20))</f>
        <v>0</v>
      </c>
      <c r="AJ20" s="116">
        <f t="shared" si="60"/>
        <v>0</v>
      </c>
      <c r="AK20" s="119">
        <f t="shared" si="61"/>
        <v>0</v>
      </c>
      <c r="AL20" s="120">
        <f t="shared" si="5"/>
        <v>19</v>
      </c>
      <c r="AM20" s="120"/>
      <c r="AN20" s="210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2"/>
      <c r="AZ20" s="121">
        <f t="shared" si="62"/>
        <v>0</v>
      </c>
      <c r="BA20" s="122"/>
      <c r="BB20" s="377">
        <f t="shared" si="63"/>
        <v>0</v>
      </c>
      <c r="BC20" s="117">
        <f t="shared" si="64"/>
        <v>0</v>
      </c>
      <c r="BD20" s="116">
        <f t="shared" si="65"/>
        <v>0</v>
      </c>
      <c r="BE20" s="119">
        <f t="shared" si="66"/>
        <v>0</v>
      </c>
      <c r="BF20" s="377">
        <f>SUM(AM20:CHOOSE(AL$1,AN20,AO20,AP20,AQ20,AR20,AS20,AT20,AU20,AV20,AW20,AX20,AY20))</f>
        <v>0</v>
      </c>
      <c r="BG20" s="117">
        <f t="shared" si="67"/>
        <v>0</v>
      </c>
      <c r="BH20" s="116">
        <f t="shared" si="68"/>
        <v>0</v>
      </c>
      <c r="BI20" s="119">
        <f t="shared" si="69"/>
        <v>0</v>
      </c>
      <c r="BJ20" s="260"/>
      <c r="BK20" s="362">
        <f t="shared" si="70"/>
        <v>0</v>
      </c>
      <c r="BL20" s="363">
        <f t="shared" si="71"/>
        <v>0</v>
      </c>
      <c r="BM20" s="363">
        <f t="shared" si="72"/>
        <v>0</v>
      </c>
      <c r="BN20" s="113">
        <f t="shared" si="73"/>
        <v>0</v>
      </c>
      <c r="BO20" s="363">
        <f t="shared" si="74"/>
        <v>0</v>
      </c>
      <c r="BP20" s="364">
        <f t="shared" si="2"/>
        <v>0</v>
      </c>
      <c r="BQ20" s="365"/>
      <c r="BR20" s="362">
        <f t="shared" si="75"/>
        <v>0</v>
      </c>
      <c r="BS20" s="363">
        <f t="shared" si="76"/>
        <v>0</v>
      </c>
      <c r="BT20" s="363">
        <f t="shared" si="77"/>
        <v>0</v>
      </c>
      <c r="BU20" s="113">
        <f t="shared" si="78"/>
        <v>0</v>
      </c>
      <c r="BV20" s="366">
        <f t="shared" si="11"/>
        <v>0</v>
      </c>
      <c r="BW20" s="260"/>
      <c r="BX20" s="115">
        <f t="shared" si="79"/>
        <v>0</v>
      </c>
      <c r="BY20" s="116">
        <f t="shared" si="80"/>
        <v>0</v>
      </c>
      <c r="BZ20" s="116">
        <f t="shared" si="81"/>
        <v>0</v>
      </c>
      <c r="CA20" s="117">
        <f t="shared" si="82"/>
        <v>0</v>
      </c>
      <c r="CB20" s="116">
        <f t="shared" si="83"/>
        <v>0</v>
      </c>
      <c r="CC20" s="124">
        <f t="shared" si="3"/>
        <v>0</v>
      </c>
      <c r="CD20" s="123"/>
      <c r="CE20" s="115">
        <f t="shared" si="84"/>
        <v>0</v>
      </c>
      <c r="CF20" s="116">
        <f t="shared" si="85"/>
        <v>0</v>
      </c>
      <c r="CG20" s="116">
        <f t="shared" si="86"/>
        <v>0</v>
      </c>
      <c r="CH20" s="117">
        <f t="shared" si="87"/>
        <v>0</v>
      </c>
      <c r="CI20" s="87">
        <f t="shared" si="15"/>
        <v>0</v>
      </c>
      <c r="CK20" s="240" t="s">
        <v>137</v>
      </c>
    </row>
    <row r="21" spans="1:89" x14ac:dyDescent="0.25">
      <c r="A21" s="240" t="s">
        <v>62</v>
      </c>
      <c r="B21" s="185">
        <f>SUMIFS(Datos!$M:$M,Datos!$A:$A,$N$2,Datos!$B:$B,B$1,Datos!$H:$H,$A21)</f>
        <v>0</v>
      </c>
      <c r="C21" s="179">
        <f>SUMIFS(Datos!$M:$M,Datos!$A:$A,$N$2,Datos!$B:$B,C$1,Datos!$H:$H,$A21)</f>
        <v>0</v>
      </c>
      <c r="D21" s="179">
        <f>SUMIFS(Datos!$M:$M,Datos!$A:$A,$N$2,Datos!$B:$B,D$1,Datos!$H:$H,$A21)</f>
        <v>0</v>
      </c>
      <c r="E21" s="179">
        <f>SUMIFS(Datos!$M:$M,Datos!$A:$A,$N$2,Datos!$B:$B,E$1,Datos!$H:$H,$A21)</f>
        <v>0</v>
      </c>
      <c r="F21" s="179">
        <f>SUMIFS(Datos!$M:$M,Datos!$A:$A,$N$2,Datos!$B:$B,F$1,Datos!$H:$H,$A21)</f>
        <v>0</v>
      </c>
      <c r="G21" s="179">
        <f>SUMIFS(Datos!$M:$M,Datos!$A:$A,$N$2,Datos!$B:$B,G$1,Datos!$H:$H,$A21)</f>
        <v>0</v>
      </c>
      <c r="H21" s="179">
        <f>SUMIFS(Datos!$M:$M,Datos!$A:$A,$N$2,Datos!$B:$B,H$1,Datos!$H:$H,$A21)</f>
        <v>0</v>
      </c>
      <c r="I21" s="179">
        <f>SUMIFS(Datos!$M:$M,Datos!$A:$A,$N$2,Datos!$B:$B,I$1,Datos!$H:$H,$A21)</f>
        <v>0</v>
      </c>
      <c r="J21" s="179">
        <f>SUMIFS(Datos!$M:$M,Datos!$A:$A,$N$2,Datos!$B:$B,J$1,Datos!$H:$H,$A21)</f>
        <v>0</v>
      </c>
      <c r="K21" s="179">
        <f>SUMIFS(Datos!$M:$M,Datos!$A:$A,$N$2,Datos!$B:$B,K$1,Datos!$H:$H,$A21)</f>
        <v>0</v>
      </c>
      <c r="L21" s="179">
        <f>SUMIFS(Datos!$M:$M,Datos!$A:$A,$N$2,Datos!$B:$B,L$1,Datos!$H:$H,$A21)</f>
        <v>0</v>
      </c>
      <c r="M21" s="180">
        <f>SUMIFS(Datos!$M:$M,Datos!$A:$A,$N$2,Datos!$B:$B,M$1,Datos!$H:$H,$A21)</f>
        <v>0</v>
      </c>
      <c r="N21" s="113">
        <f t="shared" si="56"/>
        <v>0</v>
      </c>
      <c r="O21" s="114"/>
      <c r="P21" s="192">
        <f>SUMIFS(Datos!$M:$M,Datos!$A:$A,$AB$2,Datos!$B:$B,P$1,Datos!$H:$H,$A21)</f>
        <v>0</v>
      </c>
      <c r="Q21" s="193">
        <f>SUMIFS(Datos!$M:$M,Datos!$A:$A,$AB$2,Datos!$B:$B,Q$1,Datos!$H:$H,$A21)</f>
        <v>0</v>
      </c>
      <c r="R21" s="193">
        <f>SUMIFS(Datos!$M:$M,Datos!$A:$A,$AB$2,Datos!$B:$B,R$1,Datos!$H:$H,$A21)</f>
        <v>0</v>
      </c>
      <c r="S21" s="193">
        <f>SUMIFS(Datos!$M:$M,Datos!$A:$A,$AB$2,Datos!$B:$B,S$1,Datos!$H:$H,$A21)</f>
        <v>0</v>
      </c>
      <c r="T21" s="193">
        <f>SUMIFS(Datos!$M:$M,Datos!$A:$A,$AB$2,Datos!$B:$B,T$1,Datos!$H:$H,$A21)</f>
        <v>0</v>
      </c>
      <c r="U21" s="193">
        <f>SUMIFS(Datos!$M:$M,Datos!$A:$A,$AB$2,Datos!$B:$B,U$1,Datos!$H:$H,$A21)</f>
        <v>0</v>
      </c>
      <c r="V21" s="193">
        <f>SUMIFS(Datos!$M:$M,Datos!$A:$A,$AB$2,Datos!$B:$B,V$1,Datos!$H:$H,$A21)</f>
        <v>0</v>
      </c>
      <c r="W21" s="193">
        <f>SUMIFS(Datos!$M:$M,Datos!$A:$A,$AB$2,Datos!$B:$B,W$1,Datos!$H:$H,$A21)</f>
        <v>0</v>
      </c>
      <c r="X21" s="193">
        <f>SUMIFS(Datos!$M:$M,Datos!$A:$A,$AB$2,Datos!$B:$B,X$1,Datos!$H:$H,$A21)</f>
        <v>0</v>
      </c>
      <c r="Y21" s="193">
        <f>SUMIFS(Datos!$M:$M,Datos!$A:$A,$AB$2,Datos!$B:$B,Y$1,Datos!$H:$H,$A21)</f>
        <v>0</v>
      </c>
      <c r="Z21" s="193">
        <f>SUMIFS(Datos!$M:$M,Datos!$A:$A,$AB$2,Datos!$B:$B,Z$1,Datos!$H:$H,$A21)</f>
        <v>0</v>
      </c>
      <c r="AA21" s="194">
        <f>SUMIFS(Datos!$M:$M,Datos!$A:$A,$AB$2,Datos!$B:$B,AA$1,Datos!$H:$H,$A21)</f>
        <v>0</v>
      </c>
      <c r="AB21" s="117">
        <f t="shared" si="57"/>
        <v>0</v>
      </c>
      <c r="AC21" s="114"/>
      <c r="AD21" s="118">
        <f>SUMIFS(Datos!$M:$M,Datos!$A:$A,$AD$2,Datos!$B:$B,AL$1,Datos!$H:$H,$A21)</f>
        <v>0</v>
      </c>
      <c r="AE21" s="117">
        <f>SUMIFS(Datos!$M:$M,Datos!$A:$A,$AB$2,Datos!$B:$B,AL$1,Datos!$H:$H,$A21)</f>
        <v>0</v>
      </c>
      <c r="AF21" s="116">
        <f t="shared" si="58"/>
        <v>0</v>
      </c>
      <c r="AG21" s="119">
        <f t="shared" si="59"/>
        <v>0</v>
      </c>
      <c r="AH21" s="118">
        <f>SUM(A21:CHOOSE(AL$1,B21,C21,D21,E21,F21,G21,H21,I21,J21,K21,L21,M21))</f>
        <v>0</v>
      </c>
      <c r="AI21" s="117">
        <f>SUM(O21:CHOOSE(AL$1,P21,Q21,R21,S21,T21,U21,V21,W21,X21,Y21,Z21,AA21))</f>
        <v>0</v>
      </c>
      <c r="AJ21" s="116">
        <f t="shared" si="60"/>
        <v>0</v>
      </c>
      <c r="AK21" s="119">
        <f t="shared" si="61"/>
        <v>0</v>
      </c>
      <c r="AL21" s="120">
        <f t="shared" si="5"/>
        <v>20</v>
      </c>
      <c r="AM21" s="120"/>
      <c r="AN21" s="210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2"/>
      <c r="AZ21" s="121">
        <f t="shared" si="62"/>
        <v>0</v>
      </c>
      <c r="BA21" s="122"/>
      <c r="BB21" s="377">
        <f t="shared" si="63"/>
        <v>0</v>
      </c>
      <c r="BC21" s="117">
        <f t="shared" si="64"/>
        <v>0</v>
      </c>
      <c r="BD21" s="116">
        <f t="shared" si="65"/>
        <v>0</v>
      </c>
      <c r="BE21" s="119">
        <f t="shared" si="66"/>
        <v>0</v>
      </c>
      <c r="BF21" s="377">
        <f>SUM(AM21:CHOOSE(AL$1,AN21,AO21,AP21,AQ21,AR21,AS21,AT21,AU21,AV21,AW21,AX21,AY21))</f>
        <v>0</v>
      </c>
      <c r="BG21" s="117">
        <f t="shared" si="67"/>
        <v>0</v>
      </c>
      <c r="BH21" s="116">
        <f t="shared" si="68"/>
        <v>0</v>
      </c>
      <c r="BI21" s="119">
        <f t="shared" si="69"/>
        <v>0</v>
      </c>
      <c r="BJ21" s="260"/>
      <c r="BK21" s="362">
        <f t="shared" si="70"/>
        <v>0</v>
      </c>
      <c r="BL21" s="363">
        <f t="shared" si="71"/>
        <v>0</v>
      </c>
      <c r="BM21" s="363">
        <f t="shared" si="72"/>
        <v>0</v>
      </c>
      <c r="BN21" s="113">
        <f t="shared" si="73"/>
        <v>0</v>
      </c>
      <c r="BO21" s="363">
        <f t="shared" si="74"/>
        <v>0</v>
      </c>
      <c r="BP21" s="364">
        <f t="shared" si="2"/>
        <v>0</v>
      </c>
      <c r="BQ21" s="365"/>
      <c r="BR21" s="362">
        <f t="shared" si="75"/>
        <v>0</v>
      </c>
      <c r="BS21" s="363">
        <f t="shared" si="76"/>
        <v>0</v>
      </c>
      <c r="BT21" s="363">
        <f t="shared" si="77"/>
        <v>0</v>
      </c>
      <c r="BU21" s="113">
        <f t="shared" si="78"/>
        <v>0</v>
      </c>
      <c r="BV21" s="366">
        <f t="shared" si="11"/>
        <v>0</v>
      </c>
      <c r="BW21" s="260"/>
      <c r="BX21" s="115">
        <f t="shared" si="79"/>
        <v>0</v>
      </c>
      <c r="BY21" s="116">
        <f t="shared" si="80"/>
        <v>0</v>
      </c>
      <c r="BZ21" s="116">
        <f t="shared" si="81"/>
        <v>0</v>
      </c>
      <c r="CA21" s="117">
        <f t="shared" si="82"/>
        <v>0</v>
      </c>
      <c r="CB21" s="116">
        <f t="shared" si="83"/>
        <v>0</v>
      </c>
      <c r="CC21" s="124">
        <f t="shared" si="3"/>
        <v>0</v>
      </c>
      <c r="CD21" s="123"/>
      <c r="CE21" s="115">
        <f t="shared" si="84"/>
        <v>0</v>
      </c>
      <c r="CF21" s="116">
        <f t="shared" si="85"/>
        <v>0</v>
      </c>
      <c r="CG21" s="116">
        <f t="shared" si="86"/>
        <v>0</v>
      </c>
      <c r="CH21" s="117">
        <f t="shared" si="87"/>
        <v>0</v>
      </c>
      <c r="CI21" s="87">
        <f t="shared" si="15"/>
        <v>0</v>
      </c>
      <c r="CK21" s="240" t="s">
        <v>137</v>
      </c>
    </row>
    <row r="22" spans="1:89" x14ac:dyDescent="0.25">
      <c r="A22" s="240" t="s">
        <v>177</v>
      </c>
      <c r="B22" s="185">
        <f>SUMIFS(Datos!$M:$M,Datos!$A:$A,$N$2,Datos!$B:$B,B$1,Datos!$H:$H,$A22)</f>
        <v>0</v>
      </c>
      <c r="C22" s="179">
        <f>SUMIFS(Datos!$M:$M,Datos!$A:$A,$N$2,Datos!$B:$B,C$1,Datos!$H:$H,$A22)</f>
        <v>0</v>
      </c>
      <c r="D22" s="179">
        <f>SUMIFS(Datos!$M:$M,Datos!$A:$A,$N$2,Datos!$B:$B,D$1,Datos!$H:$H,$A22)</f>
        <v>0</v>
      </c>
      <c r="E22" s="179">
        <f>SUMIFS(Datos!$M:$M,Datos!$A:$A,$N$2,Datos!$B:$B,E$1,Datos!$H:$H,$A22)</f>
        <v>0</v>
      </c>
      <c r="F22" s="179">
        <f>SUMIFS(Datos!$M:$M,Datos!$A:$A,$N$2,Datos!$B:$B,F$1,Datos!$H:$H,$A22)</f>
        <v>0</v>
      </c>
      <c r="G22" s="179">
        <f>SUMIFS(Datos!$M:$M,Datos!$A:$A,$N$2,Datos!$B:$B,G$1,Datos!$H:$H,$A22)</f>
        <v>0</v>
      </c>
      <c r="H22" s="179">
        <f>SUMIFS(Datos!$M:$M,Datos!$A:$A,$N$2,Datos!$B:$B,H$1,Datos!$H:$H,$A22)</f>
        <v>0</v>
      </c>
      <c r="I22" s="179">
        <f>SUMIFS(Datos!$M:$M,Datos!$A:$A,$N$2,Datos!$B:$B,I$1,Datos!$H:$H,$A22)</f>
        <v>0</v>
      </c>
      <c r="J22" s="179">
        <f>SUMIFS(Datos!$M:$M,Datos!$A:$A,$N$2,Datos!$B:$B,J$1,Datos!$H:$H,$A22)</f>
        <v>0</v>
      </c>
      <c r="K22" s="179">
        <f>SUMIFS(Datos!$M:$M,Datos!$A:$A,$N$2,Datos!$B:$B,K$1,Datos!$H:$H,$A22)</f>
        <v>0</v>
      </c>
      <c r="L22" s="179">
        <f>SUMIFS(Datos!$M:$M,Datos!$A:$A,$N$2,Datos!$B:$B,L$1,Datos!$H:$H,$A22)</f>
        <v>0</v>
      </c>
      <c r="M22" s="180">
        <f>SUMIFS(Datos!$M:$M,Datos!$A:$A,$N$2,Datos!$B:$B,M$1,Datos!$H:$H,$A22)</f>
        <v>0</v>
      </c>
      <c r="N22" s="113">
        <f t="shared" si="56"/>
        <v>0</v>
      </c>
      <c r="O22" s="114"/>
      <c r="P22" s="192">
        <f>SUMIFS(Datos!$M:$M,Datos!$A:$A,$AB$2,Datos!$B:$B,P$1,Datos!$H:$H,$A22)</f>
        <v>0</v>
      </c>
      <c r="Q22" s="193">
        <f>SUMIFS(Datos!$M:$M,Datos!$A:$A,$AB$2,Datos!$B:$B,Q$1,Datos!$H:$H,$A22)</f>
        <v>0</v>
      </c>
      <c r="R22" s="193">
        <f>SUMIFS(Datos!$M:$M,Datos!$A:$A,$AB$2,Datos!$B:$B,R$1,Datos!$H:$H,$A22)</f>
        <v>0</v>
      </c>
      <c r="S22" s="193">
        <f>SUMIFS(Datos!$M:$M,Datos!$A:$A,$AB$2,Datos!$B:$B,S$1,Datos!$H:$H,$A22)</f>
        <v>0</v>
      </c>
      <c r="T22" s="193">
        <f>SUMIFS(Datos!$M:$M,Datos!$A:$A,$AB$2,Datos!$B:$B,T$1,Datos!$H:$H,$A22)</f>
        <v>0</v>
      </c>
      <c r="U22" s="193">
        <f>SUMIFS(Datos!$M:$M,Datos!$A:$A,$AB$2,Datos!$B:$B,U$1,Datos!$H:$H,$A22)</f>
        <v>0</v>
      </c>
      <c r="V22" s="193">
        <f>SUMIFS(Datos!$M:$M,Datos!$A:$A,$AB$2,Datos!$B:$B,V$1,Datos!$H:$H,$A22)</f>
        <v>0</v>
      </c>
      <c r="W22" s="193">
        <f>SUMIFS(Datos!$M:$M,Datos!$A:$A,$AB$2,Datos!$B:$B,W$1,Datos!$H:$H,$A22)</f>
        <v>0</v>
      </c>
      <c r="X22" s="193">
        <f>SUMIFS(Datos!$M:$M,Datos!$A:$A,$AB$2,Datos!$B:$B,X$1,Datos!$H:$H,$A22)</f>
        <v>0</v>
      </c>
      <c r="Y22" s="193">
        <f>SUMIFS(Datos!$M:$M,Datos!$A:$A,$AB$2,Datos!$B:$B,Y$1,Datos!$H:$H,$A22)</f>
        <v>0</v>
      </c>
      <c r="Z22" s="193">
        <f>SUMIFS(Datos!$M:$M,Datos!$A:$A,$AB$2,Datos!$B:$B,Z$1,Datos!$H:$H,$A22)</f>
        <v>0</v>
      </c>
      <c r="AA22" s="194">
        <f>SUMIFS(Datos!$M:$M,Datos!$A:$A,$AB$2,Datos!$B:$B,AA$1,Datos!$H:$H,$A22)</f>
        <v>0</v>
      </c>
      <c r="AB22" s="117">
        <f t="shared" si="57"/>
        <v>0</v>
      </c>
      <c r="AC22" s="114"/>
      <c r="AD22" s="118">
        <f>SUMIFS(Datos!$M:$M,Datos!$A:$A,$AD$2,Datos!$B:$B,AL$1,Datos!$H:$H,$A22)</f>
        <v>0</v>
      </c>
      <c r="AE22" s="117">
        <f>SUMIFS(Datos!$M:$M,Datos!$A:$A,$AB$2,Datos!$B:$B,AL$1,Datos!$H:$H,$A22)</f>
        <v>0</v>
      </c>
      <c r="AF22" s="116">
        <f t="shared" si="58"/>
        <v>0</v>
      </c>
      <c r="AG22" s="119">
        <f t="shared" si="59"/>
        <v>0</v>
      </c>
      <c r="AH22" s="118">
        <f>SUM(A22:CHOOSE(AL$1,B22,C22,D22,E22,F22,G22,H22,I22,J22,K22,L22,M22))</f>
        <v>0</v>
      </c>
      <c r="AI22" s="117">
        <f>SUM(O22:CHOOSE(AL$1,P22,Q22,R22,S22,T22,U22,V22,W22,X22,Y22,Z22,AA22))</f>
        <v>0</v>
      </c>
      <c r="AJ22" s="116">
        <f t="shared" si="60"/>
        <v>0</v>
      </c>
      <c r="AK22" s="119">
        <f t="shared" si="61"/>
        <v>0</v>
      </c>
      <c r="AL22" s="120">
        <f t="shared" si="5"/>
        <v>21</v>
      </c>
      <c r="AM22" s="120"/>
      <c r="AN22" s="210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2"/>
      <c r="AZ22" s="121">
        <f t="shared" si="62"/>
        <v>0</v>
      </c>
      <c r="BA22" s="122"/>
      <c r="BB22" s="377">
        <f t="shared" si="63"/>
        <v>0</v>
      </c>
      <c r="BC22" s="117">
        <f t="shared" si="64"/>
        <v>0</v>
      </c>
      <c r="BD22" s="116">
        <f t="shared" si="65"/>
        <v>0</v>
      </c>
      <c r="BE22" s="119">
        <f t="shared" si="66"/>
        <v>0</v>
      </c>
      <c r="BF22" s="377">
        <f>SUM(AM22:CHOOSE(AL$1,AN22,AO22,AP22,AQ22,AR22,AS22,AT22,AU22,AV22,AW22,AX22,AY22))</f>
        <v>0</v>
      </c>
      <c r="BG22" s="117">
        <f t="shared" si="67"/>
        <v>0</v>
      </c>
      <c r="BH22" s="116">
        <f t="shared" si="68"/>
        <v>0</v>
      </c>
      <c r="BI22" s="119">
        <f t="shared" si="69"/>
        <v>0</v>
      </c>
      <c r="BJ22" s="260"/>
      <c r="BK22" s="362">
        <f t="shared" si="70"/>
        <v>0</v>
      </c>
      <c r="BL22" s="363">
        <f t="shared" si="71"/>
        <v>0</v>
      </c>
      <c r="BM22" s="363">
        <f t="shared" si="72"/>
        <v>0</v>
      </c>
      <c r="BN22" s="113">
        <f t="shared" si="73"/>
        <v>0</v>
      </c>
      <c r="BO22" s="363">
        <f t="shared" si="74"/>
        <v>0</v>
      </c>
      <c r="BP22" s="364">
        <f t="shared" si="2"/>
        <v>0</v>
      </c>
      <c r="BQ22" s="365"/>
      <c r="BR22" s="362">
        <f t="shared" si="75"/>
        <v>0</v>
      </c>
      <c r="BS22" s="363">
        <f t="shared" si="76"/>
        <v>0</v>
      </c>
      <c r="BT22" s="363">
        <f t="shared" si="77"/>
        <v>0</v>
      </c>
      <c r="BU22" s="113">
        <f t="shared" si="78"/>
        <v>0</v>
      </c>
      <c r="BV22" s="366">
        <f t="shared" si="11"/>
        <v>0</v>
      </c>
      <c r="BW22" s="260"/>
      <c r="BX22" s="115">
        <f t="shared" si="79"/>
        <v>0</v>
      </c>
      <c r="BY22" s="116">
        <f t="shared" si="80"/>
        <v>0</v>
      </c>
      <c r="BZ22" s="116">
        <f t="shared" si="81"/>
        <v>0</v>
      </c>
      <c r="CA22" s="117">
        <f t="shared" si="82"/>
        <v>0</v>
      </c>
      <c r="CB22" s="116">
        <f t="shared" si="83"/>
        <v>0</v>
      </c>
      <c r="CC22" s="124">
        <f t="shared" si="3"/>
        <v>0</v>
      </c>
      <c r="CD22" s="123"/>
      <c r="CE22" s="115">
        <f t="shared" si="84"/>
        <v>0</v>
      </c>
      <c r="CF22" s="116">
        <f t="shared" si="85"/>
        <v>0</v>
      </c>
      <c r="CG22" s="116">
        <f t="shared" si="86"/>
        <v>0</v>
      </c>
      <c r="CH22" s="117">
        <f t="shared" si="87"/>
        <v>0</v>
      </c>
      <c r="CI22" s="87">
        <f t="shared" si="15"/>
        <v>0</v>
      </c>
      <c r="CK22" s="240" t="s">
        <v>137</v>
      </c>
    </row>
    <row r="23" spans="1:89" x14ac:dyDescent="0.25">
      <c r="A23" s="240" t="s">
        <v>178</v>
      </c>
      <c r="B23" s="185">
        <f>SUMIFS(Datos!$M:$M,Datos!$A:$A,$N$2,Datos!$B:$B,B$1,Datos!$H:$H,$A23)</f>
        <v>0</v>
      </c>
      <c r="C23" s="179">
        <f>SUMIFS(Datos!$M:$M,Datos!$A:$A,$N$2,Datos!$B:$B,C$1,Datos!$H:$H,$A23)</f>
        <v>0</v>
      </c>
      <c r="D23" s="179">
        <f>SUMIFS(Datos!$M:$M,Datos!$A:$A,$N$2,Datos!$B:$B,D$1,Datos!$H:$H,$A23)</f>
        <v>0</v>
      </c>
      <c r="E23" s="179">
        <f>SUMIFS(Datos!$M:$M,Datos!$A:$A,$N$2,Datos!$B:$B,E$1,Datos!$H:$H,$A23)</f>
        <v>0</v>
      </c>
      <c r="F23" s="179">
        <f>SUMIFS(Datos!$M:$M,Datos!$A:$A,$N$2,Datos!$B:$B,F$1,Datos!$H:$H,$A23)</f>
        <v>0</v>
      </c>
      <c r="G23" s="179">
        <f>SUMIFS(Datos!$M:$M,Datos!$A:$A,$N$2,Datos!$B:$B,G$1,Datos!$H:$H,$A23)</f>
        <v>0</v>
      </c>
      <c r="H23" s="179">
        <f>SUMIFS(Datos!$M:$M,Datos!$A:$A,$N$2,Datos!$B:$B,H$1,Datos!$H:$H,$A23)</f>
        <v>0</v>
      </c>
      <c r="I23" s="179">
        <f>SUMIFS(Datos!$M:$M,Datos!$A:$A,$N$2,Datos!$B:$B,I$1,Datos!$H:$H,$A23)</f>
        <v>0</v>
      </c>
      <c r="J23" s="179">
        <f>SUMIFS(Datos!$M:$M,Datos!$A:$A,$N$2,Datos!$B:$B,J$1,Datos!$H:$H,$A23)</f>
        <v>0</v>
      </c>
      <c r="K23" s="179">
        <f>SUMIFS(Datos!$M:$M,Datos!$A:$A,$N$2,Datos!$B:$B,K$1,Datos!$H:$H,$A23)</f>
        <v>0</v>
      </c>
      <c r="L23" s="179">
        <f>SUMIFS(Datos!$M:$M,Datos!$A:$A,$N$2,Datos!$B:$B,L$1,Datos!$H:$H,$A23)</f>
        <v>0</v>
      </c>
      <c r="M23" s="180">
        <f>SUMIFS(Datos!$M:$M,Datos!$A:$A,$N$2,Datos!$B:$B,M$1,Datos!$H:$H,$A23)</f>
        <v>0</v>
      </c>
      <c r="N23" s="113">
        <f t="shared" si="56"/>
        <v>0</v>
      </c>
      <c r="O23" s="114"/>
      <c r="P23" s="192">
        <f>SUMIFS(Datos!$M:$M,Datos!$A:$A,$AB$2,Datos!$B:$B,P$1,Datos!$H:$H,$A23)</f>
        <v>0</v>
      </c>
      <c r="Q23" s="193">
        <f>SUMIFS(Datos!$M:$M,Datos!$A:$A,$AB$2,Datos!$B:$B,Q$1,Datos!$H:$H,$A23)</f>
        <v>0</v>
      </c>
      <c r="R23" s="193">
        <f>SUMIFS(Datos!$M:$M,Datos!$A:$A,$AB$2,Datos!$B:$B,R$1,Datos!$H:$H,$A23)</f>
        <v>0</v>
      </c>
      <c r="S23" s="193">
        <f>SUMIFS(Datos!$M:$M,Datos!$A:$A,$AB$2,Datos!$B:$B,S$1,Datos!$H:$H,$A23)</f>
        <v>0</v>
      </c>
      <c r="T23" s="193">
        <f>SUMIFS(Datos!$M:$M,Datos!$A:$A,$AB$2,Datos!$B:$B,T$1,Datos!$H:$H,$A23)</f>
        <v>0</v>
      </c>
      <c r="U23" s="193">
        <f>SUMIFS(Datos!$M:$M,Datos!$A:$A,$AB$2,Datos!$B:$B,U$1,Datos!$H:$H,$A23)</f>
        <v>0</v>
      </c>
      <c r="V23" s="193">
        <f>SUMIFS(Datos!$M:$M,Datos!$A:$A,$AB$2,Datos!$B:$B,V$1,Datos!$H:$H,$A23)</f>
        <v>0</v>
      </c>
      <c r="W23" s="193">
        <f>SUMIFS(Datos!$M:$M,Datos!$A:$A,$AB$2,Datos!$B:$B,W$1,Datos!$H:$H,$A23)</f>
        <v>0</v>
      </c>
      <c r="X23" s="193">
        <f>SUMIFS(Datos!$M:$M,Datos!$A:$A,$AB$2,Datos!$B:$B,X$1,Datos!$H:$H,$A23)</f>
        <v>0</v>
      </c>
      <c r="Y23" s="193">
        <f>SUMIFS(Datos!$M:$M,Datos!$A:$A,$AB$2,Datos!$B:$B,Y$1,Datos!$H:$H,$A23)</f>
        <v>0</v>
      </c>
      <c r="Z23" s="193">
        <f>SUMIFS(Datos!$M:$M,Datos!$A:$A,$AB$2,Datos!$B:$B,Z$1,Datos!$H:$H,$A23)</f>
        <v>0</v>
      </c>
      <c r="AA23" s="194">
        <f>SUMIFS(Datos!$M:$M,Datos!$A:$A,$AB$2,Datos!$B:$B,AA$1,Datos!$H:$H,$A23)</f>
        <v>0</v>
      </c>
      <c r="AB23" s="117">
        <f t="shared" si="57"/>
        <v>0</v>
      </c>
      <c r="AC23" s="114"/>
      <c r="AD23" s="118">
        <f>SUMIFS(Datos!$M:$M,Datos!$A:$A,$AD$2,Datos!$B:$B,AL$1,Datos!$H:$H,$A23)</f>
        <v>0</v>
      </c>
      <c r="AE23" s="117">
        <f>SUMIFS(Datos!$M:$M,Datos!$A:$A,$AB$2,Datos!$B:$B,AL$1,Datos!$H:$H,$A23)</f>
        <v>0</v>
      </c>
      <c r="AF23" s="116">
        <f t="shared" si="58"/>
        <v>0</v>
      </c>
      <c r="AG23" s="119">
        <f t="shared" si="59"/>
        <v>0</v>
      </c>
      <c r="AH23" s="118">
        <f>SUM(A23:CHOOSE(AL$1,B23,C23,D23,E23,F23,G23,H23,I23,J23,K23,L23,M23))</f>
        <v>0</v>
      </c>
      <c r="AI23" s="117">
        <f>SUM(O23:CHOOSE(AL$1,P23,Q23,R23,S23,T23,U23,V23,W23,X23,Y23,Z23,AA23))</f>
        <v>0</v>
      </c>
      <c r="AJ23" s="116">
        <f t="shared" si="60"/>
        <v>0</v>
      </c>
      <c r="AK23" s="119">
        <f t="shared" si="61"/>
        <v>0</v>
      </c>
      <c r="AL23" s="120">
        <f t="shared" si="5"/>
        <v>22</v>
      </c>
      <c r="AM23" s="120"/>
      <c r="AN23" s="210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2"/>
      <c r="AZ23" s="121">
        <f t="shared" si="62"/>
        <v>0</v>
      </c>
      <c r="BA23" s="122"/>
      <c r="BB23" s="377">
        <f t="shared" si="63"/>
        <v>0</v>
      </c>
      <c r="BC23" s="117">
        <f t="shared" si="64"/>
        <v>0</v>
      </c>
      <c r="BD23" s="116">
        <f t="shared" si="65"/>
        <v>0</v>
      </c>
      <c r="BE23" s="119">
        <f t="shared" si="66"/>
        <v>0</v>
      </c>
      <c r="BF23" s="377">
        <f>SUM(AM23:CHOOSE(AL$1,AN23,AO23,AP23,AQ23,AR23,AS23,AT23,AU23,AV23,AW23,AX23,AY23))</f>
        <v>0</v>
      </c>
      <c r="BG23" s="117">
        <f t="shared" si="67"/>
        <v>0</v>
      </c>
      <c r="BH23" s="116">
        <f t="shared" si="68"/>
        <v>0</v>
      </c>
      <c r="BI23" s="119">
        <f t="shared" si="69"/>
        <v>0</v>
      </c>
      <c r="BJ23" s="260"/>
      <c r="BK23" s="362">
        <f t="shared" si="70"/>
        <v>0</v>
      </c>
      <c r="BL23" s="363">
        <f t="shared" si="71"/>
        <v>0</v>
      </c>
      <c r="BM23" s="363">
        <f t="shared" si="72"/>
        <v>0</v>
      </c>
      <c r="BN23" s="113">
        <f t="shared" si="73"/>
        <v>0</v>
      </c>
      <c r="BO23" s="363">
        <f t="shared" si="74"/>
        <v>0</v>
      </c>
      <c r="BP23" s="364">
        <f t="shared" si="2"/>
        <v>0</v>
      </c>
      <c r="BQ23" s="365"/>
      <c r="BR23" s="362">
        <f t="shared" si="75"/>
        <v>0</v>
      </c>
      <c r="BS23" s="363">
        <f t="shared" si="76"/>
        <v>0</v>
      </c>
      <c r="BT23" s="363">
        <f t="shared" si="77"/>
        <v>0</v>
      </c>
      <c r="BU23" s="113">
        <f t="shared" si="78"/>
        <v>0</v>
      </c>
      <c r="BV23" s="366">
        <f t="shared" si="11"/>
        <v>0</v>
      </c>
      <c r="BW23" s="260"/>
      <c r="BX23" s="115">
        <f t="shared" si="79"/>
        <v>0</v>
      </c>
      <c r="BY23" s="116">
        <f t="shared" si="80"/>
        <v>0</v>
      </c>
      <c r="BZ23" s="116">
        <f t="shared" si="81"/>
        <v>0</v>
      </c>
      <c r="CA23" s="117">
        <f t="shared" si="82"/>
        <v>0</v>
      </c>
      <c r="CB23" s="116">
        <f t="shared" si="83"/>
        <v>0</v>
      </c>
      <c r="CC23" s="124">
        <f t="shared" si="3"/>
        <v>0</v>
      </c>
      <c r="CD23" s="123"/>
      <c r="CE23" s="115">
        <f t="shared" si="84"/>
        <v>0</v>
      </c>
      <c r="CF23" s="116">
        <f t="shared" si="85"/>
        <v>0</v>
      </c>
      <c r="CG23" s="116">
        <f t="shared" si="86"/>
        <v>0</v>
      </c>
      <c r="CH23" s="117">
        <f t="shared" si="87"/>
        <v>0</v>
      </c>
      <c r="CI23" s="87">
        <f t="shared" si="15"/>
        <v>0</v>
      </c>
      <c r="CK23" s="240" t="s">
        <v>137</v>
      </c>
    </row>
    <row r="24" spans="1:89" x14ac:dyDescent="0.25">
      <c r="A24" s="240" t="s">
        <v>179</v>
      </c>
      <c r="B24" s="185">
        <f>SUMIFS(Datos!$M:$M,Datos!$A:$A,$N$2,Datos!$B:$B,B$1,Datos!$H:$H,$A24)</f>
        <v>0</v>
      </c>
      <c r="C24" s="179">
        <f>SUMIFS(Datos!$M:$M,Datos!$A:$A,$N$2,Datos!$B:$B,C$1,Datos!$H:$H,$A24)</f>
        <v>0</v>
      </c>
      <c r="D24" s="179">
        <f>SUMIFS(Datos!$M:$M,Datos!$A:$A,$N$2,Datos!$B:$B,D$1,Datos!$H:$H,$A24)</f>
        <v>0</v>
      </c>
      <c r="E24" s="179">
        <f>SUMIFS(Datos!$M:$M,Datos!$A:$A,$N$2,Datos!$B:$B,E$1,Datos!$H:$H,$A24)</f>
        <v>0</v>
      </c>
      <c r="F24" s="179">
        <f>SUMIFS(Datos!$M:$M,Datos!$A:$A,$N$2,Datos!$B:$B,F$1,Datos!$H:$H,$A24)</f>
        <v>0</v>
      </c>
      <c r="G24" s="179">
        <f>SUMIFS(Datos!$M:$M,Datos!$A:$A,$N$2,Datos!$B:$B,G$1,Datos!$H:$H,$A24)</f>
        <v>0</v>
      </c>
      <c r="H24" s="179">
        <f>SUMIFS(Datos!$M:$M,Datos!$A:$A,$N$2,Datos!$B:$B,H$1,Datos!$H:$H,$A24)</f>
        <v>0</v>
      </c>
      <c r="I24" s="179">
        <f>SUMIFS(Datos!$M:$M,Datos!$A:$A,$N$2,Datos!$B:$B,I$1,Datos!$H:$H,$A24)</f>
        <v>0</v>
      </c>
      <c r="J24" s="179">
        <f>SUMIFS(Datos!$M:$M,Datos!$A:$A,$N$2,Datos!$B:$B,J$1,Datos!$H:$H,$A24)</f>
        <v>0</v>
      </c>
      <c r="K24" s="179">
        <f>SUMIFS(Datos!$M:$M,Datos!$A:$A,$N$2,Datos!$B:$B,K$1,Datos!$H:$H,$A24)</f>
        <v>0</v>
      </c>
      <c r="L24" s="179">
        <f>SUMIFS(Datos!$M:$M,Datos!$A:$A,$N$2,Datos!$B:$B,L$1,Datos!$H:$H,$A24)</f>
        <v>0</v>
      </c>
      <c r="M24" s="180">
        <f>SUMIFS(Datos!$M:$M,Datos!$A:$A,$N$2,Datos!$B:$B,M$1,Datos!$H:$H,$A24)</f>
        <v>0</v>
      </c>
      <c r="N24" s="113">
        <f t="shared" si="56"/>
        <v>0</v>
      </c>
      <c r="O24" s="114"/>
      <c r="P24" s="192">
        <f>SUMIFS(Datos!$M:$M,Datos!$A:$A,$AB$2,Datos!$B:$B,P$1,Datos!$H:$H,$A24)</f>
        <v>0</v>
      </c>
      <c r="Q24" s="193">
        <f>SUMIFS(Datos!$M:$M,Datos!$A:$A,$AB$2,Datos!$B:$B,Q$1,Datos!$H:$H,$A24)</f>
        <v>0</v>
      </c>
      <c r="R24" s="193">
        <f>SUMIFS(Datos!$M:$M,Datos!$A:$A,$AB$2,Datos!$B:$B,R$1,Datos!$H:$H,$A24)</f>
        <v>0</v>
      </c>
      <c r="S24" s="193">
        <f>SUMIFS(Datos!$M:$M,Datos!$A:$A,$AB$2,Datos!$B:$B,S$1,Datos!$H:$H,$A24)</f>
        <v>0</v>
      </c>
      <c r="T24" s="193">
        <f>SUMIFS(Datos!$M:$M,Datos!$A:$A,$AB$2,Datos!$B:$B,T$1,Datos!$H:$H,$A24)</f>
        <v>0</v>
      </c>
      <c r="U24" s="193">
        <f>SUMIFS(Datos!$M:$M,Datos!$A:$A,$AB$2,Datos!$B:$B,U$1,Datos!$H:$H,$A24)</f>
        <v>0</v>
      </c>
      <c r="V24" s="193">
        <f>SUMIFS(Datos!$M:$M,Datos!$A:$A,$AB$2,Datos!$B:$B,V$1,Datos!$H:$H,$A24)</f>
        <v>0</v>
      </c>
      <c r="W24" s="193">
        <f>SUMIFS(Datos!$M:$M,Datos!$A:$A,$AB$2,Datos!$B:$B,W$1,Datos!$H:$H,$A24)</f>
        <v>0</v>
      </c>
      <c r="X24" s="193">
        <f>SUMIFS(Datos!$M:$M,Datos!$A:$A,$AB$2,Datos!$B:$B,X$1,Datos!$H:$H,$A24)</f>
        <v>0</v>
      </c>
      <c r="Y24" s="193">
        <f>SUMIFS(Datos!$M:$M,Datos!$A:$A,$AB$2,Datos!$B:$B,Y$1,Datos!$H:$H,$A24)</f>
        <v>0</v>
      </c>
      <c r="Z24" s="193">
        <f>SUMIFS(Datos!$M:$M,Datos!$A:$A,$AB$2,Datos!$B:$B,Z$1,Datos!$H:$H,$A24)</f>
        <v>0</v>
      </c>
      <c r="AA24" s="194">
        <f>SUMIFS(Datos!$M:$M,Datos!$A:$A,$AB$2,Datos!$B:$B,AA$1,Datos!$H:$H,$A24)</f>
        <v>0</v>
      </c>
      <c r="AB24" s="117">
        <f t="shared" si="57"/>
        <v>0</v>
      </c>
      <c r="AC24" s="114"/>
      <c r="AD24" s="118">
        <f>SUMIFS(Datos!$M:$M,Datos!$A:$A,$AD$2,Datos!$B:$B,AL$1,Datos!$H:$H,$A24)</f>
        <v>0</v>
      </c>
      <c r="AE24" s="117">
        <f>SUMIFS(Datos!$M:$M,Datos!$A:$A,$AB$2,Datos!$B:$B,AL$1,Datos!$H:$H,$A24)</f>
        <v>0</v>
      </c>
      <c r="AF24" s="116">
        <f t="shared" si="58"/>
        <v>0</v>
      </c>
      <c r="AG24" s="119">
        <f t="shared" si="59"/>
        <v>0</v>
      </c>
      <c r="AH24" s="118">
        <f>SUM(A24:CHOOSE(AL$1,B24,C24,D24,E24,F24,G24,H24,I24,J24,K24,L24,M24))</f>
        <v>0</v>
      </c>
      <c r="AI24" s="117">
        <f>SUM(O24:CHOOSE(AL$1,P24,Q24,R24,S24,T24,U24,V24,W24,X24,Y24,Z24,AA24))</f>
        <v>0</v>
      </c>
      <c r="AJ24" s="116">
        <f t="shared" si="60"/>
        <v>0</v>
      </c>
      <c r="AK24" s="119">
        <f t="shared" si="61"/>
        <v>0</v>
      </c>
      <c r="AL24" s="120">
        <f t="shared" si="5"/>
        <v>23</v>
      </c>
      <c r="AM24" s="120"/>
      <c r="AN24" s="210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2"/>
      <c r="AZ24" s="121">
        <f t="shared" si="62"/>
        <v>0</v>
      </c>
      <c r="BA24" s="122"/>
      <c r="BB24" s="377">
        <f t="shared" si="63"/>
        <v>0</v>
      </c>
      <c r="BC24" s="117">
        <f t="shared" si="64"/>
        <v>0</v>
      </c>
      <c r="BD24" s="116">
        <f t="shared" si="65"/>
        <v>0</v>
      </c>
      <c r="BE24" s="119">
        <f t="shared" si="66"/>
        <v>0</v>
      </c>
      <c r="BF24" s="377">
        <f>SUM(AM24:CHOOSE(AL$1,AN24,AO24,AP24,AQ24,AR24,AS24,AT24,AU24,AV24,AW24,AX24,AY24))</f>
        <v>0</v>
      </c>
      <c r="BG24" s="117">
        <f t="shared" si="67"/>
        <v>0</v>
      </c>
      <c r="BH24" s="116">
        <f t="shared" si="68"/>
        <v>0</v>
      </c>
      <c r="BI24" s="119">
        <f t="shared" si="69"/>
        <v>0</v>
      </c>
      <c r="BJ24" s="260"/>
      <c r="BK24" s="362">
        <f t="shared" si="70"/>
        <v>0</v>
      </c>
      <c r="BL24" s="363">
        <f t="shared" si="71"/>
        <v>0</v>
      </c>
      <c r="BM24" s="363">
        <f t="shared" si="72"/>
        <v>0</v>
      </c>
      <c r="BN24" s="113">
        <f t="shared" si="73"/>
        <v>0</v>
      </c>
      <c r="BO24" s="363">
        <f t="shared" si="74"/>
        <v>0</v>
      </c>
      <c r="BP24" s="364">
        <f t="shared" si="2"/>
        <v>0</v>
      </c>
      <c r="BQ24" s="365"/>
      <c r="BR24" s="362">
        <f t="shared" si="75"/>
        <v>0</v>
      </c>
      <c r="BS24" s="363">
        <f t="shared" si="76"/>
        <v>0</v>
      </c>
      <c r="BT24" s="363">
        <f t="shared" si="77"/>
        <v>0</v>
      </c>
      <c r="BU24" s="113">
        <f t="shared" si="78"/>
        <v>0</v>
      </c>
      <c r="BV24" s="366">
        <f t="shared" si="11"/>
        <v>0</v>
      </c>
      <c r="BW24" s="260"/>
      <c r="BX24" s="115">
        <f t="shared" si="79"/>
        <v>0</v>
      </c>
      <c r="BY24" s="116">
        <f t="shared" si="80"/>
        <v>0</v>
      </c>
      <c r="BZ24" s="116">
        <f t="shared" si="81"/>
        <v>0</v>
      </c>
      <c r="CA24" s="117">
        <f t="shared" si="82"/>
        <v>0</v>
      </c>
      <c r="CB24" s="116">
        <f t="shared" si="83"/>
        <v>0</v>
      </c>
      <c r="CC24" s="124">
        <f t="shared" si="3"/>
        <v>0</v>
      </c>
      <c r="CD24" s="123"/>
      <c r="CE24" s="115">
        <f t="shared" si="84"/>
        <v>0</v>
      </c>
      <c r="CF24" s="116">
        <f t="shared" si="85"/>
        <v>0</v>
      </c>
      <c r="CG24" s="116">
        <f t="shared" si="86"/>
        <v>0</v>
      </c>
      <c r="CH24" s="117">
        <f t="shared" si="87"/>
        <v>0</v>
      </c>
      <c r="CI24" s="87">
        <f t="shared" si="15"/>
        <v>0</v>
      </c>
      <c r="CK24" s="240" t="s">
        <v>137</v>
      </c>
    </row>
    <row r="25" spans="1:89" x14ac:dyDescent="0.25">
      <c r="A25" s="240" t="s">
        <v>180</v>
      </c>
      <c r="B25" s="185">
        <f>SUMIFS(Datos!$M:$M,Datos!$A:$A,$N$2,Datos!$B:$B,B$1,Datos!$H:$H,$A25)</f>
        <v>0</v>
      </c>
      <c r="C25" s="179">
        <f>SUMIFS(Datos!$M:$M,Datos!$A:$A,$N$2,Datos!$B:$B,C$1,Datos!$H:$H,$A25)</f>
        <v>0</v>
      </c>
      <c r="D25" s="179">
        <f>SUMIFS(Datos!$M:$M,Datos!$A:$A,$N$2,Datos!$B:$B,D$1,Datos!$H:$H,$A25)</f>
        <v>0</v>
      </c>
      <c r="E25" s="179">
        <f>SUMIFS(Datos!$M:$M,Datos!$A:$A,$N$2,Datos!$B:$B,E$1,Datos!$H:$H,$A25)</f>
        <v>0</v>
      </c>
      <c r="F25" s="179">
        <f>SUMIFS(Datos!$M:$M,Datos!$A:$A,$N$2,Datos!$B:$B,F$1,Datos!$H:$H,$A25)</f>
        <v>0</v>
      </c>
      <c r="G25" s="179">
        <f>SUMIFS(Datos!$M:$M,Datos!$A:$A,$N$2,Datos!$B:$B,G$1,Datos!$H:$H,$A25)</f>
        <v>0</v>
      </c>
      <c r="H25" s="179">
        <f>SUMIFS(Datos!$M:$M,Datos!$A:$A,$N$2,Datos!$B:$B,H$1,Datos!$H:$H,$A25)</f>
        <v>0</v>
      </c>
      <c r="I25" s="179">
        <f>SUMIFS(Datos!$M:$M,Datos!$A:$A,$N$2,Datos!$B:$B,I$1,Datos!$H:$H,$A25)</f>
        <v>0</v>
      </c>
      <c r="J25" s="179">
        <f>SUMIFS(Datos!$M:$M,Datos!$A:$A,$N$2,Datos!$B:$B,J$1,Datos!$H:$H,$A25)</f>
        <v>0</v>
      </c>
      <c r="K25" s="179">
        <f>SUMIFS(Datos!$M:$M,Datos!$A:$A,$N$2,Datos!$B:$B,K$1,Datos!$H:$H,$A25)</f>
        <v>0</v>
      </c>
      <c r="L25" s="179">
        <f>SUMIFS(Datos!$M:$M,Datos!$A:$A,$N$2,Datos!$B:$B,L$1,Datos!$H:$H,$A25)</f>
        <v>0</v>
      </c>
      <c r="M25" s="180">
        <f>SUMIFS(Datos!$M:$M,Datos!$A:$A,$N$2,Datos!$B:$B,M$1,Datos!$H:$H,$A25)</f>
        <v>0</v>
      </c>
      <c r="N25" s="113">
        <f t="shared" si="56"/>
        <v>0</v>
      </c>
      <c r="O25" s="114"/>
      <c r="P25" s="192">
        <f>SUMIFS(Datos!$M:$M,Datos!$A:$A,$AB$2,Datos!$B:$B,P$1,Datos!$H:$H,$A25)</f>
        <v>0</v>
      </c>
      <c r="Q25" s="193">
        <f>SUMIFS(Datos!$M:$M,Datos!$A:$A,$AB$2,Datos!$B:$B,Q$1,Datos!$H:$H,$A25)</f>
        <v>0</v>
      </c>
      <c r="R25" s="193">
        <f>SUMIFS(Datos!$M:$M,Datos!$A:$A,$AB$2,Datos!$B:$B,R$1,Datos!$H:$H,$A25)</f>
        <v>0</v>
      </c>
      <c r="S25" s="193">
        <f>SUMIFS(Datos!$M:$M,Datos!$A:$A,$AB$2,Datos!$B:$B,S$1,Datos!$H:$H,$A25)</f>
        <v>0</v>
      </c>
      <c r="T25" s="193">
        <f>SUMIFS(Datos!$M:$M,Datos!$A:$A,$AB$2,Datos!$B:$B,T$1,Datos!$H:$H,$A25)</f>
        <v>0</v>
      </c>
      <c r="U25" s="193">
        <f>SUMIFS(Datos!$M:$M,Datos!$A:$A,$AB$2,Datos!$B:$B,U$1,Datos!$H:$H,$A25)</f>
        <v>0</v>
      </c>
      <c r="V25" s="193">
        <f>SUMIFS(Datos!$M:$M,Datos!$A:$A,$AB$2,Datos!$B:$B,V$1,Datos!$H:$H,$A25)</f>
        <v>0</v>
      </c>
      <c r="W25" s="193">
        <f>SUMIFS(Datos!$M:$M,Datos!$A:$A,$AB$2,Datos!$B:$B,W$1,Datos!$H:$H,$A25)</f>
        <v>0</v>
      </c>
      <c r="X25" s="193">
        <f>SUMIFS(Datos!$M:$M,Datos!$A:$A,$AB$2,Datos!$B:$B,X$1,Datos!$H:$H,$A25)</f>
        <v>0</v>
      </c>
      <c r="Y25" s="193">
        <f>SUMIFS(Datos!$M:$M,Datos!$A:$A,$AB$2,Datos!$B:$B,Y$1,Datos!$H:$H,$A25)</f>
        <v>0</v>
      </c>
      <c r="Z25" s="193">
        <f>SUMIFS(Datos!$M:$M,Datos!$A:$A,$AB$2,Datos!$B:$B,Z$1,Datos!$H:$H,$A25)</f>
        <v>0</v>
      </c>
      <c r="AA25" s="194">
        <f>SUMIFS(Datos!$M:$M,Datos!$A:$A,$AB$2,Datos!$B:$B,AA$1,Datos!$H:$H,$A25)</f>
        <v>0</v>
      </c>
      <c r="AB25" s="117">
        <f t="shared" si="57"/>
        <v>0</v>
      </c>
      <c r="AC25" s="114"/>
      <c r="AD25" s="118">
        <f>SUMIFS(Datos!$M:$M,Datos!$A:$A,$AD$2,Datos!$B:$B,AL$1,Datos!$H:$H,$A25)</f>
        <v>0</v>
      </c>
      <c r="AE25" s="117">
        <f>SUMIFS(Datos!$M:$M,Datos!$A:$A,$AB$2,Datos!$B:$B,AL$1,Datos!$H:$H,$A25)</f>
        <v>0</v>
      </c>
      <c r="AF25" s="116">
        <f t="shared" si="58"/>
        <v>0</v>
      </c>
      <c r="AG25" s="119">
        <f t="shared" si="59"/>
        <v>0</v>
      </c>
      <c r="AH25" s="118">
        <f>SUM(A25:CHOOSE(AL$1,B25,C25,D25,E25,F25,G25,H25,I25,J25,K25,L25,M25))</f>
        <v>0</v>
      </c>
      <c r="AI25" s="117">
        <f>SUM(O25:CHOOSE(AL$1,P25,Q25,R25,S25,T25,U25,V25,W25,X25,Y25,Z25,AA25))</f>
        <v>0</v>
      </c>
      <c r="AJ25" s="116">
        <f t="shared" si="60"/>
        <v>0</v>
      </c>
      <c r="AK25" s="119">
        <f t="shared" si="61"/>
        <v>0</v>
      </c>
      <c r="AL25" s="120">
        <f t="shared" si="5"/>
        <v>24</v>
      </c>
      <c r="AM25" s="120"/>
      <c r="AN25" s="210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2"/>
      <c r="AZ25" s="121">
        <f t="shared" si="62"/>
        <v>0</v>
      </c>
      <c r="BA25" s="122"/>
      <c r="BB25" s="377">
        <f>HLOOKUP(BD$1,AN$2:AY$26,AL25,FALSE)</f>
        <v>0</v>
      </c>
      <c r="BC25" s="117">
        <f t="shared" si="64"/>
        <v>0</v>
      </c>
      <c r="BD25" s="116">
        <f t="shared" si="65"/>
        <v>0</v>
      </c>
      <c r="BE25" s="119">
        <f t="shared" si="66"/>
        <v>0</v>
      </c>
      <c r="BF25" s="377">
        <f>SUM(AM25:CHOOSE(AL$1,AN25,AO25,AP25,AQ25,AR25,AS25,AT25,AU25,AV25,AW25,AX25,AY25))</f>
        <v>0</v>
      </c>
      <c r="BG25" s="117">
        <f t="shared" si="67"/>
        <v>0</v>
      </c>
      <c r="BH25" s="116">
        <f t="shared" si="68"/>
        <v>0</v>
      </c>
      <c r="BI25" s="119">
        <f t="shared" si="69"/>
        <v>0</v>
      </c>
      <c r="BJ25" s="260"/>
      <c r="BK25" s="362">
        <f t="shared" si="70"/>
        <v>0</v>
      </c>
      <c r="BL25" s="363">
        <f t="shared" si="71"/>
        <v>0</v>
      </c>
      <c r="BM25" s="363">
        <f t="shared" si="72"/>
        <v>0</v>
      </c>
      <c r="BN25" s="113">
        <f t="shared" si="73"/>
        <v>0</v>
      </c>
      <c r="BO25" s="363">
        <f t="shared" si="74"/>
        <v>0</v>
      </c>
      <c r="BP25" s="364">
        <f t="shared" si="2"/>
        <v>0</v>
      </c>
      <c r="BQ25" s="365"/>
      <c r="BR25" s="362">
        <f t="shared" si="75"/>
        <v>0</v>
      </c>
      <c r="BS25" s="363">
        <f t="shared" si="76"/>
        <v>0</v>
      </c>
      <c r="BT25" s="363">
        <f t="shared" si="77"/>
        <v>0</v>
      </c>
      <c r="BU25" s="113">
        <f t="shared" si="78"/>
        <v>0</v>
      </c>
      <c r="BV25" s="366">
        <f t="shared" si="11"/>
        <v>0</v>
      </c>
      <c r="BW25" s="260"/>
      <c r="BX25" s="115">
        <f t="shared" si="79"/>
        <v>0</v>
      </c>
      <c r="BY25" s="116">
        <f t="shared" si="80"/>
        <v>0</v>
      </c>
      <c r="BZ25" s="116">
        <f t="shared" si="81"/>
        <v>0</v>
      </c>
      <c r="CA25" s="117">
        <f t="shared" si="82"/>
        <v>0</v>
      </c>
      <c r="CB25" s="116">
        <f t="shared" si="83"/>
        <v>0</v>
      </c>
      <c r="CC25" s="124">
        <f t="shared" si="3"/>
        <v>0</v>
      </c>
      <c r="CD25" s="123"/>
      <c r="CE25" s="115">
        <f t="shared" si="84"/>
        <v>0</v>
      </c>
      <c r="CF25" s="116">
        <f t="shared" si="85"/>
        <v>0</v>
      </c>
      <c r="CG25" s="116">
        <f t="shared" si="86"/>
        <v>0</v>
      </c>
      <c r="CH25" s="117">
        <f t="shared" si="87"/>
        <v>0</v>
      </c>
      <c r="CI25" s="87">
        <f t="shared" si="15"/>
        <v>0</v>
      </c>
      <c r="CK25" s="240" t="s">
        <v>137</v>
      </c>
    </row>
    <row r="26" spans="1:89" x14ac:dyDescent="0.25">
      <c r="A26" s="241" t="s">
        <v>75</v>
      </c>
      <c r="B26" s="186">
        <f>SUMIFS(Datos!$M:$M,Datos!$A:$A,$N$2,Datos!$B:$B,B$1,Datos!$H:$H,$A26)</f>
        <v>0</v>
      </c>
      <c r="C26" s="181">
        <f>SUMIFS(Datos!$M:$M,Datos!$A:$A,$N$2,Datos!$B:$B,C$1,Datos!$H:$H,$A26)</f>
        <v>0</v>
      </c>
      <c r="D26" s="181">
        <f>SUMIFS(Datos!$M:$M,Datos!$A:$A,$N$2,Datos!$B:$B,D$1,Datos!$H:$H,$A26)</f>
        <v>0</v>
      </c>
      <c r="E26" s="181">
        <f>SUMIFS(Datos!$M:$M,Datos!$A:$A,$N$2,Datos!$B:$B,E$1,Datos!$H:$H,$A26)</f>
        <v>0</v>
      </c>
      <c r="F26" s="181">
        <f>SUMIFS(Datos!$M:$M,Datos!$A:$A,$N$2,Datos!$B:$B,F$1,Datos!$H:$H,$A26)</f>
        <v>0</v>
      </c>
      <c r="G26" s="181">
        <f>SUMIFS(Datos!$M:$M,Datos!$A:$A,$N$2,Datos!$B:$B,G$1,Datos!$H:$H,$A26)</f>
        <v>0</v>
      </c>
      <c r="H26" s="181">
        <f>SUMIFS(Datos!$M:$M,Datos!$A:$A,$N$2,Datos!$B:$B,H$1,Datos!$H:$H,$A26)</f>
        <v>0</v>
      </c>
      <c r="I26" s="181">
        <f>SUMIFS(Datos!$M:$M,Datos!$A:$A,$N$2,Datos!$B:$B,I$1,Datos!$H:$H,$A26)</f>
        <v>0</v>
      </c>
      <c r="J26" s="181">
        <f>SUMIFS(Datos!$M:$M,Datos!$A:$A,$N$2,Datos!$B:$B,J$1,Datos!$H:$H,$A26)</f>
        <v>0</v>
      </c>
      <c r="K26" s="181">
        <f>SUMIFS(Datos!$M:$M,Datos!$A:$A,$N$2,Datos!$B:$B,K$1,Datos!$H:$H,$A26)</f>
        <v>0</v>
      </c>
      <c r="L26" s="181">
        <f>SUMIFS(Datos!$M:$M,Datos!$A:$A,$N$2,Datos!$B:$B,L$1,Datos!$H:$H,$A26)</f>
        <v>0</v>
      </c>
      <c r="M26" s="182">
        <f>SUMIFS(Datos!$M:$M,Datos!$A:$A,$N$2,Datos!$B:$B,M$1,Datos!$H:$H,$A26)</f>
        <v>0</v>
      </c>
      <c r="N26" s="125">
        <f t="shared" si="56"/>
        <v>0</v>
      </c>
      <c r="O26" s="114"/>
      <c r="P26" s="195">
        <f>SUMIFS(Datos!$M:$M,Datos!$A:$A,$AB$2,Datos!$B:$B,P$1,Datos!$H:$H,$A26)</f>
        <v>0</v>
      </c>
      <c r="Q26" s="196">
        <f>SUMIFS(Datos!$M:$M,Datos!$A:$A,$AB$2,Datos!$B:$B,Q$1,Datos!$H:$H,$A26)</f>
        <v>0</v>
      </c>
      <c r="R26" s="196">
        <f>SUMIFS(Datos!$M:$M,Datos!$A:$A,$AB$2,Datos!$B:$B,R$1,Datos!$H:$H,$A26)</f>
        <v>0</v>
      </c>
      <c r="S26" s="196">
        <f>SUMIFS(Datos!$M:$M,Datos!$A:$A,$AB$2,Datos!$B:$B,S$1,Datos!$H:$H,$A26)</f>
        <v>0</v>
      </c>
      <c r="T26" s="196">
        <f>SUMIFS(Datos!$M:$M,Datos!$A:$A,$AB$2,Datos!$B:$B,T$1,Datos!$H:$H,$A26)</f>
        <v>0</v>
      </c>
      <c r="U26" s="196">
        <f>SUMIFS(Datos!$M:$M,Datos!$A:$A,$AB$2,Datos!$B:$B,U$1,Datos!$H:$H,$A26)</f>
        <v>0</v>
      </c>
      <c r="V26" s="196">
        <f>SUMIFS(Datos!$M:$M,Datos!$A:$A,$AB$2,Datos!$B:$B,V$1,Datos!$H:$H,$A26)</f>
        <v>0</v>
      </c>
      <c r="W26" s="196">
        <f>SUMIFS(Datos!$M:$M,Datos!$A:$A,$AB$2,Datos!$B:$B,W$1,Datos!$H:$H,$A26)</f>
        <v>0</v>
      </c>
      <c r="X26" s="196">
        <f>SUMIFS(Datos!$M:$M,Datos!$A:$A,$AB$2,Datos!$B:$B,X$1,Datos!$H:$H,$A26)</f>
        <v>0</v>
      </c>
      <c r="Y26" s="196">
        <f>SUMIFS(Datos!$M:$M,Datos!$A:$A,$AB$2,Datos!$B:$B,Y$1,Datos!$H:$H,$A26)</f>
        <v>0</v>
      </c>
      <c r="Z26" s="196">
        <f>SUMIFS(Datos!$M:$M,Datos!$A:$A,$AB$2,Datos!$B:$B,Z$1,Datos!$H:$H,$A26)</f>
        <v>0</v>
      </c>
      <c r="AA26" s="197">
        <f>SUMIFS(Datos!$M:$M,Datos!$A:$A,$AB$2,Datos!$B:$B,AA$1,Datos!$H:$H,$A26)</f>
        <v>0</v>
      </c>
      <c r="AB26" s="128">
        <f t="shared" si="57"/>
        <v>0</v>
      </c>
      <c r="AC26" s="114"/>
      <c r="AD26" s="129">
        <f>SUMIFS(Datos!$M:$M,Datos!$A:$A,$AD$2,Datos!$B:$B,AL$1,Datos!$H:$H,$A26)</f>
        <v>0</v>
      </c>
      <c r="AE26" s="128">
        <f>SUMIFS(Datos!$M:$M,Datos!$A:$A,$AB$2,Datos!$B:$B,AL$1,Datos!$H:$H,$A26)</f>
        <v>0</v>
      </c>
      <c r="AF26" s="127">
        <f t="shared" si="58"/>
        <v>0</v>
      </c>
      <c r="AG26" s="130">
        <f t="shared" si="59"/>
        <v>0</v>
      </c>
      <c r="AH26" s="129">
        <f>SUM(A26:CHOOSE(AL$1,B26,C26,D26,E26,F26,G26,H26,I26,J26,K26,L26,M26))</f>
        <v>0</v>
      </c>
      <c r="AI26" s="128">
        <f>SUM(O26:CHOOSE(AL$1,P26,Q26,R26,S26,T26,U26,V26,W26,X26,Y26,Z26,AA26))</f>
        <v>0</v>
      </c>
      <c r="AJ26" s="127">
        <f t="shared" si="60"/>
        <v>0</v>
      </c>
      <c r="AK26" s="130">
        <f t="shared" si="61"/>
        <v>0</v>
      </c>
      <c r="AL26" s="120">
        <f t="shared" si="5"/>
        <v>25</v>
      </c>
      <c r="AM26" s="120"/>
      <c r="AN26" s="213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5"/>
      <c r="AZ26" s="131">
        <f t="shared" si="62"/>
        <v>0</v>
      </c>
      <c r="BA26" s="122"/>
      <c r="BB26" s="378">
        <f t="shared" si="63"/>
        <v>0</v>
      </c>
      <c r="BC26" s="128">
        <f t="shared" si="64"/>
        <v>0</v>
      </c>
      <c r="BD26" s="127">
        <f t="shared" si="65"/>
        <v>0</v>
      </c>
      <c r="BE26" s="130">
        <f t="shared" si="66"/>
        <v>0</v>
      </c>
      <c r="BF26" s="378">
        <f>SUM(AM26:CHOOSE(AL$1,AN26,AO26,AP26,AQ26,AR26,AS26,AT26,AU26,AV26,AW26,AX26,AY26))</f>
        <v>0</v>
      </c>
      <c r="BG26" s="128">
        <f t="shared" si="67"/>
        <v>0</v>
      </c>
      <c r="BH26" s="127">
        <f t="shared" si="68"/>
        <v>0</v>
      </c>
      <c r="BI26" s="130">
        <f t="shared" si="69"/>
        <v>0</v>
      </c>
      <c r="BJ26" s="260"/>
      <c r="BK26" s="367">
        <f t="shared" si="70"/>
        <v>0</v>
      </c>
      <c r="BL26" s="368">
        <f t="shared" si="71"/>
        <v>0</v>
      </c>
      <c r="BM26" s="368">
        <f t="shared" si="72"/>
        <v>0</v>
      </c>
      <c r="BN26" s="125">
        <f t="shared" si="73"/>
        <v>0</v>
      </c>
      <c r="BO26" s="368">
        <f t="shared" si="74"/>
        <v>0</v>
      </c>
      <c r="BP26" s="364">
        <f t="shared" si="2"/>
        <v>0</v>
      </c>
      <c r="BQ26" s="365"/>
      <c r="BR26" s="367">
        <f t="shared" si="75"/>
        <v>0</v>
      </c>
      <c r="BS26" s="368">
        <f t="shared" si="76"/>
        <v>0</v>
      </c>
      <c r="BT26" s="368">
        <f t="shared" si="77"/>
        <v>0</v>
      </c>
      <c r="BU26" s="125">
        <f t="shared" si="78"/>
        <v>0</v>
      </c>
      <c r="BV26" s="366">
        <f t="shared" si="11"/>
        <v>0</v>
      </c>
      <c r="BW26" s="260"/>
      <c r="BX26" s="126">
        <f t="shared" si="79"/>
        <v>0</v>
      </c>
      <c r="BY26" s="127">
        <f t="shared" si="80"/>
        <v>0</v>
      </c>
      <c r="BZ26" s="127">
        <f t="shared" si="81"/>
        <v>0</v>
      </c>
      <c r="CA26" s="128">
        <f t="shared" si="82"/>
        <v>0</v>
      </c>
      <c r="CB26" s="127">
        <f t="shared" si="83"/>
        <v>0</v>
      </c>
      <c r="CC26" s="124">
        <f t="shared" si="3"/>
        <v>0</v>
      </c>
      <c r="CD26" s="123"/>
      <c r="CE26" s="126">
        <f t="shared" si="84"/>
        <v>0</v>
      </c>
      <c r="CF26" s="127">
        <f t="shared" si="85"/>
        <v>0</v>
      </c>
      <c r="CG26" s="127">
        <f t="shared" si="86"/>
        <v>0</v>
      </c>
      <c r="CH26" s="128">
        <f t="shared" si="87"/>
        <v>0</v>
      </c>
      <c r="CI26" s="87">
        <f t="shared" si="15"/>
        <v>0</v>
      </c>
      <c r="CK26" s="241" t="s">
        <v>137</v>
      </c>
    </row>
    <row r="27" spans="1:89" ht="15.75" thickBot="1" x14ac:dyDescent="0.3">
      <c r="A27" s="9" t="s">
        <v>134</v>
      </c>
      <c r="B27" s="288">
        <f t="shared" ref="B27:N27" si="88">SUM(B17:B26)</f>
        <v>0</v>
      </c>
      <c r="C27" s="183">
        <f t="shared" si="88"/>
        <v>0</v>
      </c>
      <c r="D27" s="183">
        <f t="shared" si="88"/>
        <v>0</v>
      </c>
      <c r="E27" s="183">
        <f t="shared" si="88"/>
        <v>0</v>
      </c>
      <c r="F27" s="183">
        <f t="shared" si="88"/>
        <v>0</v>
      </c>
      <c r="G27" s="183">
        <f t="shared" si="88"/>
        <v>0</v>
      </c>
      <c r="H27" s="183">
        <f t="shared" si="88"/>
        <v>0</v>
      </c>
      <c r="I27" s="183">
        <f t="shared" si="88"/>
        <v>0</v>
      </c>
      <c r="J27" s="183">
        <f t="shared" si="88"/>
        <v>0</v>
      </c>
      <c r="K27" s="183">
        <f t="shared" si="88"/>
        <v>0</v>
      </c>
      <c r="L27" s="183">
        <f t="shared" si="88"/>
        <v>0</v>
      </c>
      <c r="M27" s="184">
        <f t="shared" si="88"/>
        <v>0</v>
      </c>
      <c r="N27" s="150">
        <f t="shared" si="88"/>
        <v>0</v>
      </c>
      <c r="O27" s="114"/>
      <c r="P27" s="201">
        <f t="shared" ref="P27:AA27" si="89">SUM(P17:P26)</f>
        <v>0</v>
      </c>
      <c r="Q27" s="202">
        <f t="shared" si="89"/>
        <v>0</v>
      </c>
      <c r="R27" s="202">
        <f t="shared" si="89"/>
        <v>0</v>
      </c>
      <c r="S27" s="202">
        <f t="shared" si="89"/>
        <v>0</v>
      </c>
      <c r="T27" s="202">
        <f t="shared" si="89"/>
        <v>0</v>
      </c>
      <c r="U27" s="202">
        <f t="shared" si="89"/>
        <v>0</v>
      </c>
      <c r="V27" s="202">
        <f t="shared" si="89"/>
        <v>0</v>
      </c>
      <c r="W27" s="202">
        <f t="shared" si="89"/>
        <v>0</v>
      </c>
      <c r="X27" s="202">
        <f t="shared" si="89"/>
        <v>0</v>
      </c>
      <c r="Y27" s="202">
        <f t="shared" si="89"/>
        <v>0</v>
      </c>
      <c r="Z27" s="202">
        <f t="shared" si="89"/>
        <v>0</v>
      </c>
      <c r="AA27" s="203">
        <f t="shared" si="89"/>
        <v>0</v>
      </c>
      <c r="AB27" s="137">
        <f>SUM(AB17:AB26)</f>
        <v>0</v>
      </c>
      <c r="AC27" s="114"/>
      <c r="AD27" s="132">
        <f>SUM(AD17:AD26)</f>
        <v>0</v>
      </c>
      <c r="AE27" s="133">
        <f>SUM(AE17:AE26)</f>
        <v>0</v>
      </c>
      <c r="AF27" s="134">
        <f>+AE27-AD27</f>
        <v>0</v>
      </c>
      <c r="AG27" s="135">
        <f>+IF(AD27=0,0,AF27/AD27)</f>
        <v>0</v>
      </c>
      <c r="AH27" s="132">
        <f>SUM(AH17:AH26)</f>
        <v>0</v>
      </c>
      <c r="AI27" s="133">
        <f>SUM(AI17:AI26)</f>
        <v>0</v>
      </c>
      <c r="AJ27" s="134">
        <f>+AI27-AH27</f>
        <v>0</v>
      </c>
      <c r="AK27" s="135">
        <f>+IF(AH27=0,0,AJ27/AH27)</f>
        <v>0</v>
      </c>
      <c r="AL27" s="120">
        <f t="shared" si="5"/>
        <v>26</v>
      </c>
      <c r="AM27" s="120"/>
      <c r="AN27" s="222">
        <f t="shared" ref="AN27:AY27" si="90">SUM(AN17:AN26)</f>
        <v>0</v>
      </c>
      <c r="AO27" s="223">
        <f t="shared" si="90"/>
        <v>0</v>
      </c>
      <c r="AP27" s="223">
        <f t="shared" si="90"/>
        <v>0</v>
      </c>
      <c r="AQ27" s="223">
        <f t="shared" si="90"/>
        <v>0</v>
      </c>
      <c r="AR27" s="223">
        <f t="shared" si="90"/>
        <v>0</v>
      </c>
      <c r="AS27" s="223">
        <f t="shared" si="90"/>
        <v>0</v>
      </c>
      <c r="AT27" s="223">
        <f t="shared" si="90"/>
        <v>0</v>
      </c>
      <c r="AU27" s="223">
        <f t="shared" si="90"/>
        <v>0</v>
      </c>
      <c r="AV27" s="223">
        <f t="shared" si="90"/>
        <v>0</v>
      </c>
      <c r="AW27" s="223">
        <f t="shared" si="90"/>
        <v>0</v>
      </c>
      <c r="AX27" s="223">
        <f t="shared" si="90"/>
        <v>0</v>
      </c>
      <c r="AY27" s="224">
        <f t="shared" si="90"/>
        <v>0</v>
      </c>
      <c r="AZ27" s="157">
        <f>SUM(AZ17:AZ26)</f>
        <v>0</v>
      </c>
      <c r="BA27" s="122"/>
      <c r="BB27" s="379">
        <f>SUM(BB17:BB26)</f>
        <v>0</v>
      </c>
      <c r="BC27" s="133">
        <f>SUM(BC17:BC26)</f>
        <v>0</v>
      </c>
      <c r="BD27" s="134">
        <f>+BC27-BB27</f>
        <v>0</v>
      </c>
      <c r="BE27" s="135">
        <f>+IF(BB27=0,0,BD27/BB27)</f>
        <v>0</v>
      </c>
      <c r="BF27" s="379">
        <f>SUM(BF17:BF26)</f>
        <v>0</v>
      </c>
      <c r="BG27" s="133">
        <f>SUM(BG17:BG26)</f>
        <v>0</v>
      </c>
      <c r="BH27" s="134">
        <f>+BG27-BF27</f>
        <v>0</v>
      </c>
      <c r="BI27" s="135">
        <f>+IF(BF27=0,0,BH27/BF27)</f>
        <v>0</v>
      </c>
      <c r="BJ27" s="357"/>
      <c r="BK27" s="371">
        <f t="shared" ref="BK27:BN27" si="91">SUM(BK17:BK26)</f>
        <v>0</v>
      </c>
      <c r="BL27" s="372">
        <f t="shared" si="91"/>
        <v>0</v>
      </c>
      <c r="BM27" s="372">
        <f t="shared" si="91"/>
        <v>0</v>
      </c>
      <c r="BN27" s="150">
        <f t="shared" si="91"/>
        <v>0</v>
      </c>
      <c r="BO27" s="372">
        <f>SUM(BO17:BO26)</f>
        <v>0</v>
      </c>
      <c r="BP27" s="364">
        <f t="shared" si="2"/>
        <v>0</v>
      </c>
      <c r="BQ27" s="365"/>
      <c r="BR27" s="371">
        <f t="shared" ref="BR27:BU27" si="92">SUM(BR17:BR26)</f>
        <v>0</v>
      </c>
      <c r="BS27" s="372">
        <f t="shared" si="92"/>
        <v>0</v>
      </c>
      <c r="BT27" s="372">
        <f t="shared" si="92"/>
        <v>0</v>
      </c>
      <c r="BU27" s="150">
        <f t="shared" si="92"/>
        <v>0</v>
      </c>
      <c r="BV27" s="366">
        <f t="shared" si="11"/>
        <v>0</v>
      </c>
      <c r="BW27" s="357"/>
      <c r="BX27" s="151">
        <f t="shared" ref="BX27" si="93">SUM(BX17:BX26)</f>
        <v>0</v>
      </c>
      <c r="BY27" s="152">
        <f t="shared" ref="BY27:CA27" si="94">SUM(BY17:BY26)</f>
        <v>0</v>
      </c>
      <c r="BZ27" s="152">
        <f t="shared" si="94"/>
        <v>0</v>
      </c>
      <c r="CA27" s="137">
        <f t="shared" si="94"/>
        <v>0</v>
      </c>
      <c r="CB27" s="152">
        <f>SUM(CB17:CB26)</f>
        <v>0</v>
      </c>
      <c r="CC27" s="124">
        <f t="shared" si="3"/>
        <v>0</v>
      </c>
      <c r="CD27" s="123"/>
      <c r="CE27" s="151">
        <f t="shared" ref="CE27:CH27" si="95">SUM(CE17:CE26)</f>
        <v>0</v>
      </c>
      <c r="CF27" s="152">
        <f t="shared" si="95"/>
        <v>0</v>
      </c>
      <c r="CG27" s="152">
        <f t="shared" si="95"/>
        <v>0</v>
      </c>
      <c r="CH27" s="137">
        <f t="shared" si="95"/>
        <v>0</v>
      </c>
      <c r="CI27" s="87">
        <f t="shared" si="15"/>
        <v>0</v>
      </c>
    </row>
    <row r="28" spans="1:89" ht="15.75" thickBot="1" x14ac:dyDescent="0.3"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38"/>
      <c r="AE28" s="114"/>
      <c r="AF28" s="139"/>
      <c r="AG28" s="140"/>
      <c r="AH28" s="138"/>
      <c r="AI28" s="114"/>
      <c r="AJ28" s="139"/>
      <c r="AK28" s="140"/>
      <c r="AL28" s="120">
        <f t="shared" si="5"/>
        <v>27</v>
      </c>
      <c r="AM28" s="120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14"/>
      <c r="BD28" s="139"/>
      <c r="BE28" s="140"/>
      <c r="BF28" s="122"/>
      <c r="BG28" s="114"/>
      <c r="BH28" s="139"/>
      <c r="BI28" s="140"/>
      <c r="BJ28" s="123"/>
      <c r="BK28" s="138"/>
      <c r="BL28" s="138"/>
      <c r="BM28" s="138"/>
      <c r="BN28" s="138"/>
      <c r="BO28" s="138"/>
      <c r="BP28" s="364">
        <f t="shared" si="2"/>
        <v>0</v>
      </c>
      <c r="BQ28" s="365"/>
      <c r="BR28" s="138"/>
      <c r="BS28" s="138"/>
      <c r="BT28" s="138"/>
      <c r="BU28" s="138"/>
      <c r="BV28" s="366">
        <f t="shared" si="11"/>
        <v>0</v>
      </c>
      <c r="BW28" s="123"/>
      <c r="BX28" s="114"/>
      <c r="BY28" s="114"/>
      <c r="BZ28" s="114"/>
      <c r="CA28" s="114"/>
      <c r="CB28" s="114"/>
      <c r="CC28" s="124">
        <f t="shared" si="3"/>
        <v>0</v>
      </c>
      <c r="CD28" s="123"/>
      <c r="CE28" s="114"/>
      <c r="CF28" s="114"/>
      <c r="CG28" s="114"/>
      <c r="CH28" s="114"/>
      <c r="CI28" s="87">
        <f t="shared" si="15"/>
        <v>0</v>
      </c>
    </row>
    <row r="29" spans="1:89" ht="15.75" thickBot="1" x14ac:dyDescent="0.3">
      <c r="A29" s="7" t="s">
        <v>125</v>
      </c>
      <c r="B29" s="289">
        <f t="shared" ref="B29:N29" si="96">+B15-B27</f>
        <v>0</v>
      </c>
      <c r="C29" s="187">
        <f t="shared" si="96"/>
        <v>0</v>
      </c>
      <c r="D29" s="187">
        <f t="shared" si="96"/>
        <v>0</v>
      </c>
      <c r="E29" s="187">
        <f t="shared" si="96"/>
        <v>0</v>
      </c>
      <c r="F29" s="187">
        <f t="shared" si="96"/>
        <v>0</v>
      </c>
      <c r="G29" s="187">
        <f t="shared" si="96"/>
        <v>0</v>
      </c>
      <c r="H29" s="187">
        <f t="shared" si="96"/>
        <v>0</v>
      </c>
      <c r="I29" s="187">
        <f t="shared" si="96"/>
        <v>0</v>
      </c>
      <c r="J29" s="187">
        <f t="shared" si="96"/>
        <v>0</v>
      </c>
      <c r="K29" s="187">
        <f t="shared" si="96"/>
        <v>0</v>
      </c>
      <c r="L29" s="187">
        <f t="shared" si="96"/>
        <v>0</v>
      </c>
      <c r="M29" s="188">
        <f t="shared" si="96"/>
        <v>0</v>
      </c>
      <c r="N29" s="158">
        <f t="shared" si="96"/>
        <v>0</v>
      </c>
      <c r="O29" s="114"/>
      <c r="P29" s="204">
        <f t="shared" ref="P29:AB29" si="97">+P15-P27</f>
        <v>0</v>
      </c>
      <c r="Q29" s="205">
        <f t="shared" si="97"/>
        <v>0</v>
      </c>
      <c r="R29" s="205">
        <f t="shared" si="97"/>
        <v>0</v>
      </c>
      <c r="S29" s="205">
        <f t="shared" si="97"/>
        <v>0</v>
      </c>
      <c r="T29" s="205">
        <f t="shared" si="97"/>
        <v>0</v>
      </c>
      <c r="U29" s="205">
        <f t="shared" si="97"/>
        <v>0</v>
      </c>
      <c r="V29" s="205">
        <f t="shared" si="97"/>
        <v>0</v>
      </c>
      <c r="W29" s="205">
        <f t="shared" si="97"/>
        <v>0</v>
      </c>
      <c r="X29" s="205">
        <f t="shared" si="97"/>
        <v>0</v>
      </c>
      <c r="Y29" s="205">
        <f t="shared" si="97"/>
        <v>0</v>
      </c>
      <c r="Z29" s="205">
        <f t="shared" si="97"/>
        <v>0</v>
      </c>
      <c r="AA29" s="206">
        <f t="shared" si="97"/>
        <v>0</v>
      </c>
      <c r="AB29" s="161">
        <f t="shared" si="97"/>
        <v>0</v>
      </c>
      <c r="AC29" s="114"/>
      <c r="AD29" s="168">
        <f>+AD15-AD27</f>
        <v>0</v>
      </c>
      <c r="AE29" s="167">
        <f>+AE15-AE27</f>
        <v>0</v>
      </c>
      <c r="AF29" s="164">
        <f>+AE29-AD29</f>
        <v>0</v>
      </c>
      <c r="AG29" s="165">
        <f>+IF(AD29=0,0,AF29/AD29)</f>
        <v>0</v>
      </c>
      <c r="AH29" s="168">
        <f>+AH15-AH27</f>
        <v>0</v>
      </c>
      <c r="AI29" s="167">
        <f>+AI15-AI27</f>
        <v>0</v>
      </c>
      <c r="AJ29" s="164">
        <f>+AI29-AH29</f>
        <v>0</v>
      </c>
      <c r="AK29" s="165">
        <f>+IF(AH29=0,0,AJ29/AH29)</f>
        <v>0</v>
      </c>
      <c r="AL29" s="120">
        <f t="shared" si="5"/>
        <v>28</v>
      </c>
      <c r="AM29" s="120"/>
      <c r="AN29" s="228">
        <f t="shared" ref="AN29:AZ29" si="98">+AN15-AN27</f>
        <v>0</v>
      </c>
      <c r="AO29" s="229">
        <f t="shared" si="98"/>
        <v>0</v>
      </c>
      <c r="AP29" s="229">
        <f t="shared" si="98"/>
        <v>0</v>
      </c>
      <c r="AQ29" s="229">
        <f t="shared" si="98"/>
        <v>0</v>
      </c>
      <c r="AR29" s="229">
        <f t="shared" si="98"/>
        <v>0</v>
      </c>
      <c r="AS29" s="229">
        <f t="shared" si="98"/>
        <v>0</v>
      </c>
      <c r="AT29" s="229">
        <f t="shared" si="98"/>
        <v>0</v>
      </c>
      <c r="AU29" s="229">
        <f t="shared" si="98"/>
        <v>0</v>
      </c>
      <c r="AV29" s="229">
        <f t="shared" si="98"/>
        <v>0</v>
      </c>
      <c r="AW29" s="229">
        <f t="shared" si="98"/>
        <v>0</v>
      </c>
      <c r="AX29" s="229">
        <f t="shared" si="98"/>
        <v>0</v>
      </c>
      <c r="AY29" s="230">
        <f t="shared" si="98"/>
        <v>0</v>
      </c>
      <c r="AZ29" s="169">
        <f t="shared" si="98"/>
        <v>0</v>
      </c>
      <c r="BA29" s="122"/>
      <c r="BB29" s="383">
        <f>+BB15-BB27</f>
        <v>0</v>
      </c>
      <c r="BC29" s="167">
        <f>+BC15-BC27</f>
        <v>0</v>
      </c>
      <c r="BD29" s="164">
        <f>+BC29-BB29</f>
        <v>0</v>
      </c>
      <c r="BE29" s="165">
        <f>+IF(BB29=0,0,BD29/BB29)</f>
        <v>0</v>
      </c>
      <c r="BF29" s="383">
        <f>+BF15-BF27</f>
        <v>0</v>
      </c>
      <c r="BG29" s="167">
        <f>+BG15-BG27</f>
        <v>0</v>
      </c>
      <c r="BH29" s="164">
        <f>+BG29-BF29</f>
        <v>0</v>
      </c>
      <c r="BI29" s="165">
        <f>+IF(BF29=0,0,BH29/BF29)</f>
        <v>0</v>
      </c>
      <c r="BJ29" s="357"/>
      <c r="BK29" s="373">
        <f t="shared" ref="BK29:BO29" si="99">+BK15-BK27</f>
        <v>0</v>
      </c>
      <c r="BL29" s="374">
        <f t="shared" si="99"/>
        <v>0</v>
      </c>
      <c r="BM29" s="374">
        <f t="shared" si="99"/>
        <v>0</v>
      </c>
      <c r="BN29" s="158">
        <f t="shared" si="99"/>
        <v>0</v>
      </c>
      <c r="BO29" s="374">
        <f t="shared" si="99"/>
        <v>0</v>
      </c>
      <c r="BP29" s="375">
        <f t="shared" si="2"/>
        <v>0</v>
      </c>
      <c r="BQ29" s="365"/>
      <c r="BR29" s="373">
        <f t="shared" ref="BR29:BU29" si="100">+BR15-BR27</f>
        <v>0</v>
      </c>
      <c r="BS29" s="374">
        <f t="shared" si="100"/>
        <v>0</v>
      </c>
      <c r="BT29" s="374">
        <f t="shared" si="100"/>
        <v>0</v>
      </c>
      <c r="BU29" s="158">
        <f t="shared" si="100"/>
        <v>0</v>
      </c>
      <c r="BV29" s="376">
        <f t="shared" si="11"/>
        <v>0</v>
      </c>
      <c r="BW29" s="357"/>
      <c r="BX29" s="159">
        <f t="shared" ref="BX29" si="101">+BX15-BX27</f>
        <v>0</v>
      </c>
      <c r="BY29" s="160">
        <f t="shared" ref="BY29:CB29" si="102">+BY15-BY27</f>
        <v>0</v>
      </c>
      <c r="BZ29" s="160">
        <f t="shared" si="102"/>
        <v>0</v>
      </c>
      <c r="CA29" s="161">
        <f t="shared" si="102"/>
        <v>0</v>
      </c>
      <c r="CB29" s="160">
        <f t="shared" si="102"/>
        <v>0</v>
      </c>
      <c r="CC29" s="170">
        <f t="shared" si="3"/>
        <v>0</v>
      </c>
      <c r="CD29" s="123"/>
      <c r="CE29" s="159">
        <f t="shared" ref="CE29:CH29" si="103">+CE15-CE27</f>
        <v>0</v>
      </c>
      <c r="CF29" s="160">
        <f t="shared" si="103"/>
        <v>0</v>
      </c>
      <c r="CG29" s="160">
        <f t="shared" si="103"/>
        <v>0</v>
      </c>
      <c r="CH29" s="161">
        <f t="shared" si="103"/>
        <v>0</v>
      </c>
      <c r="CI29" s="321">
        <f t="shared" si="15"/>
        <v>0</v>
      </c>
    </row>
    <row r="30" spans="1:89" x14ac:dyDescent="0.25">
      <c r="BK30" s="352"/>
      <c r="BL30" s="352"/>
      <c r="BM30" s="352"/>
      <c r="BN30" s="352"/>
      <c r="BO30" s="352"/>
      <c r="BP30" s="352"/>
      <c r="BQ30" s="352"/>
      <c r="BR30" s="352"/>
      <c r="BS30" s="352"/>
      <c r="BT30" s="352"/>
      <c r="BU30" s="352"/>
      <c r="BV30" s="352"/>
    </row>
    <row r="31" spans="1:89" x14ac:dyDescent="0.25">
      <c r="E31" t="str">
        <f>+Inicio!$C19</f>
        <v>Nombre</v>
      </c>
      <c r="F31" s="2">
        <f>+Inicio!$C20</f>
        <v>0</v>
      </c>
      <c r="I31" t="str">
        <f>+Inicio!$D19</f>
        <v>Empresa</v>
      </c>
      <c r="J31" s="2">
        <f>+Inicio!$D20</f>
        <v>0</v>
      </c>
      <c r="S31" t="str">
        <f>+Inicio!$C19</f>
        <v>Nombre</v>
      </c>
      <c r="T31" s="2">
        <f>+Inicio!$C20</f>
        <v>0</v>
      </c>
      <c r="W31" t="str">
        <f>+Inicio!$D19</f>
        <v>Empresa</v>
      </c>
      <c r="X31" s="2">
        <f>+Inicio!$D20</f>
        <v>0</v>
      </c>
      <c r="AE31" t="str">
        <f>+Inicio!$C19</f>
        <v>Nombre</v>
      </c>
      <c r="AF31" s="2">
        <f>+Inicio!$C20</f>
        <v>0</v>
      </c>
      <c r="AI31" t="str">
        <f>+Inicio!$D19</f>
        <v>Empresa</v>
      </c>
      <c r="AJ31" s="2">
        <f>+Inicio!$D20</f>
        <v>0</v>
      </c>
      <c r="AQ31" t="str">
        <f>+Inicio!$C19</f>
        <v>Nombre</v>
      </c>
      <c r="AR31" s="2">
        <f>+Inicio!$C20</f>
        <v>0</v>
      </c>
      <c r="AU31" t="str">
        <f>+Inicio!$D19</f>
        <v>Empresa</v>
      </c>
      <c r="AV31" s="2">
        <f>+Inicio!$D20</f>
        <v>0</v>
      </c>
      <c r="BC31" t="str">
        <f>+Inicio!$C19</f>
        <v>Nombre</v>
      </c>
      <c r="BD31" s="2">
        <f>+Inicio!$C20</f>
        <v>0</v>
      </c>
      <c r="BG31" t="str">
        <f>+Inicio!$D19</f>
        <v>Empresa</v>
      </c>
      <c r="BH31" s="2">
        <f>+Inicio!$D20</f>
        <v>0</v>
      </c>
      <c r="BK31" s="352" t="str">
        <f>+Inicio!$C19</f>
        <v>Nombre</v>
      </c>
      <c r="BL31" s="356">
        <f>+Inicio!$C20</f>
        <v>0</v>
      </c>
      <c r="BM31" s="352"/>
      <c r="BN31" s="352" t="str">
        <f>+Inicio!$D19</f>
        <v>Empresa</v>
      </c>
      <c r="BO31" s="356">
        <f>+Inicio!$D20</f>
        <v>0</v>
      </c>
      <c r="BP31" s="352"/>
      <c r="BQ31" s="352"/>
      <c r="BR31" s="352" t="str">
        <f>+Inicio!$C19</f>
        <v>Nombre</v>
      </c>
      <c r="BS31" s="356">
        <f>+Inicio!$C20</f>
        <v>0</v>
      </c>
      <c r="BT31" s="352" t="str">
        <f>+Inicio!$D19</f>
        <v>Empresa</v>
      </c>
      <c r="BU31" s="356">
        <f>+Inicio!$D20</f>
        <v>0</v>
      </c>
      <c r="BV31" s="352"/>
      <c r="BX31" t="str">
        <f>+Inicio!$C19</f>
        <v>Nombre</v>
      </c>
      <c r="BY31" s="2">
        <f>+Inicio!$C20</f>
        <v>0</v>
      </c>
      <c r="CA31" t="str">
        <f>+Inicio!$D19</f>
        <v>Empresa</v>
      </c>
      <c r="CB31" s="2">
        <f>+Inicio!$D20</f>
        <v>0</v>
      </c>
      <c r="CE31" t="str">
        <f>+Inicio!$C19</f>
        <v>Nombre</v>
      </c>
      <c r="CF31" s="2">
        <f>+Inicio!$C20</f>
        <v>0</v>
      </c>
      <c r="CG31" t="str">
        <f>+Inicio!$D19</f>
        <v>Empresa</v>
      </c>
      <c r="CH31" s="2">
        <f>+Inicio!$D20</f>
        <v>0</v>
      </c>
    </row>
    <row r="34" spans="1:61" ht="15" hidden="1" customHeight="1" x14ac:dyDescent="0.25">
      <c r="A34" t="s">
        <v>91</v>
      </c>
      <c r="B34" s="297">
        <f>SUMIFS(Datos!$M:$M,Datos!$A:$A,$N$2,Datos!$B:$B,B$1,Datos!$Z:$Z,$A34)</f>
        <v>0</v>
      </c>
      <c r="C34" s="298">
        <f>SUMIFS(Datos!$M:$M,Datos!$A:$A,$N$2,Datos!$B:$B,C$1,Datos!$Z:$Z,$A34)</f>
        <v>0</v>
      </c>
      <c r="D34" s="298">
        <f>SUMIFS(Datos!$M:$M,Datos!$A:$A,$N$2,Datos!$B:$B,D$1,Datos!$Z:$Z,$A34)</f>
        <v>0</v>
      </c>
      <c r="E34" s="298">
        <f>SUMIFS(Datos!$M:$M,Datos!$A:$A,$N$2,Datos!$B:$B,E$1,Datos!$Z:$Z,$A34)</f>
        <v>0</v>
      </c>
      <c r="F34" s="298">
        <f>SUMIFS(Datos!$M:$M,Datos!$A:$A,$N$2,Datos!$B:$B,F$1,Datos!$Z:$Z,$A34)</f>
        <v>0</v>
      </c>
      <c r="G34" s="298">
        <f>SUMIFS(Datos!$M:$M,Datos!$A:$A,$N$2,Datos!$B:$B,G$1,Datos!$Z:$Z,$A34)</f>
        <v>0</v>
      </c>
      <c r="H34" s="298">
        <f>SUMIFS(Datos!$M:$M,Datos!$A:$A,$N$2,Datos!$B:$B,H$1,Datos!$Z:$Z,$A34)</f>
        <v>0</v>
      </c>
      <c r="I34" s="298">
        <f>SUMIFS(Datos!$M:$M,Datos!$A:$A,$N$2,Datos!$B:$B,I$1,Datos!$Z:$Z,$A34)</f>
        <v>0</v>
      </c>
      <c r="J34" s="298">
        <f>SUMIFS(Datos!$M:$M,Datos!$A:$A,$N$2,Datos!$B:$B,J$1,Datos!$Z:$Z,$A34)</f>
        <v>0</v>
      </c>
      <c r="K34" s="298">
        <f>SUMIFS(Datos!$M:$M,Datos!$A:$A,$N$2,Datos!$B:$B,K$1,Datos!$Z:$Z,$A34)</f>
        <v>0</v>
      </c>
      <c r="L34" s="298">
        <f>SUMIFS(Datos!$M:$M,Datos!$A:$A,$N$2,Datos!$B:$B,L$1,Datos!$Z:$Z,$A34)</f>
        <v>0</v>
      </c>
      <c r="M34" s="299">
        <f>SUMIFS(Datos!$M:$M,Datos!$A:$A,$N$2,Datos!$B:$B,M$1,Datos!$Z:$Z,$A34)</f>
        <v>0</v>
      </c>
      <c r="P34" s="291">
        <f>SUMIFS(Datos!$M:$M,Datos!$A:$A,$AB$2,Datos!$B:$B,P$1,Datos!$Z:$Z,$A34)</f>
        <v>0</v>
      </c>
      <c r="Q34" s="292">
        <f>SUMIFS(Datos!$M:$M,Datos!$A:$A,$AB$2,Datos!$B:$B,Q$1,Datos!$Z:$Z,$A34)</f>
        <v>0</v>
      </c>
      <c r="R34" s="292">
        <f>SUMIFS(Datos!$M:$M,Datos!$A:$A,$AB$2,Datos!$B:$B,R$1,Datos!$Z:$Z,$A34)</f>
        <v>0</v>
      </c>
      <c r="S34" s="292">
        <f>SUMIFS(Datos!$M:$M,Datos!$A:$A,$AB$2,Datos!$B:$B,S$1,Datos!$Z:$Z,$A34)</f>
        <v>0</v>
      </c>
      <c r="T34" s="292">
        <f>SUMIFS(Datos!$M:$M,Datos!$A:$A,$AB$2,Datos!$B:$B,T$1,Datos!$Z:$Z,$A34)</f>
        <v>0</v>
      </c>
      <c r="U34" s="292">
        <f>SUMIFS(Datos!$M:$M,Datos!$A:$A,$AB$2,Datos!$B:$B,U$1,Datos!$Z:$Z,$A34)</f>
        <v>0</v>
      </c>
      <c r="V34" s="292">
        <f>SUMIFS(Datos!$M:$M,Datos!$A:$A,$AB$2,Datos!$B:$B,V$1,Datos!$Z:$Z,$A34)</f>
        <v>0</v>
      </c>
      <c r="W34" s="292">
        <f>SUMIFS(Datos!$M:$M,Datos!$A:$A,$AB$2,Datos!$B:$B,W$1,Datos!$Z:$Z,$A34)</f>
        <v>0</v>
      </c>
      <c r="X34" s="292">
        <f>SUMIFS(Datos!$M:$M,Datos!$A:$A,$AB$2,Datos!$B:$B,X$1,Datos!$Z:$Z,$A34)</f>
        <v>0</v>
      </c>
      <c r="Y34" s="292">
        <f>SUMIFS(Datos!$M:$M,Datos!$A:$A,$AB$2,Datos!$B:$B,Y$1,Datos!$Z:$Z,$A34)</f>
        <v>0</v>
      </c>
      <c r="Z34" s="292">
        <f>SUMIFS(Datos!$M:$M,Datos!$A:$A,$AB$2,Datos!$B:$B,Z$1,Datos!$Z:$Z,$A34)</f>
        <v>0</v>
      </c>
      <c r="AA34" s="293">
        <f>SUMIFS(Datos!$M:$M,Datos!$A:$A,$AB$2,Datos!$B:$B,AA$1,Datos!$Z:$Z,$A34)</f>
        <v>0</v>
      </c>
    </row>
    <row r="35" spans="1:61" ht="15" hidden="1" customHeight="1" x14ac:dyDescent="0.25">
      <c r="A35" t="s">
        <v>66</v>
      </c>
      <c r="B35" s="300">
        <f>SUMIFS(Datos!$M:$M,Datos!$A:$A,$N$2,Datos!$B:$B,B$1,Datos!$Z:$Z,$A35)</f>
        <v>0</v>
      </c>
      <c r="C35" s="301">
        <f>SUMIFS(Datos!$M:$M,Datos!$A:$A,$N$2,Datos!$B:$B,C$1,Datos!$Z:$Z,$A35)</f>
        <v>0</v>
      </c>
      <c r="D35" s="301">
        <f>SUMIFS(Datos!$M:$M,Datos!$A:$A,$N$2,Datos!$B:$B,D$1,Datos!$Z:$Z,$A35)</f>
        <v>0</v>
      </c>
      <c r="E35" s="301">
        <f>SUMIFS(Datos!$M:$M,Datos!$A:$A,$N$2,Datos!$B:$B,E$1,Datos!$Z:$Z,$A35)</f>
        <v>0</v>
      </c>
      <c r="F35" s="301">
        <f>SUMIFS(Datos!$M:$M,Datos!$A:$A,$N$2,Datos!$B:$B,F$1,Datos!$Z:$Z,$A35)</f>
        <v>0</v>
      </c>
      <c r="G35" s="301">
        <f>SUMIFS(Datos!$M:$M,Datos!$A:$A,$N$2,Datos!$B:$B,G$1,Datos!$Z:$Z,$A35)</f>
        <v>0</v>
      </c>
      <c r="H35" s="301">
        <f>SUMIFS(Datos!$M:$M,Datos!$A:$A,$N$2,Datos!$B:$B,H$1,Datos!$Z:$Z,$A35)</f>
        <v>0</v>
      </c>
      <c r="I35" s="301">
        <f>SUMIFS(Datos!$M:$M,Datos!$A:$A,$N$2,Datos!$B:$B,I$1,Datos!$Z:$Z,$A35)</f>
        <v>0</v>
      </c>
      <c r="J35" s="301">
        <f>SUMIFS(Datos!$M:$M,Datos!$A:$A,$N$2,Datos!$B:$B,J$1,Datos!$Z:$Z,$A35)</f>
        <v>0</v>
      </c>
      <c r="K35" s="301">
        <f>SUMIFS(Datos!$M:$M,Datos!$A:$A,$N$2,Datos!$B:$B,K$1,Datos!$Z:$Z,$A35)</f>
        <v>0</v>
      </c>
      <c r="L35" s="301">
        <f>SUMIFS(Datos!$M:$M,Datos!$A:$A,$N$2,Datos!$B:$B,L$1,Datos!$Z:$Z,$A35)</f>
        <v>0</v>
      </c>
      <c r="M35" s="302">
        <f>SUMIFS(Datos!$M:$M,Datos!$A:$A,$N$2,Datos!$B:$B,M$1,Datos!$Z:$Z,$A35)</f>
        <v>0</v>
      </c>
      <c r="P35" s="294">
        <f>SUMIFS(Datos!$M:$M,Datos!$A:$A,$AB$2,Datos!$B:$B,P$1,Datos!$Z:$Z,$A35)</f>
        <v>0</v>
      </c>
      <c r="Q35" s="295">
        <f>SUMIFS(Datos!$M:$M,Datos!$A:$A,$AB$2,Datos!$B:$B,Q$1,Datos!$Z:$Z,$A35)</f>
        <v>0</v>
      </c>
      <c r="R35" s="295">
        <f>SUMIFS(Datos!$M:$M,Datos!$A:$A,$AB$2,Datos!$B:$B,R$1,Datos!$Z:$Z,$A35)</f>
        <v>0</v>
      </c>
      <c r="S35" s="295">
        <f>SUMIFS(Datos!$M:$M,Datos!$A:$A,$AB$2,Datos!$B:$B,S$1,Datos!$Z:$Z,$A35)</f>
        <v>0</v>
      </c>
      <c r="T35" s="295">
        <f>SUMIFS(Datos!$M:$M,Datos!$A:$A,$AB$2,Datos!$B:$B,T$1,Datos!$Z:$Z,$A35)</f>
        <v>0</v>
      </c>
      <c r="U35" s="295">
        <f>SUMIFS(Datos!$M:$M,Datos!$A:$A,$AB$2,Datos!$B:$B,U$1,Datos!$Z:$Z,$A35)</f>
        <v>0</v>
      </c>
      <c r="V35" s="295">
        <f>SUMIFS(Datos!$M:$M,Datos!$A:$A,$AB$2,Datos!$B:$B,V$1,Datos!$Z:$Z,$A35)</f>
        <v>0</v>
      </c>
      <c r="W35" s="295">
        <f>SUMIFS(Datos!$M:$M,Datos!$A:$A,$AB$2,Datos!$B:$B,W$1,Datos!$Z:$Z,$A35)</f>
        <v>0</v>
      </c>
      <c r="X35" s="295">
        <f>SUMIFS(Datos!$M:$M,Datos!$A:$A,$AB$2,Datos!$B:$B,X$1,Datos!$Z:$Z,$A35)</f>
        <v>0</v>
      </c>
      <c r="Y35" s="295">
        <f>SUMIFS(Datos!$M:$M,Datos!$A:$A,$AB$2,Datos!$B:$B,Y$1,Datos!$Z:$Z,$A35)</f>
        <v>0</v>
      </c>
      <c r="Z35" s="295">
        <f>SUMIFS(Datos!$M:$M,Datos!$A:$A,$AB$2,Datos!$B:$B,Z$1,Datos!$Z:$Z,$A35)</f>
        <v>0</v>
      </c>
      <c r="AA35" s="296">
        <f>SUMIFS(Datos!$M:$M,Datos!$A:$A,$AB$2,Datos!$B:$B,AA$1,Datos!$Z:$Z,$A35)</f>
        <v>0</v>
      </c>
    </row>
    <row r="36" spans="1:61" ht="15" hidden="1" customHeight="1" x14ac:dyDescent="0.25">
      <c r="A36" s="49" t="s">
        <v>106</v>
      </c>
      <c r="B36" s="303">
        <f>+B34-B35-B29</f>
        <v>0</v>
      </c>
      <c r="C36" s="304">
        <f t="shared" ref="C36:M36" si="104">+C34-C35-C29</f>
        <v>0</v>
      </c>
      <c r="D36" s="304">
        <f t="shared" si="104"/>
        <v>0</v>
      </c>
      <c r="E36" s="304">
        <f t="shared" si="104"/>
        <v>0</v>
      </c>
      <c r="F36" s="304"/>
      <c r="G36" s="304">
        <f t="shared" si="104"/>
        <v>0</v>
      </c>
      <c r="H36" s="304">
        <f t="shared" si="104"/>
        <v>0</v>
      </c>
      <c r="I36" s="304">
        <f t="shared" si="104"/>
        <v>0</v>
      </c>
      <c r="J36" s="304">
        <f t="shared" si="104"/>
        <v>0</v>
      </c>
      <c r="K36" s="304">
        <f t="shared" si="104"/>
        <v>0</v>
      </c>
      <c r="L36" s="304">
        <f t="shared" si="104"/>
        <v>0</v>
      </c>
      <c r="M36" s="305">
        <f t="shared" si="104"/>
        <v>0</v>
      </c>
      <c r="P36" s="306">
        <f>+P34-P35-P29</f>
        <v>0</v>
      </c>
      <c r="Q36" s="307">
        <f t="shared" ref="Q36" si="105">+Q34-Q35-Q29</f>
        <v>0</v>
      </c>
      <c r="R36" s="307">
        <f t="shared" ref="R36" si="106">+R34-R35-R29</f>
        <v>0</v>
      </c>
      <c r="S36" s="307">
        <f t="shared" ref="S36" si="107">+S34-S35-S29</f>
        <v>0</v>
      </c>
      <c r="T36" s="307">
        <f t="shared" ref="T36" si="108">+T34-T35-T29</f>
        <v>0</v>
      </c>
      <c r="U36" s="307">
        <f t="shared" ref="U36" si="109">+U34-U35-U29</f>
        <v>0</v>
      </c>
      <c r="V36" s="307">
        <f t="shared" ref="V36" si="110">+V34-V35-V29</f>
        <v>0</v>
      </c>
      <c r="W36" s="307">
        <f t="shared" ref="W36" si="111">+W34-W35-W29</f>
        <v>0</v>
      </c>
      <c r="X36" s="307">
        <f t="shared" ref="X36" si="112">+X34-X35-X29</f>
        <v>0</v>
      </c>
      <c r="Y36" s="307">
        <f t="shared" ref="Y36" si="113">+Y34-Y35-Y29</f>
        <v>0</v>
      </c>
      <c r="Z36" s="307">
        <f t="shared" ref="Z36" si="114">+Z34-Z35-Z29</f>
        <v>0</v>
      </c>
      <c r="AA36" s="308">
        <f t="shared" ref="AA36" si="115">+AA34-AA35-AA29</f>
        <v>0</v>
      </c>
    </row>
    <row r="37" spans="1:61" x14ac:dyDescent="0.25">
      <c r="B37" s="466">
        <f>IF(ROUND(B36,5)=0,0,"Error")</f>
        <v>0</v>
      </c>
      <c r="C37" s="467">
        <f t="shared" ref="C37:M37" si="116">IF(ROUND(C36,5)=0,0,"Error")</f>
        <v>0</v>
      </c>
      <c r="D37" s="467">
        <f t="shared" si="116"/>
        <v>0</v>
      </c>
      <c r="E37" s="467">
        <f t="shared" si="116"/>
        <v>0</v>
      </c>
      <c r="F37" s="467">
        <f t="shared" si="116"/>
        <v>0</v>
      </c>
      <c r="G37" s="467">
        <f t="shared" si="116"/>
        <v>0</v>
      </c>
      <c r="H37" s="467">
        <f t="shared" si="116"/>
        <v>0</v>
      </c>
      <c r="I37" s="467">
        <f t="shared" si="116"/>
        <v>0</v>
      </c>
      <c r="J37" s="467">
        <f t="shared" si="116"/>
        <v>0</v>
      </c>
      <c r="K37" s="467">
        <f t="shared" si="116"/>
        <v>0</v>
      </c>
      <c r="L37" s="467">
        <f t="shared" si="116"/>
        <v>0</v>
      </c>
      <c r="M37" s="468">
        <f t="shared" si="116"/>
        <v>0</v>
      </c>
      <c r="P37" s="463">
        <f>IF(ROUND(P36,5)=0,0,"Error")</f>
        <v>0</v>
      </c>
      <c r="Q37" s="464">
        <f t="shared" ref="Q37" si="117">IF(ROUND(Q36,5)=0,0,"Error")</f>
        <v>0</v>
      </c>
      <c r="R37" s="464">
        <f t="shared" ref="R37" si="118">IF(ROUND(R36,5)=0,0,"Error")</f>
        <v>0</v>
      </c>
      <c r="S37" s="464">
        <f t="shared" ref="S37" si="119">IF(ROUND(S36,5)=0,0,"Error")</f>
        <v>0</v>
      </c>
      <c r="T37" s="464">
        <f t="shared" ref="T37" si="120">IF(ROUND(T36,5)=0,0,"Error")</f>
        <v>0</v>
      </c>
      <c r="U37" s="464">
        <f t="shared" ref="U37" si="121">IF(ROUND(U36,5)=0,0,"Error")</f>
        <v>0</v>
      </c>
      <c r="V37" s="464">
        <f t="shared" ref="V37" si="122">IF(ROUND(V36,5)=0,0,"Error")</f>
        <v>0</v>
      </c>
      <c r="W37" s="464">
        <f t="shared" ref="W37" si="123">IF(ROUND(W36,5)=0,0,"Error")</f>
        <v>0</v>
      </c>
      <c r="X37" s="464">
        <f t="shared" ref="X37" si="124">IF(ROUND(X36,5)=0,0,"Error")</f>
        <v>0</v>
      </c>
      <c r="Y37" s="464">
        <f t="shared" ref="Y37" si="125">IF(ROUND(Y36,5)=0,0,"Error")</f>
        <v>0</v>
      </c>
      <c r="Z37" s="464">
        <f t="shared" ref="Z37" si="126">IF(ROUND(Z36,5)=0,0,"Error")</f>
        <v>0</v>
      </c>
      <c r="AA37" s="465">
        <f t="shared" ref="AA37" si="127">IF(ROUND(AA36,5)=0,0,"Error")</f>
        <v>0</v>
      </c>
    </row>
    <row r="38" spans="1:61" x14ac:dyDescent="0.25">
      <c r="A38" t="s">
        <v>165</v>
      </c>
      <c r="B38" s="423">
        <f>+B6-B34</f>
        <v>0</v>
      </c>
      <c r="C38" s="424">
        <f t="shared" ref="C38:M38" si="128">+C6-C34</f>
        <v>0</v>
      </c>
      <c r="D38" s="424">
        <f t="shared" si="128"/>
        <v>0</v>
      </c>
      <c r="E38" s="424">
        <f t="shared" si="128"/>
        <v>0</v>
      </c>
      <c r="F38" s="424">
        <f t="shared" si="128"/>
        <v>0</v>
      </c>
      <c r="G38" s="424">
        <f t="shared" si="128"/>
        <v>0</v>
      </c>
      <c r="H38" s="424">
        <f t="shared" si="128"/>
        <v>0</v>
      </c>
      <c r="I38" s="424">
        <f t="shared" si="128"/>
        <v>0</v>
      </c>
      <c r="J38" s="424">
        <f t="shared" si="128"/>
        <v>0</v>
      </c>
      <c r="K38" s="424">
        <f t="shared" si="128"/>
        <v>0</v>
      </c>
      <c r="L38" s="424">
        <f t="shared" si="128"/>
        <v>0</v>
      </c>
      <c r="M38" s="425">
        <f t="shared" si="128"/>
        <v>0</v>
      </c>
      <c r="P38" s="423">
        <f>+P6-P34</f>
        <v>0</v>
      </c>
      <c r="Q38" s="424">
        <f t="shared" ref="Q38:AA38" si="129">+Q6-Q34</f>
        <v>0</v>
      </c>
      <c r="R38" s="424">
        <f t="shared" si="129"/>
        <v>0</v>
      </c>
      <c r="S38" s="424">
        <f t="shared" si="129"/>
        <v>0</v>
      </c>
      <c r="T38" s="424">
        <f t="shared" si="129"/>
        <v>0</v>
      </c>
      <c r="U38" s="424">
        <f t="shared" si="129"/>
        <v>0</v>
      </c>
      <c r="V38" s="424">
        <f t="shared" si="129"/>
        <v>0</v>
      </c>
      <c r="W38" s="424">
        <f t="shared" si="129"/>
        <v>0</v>
      </c>
      <c r="X38" s="424">
        <f t="shared" si="129"/>
        <v>0</v>
      </c>
      <c r="Y38" s="424">
        <f t="shared" si="129"/>
        <v>0</v>
      </c>
      <c r="Z38" s="424">
        <f t="shared" si="129"/>
        <v>0</v>
      </c>
      <c r="AA38" s="425">
        <f t="shared" si="129"/>
        <v>0</v>
      </c>
      <c r="AO38" s="51"/>
    </row>
    <row r="39" spans="1:61" x14ac:dyDescent="0.25">
      <c r="A39" t="s">
        <v>171</v>
      </c>
      <c r="B39" s="426">
        <f>+B35-B13-B27</f>
        <v>0</v>
      </c>
      <c r="C39" s="427">
        <f t="shared" ref="C39:M39" si="130">+C35-C13-C27</f>
        <v>0</v>
      </c>
      <c r="D39" s="427">
        <f t="shared" si="130"/>
        <v>0</v>
      </c>
      <c r="E39" s="427">
        <f t="shared" si="130"/>
        <v>0</v>
      </c>
      <c r="F39" s="427">
        <f t="shared" si="130"/>
        <v>0</v>
      </c>
      <c r="G39" s="427">
        <f t="shared" si="130"/>
        <v>0</v>
      </c>
      <c r="H39" s="427">
        <f t="shared" si="130"/>
        <v>0</v>
      </c>
      <c r="I39" s="427">
        <f t="shared" si="130"/>
        <v>0</v>
      </c>
      <c r="J39" s="427">
        <f t="shared" si="130"/>
        <v>0</v>
      </c>
      <c r="K39" s="427">
        <f t="shared" si="130"/>
        <v>0</v>
      </c>
      <c r="L39" s="427">
        <f t="shared" si="130"/>
        <v>0</v>
      </c>
      <c r="M39" s="428">
        <f t="shared" si="130"/>
        <v>0</v>
      </c>
      <c r="P39" s="426">
        <f>+P35-P13-P27</f>
        <v>0</v>
      </c>
      <c r="Q39" s="427">
        <f t="shared" ref="Q39:AA39" si="131">+Q35-Q13-Q27</f>
        <v>0</v>
      </c>
      <c r="R39" s="427">
        <f t="shared" si="131"/>
        <v>0</v>
      </c>
      <c r="S39" s="427">
        <f t="shared" si="131"/>
        <v>0</v>
      </c>
      <c r="T39" s="427">
        <f t="shared" si="131"/>
        <v>0</v>
      </c>
      <c r="U39" s="427">
        <f t="shared" si="131"/>
        <v>0</v>
      </c>
      <c r="V39" s="427">
        <f t="shared" si="131"/>
        <v>0</v>
      </c>
      <c r="W39" s="427">
        <f t="shared" si="131"/>
        <v>0</v>
      </c>
      <c r="X39" s="427">
        <f t="shared" si="131"/>
        <v>0</v>
      </c>
      <c r="Y39" s="427">
        <f t="shared" si="131"/>
        <v>0</v>
      </c>
      <c r="Z39" s="427">
        <f t="shared" si="131"/>
        <v>0</v>
      </c>
      <c r="AA39" s="428">
        <f t="shared" si="131"/>
        <v>0</v>
      </c>
    </row>
    <row r="41" spans="1:61" x14ac:dyDescent="0.25">
      <c r="A41" s="74"/>
      <c r="B41" s="324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6"/>
      <c r="N41" s="311">
        <f>SUM(B41:M41)</f>
        <v>0</v>
      </c>
      <c r="P41" s="333"/>
      <c r="Q41" s="334"/>
      <c r="R41" s="334"/>
      <c r="S41" s="334"/>
      <c r="T41" s="334"/>
      <c r="U41" s="334"/>
      <c r="V41" s="334"/>
      <c r="W41" s="334"/>
      <c r="X41" s="334"/>
      <c r="Y41" s="334"/>
      <c r="Z41" s="334"/>
      <c r="AA41" s="335"/>
      <c r="AB41" s="309">
        <f>SUM(P41:AA41)</f>
        <v>0</v>
      </c>
      <c r="AD41" s="392"/>
      <c r="AE41" s="387"/>
      <c r="AF41" s="142">
        <f t="shared" ref="AF41:AF46" si="132">+AE41-AD41</f>
        <v>0</v>
      </c>
      <c r="AG41" s="389">
        <f t="shared" ref="AG41:AG46" si="133">+IF(AD41=0,0,AF41/AD41)</f>
        <v>0</v>
      </c>
      <c r="AH41" s="395"/>
      <c r="AI41" s="387"/>
      <c r="AJ41" s="142">
        <f t="shared" ref="AJ41:AJ46" si="134">+AI41-AH41</f>
        <v>0</v>
      </c>
      <c r="AK41" s="389">
        <f t="shared" ref="AK41:AK46" si="135">+IF(AH41=0,0,AJ41/AH41)</f>
        <v>0</v>
      </c>
      <c r="AN41" s="342"/>
      <c r="AO41" s="343"/>
      <c r="AP41" s="343"/>
      <c r="AQ41" s="343"/>
      <c r="AR41" s="343"/>
      <c r="AS41" s="343"/>
      <c r="AT41" s="343"/>
      <c r="AU41" s="343"/>
      <c r="AV41" s="343"/>
      <c r="AW41" s="343"/>
      <c r="AX41" s="343"/>
      <c r="AY41" s="344"/>
      <c r="AZ41" s="313">
        <f>SUM(AN41:AY41)</f>
        <v>0</v>
      </c>
      <c r="BB41" s="398"/>
      <c r="BC41" s="387"/>
      <c r="BD41" s="142">
        <f t="shared" ref="BD41:BD46" si="136">+BC41-BB41</f>
        <v>0</v>
      </c>
      <c r="BE41" s="389">
        <f t="shared" ref="BE41:BE46" si="137">+IF(BB41=0,0,BD41/BB41)</f>
        <v>0</v>
      </c>
      <c r="BF41" s="401"/>
      <c r="BG41" s="387"/>
      <c r="BH41" s="142">
        <f t="shared" ref="BH41:BH46" si="138">+BG41-BF41</f>
        <v>0</v>
      </c>
      <c r="BI41" s="389">
        <f t="shared" ref="BI41:BI46" si="139">+IF(BF41=0,0,BH41/BF41)</f>
        <v>0</v>
      </c>
    </row>
    <row r="42" spans="1:61" x14ac:dyDescent="0.25">
      <c r="A42" s="74"/>
      <c r="B42" s="327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9"/>
      <c r="N42" s="312">
        <f t="shared" ref="N42:N46" si="140">SUM(B42:M42)</f>
        <v>0</v>
      </c>
      <c r="P42" s="336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38"/>
      <c r="AB42" s="310">
        <f t="shared" ref="AB42:AB46" si="141">SUM(P42:AA42)</f>
        <v>0</v>
      </c>
      <c r="AD42" s="393"/>
      <c r="AE42" s="73"/>
      <c r="AF42" s="115">
        <f t="shared" si="132"/>
        <v>0</v>
      </c>
      <c r="AG42" s="390">
        <f t="shared" si="133"/>
        <v>0</v>
      </c>
      <c r="AH42" s="396"/>
      <c r="AI42" s="73"/>
      <c r="AJ42" s="115">
        <f t="shared" si="134"/>
        <v>0</v>
      </c>
      <c r="AK42" s="390">
        <f t="shared" si="135"/>
        <v>0</v>
      </c>
      <c r="AN42" s="345"/>
      <c r="AO42" s="346"/>
      <c r="AP42" s="346"/>
      <c r="AQ42" s="346"/>
      <c r="AR42" s="346"/>
      <c r="AS42" s="346"/>
      <c r="AT42" s="346"/>
      <c r="AU42" s="346"/>
      <c r="AV42" s="346"/>
      <c r="AW42" s="346"/>
      <c r="AX42" s="346"/>
      <c r="AY42" s="347"/>
      <c r="AZ42" s="314">
        <f t="shared" ref="AZ42:AZ46" si="142">SUM(AN42:AY42)</f>
        <v>0</v>
      </c>
      <c r="BB42" s="399"/>
      <c r="BC42" s="73"/>
      <c r="BD42" s="115">
        <f t="shared" si="136"/>
        <v>0</v>
      </c>
      <c r="BE42" s="390">
        <f t="shared" si="137"/>
        <v>0</v>
      </c>
      <c r="BF42" s="402"/>
      <c r="BG42" s="73"/>
      <c r="BH42" s="115">
        <f t="shared" si="138"/>
        <v>0</v>
      </c>
      <c r="BI42" s="390">
        <f t="shared" si="139"/>
        <v>0</v>
      </c>
    </row>
    <row r="43" spans="1:61" x14ac:dyDescent="0.25">
      <c r="A43" s="74"/>
      <c r="B43" s="327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9"/>
      <c r="N43" s="312">
        <f t="shared" si="140"/>
        <v>0</v>
      </c>
      <c r="P43" s="336"/>
      <c r="Q43" s="337"/>
      <c r="R43" s="337"/>
      <c r="S43" s="337"/>
      <c r="T43" s="337"/>
      <c r="U43" s="337"/>
      <c r="V43" s="337"/>
      <c r="W43" s="337"/>
      <c r="X43" s="337"/>
      <c r="Y43" s="337"/>
      <c r="Z43" s="337"/>
      <c r="AA43" s="338"/>
      <c r="AB43" s="310">
        <f t="shared" si="141"/>
        <v>0</v>
      </c>
      <c r="AD43" s="393"/>
      <c r="AE43" s="73"/>
      <c r="AF43" s="115">
        <f t="shared" si="132"/>
        <v>0</v>
      </c>
      <c r="AG43" s="390">
        <f t="shared" si="133"/>
        <v>0</v>
      </c>
      <c r="AH43" s="396"/>
      <c r="AI43" s="73"/>
      <c r="AJ43" s="115">
        <f t="shared" si="134"/>
        <v>0</v>
      </c>
      <c r="AK43" s="390">
        <f t="shared" si="135"/>
        <v>0</v>
      </c>
      <c r="AN43" s="345"/>
      <c r="AO43" s="346"/>
      <c r="AP43" s="346"/>
      <c r="AQ43" s="346"/>
      <c r="AR43" s="346"/>
      <c r="AS43" s="346"/>
      <c r="AT43" s="346"/>
      <c r="AU43" s="346"/>
      <c r="AV43" s="346"/>
      <c r="AW43" s="346"/>
      <c r="AX43" s="346"/>
      <c r="AY43" s="347"/>
      <c r="AZ43" s="314">
        <f t="shared" si="142"/>
        <v>0</v>
      </c>
      <c r="BB43" s="399"/>
      <c r="BC43" s="73"/>
      <c r="BD43" s="115">
        <f t="shared" si="136"/>
        <v>0</v>
      </c>
      <c r="BE43" s="390">
        <f t="shared" si="137"/>
        <v>0</v>
      </c>
      <c r="BF43" s="402"/>
      <c r="BG43" s="73"/>
      <c r="BH43" s="115">
        <f t="shared" si="138"/>
        <v>0</v>
      </c>
      <c r="BI43" s="390">
        <f t="shared" si="139"/>
        <v>0</v>
      </c>
    </row>
    <row r="44" spans="1:61" x14ac:dyDescent="0.25">
      <c r="A44" s="74"/>
      <c r="B44" s="327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9"/>
      <c r="N44" s="312">
        <f t="shared" si="140"/>
        <v>0</v>
      </c>
      <c r="P44" s="336"/>
      <c r="Q44" s="337"/>
      <c r="R44" s="337"/>
      <c r="S44" s="337"/>
      <c r="T44" s="337"/>
      <c r="U44" s="337"/>
      <c r="V44" s="337"/>
      <c r="W44" s="337"/>
      <c r="X44" s="337"/>
      <c r="Y44" s="337"/>
      <c r="Z44" s="337"/>
      <c r="AA44" s="338"/>
      <c r="AB44" s="310">
        <f t="shared" si="141"/>
        <v>0</v>
      </c>
      <c r="AD44" s="393"/>
      <c r="AE44" s="73"/>
      <c r="AF44" s="115">
        <f t="shared" si="132"/>
        <v>0</v>
      </c>
      <c r="AG44" s="390">
        <f t="shared" si="133"/>
        <v>0</v>
      </c>
      <c r="AH44" s="396"/>
      <c r="AI44" s="73"/>
      <c r="AJ44" s="115">
        <f t="shared" si="134"/>
        <v>0</v>
      </c>
      <c r="AK44" s="390">
        <f t="shared" si="135"/>
        <v>0</v>
      </c>
      <c r="AN44" s="345"/>
      <c r="AO44" s="346"/>
      <c r="AP44" s="346"/>
      <c r="AQ44" s="346"/>
      <c r="AR44" s="346"/>
      <c r="AS44" s="346"/>
      <c r="AT44" s="346"/>
      <c r="AU44" s="346"/>
      <c r="AV44" s="346"/>
      <c r="AW44" s="346"/>
      <c r="AX44" s="346"/>
      <c r="AY44" s="347"/>
      <c r="AZ44" s="314">
        <f t="shared" si="142"/>
        <v>0</v>
      </c>
      <c r="BB44" s="399"/>
      <c r="BC44" s="73"/>
      <c r="BD44" s="115">
        <f t="shared" si="136"/>
        <v>0</v>
      </c>
      <c r="BE44" s="390">
        <f t="shared" si="137"/>
        <v>0</v>
      </c>
      <c r="BF44" s="402"/>
      <c r="BG44" s="73"/>
      <c r="BH44" s="115">
        <f t="shared" si="138"/>
        <v>0</v>
      </c>
      <c r="BI44" s="390">
        <f t="shared" si="139"/>
        <v>0</v>
      </c>
    </row>
    <row r="45" spans="1:61" x14ac:dyDescent="0.25">
      <c r="A45" s="74"/>
      <c r="B45" s="327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9"/>
      <c r="N45" s="312">
        <f t="shared" si="140"/>
        <v>0</v>
      </c>
      <c r="P45" s="336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38"/>
      <c r="AB45" s="310">
        <f t="shared" si="141"/>
        <v>0</v>
      </c>
      <c r="AD45" s="393"/>
      <c r="AE45" s="73"/>
      <c r="AF45" s="126">
        <f t="shared" si="132"/>
        <v>0</v>
      </c>
      <c r="AG45" s="391">
        <f t="shared" si="133"/>
        <v>0</v>
      </c>
      <c r="AH45" s="396"/>
      <c r="AI45" s="73"/>
      <c r="AJ45" s="126">
        <f t="shared" si="134"/>
        <v>0</v>
      </c>
      <c r="AK45" s="391">
        <f t="shared" si="135"/>
        <v>0</v>
      </c>
      <c r="AN45" s="345"/>
      <c r="AO45" s="346"/>
      <c r="AP45" s="346"/>
      <c r="AQ45" s="346"/>
      <c r="AR45" s="346"/>
      <c r="AS45" s="346"/>
      <c r="AT45" s="346"/>
      <c r="AU45" s="346"/>
      <c r="AV45" s="346"/>
      <c r="AW45" s="346"/>
      <c r="AX45" s="346"/>
      <c r="AY45" s="347"/>
      <c r="AZ45" s="314">
        <f t="shared" si="142"/>
        <v>0</v>
      </c>
      <c r="BB45" s="399"/>
      <c r="BC45" s="73"/>
      <c r="BD45" s="126">
        <f t="shared" si="136"/>
        <v>0</v>
      </c>
      <c r="BE45" s="391">
        <f t="shared" si="137"/>
        <v>0</v>
      </c>
      <c r="BF45" s="402"/>
      <c r="BG45" s="73"/>
      <c r="BH45" s="126">
        <f t="shared" si="138"/>
        <v>0</v>
      </c>
      <c r="BI45" s="391">
        <f t="shared" si="139"/>
        <v>0</v>
      </c>
    </row>
    <row r="46" spans="1:61" x14ac:dyDescent="0.25">
      <c r="A46" s="74" t="s">
        <v>181</v>
      </c>
      <c r="B46" s="330">
        <f>+B41+B42+B43</f>
        <v>0</v>
      </c>
      <c r="C46" s="331">
        <f t="shared" ref="C46:M46" si="143">+C41+C42+C43</f>
        <v>0</v>
      </c>
      <c r="D46" s="331">
        <f t="shared" si="143"/>
        <v>0</v>
      </c>
      <c r="E46" s="331">
        <f t="shared" si="143"/>
        <v>0</v>
      </c>
      <c r="F46" s="331">
        <f t="shared" si="143"/>
        <v>0</v>
      </c>
      <c r="G46" s="331">
        <f t="shared" si="143"/>
        <v>0</v>
      </c>
      <c r="H46" s="331">
        <f t="shared" si="143"/>
        <v>0</v>
      </c>
      <c r="I46" s="331">
        <f t="shared" si="143"/>
        <v>0</v>
      </c>
      <c r="J46" s="331">
        <f t="shared" si="143"/>
        <v>0</v>
      </c>
      <c r="K46" s="331">
        <f t="shared" si="143"/>
        <v>0</v>
      </c>
      <c r="L46" s="331">
        <f t="shared" si="143"/>
        <v>0</v>
      </c>
      <c r="M46" s="332">
        <f t="shared" si="143"/>
        <v>0</v>
      </c>
      <c r="N46" s="316">
        <f t="shared" si="140"/>
        <v>0</v>
      </c>
      <c r="P46" s="339"/>
      <c r="Q46" s="340"/>
      <c r="R46" s="340"/>
      <c r="S46" s="340"/>
      <c r="T46" s="340"/>
      <c r="U46" s="340"/>
      <c r="V46" s="340"/>
      <c r="W46" s="340"/>
      <c r="X46" s="340"/>
      <c r="Y46" s="340"/>
      <c r="Z46" s="340"/>
      <c r="AA46" s="341"/>
      <c r="AB46" s="317">
        <f t="shared" si="141"/>
        <v>0</v>
      </c>
      <c r="AD46" s="394"/>
      <c r="AE46" s="388"/>
      <c r="AF46" s="126">
        <f t="shared" si="132"/>
        <v>0</v>
      </c>
      <c r="AG46" s="391">
        <f t="shared" si="133"/>
        <v>0</v>
      </c>
      <c r="AH46" s="397"/>
      <c r="AI46" s="388"/>
      <c r="AJ46" s="126">
        <f t="shared" si="134"/>
        <v>0</v>
      </c>
      <c r="AK46" s="391">
        <f t="shared" si="135"/>
        <v>0</v>
      </c>
      <c r="AN46" s="348"/>
      <c r="AO46" s="349"/>
      <c r="AP46" s="349"/>
      <c r="AQ46" s="349"/>
      <c r="AR46" s="349"/>
      <c r="AS46" s="349"/>
      <c r="AT46" s="349"/>
      <c r="AU46" s="349"/>
      <c r="AV46" s="349"/>
      <c r="AW46" s="349"/>
      <c r="AX46" s="349"/>
      <c r="AY46" s="350"/>
      <c r="AZ46" s="315">
        <f t="shared" si="142"/>
        <v>0</v>
      </c>
      <c r="BB46" s="400"/>
      <c r="BC46" s="388"/>
      <c r="BD46" s="126">
        <f t="shared" si="136"/>
        <v>0</v>
      </c>
      <c r="BE46" s="391">
        <f t="shared" si="137"/>
        <v>0</v>
      </c>
      <c r="BF46" s="403"/>
      <c r="BG46" s="388"/>
      <c r="BH46" s="126">
        <f t="shared" si="138"/>
        <v>0</v>
      </c>
      <c r="BI46" s="391">
        <f t="shared" si="139"/>
        <v>0</v>
      </c>
    </row>
    <row r="50" spans="1:61" x14ac:dyDescent="0.25">
      <c r="A50" s="74"/>
      <c r="B50" s="324"/>
      <c r="C50" s="325"/>
      <c r="D50" s="325"/>
      <c r="E50" s="325"/>
      <c r="F50" s="325"/>
      <c r="G50" s="325"/>
      <c r="H50" s="325"/>
      <c r="I50" s="325"/>
      <c r="J50" s="325"/>
      <c r="K50" s="325"/>
      <c r="L50" s="325"/>
      <c r="M50" s="326"/>
      <c r="N50" s="311">
        <f t="shared" ref="N50:N55" si="144">SUM(B50:M50)</f>
        <v>0</v>
      </c>
      <c r="P50" s="333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35"/>
      <c r="AB50" s="309">
        <f>SUM(P50:AA50)</f>
        <v>0</v>
      </c>
      <c r="AD50" s="392"/>
      <c r="AE50" s="387"/>
      <c r="AF50" s="142">
        <f t="shared" ref="AF50:AF55" si="145">+AE50-AD50</f>
        <v>0</v>
      </c>
      <c r="AG50" s="389">
        <f t="shared" ref="AG50:AG55" si="146">+IF(AD50=0,0,AF50/AD50)</f>
        <v>0</v>
      </c>
      <c r="AH50" s="395"/>
      <c r="AI50" s="387"/>
      <c r="AJ50" s="142">
        <f t="shared" ref="AJ50:AJ55" si="147">+AI50-AH50</f>
        <v>0</v>
      </c>
      <c r="AK50" s="389">
        <f t="shared" ref="AK50:AK55" si="148">+IF(AH50=0,0,AJ50/AH50)</f>
        <v>0</v>
      </c>
      <c r="AN50" s="342"/>
      <c r="AO50" s="343"/>
      <c r="AP50" s="343"/>
      <c r="AQ50" s="343"/>
      <c r="AR50" s="343"/>
      <c r="AS50" s="343"/>
      <c r="AT50" s="343"/>
      <c r="AU50" s="343"/>
      <c r="AV50" s="343"/>
      <c r="AW50" s="343"/>
      <c r="AX50" s="343"/>
      <c r="AY50" s="344"/>
      <c r="AZ50" s="313">
        <f>SUM(AN50:AY50)</f>
        <v>0</v>
      </c>
      <c r="BB50" s="398"/>
      <c r="BC50" s="387"/>
      <c r="BD50" s="142">
        <f t="shared" ref="BD50:BD55" si="149">+BC50-BB50</f>
        <v>0</v>
      </c>
      <c r="BE50" s="389">
        <f t="shared" ref="BE50:BE55" si="150">+IF(BB50=0,0,BD50/BB50)</f>
        <v>0</v>
      </c>
      <c r="BF50" s="401"/>
      <c r="BG50" s="387"/>
      <c r="BH50" s="142">
        <f t="shared" ref="BH50:BH55" si="151">+BG50-BF50</f>
        <v>0</v>
      </c>
      <c r="BI50" s="389">
        <f t="shared" ref="BI50:BI55" si="152">+IF(BF50=0,0,BH50/BF50)</f>
        <v>0</v>
      </c>
    </row>
    <row r="51" spans="1:61" x14ac:dyDescent="0.25">
      <c r="A51" s="74"/>
      <c r="B51" s="327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9"/>
      <c r="N51" s="312">
        <f t="shared" si="144"/>
        <v>0</v>
      </c>
      <c r="P51" s="336"/>
      <c r="Q51" s="337"/>
      <c r="R51" s="337"/>
      <c r="S51" s="337"/>
      <c r="T51" s="337"/>
      <c r="U51" s="337"/>
      <c r="V51" s="337"/>
      <c r="W51" s="337"/>
      <c r="X51" s="337"/>
      <c r="Y51" s="337"/>
      <c r="Z51" s="337"/>
      <c r="AA51" s="338"/>
      <c r="AB51" s="310">
        <f t="shared" ref="AB51:AB55" si="153">SUM(P51:AA51)</f>
        <v>0</v>
      </c>
      <c r="AD51" s="393"/>
      <c r="AE51" s="73"/>
      <c r="AF51" s="115">
        <f t="shared" si="145"/>
        <v>0</v>
      </c>
      <c r="AG51" s="390">
        <f t="shared" si="146"/>
        <v>0</v>
      </c>
      <c r="AH51" s="396"/>
      <c r="AI51" s="73"/>
      <c r="AJ51" s="115">
        <f t="shared" si="147"/>
        <v>0</v>
      </c>
      <c r="AK51" s="390">
        <f t="shared" si="148"/>
        <v>0</v>
      </c>
      <c r="AN51" s="345"/>
      <c r="AO51" s="346"/>
      <c r="AP51" s="346"/>
      <c r="AQ51" s="346"/>
      <c r="AR51" s="346"/>
      <c r="AS51" s="346"/>
      <c r="AT51" s="346"/>
      <c r="AU51" s="346"/>
      <c r="AV51" s="346"/>
      <c r="AW51" s="346"/>
      <c r="AX51" s="346"/>
      <c r="AY51" s="347"/>
      <c r="AZ51" s="314">
        <f t="shared" ref="AZ51:AZ55" si="154">SUM(AN51:AY51)</f>
        <v>0</v>
      </c>
      <c r="BB51" s="399"/>
      <c r="BC51" s="73"/>
      <c r="BD51" s="115">
        <f t="shared" si="149"/>
        <v>0</v>
      </c>
      <c r="BE51" s="390">
        <f t="shared" si="150"/>
        <v>0</v>
      </c>
      <c r="BF51" s="402"/>
      <c r="BG51" s="73"/>
      <c r="BH51" s="115">
        <f t="shared" si="151"/>
        <v>0</v>
      </c>
      <c r="BI51" s="390">
        <f t="shared" si="152"/>
        <v>0</v>
      </c>
    </row>
    <row r="52" spans="1:61" x14ac:dyDescent="0.25">
      <c r="A52" s="74"/>
      <c r="B52" s="327"/>
      <c r="C52" s="328"/>
      <c r="D52" s="328"/>
      <c r="E52" s="328"/>
      <c r="F52" s="328"/>
      <c r="G52" s="328"/>
      <c r="H52" s="328"/>
      <c r="I52" s="328"/>
      <c r="J52" s="328"/>
      <c r="K52" s="328"/>
      <c r="L52" s="328"/>
      <c r="M52" s="329"/>
      <c r="N52" s="312">
        <f t="shared" si="144"/>
        <v>0</v>
      </c>
      <c r="P52" s="336"/>
      <c r="Q52" s="337"/>
      <c r="R52" s="337"/>
      <c r="S52" s="337"/>
      <c r="T52" s="337"/>
      <c r="U52" s="337"/>
      <c r="V52" s="337"/>
      <c r="W52" s="337"/>
      <c r="X52" s="337"/>
      <c r="Y52" s="337"/>
      <c r="Z52" s="337"/>
      <c r="AA52" s="338"/>
      <c r="AB52" s="310">
        <f t="shared" si="153"/>
        <v>0</v>
      </c>
      <c r="AD52" s="393"/>
      <c r="AE52" s="73"/>
      <c r="AF52" s="115">
        <f t="shared" si="145"/>
        <v>0</v>
      </c>
      <c r="AG52" s="390">
        <f t="shared" si="146"/>
        <v>0</v>
      </c>
      <c r="AH52" s="396"/>
      <c r="AI52" s="73"/>
      <c r="AJ52" s="115">
        <f t="shared" si="147"/>
        <v>0</v>
      </c>
      <c r="AK52" s="390">
        <f t="shared" si="148"/>
        <v>0</v>
      </c>
      <c r="AN52" s="345"/>
      <c r="AO52" s="346"/>
      <c r="AP52" s="346"/>
      <c r="AQ52" s="346"/>
      <c r="AR52" s="346"/>
      <c r="AS52" s="346"/>
      <c r="AT52" s="346"/>
      <c r="AU52" s="346"/>
      <c r="AV52" s="346"/>
      <c r="AW52" s="346"/>
      <c r="AX52" s="346"/>
      <c r="AY52" s="347"/>
      <c r="AZ52" s="314">
        <f t="shared" si="154"/>
        <v>0</v>
      </c>
      <c r="BB52" s="399"/>
      <c r="BC52" s="73"/>
      <c r="BD52" s="115">
        <f t="shared" si="149"/>
        <v>0</v>
      </c>
      <c r="BE52" s="390">
        <f t="shared" si="150"/>
        <v>0</v>
      </c>
      <c r="BF52" s="402"/>
      <c r="BG52" s="73"/>
      <c r="BH52" s="115">
        <f t="shared" si="151"/>
        <v>0</v>
      </c>
      <c r="BI52" s="390">
        <f t="shared" si="152"/>
        <v>0</v>
      </c>
    </row>
    <row r="53" spans="1:61" x14ac:dyDescent="0.25">
      <c r="A53" s="74"/>
      <c r="B53" s="327"/>
      <c r="C53" s="328"/>
      <c r="D53" s="328"/>
      <c r="E53" s="328"/>
      <c r="F53" s="328"/>
      <c r="G53" s="328"/>
      <c r="H53" s="328"/>
      <c r="I53" s="328"/>
      <c r="J53" s="328"/>
      <c r="K53" s="328"/>
      <c r="L53" s="328"/>
      <c r="M53" s="329"/>
      <c r="N53" s="312">
        <f t="shared" si="144"/>
        <v>0</v>
      </c>
      <c r="P53" s="336"/>
      <c r="Q53" s="337"/>
      <c r="R53" s="337"/>
      <c r="S53" s="337"/>
      <c r="T53" s="337"/>
      <c r="U53" s="337"/>
      <c r="V53" s="337"/>
      <c r="W53" s="337"/>
      <c r="X53" s="337"/>
      <c r="Y53" s="337"/>
      <c r="Z53" s="337"/>
      <c r="AA53" s="338"/>
      <c r="AB53" s="310">
        <f t="shared" si="153"/>
        <v>0</v>
      </c>
      <c r="AD53" s="393"/>
      <c r="AE53" s="73"/>
      <c r="AF53" s="115">
        <f t="shared" si="145"/>
        <v>0</v>
      </c>
      <c r="AG53" s="390">
        <f t="shared" si="146"/>
        <v>0</v>
      </c>
      <c r="AH53" s="396"/>
      <c r="AI53" s="73"/>
      <c r="AJ53" s="115">
        <f t="shared" si="147"/>
        <v>0</v>
      </c>
      <c r="AK53" s="390">
        <f t="shared" si="148"/>
        <v>0</v>
      </c>
      <c r="AN53" s="345"/>
      <c r="AO53" s="346"/>
      <c r="AP53" s="346"/>
      <c r="AQ53" s="346"/>
      <c r="AR53" s="346"/>
      <c r="AS53" s="346"/>
      <c r="AT53" s="346"/>
      <c r="AU53" s="346"/>
      <c r="AV53" s="346"/>
      <c r="AW53" s="346"/>
      <c r="AX53" s="346"/>
      <c r="AY53" s="347"/>
      <c r="AZ53" s="314">
        <f t="shared" si="154"/>
        <v>0</v>
      </c>
      <c r="BB53" s="399"/>
      <c r="BC53" s="73"/>
      <c r="BD53" s="115">
        <f t="shared" si="149"/>
        <v>0</v>
      </c>
      <c r="BE53" s="390">
        <f t="shared" si="150"/>
        <v>0</v>
      </c>
      <c r="BF53" s="402"/>
      <c r="BG53" s="73"/>
      <c r="BH53" s="115">
        <f t="shared" si="151"/>
        <v>0</v>
      </c>
      <c r="BI53" s="390">
        <f t="shared" si="152"/>
        <v>0</v>
      </c>
    </row>
    <row r="54" spans="1:61" x14ac:dyDescent="0.25">
      <c r="A54" s="74"/>
      <c r="B54" s="327"/>
      <c r="C54" s="328"/>
      <c r="D54" s="328"/>
      <c r="E54" s="328"/>
      <c r="F54" s="328"/>
      <c r="G54" s="328"/>
      <c r="H54" s="328"/>
      <c r="I54" s="328"/>
      <c r="J54" s="328"/>
      <c r="K54" s="328"/>
      <c r="L54" s="328"/>
      <c r="M54" s="329"/>
      <c r="N54" s="312">
        <f t="shared" si="144"/>
        <v>0</v>
      </c>
      <c r="P54" s="336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38"/>
      <c r="AB54" s="310">
        <f t="shared" si="153"/>
        <v>0</v>
      </c>
      <c r="AD54" s="393"/>
      <c r="AE54" s="73"/>
      <c r="AF54" s="126">
        <f t="shared" si="145"/>
        <v>0</v>
      </c>
      <c r="AG54" s="391">
        <f t="shared" si="146"/>
        <v>0</v>
      </c>
      <c r="AH54" s="396"/>
      <c r="AI54" s="73"/>
      <c r="AJ54" s="126">
        <f t="shared" si="147"/>
        <v>0</v>
      </c>
      <c r="AK54" s="391">
        <f t="shared" si="148"/>
        <v>0</v>
      </c>
      <c r="AN54" s="345"/>
      <c r="AO54" s="346"/>
      <c r="AP54" s="346"/>
      <c r="AQ54" s="346"/>
      <c r="AR54" s="346"/>
      <c r="AS54" s="346"/>
      <c r="AT54" s="346"/>
      <c r="AU54" s="346"/>
      <c r="AV54" s="346"/>
      <c r="AW54" s="346"/>
      <c r="AX54" s="346"/>
      <c r="AY54" s="347"/>
      <c r="AZ54" s="314">
        <f t="shared" si="154"/>
        <v>0</v>
      </c>
      <c r="BB54" s="399"/>
      <c r="BC54" s="73"/>
      <c r="BD54" s="126">
        <f t="shared" si="149"/>
        <v>0</v>
      </c>
      <c r="BE54" s="391">
        <f t="shared" si="150"/>
        <v>0</v>
      </c>
      <c r="BF54" s="402"/>
      <c r="BG54" s="73"/>
      <c r="BH54" s="126">
        <f t="shared" si="151"/>
        <v>0</v>
      </c>
      <c r="BI54" s="391">
        <f t="shared" si="152"/>
        <v>0</v>
      </c>
    </row>
    <row r="55" spans="1:61" x14ac:dyDescent="0.25">
      <c r="A55" s="74" t="s">
        <v>182</v>
      </c>
      <c r="B55" s="330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2"/>
      <c r="N55" s="316">
        <f t="shared" si="144"/>
        <v>0</v>
      </c>
      <c r="P55" s="339"/>
      <c r="Q55" s="340"/>
      <c r="R55" s="340"/>
      <c r="S55" s="340"/>
      <c r="T55" s="340"/>
      <c r="U55" s="340"/>
      <c r="V55" s="340"/>
      <c r="W55" s="340"/>
      <c r="X55" s="340"/>
      <c r="Y55" s="340"/>
      <c r="Z55" s="340"/>
      <c r="AA55" s="341"/>
      <c r="AB55" s="317">
        <f t="shared" si="153"/>
        <v>0</v>
      </c>
      <c r="AD55" s="394"/>
      <c r="AE55" s="388"/>
      <c r="AF55" s="126">
        <f t="shared" si="145"/>
        <v>0</v>
      </c>
      <c r="AG55" s="391">
        <f t="shared" si="146"/>
        <v>0</v>
      </c>
      <c r="AH55" s="397"/>
      <c r="AI55" s="388"/>
      <c r="AJ55" s="126">
        <f t="shared" si="147"/>
        <v>0</v>
      </c>
      <c r="AK55" s="391">
        <f t="shared" si="148"/>
        <v>0</v>
      </c>
      <c r="AN55" s="348"/>
      <c r="AO55" s="349"/>
      <c r="AP55" s="349"/>
      <c r="AQ55" s="349"/>
      <c r="AR55" s="349"/>
      <c r="AS55" s="349"/>
      <c r="AT55" s="349"/>
      <c r="AU55" s="349"/>
      <c r="AV55" s="349"/>
      <c r="AW55" s="349"/>
      <c r="AX55" s="349"/>
      <c r="AY55" s="350"/>
      <c r="AZ55" s="315">
        <f t="shared" si="154"/>
        <v>0</v>
      </c>
      <c r="BB55" s="400"/>
      <c r="BC55" s="388"/>
      <c r="BD55" s="126">
        <f t="shared" si="149"/>
        <v>0</v>
      </c>
      <c r="BE55" s="391">
        <f t="shared" si="150"/>
        <v>0</v>
      </c>
      <c r="BF55" s="403"/>
      <c r="BG55" s="388"/>
      <c r="BH55" s="126">
        <f t="shared" si="151"/>
        <v>0</v>
      </c>
      <c r="BI55" s="391">
        <f t="shared" si="152"/>
        <v>0</v>
      </c>
    </row>
  </sheetData>
  <sheetProtection algorithmName="SHA-512" hashValue="8ZlSEg2Pm+oimdLutbeiQB5d8Z5g1ZigxJeL0nb1Vr1uAkarNrcu+peJX0PoMqIF8eYGLNXAKl3EUQ/b2ge0VQ==" saltValue="mA1zjdkQ3aMYzQ89lcbQ/A==" spinCount="100000" sheet="1" objects="1" scenarios="1"/>
  <mergeCells count="2">
    <mergeCell ref="BF1:BI1"/>
    <mergeCell ref="AH1:AK1"/>
  </mergeCells>
  <conditionalFormatting sqref="B37:M37">
    <cfRule type="expression" dxfId="1" priority="2">
      <formula>B$37="Error"</formula>
    </cfRule>
  </conditionalFormatting>
  <conditionalFormatting sqref="P37:AA37">
    <cfRule type="expression" dxfId="0" priority="1">
      <formula>P$37="Error"</formula>
    </cfRule>
  </conditionalFormatting>
  <printOptions horizontalCentered="1" verticalCentered="1"/>
  <pageMargins left="3.937007874015748E-2" right="3.937007874015748E-2" top="0.74803149606299213" bottom="0.74803149606299213" header="0.31496062992125984" footer="0.31496062992125984"/>
  <pageSetup paperSize="9" scale="76" orientation="landscape" r:id="rId1"/>
  <headerFooter>
    <oddHeader>&amp;LContaAuto V 2015&amp;C&amp;"Spyrogeometric,Normal"&amp;22&amp;K26596ECuenta Resultados Analítica&amp;R&amp;D</oddHeader>
    <oddFooter>&amp;L&amp;14&amp;K0070C0www.mieconomista.eu&amp;C&amp;"Spyrogeometric,Normal"&amp;18&amp;K26596EControl Financiero y Gestión&amp;R&amp;G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Mes" prompt="Introduzca el mes que quiera analizar">
          <x14:formula1>
            <xm:f>Tablas!$D$2:$D$13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C1:AK47"/>
  <sheetViews>
    <sheetView showGridLines="0" showZeros="0" zoomScaleNormal="100" workbookViewId="0"/>
  </sheetViews>
  <sheetFormatPr baseColWidth="10" defaultColWidth="11.42578125" defaultRowHeight="15" x14ac:dyDescent="0.25"/>
  <cols>
    <col min="5" max="5" width="12" bestFit="1" customWidth="1"/>
    <col min="7" max="7" width="12.7109375" customWidth="1"/>
    <col min="19" max="19" width="12.5703125" customWidth="1"/>
  </cols>
  <sheetData>
    <row r="1" spans="3:37" x14ac:dyDescent="0.25">
      <c r="C1" t="str">
        <f>+Inicio!$C19</f>
        <v>Nombre</v>
      </c>
      <c r="D1" s="2">
        <f>+Inicio!$C20</f>
        <v>0</v>
      </c>
      <c r="G1" t="str">
        <f>+Inicio!$D19</f>
        <v>Empresa</v>
      </c>
      <c r="H1" s="2">
        <f>+Inicio!$D20</f>
        <v>0</v>
      </c>
      <c r="O1" s="30"/>
      <c r="Q1" t="str">
        <f>+Inicio!$C19</f>
        <v>Nombre</v>
      </c>
      <c r="R1" s="2">
        <f>+Inicio!$C20</f>
        <v>0</v>
      </c>
      <c r="U1" t="str">
        <f>+Inicio!$D19</f>
        <v>Empresa</v>
      </c>
      <c r="V1" s="2">
        <f>+Inicio!$D20</f>
        <v>0</v>
      </c>
      <c r="AE1" t="str">
        <f>+Inicio!$C19</f>
        <v>Nombre</v>
      </c>
      <c r="AF1" s="2">
        <f>+Inicio!$C20</f>
        <v>0</v>
      </c>
      <c r="AI1" t="str">
        <f>+Inicio!$D19</f>
        <v>Empresa</v>
      </c>
      <c r="AJ1" s="2">
        <f>+Inicio!$D20</f>
        <v>0</v>
      </c>
    </row>
    <row r="2" spans="3:37" x14ac:dyDescent="0.25">
      <c r="O2" s="30"/>
      <c r="R2" s="30"/>
      <c r="S2" s="30"/>
      <c r="T2" s="49"/>
      <c r="U2" s="30"/>
      <c r="V2" s="49"/>
      <c r="AF2" s="30"/>
      <c r="AG2" s="30"/>
      <c r="AH2" s="49"/>
      <c r="AI2" s="30"/>
      <c r="AJ2" s="49"/>
    </row>
    <row r="3" spans="3:37" x14ac:dyDescent="0.25">
      <c r="O3" s="30"/>
      <c r="R3" s="30" t="str">
        <f>+MesCR</f>
        <v>Ene</v>
      </c>
      <c r="S3" s="30">
        <f>+CR!AD2</f>
        <v>2014</v>
      </c>
      <c r="T3" s="49" t="s">
        <v>183</v>
      </c>
      <c r="U3" s="30">
        <f>+CR!AE2</f>
        <v>2015</v>
      </c>
      <c r="V3" s="49" t="s">
        <v>183</v>
      </c>
      <c r="AF3" s="30" t="str">
        <f>+MesCR</f>
        <v>Ene</v>
      </c>
      <c r="AG3" s="92">
        <f>+CR!AD2</f>
        <v>2014</v>
      </c>
      <c r="AH3" s="49" t="s">
        <v>183</v>
      </c>
      <c r="AI3" s="30">
        <f>+CR!AE2</f>
        <v>2015</v>
      </c>
      <c r="AJ3" s="49" t="s">
        <v>183</v>
      </c>
    </row>
    <row r="4" spans="3:37" x14ac:dyDescent="0.25">
      <c r="D4" s="30" t="str">
        <f>+MesCR</f>
        <v>Ene</v>
      </c>
      <c r="E4" s="92">
        <f>+CR!AD2</f>
        <v>2014</v>
      </c>
      <c r="F4" s="49" t="s">
        <v>183</v>
      </c>
      <c r="G4" s="30">
        <f>+CR!AE2</f>
        <v>2015</v>
      </c>
      <c r="H4" s="49" t="s">
        <v>183</v>
      </c>
      <c r="R4" s="11" t="str">
        <f>+CR!A8</f>
        <v>Compras 1</v>
      </c>
      <c r="S4" s="171">
        <f>+CR!AD8</f>
        <v>0</v>
      </c>
      <c r="T4" s="172">
        <f>IF(S$9=0,0,S4/S$9)</f>
        <v>0</v>
      </c>
      <c r="U4" s="173">
        <f>+CR!AE8</f>
        <v>0</v>
      </c>
      <c r="V4" s="172">
        <f>IF(U$9=0,0,U4/U$9)</f>
        <v>0</v>
      </c>
      <c r="AF4" s="11" t="str">
        <f>+CR!A17</f>
        <v>Suministros</v>
      </c>
      <c r="AG4" s="171">
        <f>+CR!AD17</f>
        <v>0</v>
      </c>
      <c r="AH4" s="172">
        <f t="shared" ref="AH4:AH10" si="0">IF(AG$14=0,0,AG4/AG$14)</f>
        <v>0</v>
      </c>
      <c r="AI4" s="173">
        <f>+CR!AE17</f>
        <v>0</v>
      </c>
      <c r="AJ4" s="172">
        <f t="shared" ref="AJ4:AJ10" si="1">IF(AI$14=0,0,AI4/AI$14)</f>
        <v>0</v>
      </c>
    </row>
    <row r="5" spans="3:37" x14ac:dyDescent="0.25">
      <c r="D5" s="11" t="str">
        <f>+CR!A3</f>
        <v>Ventas 1</v>
      </c>
      <c r="E5" s="171">
        <f>+CR!AD3</f>
        <v>0</v>
      </c>
      <c r="F5" s="172">
        <f>IF(E$8=0,0,E5/E$8)</f>
        <v>0</v>
      </c>
      <c r="G5" s="173">
        <f>+CR!AE3</f>
        <v>0</v>
      </c>
      <c r="H5" s="172">
        <f t="shared" ref="H5:H7" si="2">IF(G$8=0,0,G5/G$8)</f>
        <v>0</v>
      </c>
      <c r="R5" s="11" t="str">
        <f>+CR!A9</f>
        <v>Compras 2</v>
      </c>
      <c r="S5" s="171">
        <f>+CR!AD9</f>
        <v>0</v>
      </c>
      <c r="T5" s="172">
        <f t="shared" ref="T5:V8" si="3">IF(S$9=0,0,S5/S$9)</f>
        <v>0</v>
      </c>
      <c r="U5" s="173">
        <f>+CR!AE9</f>
        <v>0</v>
      </c>
      <c r="V5" s="172">
        <f>IF(U$9=0,0,U5/U$9)</f>
        <v>0</v>
      </c>
      <c r="AF5" s="11" t="str">
        <f>+CR!A18</f>
        <v>Telefono</v>
      </c>
      <c r="AG5" s="171">
        <f>+CR!AD18</f>
        <v>0</v>
      </c>
      <c r="AH5" s="172">
        <f t="shared" si="0"/>
        <v>0</v>
      </c>
      <c r="AI5" s="173">
        <f>+CR!AE18</f>
        <v>0</v>
      </c>
      <c r="AJ5" s="172">
        <f t="shared" si="1"/>
        <v>0</v>
      </c>
    </row>
    <row r="6" spans="3:37" x14ac:dyDescent="0.25">
      <c r="D6" s="11" t="str">
        <f>+CR!A4</f>
        <v>Ventas 2</v>
      </c>
      <c r="E6" s="171">
        <f>+CR!AD4</f>
        <v>0</v>
      </c>
      <c r="F6" s="172">
        <f t="shared" ref="F6:F7" si="4">IF(E$8=0,0,E6/E$8)</f>
        <v>0</v>
      </c>
      <c r="G6" s="173">
        <f>+CR!AE4</f>
        <v>0</v>
      </c>
      <c r="H6" s="172">
        <f t="shared" si="2"/>
        <v>0</v>
      </c>
      <c r="R6" s="11" t="str">
        <f>+CR!A10</f>
        <v>Compras 3</v>
      </c>
      <c r="S6" s="171">
        <f>+CR!AD10</f>
        <v>0</v>
      </c>
      <c r="T6" s="172">
        <f t="shared" si="3"/>
        <v>0</v>
      </c>
      <c r="U6" s="173">
        <f>+CR!AE10</f>
        <v>0</v>
      </c>
      <c r="V6" s="172">
        <f>IF(U$9=0,0,U6/U$9)</f>
        <v>0</v>
      </c>
      <c r="AF6" s="11" t="str">
        <f>+CR!A19</f>
        <v>ADSL</v>
      </c>
      <c r="AG6" s="171">
        <f>+CR!AD19</f>
        <v>0</v>
      </c>
      <c r="AH6" s="172">
        <f t="shared" si="0"/>
        <v>0</v>
      </c>
      <c r="AI6" s="173">
        <f>+CR!AE19</f>
        <v>0</v>
      </c>
      <c r="AJ6" s="172">
        <f t="shared" si="1"/>
        <v>0</v>
      </c>
    </row>
    <row r="7" spans="3:37" x14ac:dyDescent="0.25">
      <c r="D7" s="11" t="str">
        <f>+CR!A5</f>
        <v>Ventas 3</v>
      </c>
      <c r="E7" s="171">
        <f>+CR!AD5</f>
        <v>0</v>
      </c>
      <c r="F7" s="172">
        <f t="shared" si="4"/>
        <v>0</v>
      </c>
      <c r="G7" s="173">
        <f>+CR!AE5</f>
        <v>0</v>
      </c>
      <c r="H7" s="172">
        <f t="shared" si="2"/>
        <v>0</v>
      </c>
      <c r="R7" s="11" t="str">
        <f>+CR!A11</f>
        <v>Compras 4</v>
      </c>
      <c r="S7" s="171">
        <f>+CR!AD11</f>
        <v>0</v>
      </c>
      <c r="T7" s="172">
        <f t="shared" si="3"/>
        <v>0</v>
      </c>
      <c r="U7" s="173">
        <f>+CR!AE11</f>
        <v>0</v>
      </c>
      <c r="V7" s="172">
        <f>IF(U$9=0,0,U7/U$9)</f>
        <v>0</v>
      </c>
      <c r="AF7" s="11" t="str">
        <f>+CR!A20</f>
        <v>SS</v>
      </c>
      <c r="AG7" s="171">
        <f>+CR!AD20</f>
        <v>0</v>
      </c>
      <c r="AH7" s="172">
        <f t="shared" si="0"/>
        <v>0</v>
      </c>
      <c r="AI7" s="173">
        <f>+CR!AE20</f>
        <v>0</v>
      </c>
      <c r="AJ7" s="172">
        <f t="shared" si="1"/>
        <v>0</v>
      </c>
    </row>
    <row r="8" spans="3:37" x14ac:dyDescent="0.25">
      <c r="D8" s="2" t="str">
        <f>+CR!A6</f>
        <v>Ventas</v>
      </c>
      <c r="E8" s="93">
        <f>SUM(E5:E7)</f>
        <v>0</v>
      </c>
      <c r="F8" s="48"/>
      <c r="G8" s="94">
        <f>SUM(G5:G7)</f>
        <v>0</v>
      </c>
      <c r="H8" s="48"/>
      <c r="R8" s="11" t="str">
        <f>+CR!A12</f>
        <v>Compras 5</v>
      </c>
      <c r="S8" s="171">
        <f>+CR!AD12</f>
        <v>0</v>
      </c>
      <c r="T8" s="172">
        <f t="shared" si="3"/>
        <v>0</v>
      </c>
      <c r="U8" s="173">
        <f>+CR!AE12</f>
        <v>0</v>
      </c>
      <c r="V8" s="172">
        <f t="shared" si="3"/>
        <v>0</v>
      </c>
      <c r="AF8" s="11" t="str">
        <f>+CR!A21</f>
        <v>Alquiler</v>
      </c>
      <c r="AG8" s="171">
        <f>+CR!AD21</f>
        <v>0</v>
      </c>
      <c r="AH8" s="172">
        <f t="shared" si="0"/>
        <v>0</v>
      </c>
      <c r="AI8" s="173">
        <f>+CR!AE21</f>
        <v>0</v>
      </c>
      <c r="AJ8" s="172">
        <f t="shared" si="1"/>
        <v>0</v>
      </c>
    </row>
    <row r="9" spans="3:37" x14ac:dyDescent="0.25">
      <c r="R9" s="2" t="str">
        <f>+CR!A13</f>
        <v>Compras</v>
      </c>
      <c r="S9" s="93">
        <f>SUM(S4:S8)</f>
        <v>0</v>
      </c>
      <c r="T9" s="48"/>
      <c r="U9" s="94">
        <f>SUM(U4:U8)</f>
        <v>0</v>
      </c>
      <c r="V9" s="48"/>
      <c r="AF9" s="11" t="str">
        <f>+CR!A22</f>
        <v>Marketing</v>
      </c>
      <c r="AG9" s="171">
        <f>+CR!AD22</f>
        <v>0</v>
      </c>
      <c r="AH9" s="172">
        <f t="shared" si="0"/>
        <v>0</v>
      </c>
      <c r="AI9" s="173">
        <f>+CR!AE22</f>
        <v>0</v>
      </c>
      <c r="AJ9" s="172">
        <f t="shared" si="1"/>
        <v>0</v>
      </c>
    </row>
    <row r="10" spans="3:37" x14ac:dyDescent="0.25">
      <c r="AF10" s="11" t="str">
        <f>+CR!A23</f>
        <v>Viajes</v>
      </c>
      <c r="AG10" s="171">
        <f>+CR!AD23</f>
        <v>0</v>
      </c>
      <c r="AH10" s="172">
        <f t="shared" si="0"/>
        <v>0</v>
      </c>
      <c r="AI10" s="173">
        <f>+CR!AE23</f>
        <v>0</v>
      </c>
      <c r="AJ10" s="172">
        <f t="shared" si="1"/>
        <v>0</v>
      </c>
      <c r="AK10" s="48"/>
    </row>
    <row r="11" spans="3:37" x14ac:dyDescent="0.25">
      <c r="AF11" s="11" t="str">
        <f>+CR!A24</f>
        <v>Seguros</v>
      </c>
      <c r="AG11" s="171">
        <f>+CR!AD24</f>
        <v>0</v>
      </c>
      <c r="AH11" s="172">
        <f t="shared" ref="AH11:AJ13" si="5">IF(AG$14=0,0,AG11/AG$14)</f>
        <v>0</v>
      </c>
      <c r="AI11" s="173">
        <f>+CR!AE24</f>
        <v>0</v>
      </c>
      <c r="AJ11" s="172">
        <f t="shared" si="5"/>
        <v>0</v>
      </c>
    </row>
    <row r="12" spans="3:37" x14ac:dyDescent="0.25">
      <c r="AF12" s="11" t="str">
        <f>+CR!A25</f>
        <v>Varios</v>
      </c>
      <c r="AG12" s="171">
        <f>+CR!AD25</f>
        <v>0</v>
      </c>
      <c r="AH12" s="172">
        <f t="shared" si="5"/>
        <v>0</v>
      </c>
      <c r="AI12" s="173">
        <f>+CR!AE25</f>
        <v>0</v>
      </c>
      <c r="AJ12" s="172">
        <f t="shared" si="5"/>
        <v>0</v>
      </c>
    </row>
    <row r="13" spans="3:37" x14ac:dyDescent="0.25">
      <c r="AF13" s="11" t="str">
        <f>+CR!A26</f>
        <v>Amort</v>
      </c>
      <c r="AG13" s="171">
        <f>+CR!AD26</f>
        <v>0</v>
      </c>
      <c r="AH13" s="172">
        <f t="shared" si="5"/>
        <v>0</v>
      </c>
      <c r="AI13" s="173">
        <f>+CR!AE26</f>
        <v>0</v>
      </c>
      <c r="AJ13" s="172">
        <f t="shared" si="5"/>
        <v>0</v>
      </c>
    </row>
    <row r="14" spans="3:37" x14ac:dyDescent="0.25">
      <c r="AF14" s="50" t="str">
        <f>+CR!A27</f>
        <v>Gastos</v>
      </c>
      <c r="AG14" s="93">
        <f>SUM(AG4:AG13)</f>
        <v>0</v>
      </c>
      <c r="AI14" s="94">
        <f>SUM(AI4:AI13)</f>
        <v>0</v>
      </c>
    </row>
    <row r="35" spans="4:36" x14ac:dyDescent="0.25">
      <c r="D35" t="s">
        <v>184</v>
      </c>
      <c r="R35" t="s">
        <v>184</v>
      </c>
      <c r="AF35" t="s">
        <v>184</v>
      </c>
    </row>
    <row r="36" spans="4:36" x14ac:dyDescent="0.25">
      <c r="D36" s="30" t="str">
        <f>+MesCR</f>
        <v>Ene</v>
      </c>
      <c r="E36" s="30">
        <f>+CR!AH2</f>
        <v>2014</v>
      </c>
      <c r="F36" s="49" t="s">
        <v>183</v>
      </c>
      <c r="G36" s="30">
        <f>+CR!AI2</f>
        <v>2015</v>
      </c>
      <c r="H36" s="49" t="s">
        <v>183</v>
      </c>
      <c r="R36" s="30" t="str">
        <f>+MesCR</f>
        <v>Ene</v>
      </c>
      <c r="S36" s="30">
        <f>+CR!AH2</f>
        <v>2014</v>
      </c>
      <c r="T36" s="49" t="s">
        <v>183</v>
      </c>
      <c r="U36" s="30">
        <f>+CR!AI2</f>
        <v>2015</v>
      </c>
      <c r="V36" s="49" t="s">
        <v>183</v>
      </c>
      <c r="AF36" s="30" t="str">
        <f>+MesCR</f>
        <v>Ene</v>
      </c>
      <c r="AG36" s="96">
        <f>+CR!AH2</f>
        <v>2014</v>
      </c>
      <c r="AH36" s="49" t="s">
        <v>183</v>
      </c>
      <c r="AI36" s="95">
        <f>+CR!AI2</f>
        <v>2015</v>
      </c>
      <c r="AJ36" s="49" t="s">
        <v>183</v>
      </c>
    </row>
    <row r="37" spans="4:36" x14ac:dyDescent="0.25">
      <c r="D37" s="11" t="str">
        <f>+CR!A3</f>
        <v>Ventas 1</v>
      </c>
      <c r="E37" s="171">
        <f>+CR!AH3</f>
        <v>0</v>
      </c>
      <c r="F37" s="172">
        <f>IF(E$40=0,0,E37/E$40)</f>
        <v>0</v>
      </c>
      <c r="G37" s="173">
        <f>+CR!AI3</f>
        <v>0</v>
      </c>
      <c r="H37" s="172">
        <f>IF(G$40=0,0,G37/G$40)</f>
        <v>0</v>
      </c>
      <c r="R37" s="11" t="str">
        <f>+CR!A8</f>
        <v>Compras 1</v>
      </c>
      <c r="S37" s="171">
        <f>+CR!AH8</f>
        <v>0</v>
      </c>
      <c r="T37" s="172">
        <f>IF(S$42=0,0,S37/S$42)</f>
        <v>0</v>
      </c>
      <c r="U37" s="173">
        <f>+CR!AI8</f>
        <v>0</v>
      </c>
      <c r="V37" s="172">
        <f>IF(U$42=0,0,U37/U$42)</f>
        <v>0</v>
      </c>
      <c r="AF37" s="11" t="str">
        <f>+CR!A17</f>
        <v>Suministros</v>
      </c>
      <c r="AG37" s="174">
        <f>+CR!AH17</f>
        <v>0</v>
      </c>
      <c r="AH37" s="172">
        <f t="shared" ref="AH37:AH46" si="6">IF(AG$47=0,0,AG37/AG$47)</f>
        <v>0</v>
      </c>
      <c r="AI37" s="175">
        <f>+CR!AI17</f>
        <v>0</v>
      </c>
      <c r="AJ37" s="172">
        <f>IF(AI$47=0,0,AI37/AI$47)</f>
        <v>0</v>
      </c>
    </row>
    <row r="38" spans="4:36" x14ac:dyDescent="0.25">
      <c r="D38" s="11" t="str">
        <f>+CR!A4</f>
        <v>Ventas 2</v>
      </c>
      <c r="E38" s="171">
        <f>+CR!AH4</f>
        <v>0</v>
      </c>
      <c r="F38" s="172">
        <f t="shared" ref="F38:F39" si="7">IF(E$40=0,0,E38/E$40)</f>
        <v>0</v>
      </c>
      <c r="G38" s="173">
        <f>+CR!AI4</f>
        <v>0</v>
      </c>
      <c r="H38" s="172">
        <f>IF(G$40=0,0,G38/G$40)</f>
        <v>0</v>
      </c>
      <c r="R38" s="11" t="str">
        <f>+CR!A9</f>
        <v>Compras 2</v>
      </c>
      <c r="S38" s="171">
        <f>+CR!AH9</f>
        <v>0</v>
      </c>
      <c r="T38" s="172">
        <f t="shared" ref="T38:V41" si="8">IF(S$42=0,0,S38/S$42)</f>
        <v>0</v>
      </c>
      <c r="U38" s="173">
        <f>+CR!AI9</f>
        <v>0</v>
      </c>
      <c r="V38" s="172">
        <f t="shared" si="8"/>
        <v>0</v>
      </c>
      <c r="AF38" s="11" t="str">
        <f>+CR!A18</f>
        <v>Telefono</v>
      </c>
      <c r="AG38" s="174">
        <f>+CR!AH18</f>
        <v>0</v>
      </c>
      <c r="AH38" s="172">
        <f>IF(AG$47=0,0,AG38/AG$47)</f>
        <v>0</v>
      </c>
      <c r="AI38" s="175">
        <f>+CR!AI18</f>
        <v>0</v>
      </c>
      <c r="AJ38" s="172">
        <f>IF(AI$47=0,0,AI38/AI$47)</f>
        <v>0</v>
      </c>
    </row>
    <row r="39" spans="4:36" x14ac:dyDescent="0.25">
      <c r="D39" s="11" t="str">
        <f>+CR!A5</f>
        <v>Ventas 3</v>
      </c>
      <c r="E39" s="171">
        <f>+CR!AH5</f>
        <v>0</v>
      </c>
      <c r="F39" s="172">
        <f t="shared" si="7"/>
        <v>0</v>
      </c>
      <c r="G39" s="173">
        <f>+CR!AI5</f>
        <v>0</v>
      </c>
      <c r="H39" s="172">
        <f>IF(G$40=0,0,G39/G$40)</f>
        <v>0</v>
      </c>
      <c r="R39" s="11" t="str">
        <f>+CR!A10</f>
        <v>Compras 3</v>
      </c>
      <c r="S39" s="171">
        <f>+CR!AH10</f>
        <v>0</v>
      </c>
      <c r="T39" s="172">
        <f t="shared" si="8"/>
        <v>0</v>
      </c>
      <c r="U39" s="173">
        <f>+CR!AI10</f>
        <v>0</v>
      </c>
      <c r="V39" s="172">
        <f>IF(U$42=0,0,U39/U$42)</f>
        <v>0</v>
      </c>
      <c r="AF39" s="11" t="str">
        <f>+CR!A19</f>
        <v>ADSL</v>
      </c>
      <c r="AG39" s="174">
        <f>+CR!AH19</f>
        <v>0</v>
      </c>
      <c r="AH39" s="172">
        <f>IF(AG$47=0,0,AG39/AG$47)</f>
        <v>0</v>
      </c>
      <c r="AI39" s="175">
        <f>+CR!AI19</f>
        <v>0</v>
      </c>
      <c r="AJ39" s="172">
        <f>IF(AI$47=0,0,AI39/AI$47)</f>
        <v>0</v>
      </c>
    </row>
    <row r="40" spans="4:36" x14ac:dyDescent="0.25">
      <c r="D40" s="2" t="str">
        <f>+CR!A6</f>
        <v>Ventas</v>
      </c>
      <c r="E40" s="93">
        <f>SUM(E37:E39)</f>
        <v>0</v>
      </c>
      <c r="F40" s="48"/>
      <c r="G40" s="94">
        <f>SUM(G37:G39)</f>
        <v>0</v>
      </c>
      <c r="H40" s="48"/>
      <c r="R40" s="11" t="str">
        <f>+CR!A11</f>
        <v>Compras 4</v>
      </c>
      <c r="S40" s="171">
        <f>+CR!AH11</f>
        <v>0</v>
      </c>
      <c r="T40" s="172">
        <f>IF(S$42=0,0,S40/S$42)</f>
        <v>0</v>
      </c>
      <c r="U40" s="173">
        <f>+CR!AI11</f>
        <v>0</v>
      </c>
      <c r="V40" s="172">
        <f t="shared" si="8"/>
        <v>0</v>
      </c>
      <c r="AF40" s="11" t="str">
        <f>+CR!A20</f>
        <v>SS</v>
      </c>
      <c r="AG40" s="174">
        <f>+CR!AH20</f>
        <v>0</v>
      </c>
      <c r="AH40" s="172">
        <f>IF(AG$47=0,0,AG40/AG$47)</f>
        <v>0</v>
      </c>
      <c r="AI40" s="175">
        <f>+CR!AI20</f>
        <v>0</v>
      </c>
      <c r="AJ40" s="172">
        <f>IF(AI$47=0,0,AI40/AI$47)</f>
        <v>0</v>
      </c>
    </row>
    <row r="41" spans="4:36" x14ac:dyDescent="0.25">
      <c r="R41" s="11" t="str">
        <f>+CR!A12</f>
        <v>Compras 5</v>
      </c>
      <c r="S41" s="171">
        <f>+CR!AH12</f>
        <v>0</v>
      </c>
      <c r="T41" s="172">
        <f t="shared" si="8"/>
        <v>0</v>
      </c>
      <c r="U41" s="173">
        <f>+CR!AI12</f>
        <v>0</v>
      </c>
      <c r="V41" s="172">
        <f t="shared" si="8"/>
        <v>0</v>
      </c>
      <c r="AF41" s="11" t="str">
        <f>+CR!A21</f>
        <v>Alquiler</v>
      </c>
      <c r="AG41" s="174">
        <f>+CR!AH21</f>
        <v>0</v>
      </c>
      <c r="AH41" s="172">
        <f>IF(AG$47=0,0,AG41/AG$47)</f>
        <v>0</v>
      </c>
      <c r="AI41" s="175">
        <f>+CR!AI21</f>
        <v>0</v>
      </c>
      <c r="AJ41" s="172">
        <f>IF(AI$47=0,0,AI41/AI$47)</f>
        <v>0</v>
      </c>
    </row>
    <row r="42" spans="4:36" x14ac:dyDescent="0.25">
      <c r="R42" s="2">
        <f>+CR!N6</f>
        <v>0</v>
      </c>
      <c r="S42" s="93">
        <f>SUM(S37:S41)</f>
        <v>0</v>
      </c>
      <c r="T42" s="48"/>
      <c r="U42" s="94">
        <f>SUM(U37:U41)</f>
        <v>0</v>
      </c>
      <c r="V42" s="48"/>
      <c r="AF42" s="11" t="str">
        <f>+CR!A22</f>
        <v>Marketing</v>
      </c>
      <c r="AG42" s="174">
        <f>+CR!AH22</f>
        <v>0</v>
      </c>
      <c r="AH42" s="172">
        <f t="shared" si="6"/>
        <v>0</v>
      </c>
      <c r="AI42" s="175">
        <f>+CR!AI22</f>
        <v>0</v>
      </c>
      <c r="AJ42" s="172">
        <f t="shared" ref="AJ42:AJ46" si="9">IF(AI$47=0,0,AI42/AI$47)</f>
        <v>0</v>
      </c>
    </row>
    <row r="43" spans="4:36" x14ac:dyDescent="0.25">
      <c r="AF43" s="11" t="str">
        <f>+CR!A23</f>
        <v>Viajes</v>
      </c>
      <c r="AG43" s="174">
        <f>+CR!AH23</f>
        <v>0</v>
      </c>
      <c r="AH43" s="172">
        <f t="shared" si="6"/>
        <v>0</v>
      </c>
      <c r="AI43" s="175">
        <f>+CR!AI23</f>
        <v>0</v>
      </c>
      <c r="AJ43" s="172">
        <f t="shared" si="9"/>
        <v>0</v>
      </c>
    </row>
    <row r="44" spans="4:36" x14ac:dyDescent="0.25">
      <c r="AF44" s="11" t="str">
        <f>+CR!A24</f>
        <v>Seguros</v>
      </c>
      <c r="AG44" s="174">
        <f>+CR!AH24</f>
        <v>0</v>
      </c>
      <c r="AH44" s="172">
        <f t="shared" si="6"/>
        <v>0</v>
      </c>
      <c r="AI44" s="175">
        <f>+CR!AI24</f>
        <v>0</v>
      </c>
      <c r="AJ44" s="172">
        <f t="shared" si="9"/>
        <v>0</v>
      </c>
    </row>
    <row r="45" spans="4:36" x14ac:dyDescent="0.25">
      <c r="AF45" s="11" t="str">
        <f>+CR!A25</f>
        <v>Varios</v>
      </c>
      <c r="AG45" s="174">
        <f>+CR!AH25</f>
        <v>0</v>
      </c>
      <c r="AH45" s="172">
        <f t="shared" si="6"/>
        <v>0</v>
      </c>
      <c r="AI45" s="175">
        <f>+CR!AI25</f>
        <v>0</v>
      </c>
      <c r="AJ45" s="172">
        <f t="shared" si="9"/>
        <v>0</v>
      </c>
    </row>
    <row r="46" spans="4:36" x14ac:dyDescent="0.25">
      <c r="AF46" s="11" t="str">
        <f>+CR!A26</f>
        <v>Amort</v>
      </c>
      <c r="AG46" s="174">
        <f>+CR!AH26</f>
        <v>0</v>
      </c>
      <c r="AH46" s="172">
        <f t="shared" si="6"/>
        <v>0</v>
      </c>
      <c r="AI46" s="175">
        <f>+CR!AI26</f>
        <v>0</v>
      </c>
      <c r="AJ46" s="172">
        <f t="shared" si="9"/>
        <v>0</v>
      </c>
    </row>
    <row r="47" spans="4:36" x14ac:dyDescent="0.25">
      <c r="AF47" s="50" t="str">
        <f>+CR!A27</f>
        <v>Gastos</v>
      </c>
      <c r="AG47" s="97">
        <f>SUM(AG37:AG46)</f>
        <v>0</v>
      </c>
      <c r="AI47" s="98">
        <f>SUM(AI37:AI46)</f>
        <v>0</v>
      </c>
    </row>
  </sheetData>
  <sheetProtection algorithmName="SHA-512" hashValue="KZToj3q7oLf6wq06qrgUmyEhfXAfI7reFyy5v6sDIlZEipkOtlI21+VMsoP85l09GjU8iQA4NDPdHy5n681Jxw==" saltValue="zklE254xfxc0WoLDST4RZA==" spinCount="100000" sheet="1" objects="1" scenarios="1" formatColumns="0"/>
  <printOptions horizontalCentered="1" verticalCentered="1"/>
  <pageMargins left="0.23622047244094491" right="0.23622047244094491" top="0.51181102362204722" bottom="0.43307086614173229" header="0.23622047244094491" footer="0.15748031496062992"/>
  <pageSetup paperSize="9" scale="77" orientation="portrait" r:id="rId1"/>
  <headerFooter>
    <oddHeader>&amp;L&amp;18ContaAuto V2015&amp;C&amp;"Spyrogeometric,Normal"&amp;36&amp;K26596EAnálsis Gráfico de Resultados&amp;R&amp;18&amp;D</oddHeader>
    <oddFooter>&amp;L&amp;20&amp;K0070C0www.mieconomista.eu&amp;C&amp;"Spyrogeometric,Normal"&amp;28&amp;K26596EControl Financiero y Gestión&amp;R&amp;G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B56"/>
  <sheetViews>
    <sheetView showGridLines="0" showZeros="0" zoomScale="85" zoomScaleNormal="85" workbookViewId="0"/>
  </sheetViews>
  <sheetFormatPr baseColWidth="10" defaultColWidth="11.42578125" defaultRowHeight="15" x14ac:dyDescent="0.25"/>
  <sheetData>
    <row r="1" spans="1:28" ht="22.5" x14ac:dyDescent="0.3">
      <c r="A1" s="100" t="s">
        <v>165</v>
      </c>
      <c r="P1" s="82" t="s">
        <v>184</v>
      </c>
      <c r="Q1" s="82" t="str">
        <f>+A1</f>
        <v>Ventas</v>
      </c>
    </row>
    <row r="2" spans="1:28" x14ac:dyDescent="0.25">
      <c r="B2" s="30" t="str">
        <f>+CR!B2</f>
        <v>Ene</v>
      </c>
      <c r="C2" s="30" t="str">
        <f>+CR!C2</f>
        <v>Feb</v>
      </c>
      <c r="D2" s="30" t="str">
        <f>+CR!D2</f>
        <v>Mar</v>
      </c>
      <c r="E2" s="30" t="str">
        <f>+CR!E2</f>
        <v>Abr</v>
      </c>
      <c r="F2" s="30" t="str">
        <f>+CR!F2</f>
        <v>May</v>
      </c>
      <c r="G2" s="30" t="str">
        <f>+CR!G2</f>
        <v>Jun</v>
      </c>
      <c r="H2" s="30" t="str">
        <f>+CR!H2</f>
        <v>Jul</v>
      </c>
      <c r="I2" s="30" t="str">
        <f>+CR!I2</f>
        <v>Ago</v>
      </c>
      <c r="J2" s="30" t="str">
        <f>+CR!J2</f>
        <v>Sep</v>
      </c>
      <c r="K2" s="30" t="str">
        <f>+CR!K2</f>
        <v>Oct</v>
      </c>
      <c r="L2" s="30" t="str">
        <f>+CR!L2</f>
        <v>Nov</v>
      </c>
      <c r="M2" s="30" t="str">
        <f>+CR!M2</f>
        <v>Dic</v>
      </c>
      <c r="Q2" s="30" t="str">
        <f>+B2</f>
        <v>Ene</v>
      </c>
      <c r="R2" s="30" t="str">
        <f t="shared" ref="R2:AB2" si="0">+C2</f>
        <v>Feb</v>
      </c>
      <c r="S2" s="30" t="str">
        <f t="shared" si="0"/>
        <v>Mar</v>
      </c>
      <c r="T2" s="30" t="str">
        <f t="shared" si="0"/>
        <v>Abr</v>
      </c>
      <c r="U2" s="30" t="str">
        <f t="shared" si="0"/>
        <v>May</v>
      </c>
      <c r="V2" s="30" t="str">
        <f t="shared" si="0"/>
        <v>Jun</v>
      </c>
      <c r="W2" s="30" t="str">
        <f t="shared" si="0"/>
        <v>Jul</v>
      </c>
      <c r="X2" s="30" t="str">
        <f t="shared" si="0"/>
        <v>Ago</v>
      </c>
      <c r="Y2" s="30" t="str">
        <f t="shared" si="0"/>
        <v>Sep</v>
      </c>
      <c r="Z2" s="30" t="str">
        <f t="shared" si="0"/>
        <v>Oct</v>
      </c>
      <c r="AA2" s="30" t="str">
        <f t="shared" si="0"/>
        <v>Nov</v>
      </c>
      <c r="AB2" s="30" t="str">
        <f t="shared" si="0"/>
        <v>Dic</v>
      </c>
    </row>
    <row r="3" spans="1:28" x14ac:dyDescent="0.25">
      <c r="A3" s="81" t="str">
        <f>+CR!AZ2</f>
        <v>Ppto</v>
      </c>
      <c r="B3" s="318">
        <f>VLOOKUP($A$1,CR!$A$3:$AZ$29,40,FALSE)</f>
        <v>0</v>
      </c>
      <c r="C3" s="318">
        <f>VLOOKUP($A$1,CR!$A$3:$AZ$29,41,FALSE)</f>
        <v>0</v>
      </c>
      <c r="D3" s="318">
        <f>VLOOKUP($A$1,CR!$A$3:$AZ$29,42,FALSE)</f>
        <v>0</v>
      </c>
      <c r="E3" s="318">
        <f>VLOOKUP($A$1,CR!$A$3:$AZ$29,43,FALSE)</f>
        <v>0</v>
      </c>
      <c r="F3" s="318">
        <f>VLOOKUP($A$1,CR!$A$3:$AZ$29,44,FALSE)</f>
        <v>0</v>
      </c>
      <c r="G3" s="318">
        <f>VLOOKUP($A$1,CR!$A$3:$AZ$29,45,FALSE)</f>
        <v>0</v>
      </c>
      <c r="H3" s="318">
        <f>VLOOKUP($A$1,CR!$A$3:$AZ$29,46,FALSE)</f>
        <v>0</v>
      </c>
      <c r="I3" s="318">
        <f>VLOOKUP($A$1,CR!$A$3:$AZ$29,47,FALSE)</f>
        <v>0</v>
      </c>
      <c r="J3" s="318">
        <f>VLOOKUP($A$1,CR!$A$3:$AZ$29,48,FALSE)</f>
        <v>0</v>
      </c>
      <c r="K3" s="318">
        <f>VLOOKUP($A$1,CR!$A$3:$AZ$29,49,FALSE)</f>
        <v>0</v>
      </c>
      <c r="L3" s="318">
        <f>VLOOKUP($A$1,CR!$A$3:$AZ$29,50,FALSE)</f>
        <v>0</v>
      </c>
      <c r="M3" s="318">
        <f>VLOOKUP($A$1,CR!$A$3:$AZ$29,51,FALSE)</f>
        <v>0</v>
      </c>
      <c r="P3" s="81" t="str">
        <f>+A3</f>
        <v>Ppto</v>
      </c>
      <c r="Q3" s="320">
        <f>+B3</f>
        <v>0</v>
      </c>
      <c r="R3" s="320">
        <f>+Q3+C3</f>
        <v>0</v>
      </c>
      <c r="S3" s="320">
        <f t="shared" ref="S3:AB5" si="1">+R3+D3</f>
        <v>0</v>
      </c>
      <c r="T3" s="320">
        <f t="shared" si="1"/>
        <v>0</v>
      </c>
      <c r="U3" s="320">
        <f t="shared" si="1"/>
        <v>0</v>
      </c>
      <c r="V3" s="320">
        <f t="shared" si="1"/>
        <v>0</v>
      </c>
      <c r="W3" s="320">
        <f t="shared" si="1"/>
        <v>0</v>
      </c>
      <c r="X3" s="320">
        <f t="shared" si="1"/>
        <v>0</v>
      </c>
      <c r="Y3" s="320">
        <f t="shared" si="1"/>
        <v>0</v>
      </c>
      <c r="Z3" s="320">
        <f t="shared" si="1"/>
        <v>0</v>
      </c>
      <c r="AA3" s="320">
        <f t="shared" si="1"/>
        <v>0</v>
      </c>
      <c r="AB3" s="320">
        <f t="shared" si="1"/>
        <v>0</v>
      </c>
    </row>
    <row r="4" spans="1:28" x14ac:dyDescent="0.25">
      <c r="A4" s="80">
        <f>+CR!AD2</f>
        <v>2014</v>
      </c>
      <c r="B4" s="318">
        <f>VLOOKUP($A$1,CR!$A$3:$AZ$29,2,FALSE)</f>
        <v>0</v>
      </c>
      <c r="C4" s="318">
        <f>VLOOKUP($A$1,CR!$A$3:$AZ$29,3,FALSE)</f>
        <v>0</v>
      </c>
      <c r="D4" s="318">
        <f>VLOOKUP($A$1,CR!$A$3:$AZ$29,4,FALSE)</f>
        <v>0</v>
      </c>
      <c r="E4" s="318">
        <f>VLOOKUP($A$1,CR!$A$3:$AZ$29,5,FALSE)</f>
        <v>0</v>
      </c>
      <c r="F4" s="318">
        <f>VLOOKUP($A$1,CR!$A$3:$AZ$29,6,FALSE)</f>
        <v>0</v>
      </c>
      <c r="G4" s="318">
        <f>VLOOKUP($A$1,CR!$A$3:$AZ$29,7,FALSE)</f>
        <v>0</v>
      </c>
      <c r="H4" s="318">
        <f>VLOOKUP($A$1,CR!$A$3:$AZ$29,8,FALSE)</f>
        <v>0</v>
      </c>
      <c r="I4" s="318">
        <f>VLOOKUP($A$1,CR!$A$3:$AZ$29,9,FALSE)</f>
        <v>0</v>
      </c>
      <c r="J4" s="318">
        <f>VLOOKUP($A$1,CR!$A$3:$AZ$29,10,FALSE)</f>
        <v>0</v>
      </c>
      <c r="K4" s="318">
        <f>VLOOKUP($A$1,CR!$A$3:$AZ$29,11,FALSE)</f>
        <v>0</v>
      </c>
      <c r="L4" s="318">
        <f>VLOOKUP($A$1,CR!$A$3:$AZ$29,12,FALSE)</f>
        <v>0</v>
      </c>
      <c r="M4" s="318">
        <f>VLOOKUP($A$1,CR!$A$3:$AZ$29,13,FALSE)</f>
        <v>0</v>
      </c>
      <c r="P4" s="80">
        <f>+A4</f>
        <v>2014</v>
      </c>
      <c r="Q4" s="320">
        <f>+B4</f>
        <v>0</v>
      </c>
      <c r="R4" s="320">
        <f>+Q4+C4</f>
        <v>0</v>
      </c>
      <c r="S4" s="320">
        <f t="shared" si="1"/>
        <v>0</v>
      </c>
      <c r="T4" s="320">
        <f t="shared" si="1"/>
        <v>0</v>
      </c>
      <c r="U4" s="320">
        <f t="shared" si="1"/>
        <v>0</v>
      </c>
      <c r="V4" s="320">
        <f t="shared" si="1"/>
        <v>0</v>
      </c>
      <c r="W4" s="320">
        <f t="shared" si="1"/>
        <v>0</v>
      </c>
      <c r="X4" s="320">
        <f t="shared" si="1"/>
        <v>0</v>
      </c>
      <c r="Y4" s="320">
        <f t="shared" si="1"/>
        <v>0</v>
      </c>
      <c r="Z4" s="320">
        <f t="shared" si="1"/>
        <v>0</v>
      </c>
      <c r="AA4" s="320">
        <f t="shared" si="1"/>
        <v>0</v>
      </c>
      <c r="AB4" s="320">
        <f t="shared" si="1"/>
        <v>0</v>
      </c>
    </row>
    <row r="5" spans="1:28" x14ac:dyDescent="0.25">
      <c r="A5" s="79">
        <f>+CR!AE2</f>
        <v>2015</v>
      </c>
      <c r="B5" s="318">
        <f>VLOOKUP($A$1,CR!$A$3:$AZ$29,16,FALSE)</f>
        <v>0</v>
      </c>
      <c r="C5" s="318">
        <f>VLOOKUP($A$1,CR!$A$3:$AZ$29,17,FALSE)</f>
        <v>0</v>
      </c>
      <c r="D5" s="318">
        <f>VLOOKUP($A$1,CR!$A$3:$AZ$29,18,FALSE)</f>
        <v>0</v>
      </c>
      <c r="E5" s="318">
        <f>VLOOKUP($A$1,CR!$A$3:$AZ$29,19,FALSE)</f>
        <v>0</v>
      </c>
      <c r="F5" s="318">
        <f>VLOOKUP($A$1,CR!$A$3:$AZ$29,20,FALSE)</f>
        <v>0</v>
      </c>
      <c r="G5" s="318">
        <f>VLOOKUP($A$1,CR!$A$3:$AZ$29,21,FALSE)</f>
        <v>0</v>
      </c>
      <c r="H5" s="318">
        <f>VLOOKUP($A$1,CR!$A$3:$AZ$29,22,FALSE)</f>
        <v>0</v>
      </c>
      <c r="I5" s="318">
        <f>VLOOKUP($A$1,CR!$A$3:$AZ$29,23,FALSE)</f>
        <v>0</v>
      </c>
      <c r="J5" s="318">
        <f>VLOOKUP($A$1,CR!$A$3:$AZ$29,24,FALSE)</f>
        <v>0</v>
      </c>
      <c r="K5" s="318">
        <f>VLOOKUP($A$1,CR!$A$3:$AZ$29,25,FALSE)</f>
        <v>0</v>
      </c>
      <c r="L5" s="318">
        <f>VLOOKUP($A$1,CR!$A$3:$AZ$29,26,FALSE)</f>
        <v>0</v>
      </c>
      <c r="M5" s="318">
        <f>VLOOKUP($A$1,CR!$A$3:$AZ$29,27,FALSE)</f>
        <v>0</v>
      </c>
      <c r="P5" s="79">
        <f>+A5</f>
        <v>2015</v>
      </c>
      <c r="Q5" s="320">
        <f>+B5</f>
        <v>0</v>
      </c>
      <c r="R5" s="320">
        <f>+Q5+C5</f>
        <v>0</v>
      </c>
      <c r="S5" s="320">
        <f t="shared" si="1"/>
        <v>0</v>
      </c>
      <c r="T5" s="320">
        <f t="shared" si="1"/>
        <v>0</v>
      </c>
      <c r="U5" s="320">
        <f t="shared" si="1"/>
        <v>0</v>
      </c>
      <c r="V5" s="320">
        <f t="shared" si="1"/>
        <v>0</v>
      </c>
      <c r="W5" s="320">
        <f t="shared" si="1"/>
        <v>0</v>
      </c>
      <c r="X5" s="320">
        <f t="shared" si="1"/>
        <v>0</v>
      </c>
      <c r="Y5" s="320">
        <f t="shared" si="1"/>
        <v>0</v>
      </c>
      <c r="Z5" s="320">
        <f t="shared" si="1"/>
        <v>0</v>
      </c>
      <c r="AA5" s="320">
        <f t="shared" si="1"/>
        <v>0</v>
      </c>
      <c r="AB5" s="320">
        <f t="shared" si="1"/>
        <v>0</v>
      </c>
    </row>
    <row r="26" spans="1:28" ht="22.5" x14ac:dyDescent="0.3">
      <c r="A26" s="100" t="s">
        <v>171</v>
      </c>
      <c r="P26" s="82" t="s">
        <v>184</v>
      </c>
      <c r="Q26" s="82" t="str">
        <f>+A26</f>
        <v>Compras</v>
      </c>
    </row>
    <row r="27" spans="1:28" x14ac:dyDescent="0.25">
      <c r="B27" s="30" t="str">
        <f>+CR!B2</f>
        <v>Ene</v>
      </c>
      <c r="C27" s="30" t="str">
        <f>+CR!C2</f>
        <v>Feb</v>
      </c>
      <c r="D27" s="30" t="str">
        <f>+CR!D2</f>
        <v>Mar</v>
      </c>
      <c r="E27" s="30" t="str">
        <f>+CR!E2</f>
        <v>Abr</v>
      </c>
      <c r="F27" s="30" t="str">
        <f>+CR!F2</f>
        <v>May</v>
      </c>
      <c r="G27" s="30" t="str">
        <f>+CR!G2</f>
        <v>Jun</v>
      </c>
      <c r="H27" s="30" t="str">
        <f>+CR!H2</f>
        <v>Jul</v>
      </c>
      <c r="I27" s="30" t="str">
        <f>+CR!I2</f>
        <v>Ago</v>
      </c>
      <c r="J27" s="30" t="str">
        <f>+CR!J2</f>
        <v>Sep</v>
      </c>
      <c r="K27" s="30" t="str">
        <f>+CR!K2</f>
        <v>Oct</v>
      </c>
      <c r="L27" s="30" t="str">
        <f>+CR!L2</f>
        <v>Nov</v>
      </c>
      <c r="M27" s="30" t="str">
        <f>+CR!M2</f>
        <v>Dic</v>
      </c>
      <c r="Q27" s="30" t="str">
        <f t="shared" ref="Q27:AB27" si="2">+B27</f>
        <v>Ene</v>
      </c>
      <c r="R27" s="30" t="str">
        <f t="shared" si="2"/>
        <v>Feb</v>
      </c>
      <c r="S27" s="30" t="str">
        <f t="shared" si="2"/>
        <v>Mar</v>
      </c>
      <c r="T27" s="30" t="str">
        <f t="shared" si="2"/>
        <v>Abr</v>
      </c>
      <c r="U27" s="30" t="str">
        <f t="shared" si="2"/>
        <v>May</v>
      </c>
      <c r="V27" s="30" t="str">
        <f t="shared" si="2"/>
        <v>Jun</v>
      </c>
      <c r="W27" s="30" t="str">
        <f t="shared" si="2"/>
        <v>Jul</v>
      </c>
      <c r="X27" s="30" t="str">
        <f t="shared" si="2"/>
        <v>Ago</v>
      </c>
      <c r="Y27" s="30" t="str">
        <f t="shared" si="2"/>
        <v>Sep</v>
      </c>
      <c r="Z27" s="30" t="str">
        <f t="shared" si="2"/>
        <v>Oct</v>
      </c>
      <c r="AA27" s="30" t="str">
        <f t="shared" si="2"/>
        <v>Nov</v>
      </c>
      <c r="AB27" s="30" t="str">
        <f t="shared" si="2"/>
        <v>Dic</v>
      </c>
    </row>
    <row r="28" spans="1:28" x14ac:dyDescent="0.25">
      <c r="A28" s="81" t="str">
        <f>+CR!AZ2</f>
        <v>Ppto</v>
      </c>
      <c r="B28" s="318">
        <f>VLOOKUP($A$26,CR!$A$3:$AZ$29,40,FALSE)</f>
        <v>0</v>
      </c>
      <c r="C28" s="318">
        <f>VLOOKUP($A$26,CR!$A$3:$AZ$29,41,FALSE)</f>
        <v>0</v>
      </c>
      <c r="D28" s="318">
        <f>VLOOKUP($A$26,CR!$A$3:$AZ$29,42,FALSE)</f>
        <v>0</v>
      </c>
      <c r="E28" s="318">
        <f>VLOOKUP($A$26,CR!$A$3:$AZ$29,43,FALSE)</f>
        <v>0</v>
      </c>
      <c r="F28" s="318">
        <f>VLOOKUP($A$26,CR!$A$3:$AZ$29,44,FALSE)</f>
        <v>0</v>
      </c>
      <c r="G28" s="318">
        <f>VLOOKUP($A$26,CR!$A$3:$AZ$29,45,FALSE)</f>
        <v>0</v>
      </c>
      <c r="H28" s="318">
        <f>VLOOKUP($A$26,CR!$A$3:$AZ$29,46,FALSE)</f>
        <v>0</v>
      </c>
      <c r="I28" s="318">
        <f>VLOOKUP($A$26,CR!$A$3:$AZ$29,47,FALSE)</f>
        <v>0</v>
      </c>
      <c r="J28" s="318">
        <f>VLOOKUP($A$26,CR!$A$3:$AZ$29,48,FALSE)</f>
        <v>0</v>
      </c>
      <c r="K28" s="318">
        <f>VLOOKUP($A$26,CR!$A$3:$AZ$29,49,FALSE)</f>
        <v>0</v>
      </c>
      <c r="L28" s="318">
        <f>VLOOKUP($A$26,CR!$A$3:$AZ$29,50,FALSE)</f>
        <v>0</v>
      </c>
      <c r="M28" s="318">
        <f>VLOOKUP($A$26,CR!$A$3:$AZ$29,51,FALSE)</f>
        <v>0</v>
      </c>
      <c r="P28" s="81" t="str">
        <f t="shared" ref="P28:Q30" si="3">+A28</f>
        <v>Ppto</v>
      </c>
      <c r="Q28" s="320">
        <f t="shared" si="3"/>
        <v>0</v>
      </c>
      <c r="R28" s="320">
        <f t="shared" ref="R28:AB30" si="4">+Q28+C28</f>
        <v>0</v>
      </c>
      <c r="S28" s="320">
        <f t="shared" si="4"/>
        <v>0</v>
      </c>
      <c r="T28" s="320">
        <f t="shared" si="4"/>
        <v>0</v>
      </c>
      <c r="U28" s="320">
        <f t="shared" si="4"/>
        <v>0</v>
      </c>
      <c r="V28" s="320">
        <f t="shared" si="4"/>
        <v>0</v>
      </c>
      <c r="W28" s="320">
        <f t="shared" si="4"/>
        <v>0</v>
      </c>
      <c r="X28" s="320">
        <f t="shared" si="4"/>
        <v>0</v>
      </c>
      <c r="Y28" s="320">
        <f t="shared" si="4"/>
        <v>0</v>
      </c>
      <c r="Z28" s="320">
        <f t="shared" si="4"/>
        <v>0</v>
      </c>
      <c r="AA28" s="320">
        <f t="shared" si="4"/>
        <v>0</v>
      </c>
      <c r="AB28" s="320">
        <f t="shared" si="4"/>
        <v>0</v>
      </c>
    </row>
    <row r="29" spans="1:28" x14ac:dyDescent="0.25">
      <c r="A29" s="80">
        <f>+CR!AD2</f>
        <v>2014</v>
      </c>
      <c r="B29" s="318">
        <f>VLOOKUP($A$26,CR!$A$3:$AZ$29,2,FALSE)</f>
        <v>0</v>
      </c>
      <c r="C29" s="318">
        <f>VLOOKUP($A$26,CR!$A$3:$AZ$29,3,FALSE)</f>
        <v>0</v>
      </c>
      <c r="D29" s="318">
        <f>VLOOKUP($A$26,CR!$A$3:$AZ$29,4,FALSE)</f>
        <v>0</v>
      </c>
      <c r="E29" s="318">
        <f>VLOOKUP($A$26,CR!$A$3:$AZ$29,5,FALSE)</f>
        <v>0</v>
      </c>
      <c r="F29" s="318">
        <f>VLOOKUP($A$26,CR!$A$3:$AZ$29,6,FALSE)</f>
        <v>0</v>
      </c>
      <c r="G29" s="318">
        <f>VLOOKUP($A$26,CR!$A$3:$AZ$29,7,FALSE)</f>
        <v>0</v>
      </c>
      <c r="H29" s="318">
        <f>VLOOKUP($A$26,CR!$A$3:$AZ$29,8,FALSE)</f>
        <v>0</v>
      </c>
      <c r="I29" s="318">
        <f>VLOOKUP($A$26,CR!$A$3:$AZ$29,9,FALSE)</f>
        <v>0</v>
      </c>
      <c r="J29" s="318">
        <f>VLOOKUP($A$26,CR!$A$3:$AZ$29,10,FALSE)</f>
        <v>0</v>
      </c>
      <c r="K29" s="318">
        <f>VLOOKUP($A$26,CR!$A$3:$AZ$29,11,FALSE)</f>
        <v>0</v>
      </c>
      <c r="L29" s="318">
        <f>VLOOKUP($A$26,CR!$A$3:$AZ$29,12,FALSE)</f>
        <v>0</v>
      </c>
      <c r="M29" s="318">
        <f>VLOOKUP($A$26,CR!$A$3:$AZ$29,13,FALSE)</f>
        <v>0</v>
      </c>
      <c r="P29" s="80">
        <f t="shared" si="3"/>
        <v>2014</v>
      </c>
      <c r="Q29" s="320">
        <f t="shared" si="3"/>
        <v>0</v>
      </c>
      <c r="R29" s="320">
        <f t="shared" si="4"/>
        <v>0</v>
      </c>
      <c r="S29" s="320">
        <f t="shared" si="4"/>
        <v>0</v>
      </c>
      <c r="T29" s="320">
        <f t="shared" si="4"/>
        <v>0</v>
      </c>
      <c r="U29" s="320">
        <f t="shared" si="4"/>
        <v>0</v>
      </c>
      <c r="V29" s="320">
        <f t="shared" si="4"/>
        <v>0</v>
      </c>
      <c r="W29" s="320">
        <f t="shared" si="4"/>
        <v>0</v>
      </c>
      <c r="X29" s="320">
        <f t="shared" si="4"/>
        <v>0</v>
      </c>
      <c r="Y29" s="320">
        <f t="shared" si="4"/>
        <v>0</v>
      </c>
      <c r="Z29" s="320">
        <f t="shared" si="4"/>
        <v>0</v>
      </c>
      <c r="AA29" s="320">
        <f t="shared" si="4"/>
        <v>0</v>
      </c>
      <c r="AB29" s="320">
        <f t="shared" si="4"/>
        <v>0</v>
      </c>
    </row>
    <row r="30" spans="1:28" x14ac:dyDescent="0.25">
      <c r="A30" s="79">
        <f>+CR!AE2</f>
        <v>2015</v>
      </c>
      <c r="B30" s="318">
        <f>VLOOKUP($A$26,CR!$A$3:$AZ$29,16,FALSE)</f>
        <v>0</v>
      </c>
      <c r="C30" s="318">
        <f>VLOOKUP($A$26,CR!$A$3:$AZ$29,17,FALSE)</f>
        <v>0</v>
      </c>
      <c r="D30" s="318">
        <f>VLOOKUP($A$26,CR!$A$3:$AZ$29,18,FALSE)</f>
        <v>0</v>
      </c>
      <c r="E30" s="318">
        <f>VLOOKUP($A$26,CR!$A$3:$AZ$29,19,FALSE)</f>
        <v>0</v>
      </c>
      <c r="F30" s="318">
        <f>VLOOKUP($A$26,CR!$A$3:$AZ$29,20,FALSE)</f>
        <v>0</v>
      </c>
      <c r="G30" s="318">
        <f>VLOOKUP($A$26,CR!$A$3:$AZ$29,21,FALSE)</f>
        <v>0</v>
      </c>
      <c r="H30" s="318">
        <f>VLOOKUP($A$26,CR!$A$3:$AZ$29,22,FALSE)</f>
        <v>0</v>
      </c>
      <c r="I30" s="318">
        <f>VLOOKUP($A$26,CR!$A$3:$AZ$29,23,FALSE)</f>
        <v>0</v>
      </c>
      <c r="J30" s="318">
        <f>VLOOKUP($A$26,CR!$A$3:$AZ$29,24,FALSE)</f>
        <v>0</v>
      </c>
      <c r="K30" s="318">
        <f>VLOOKUP($A$26,CR!$A$3:$AZ$29,25,FALSE)</f>
        <v>0</v>
      </c>
      <c r="L30" s="318">
        <f>VLOOKUP($A$26,CR!$A$3:$AZ$29,26,FALSE)</f>
        <v>0</v>
      </c>
      <c r="M30" s="318">
        <f>VLOOKUP($A$26,CR!$A$3:$AZ$29,27,FALSE)</f>
        <v>0</v>
      </c>
      <c r="P30" s="79">
        <f t="shared" si="3"/>
        <v>2015</v>
      </c>
      <c r="Q30" s="320">
        <f t="shared" si="3"/>
        <v>0</v>
      </c>
      <c r="R30" s="320">
        <f t="shared" si="4"/>
        <v>0</v>
      </c>
      <c r="S30" s="320">
        <f t="shared" si="4"/>
        <v>0</v>
      </c>
      <c r="T30" s="320">
        <f t="shared" si="4"/>
        <v>0</v>
      </c>
      <c r="U30" s="320">
        <f t="shared" si="4"/>
        <v>0</v>
      </c>
      <c r="V30" s="320">
        <f t="shared" si="4"/>
        <v>0</v>
      </c>
      <c r="W30" s="320">
        <f t="shared" si="4"/>
        <v>0</v>
      </c>
      <c r="X30" s="320">
        <f t="shared" si="4"/>
        <v>0</v>
      </c>
      <c r="Y30" s="320">
        <f t="shared" si="4"/>
        <v>0</v>
      </c>
      <c r="Z30" s="320">
        <f t="shared" si="4"/>
        <v>0</v>
      </c>
      <c r="AA30" s="320">
        <f t="shared" si="4"/>
        <v>0</v>
      </c>
      <c r="AB30" s="320">
        <f t="shared" si="4"/>
        <v>0</v>
      </c>
    </row>
    <row r="51" spans="1:28" ht="22.5" x14ac:dyDescent="0.3">
      <c r="A51" s="100" t="s">
        <v>125</v>
      </c>
      <c r="P51" s="82" t="s">
        <v>184</v>
      </c>
      <c r="Q51" s="82" t="str">
        <f>+A51</f>
        <v>Resultado</v>
      </c>
    </row>
    <row r="52" spans="1:28" x14ac:dyDescent="0.25">
      <c r="B52" s="30" t="str">
        <f>+CR!B2</f>
        <v>Ene</v>
      </c>
      <c r="C52" s="30" t="str">
        <f>+CR!C2</f>
        <v>Feb</v>
      </c>
      <c r="D52" s="30" t="str">
        <f>+CR!D2</f>
        <v>Mar</v>
      </c>
      <c r="E52" s="30" t="str">
        <f>+CR!E2</f>
        <v>Abr</v>
      </c>
      <c r="F52" s="30" t="str">
        <f>+CR!F2</f>
        <v>May</v>
      </c>
      <c r="G52" s="30" t="str">
        <f>+CR!G2</f>
        <v>Jun</v>
      </c>
      <c r="H52" s="30" t="str">
        <f>+CR!H2</f>
        <v>Jul</v>
      </c>
      <c r="I52" s="30" t="str">
        <f>+CR!I2</f>
        <v>Ago</v>
      </c>
      <c r="J52" s="30" t="str">
        <f>+CR!J2</f>
        <v>Sep</v>
      </c>
      <c r="K52" s="30" t="str">
        <f>+CR!K2</f>
        <v>Oct</v>
      </c>
      <c r="L52" s="30" t="str">
        <f>+CR!L2</f>
        <v>Nov</v>
      </c>
      <c r="M52" s="30" t="str">
        <f>+CR!M2</f>
        <v>Dic</v>
      </c>
      <c r="Q52" s="30" t="str">
        <f t="shared" ref="Q52:AB52" si="5">+B52</f>
        <v>Ene</v>
      </c>
      <c r="R52" s="30" t="str">
        <f t="shared" si="5"/>
        <v>Feb</v>
      </c>
      <c r="S52" s="30" t="str">
        <f t="shared" si="5"/>
        <v>Mar</v>
      </c>
      <c r="T52" s="30" t="str">
        <f t="shared" si="5"/>
        <v>Abr</v>
      </c>
      <c r="U52" s="30" t="str">
        <f t="shared" si="5"/>
        <v>May</v>
      </c>
      <c r="V52" s="30" t="str">
        <f t="shared" si="5"/>
        <v>Jun</v>
      </c>
      <c r="W52" s="30" t="str">
        <f t="shared" si="5"/>
        <v>Jul</v>
      </c>
      <c r="X52" s="30" t="str">
        <f t="shared" si="5"/>
        <v>Ago</v>
      </c>
      <c r="Y52" s="30" t="str">
        <f t="shared" si="5"/>
        <v>Sep</v>
      </c>
      <c r="Z52" s="30" t="str">
        <f t="shared" si="5"/>
        <v>Oct</v>
      </c>
      <c r="AA52" s="30" t="str">
        <f t="shared" si="5"/>
        <v>Nov</v>
      </c>
      <c r="AB52" s="30" t="str">
        <f t="shared" si="5"/>
        <v>Dic</v>
      </c>
    </row>
    <row r="53" spans="1:28" x14ac:dyDescent="0.25">
      <c r="A53" s="81" t="str">
        <f>+CR!AZ2</f>
        <v>Ppto</v>
      </c>
      <c r="B53" s="318">
        <f>VLOOKUP($A$51,CR!$A$3:$AZ$29,40,FALSE)</f>
        <v>0</v>
      </c>
      <c r="C53" s="318">
        <f>VLOOKUP($A$51,CR!$A$3:$AZ$29,41,FALSE)</f>
        <v>0</v>
      </c>
      <c r="D53" s="318">
        <f>VLOOKUP($A$51,CR!$A$3:$AZ$29,42,FALSE)</f>
        <v>0</v>
      </c>
      <c r="E53" s="318">
        <f>VLOOKUP($A$51,CR!$A$3:$AZ$29,43,FALSE)</f>
        <v>0</v>
      </c>
      <c r="F53" s="318">
        <f>VLOOKUP($A$51,CR!$A$3:$AZ$29,44,FALSE)</f>
        <v>0</v>
      </c>
      <c r="G53" s="318">
        <f>VLOOKUP($A$51,CR!$A$3:$AZ$29,45,FALSE)</f>
        <v>0</v>
      </c>
      <c r="H53" s="318">
        <f>VLOOKUP($A$51,CR!$A$3:$AZ$29,46,FALSE)</f>
        <v>0</v>
      </c>
      <c r="I53" s="318">
        <f>VLOOKUP($A$51,CR!$A$3:$AZ$29,47,FALSE)</f>
        <v>0</v>
      </c>
      <c r="J53" s="318">
        <f>VLOOKUP($A$51,CR!$A$3:$AZ$29,48,FALSE)</f>
        <v>0</v>
      </c>
      <c r="K53" s="318">
        <f>VLOOKUP($A$51,CR!$A$3:$AZ$29,49,FALSE)</f>
        <v>0</v>
      </c>
      <c r="L53" s="318">
        <f>VLOOKUP($A$51,CR!$A$3:$AZ$29,50,FALSE)</f>
        <v>0</v>
      </c>
      <c r="M53" s="318">
        <f>VLOOKUP($A$51,CR!$A$3:$AZ$29,51,FALSE)</f>
        <v>0</v>
      </c>
      <c r="P53" s="81" t="str">
        <f t="shared" ref="P53:Q55" si="6">+A53</f>
        <v>Ppto</v>
      </c>
      <c r="Q53" s="320">
        <f t="shared" si="6"/>
        <v>0</v>
      </c>
      <c r="R53" s="320">
        <f t="shared" ref="R53:AB55" si="7">+Q53+C53</f>
        <v>0</v>
      </c>
      <c r="S53" s="320">
        <f t="shared" si="7"/>
        <v>0</v>
      </c>
      <c r="T53" s="320">
        <f t="shared" si="7"/>
        <v>0</v>
      </c>
      <c r="U53" s="320">
        <f t="shared" si="7"/>
        <v>0</v>
      </c>
      <c r="V53" s="320">
        <f t="shared" si="7"/>
        <v>0</v>
      </c>
      <c r="W53" s="320">
        <f t="shared" si="7"/>
        <v>0</v>
      </c>
      <c r="X53" s="320">
        <f t="shared" si="7"/>
        <v>0</v>
      </c>
      <c r="Y53" s="320">
        <f t="shared" si="7"/>
        <v>0</v>
      </c>
      <c r="Z53" s="320">
        <f t="shared" si="7"/>
        <v>0</v>
      </c>
      <c r="AA53" s="320">
        <f t="shared" si="7"/>
        <v>0</v>
      </c>
      <c r="AB53" s="320">
        <f t="shared" si="7"/>
        <v>0</v>
      </c>
    </row>
    <row r="54" spans="1:28" x14ac:dyDescent="0.25">
      <c r="A54" s="80">
        <f>+CR!AD2</f>
        <v>2014</v>
      </c>
      <c r="B54" s="318">
        <f>VLOOKUP($A$51,CR!$A$3:$AZ$29,2,FALSE)</f>
        <v>0</v>
      </c>
      <c r="C54" s="318">
        <f>VLOOKUP($A$51,CR!$A$3:$AZ$29,3,FALSE)</f>
        <v>0</v>
      </c>
      <c r="D54" s="318">
        <f>VLOOKUP($A$51,CR!$A$3:$AZ$29,4,FALSE)</f>
        <v>0</v>
      </c>
      <c r="E54" s="318">
        <f>VLOOKUP($A$51,CR!$A$3:$AZ$29,5,FALSE)</f>
        <v>0</v>
      </c>
      <c r="F54" s="318">
        <f>VLOOKUP($A$51,CR!$A$3:$AZ$29,6,FALSE)</f>
        <v>0</v>
      </c>
      <c r="G54" s="318">
        <f>VLOOKUP($A$51,CR!$A$3:$AZ$29,7,FALSE)</f>
        <v>0</v>
      </c>
      <c r="H54" s="318">
        <f>VLOOKUP($A$51,CR!$A$3:$AZ$29,8,FALSE)</f>
        <v>0</v>
      </c>
      <c r="I54" s="318">
        <f>VLOOKUP($A$51,CR!$A$3:$AZ$29,9,FALSE)</f>
        <v>0</v>
      </c>
      <c r="J54" s="318">
        <f>VLOOKUP($A$51,CR!$A$3:$AZ$29,10,FALSE)</f>
        <v>0</v>
      </c>
      <c r="K54" s="318">
        <f>VLOOKUP($A$51,CR!$A$3:$AZ$29,11,FALSE)</f>
        <v>0</v>
      </c>
      <c r="L54" s="318">
        <f>VLOOKUP($A$51,CR!$A$3:$AZ$29,12,FALSE)</f>
        <v>0</v>
      </c>
      <c r="M54" s="318">
        <f>VLOOKUP($A$51,CR!$A$3:$AZ$29,13,FALSE)</f>
        <v>0</v>
      </c>
      <c r="P54" s="80">
        <f t="shared" si="6"/>
        <v>2014</v>
      </c>
      <c r="Q54" s="320">
        <f t="shared" si="6"/>
        <v>0</v>
      </c>
      <c r="R54" s="320">
        <f t="shared" si="7"/>
        <v>0</v>
      </c>
      <c r="S54" s="320">
        <f t="shared" si="7"/>
        <v>0</v>
      </c>
      <c r="T54" s="320">
        <f t="shared" si="7"/>
        <v>0</v>
      </c>
      <c r="U54" s="320">
        <f t="shared" si="7"/>
        <v>0</v>
      </c>
      <c r="V54" s="320">
        <f t="shared" si="7"/>
        <v>0</v>
      </c>
      <c r="W54" s="320">
        <f t="shared" si="7"/>
        <v>0</v>
      </c>
      <c r="X54" s="320">
        <f t="shared" si="7"/>
        <v>0</v>
      </c>
      <c r="Y54" s="320">
        <f t="shared" si="7"/>
        <v>0</v>
      </c>
      <c r="Z54" s="320">
        <f t="shared" si="7"/>
        <v>0</v>
      </c>
      <c r="AA54" s="320">
        <f t="shared" si="7"/>
        <v>0</v>
      </c>
      <c r="AB54" s="320">
        <f t="shared" si="7"/>
        <v>0</v>
      </c>
    </row>
    <row r="55" spans="1:28" x14ac:dyDescent="0.25">
      <c r="A55" s="79">
        <f>+CR!AE2</f>
        <v>2015</v>
      </c>
      <c r="B55" s="318">
        <f>VLOOKUP($A$51,CR!$A$3:$AZ$29,16,FALSE)</f>
        <v>0</v>
      </c>
      <c r="C55" s="318">
        <f>VLOOKUP($A$51,CR!$A$3:$AZ$29,17,FALSE)</f>
        <v>0</v>
      </c>
      <c r="D55" s="318">
        <f>VLOOKUP($A$51,CR!$A$3:$AZ$29,18,FALSE)</f>
        <v>0</v>
      </c>
      <c r="E55" s="318">
        <f>VLOOKUP($A$51,CR!$A$3:$AZ$29,19,FALSE)</f>
        <v>0</v>
      </c>
      <c r="F55" s="318">
        <f>VLOOKUP($A$51,CR!$A$3:$AZ$29,20,FALSE)</f>
        <v>0</v>
      </c>
      <c r="G55" s="318">
        <f>VLOOKUP($A$51,CR!$A$3:$AZ$29,21,FALSE)</f>
        <v>0</v>
      </c>
      <c r="H55" s="318">
        <f>VLOOKUP($A$51,CR!$A$3:$AZ$29,22,FALSE)</f>
        <v>0</v>
      </c>
      <c r="I55" s="318">
        <f>VLOOKUP($A$51,CR!$A$3:$AZ$29,23,FALSE)</f>
        <v>0</v>
      </c>
      <c r="J55" s="318">
        <f>VLOOKUP($A$51,CR!$A$3:$AZ$29,24,FALSE)</f>
        <v>0</v>
      </c>
      <c r="K55" s="318">
        <f>VLOOKUP($A$51,CR!$A$3:$AZ$29,25,FALSE)</f>
        <v>0</v>
      </c>
      <c r="L55" s="318">
        <f>VLOOKUP($A$51,CR!$A$3:$AZ$29,26,FALSE)</f>
        <v>0</v>
      </c>
      <c r="M55" s="318">
        <f>VLOOKUP($A$51,CR!$A$3:$AZ$29,27,FALSE)</f>
        <v>0</v>
      </c>
      <c r="P55" s="79">
        <f t="shared" si="6"/>
        <v>2015</v>
      </c>
      <c r="Q55" s="320">
        <f t="shared" si="6"/>
        <v>0</v>
      </c>
      <c r="R55" s="320">
        <f t="shared" si="7"/>
        <v>0</v>
      </c>
      <c r="S55" s="320">
        <f t="shared" si="7"/>
        <v>0</v>
      </c>
      <c r="T55" s="320">
        <f t="shared" si="7"/>
        <v>0</v>
      </c>
      <c r="U55" s="320">
        <f t="shared" si="7"/>
        <v>0</v>
      </c>
      <c r="V55" s="320">
        <f t="shared" si="7"/>
        <v>0</v>
      </c>
      <c r="W55" s="320">
        <f t="shared" si="7"/>
        <v>0</v>
      </c>
      <c r="X55" s="320">
        <f t="shared" si="7"/>
        <v>0</v>
      </c>
      <c r="Y55" s="320">
        <f t="shared" si="7"/>
        <v>0</v>
      </c>
      <c r="Z55" s="320">
        <f t="shared" si="7"/>
        <v>0</v>
      </c>
      <c r="AA55" s="320">
        <f t="shared" si="7"/>
        <v>0</v>
      </c>
      <c r="AB55" s="320">
        <f t="shared" si="7"/>
        <v>0</v>
      </c>
    </row>
    <row r="56" spans="1:28" x14ac:dyDescent="0.25"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19"/>
      <c r="M56" s="319"/>
    </row>
  </sheetData>
  <sheetProtection algorithmName="SHA-512" hashValue="rrNo0rG70gE8HksXSgdiOpyW5bfEPNdOfoZZKbO8tMifcHKd44N9iKMtLTq6hP7iXWGkKFvSrkyJgh3q45lxoQ==" saltValue="ZSS0sCJn8+vGEE2xnXnMmQ==" spinCount="100000" sheet="1" objects="1" scenarios="1"/>
  <printOptions horizontalCentered="1" verticalCentered="1"/>
  <pageMargins left="0.23622047244094491" right="0.23622047244094491" top="0.55118110236220474" bottom="0.59055118110236227" header="0.31496062992125984" footer="0.31496062992125984"/>
  <pageSetup paperSize="9" scale="67" orientation="portrait" r:id="rId1"/>
  <headerFooter>
    <oddHeader>&amp;L&amp;14ContaAuto V2015&amp;C&amp;"Spyrogeometric,Normal"&amp;28&amp;K26596EAnálsis Gráfico Comparativo de Resultados&amp;R&amp;14&amp;D</oddHeader>
    <oddFooter>&amp;L&amp;22&amp;K0070C0www.mieconomista.eu&amp;C&amp;"Spyrogeometric,Normal"&amp;28&amp;K26596EControl Financiero y Gestión&amp;R&amp;G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Gasto o Ingreso no existe" error="Utilice una de las partidas de ingresos o gastos de la hoja CR" promptTitle="Partida de Gasto o Ingreso" prompt="Introduzca la partida de gasto o ingreso que desee analizar">
          <x14:formula1>
            <xm:f>CR!$A$3:$A$29</xm:f>
          </x14:formula1>
          <xm:sqref>A51</xm:sqref>
        </x14:dataValidation>
        <x14:dataValidation type="list" allowBlank="1" showInputMessage="1" showErrorMessage="1" errorTitle="Gasto o Ingreso no existe" error="Utilice una de las partidas de ingresos o gastos de la hoja CR" promptTitle="Partida de Gasto o Ingreso" prompt="Introduzca la partida de gasto o ingreso que desee analizar">
          <x14:formula1>
            <xm:f>CR!$A$3:$A$29</xm:f>
          </x14:formula1>
          <xm:sqref>A1</xm:sqref>
        </x14:dataValidation>
        <x14:dataValidation type="list" allowBlank="1" showInputMessage="1" showErrorMessage="1" errorTitle="Gasto o Ingreso no existe" error="Utilice una de las partidas de ingresos o gastos de la hoja CR" promptTitle="Partida de Gasto o Ingreso" prompt="Introduzca la partida de gasto o ingreso que desee analizar">
          <x14:formula1>
            <xm:f>CR!$A$3:$A$29</xm:f>
          </x14:formula1>
          <xm:sqref>A26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S13"/>
  <sheetViews>
    <sheetView defaultGridColor="0" colorId="23" workbookViewId="0">
      <selection activeCell="H4" sqref="H4"/>
    </sheetView>
  </sheetViews>
  <sheetFormatPr baseColWidth="10" defaultColWidth="11.42578125" defaultRowHeight="15" x14ac:dyDescent="0.25"/>
  <cols>
    <col min="1" max="3" width="11.42578125" style="410"/>
    <col min="4" max="4" width="5.28515625" style="410" bestFit="1" customWidth="1"/>
    <col min="5" max="5" width="6.7109375" style="410" bestFit="1" customWidth="1"/>
    <col min="6" max="6" width="5" style="410" bestFit="1" customWidth="1"/>
    <col min="7" max="7" width="11.42578125" style="410"/>
    <col min="8" max="8" width="13" style="410" bestFit="1" customWidth="1"/>
    <col min="9" max="11" width="11.42578125" style="410"/>
    <col min="12" max="12" width="4.140625" style="410" bestFit="1" customWidth="1"/>
    <col min="13" max="13" width="11.85546875" style="410" bestFit="1" customWidth="1"/>
    <col min="14" max="14" width="3.85546875" style="410" bestFit="1" customWidth="1"/>
    <col min="15" max="15" width="14" style="410" bestFit="1" customWidth="1"/>
    <col min="16" max="16" width="3" style="410" bestFit="1" customWidth="1"/>
    <col min="17" max="17" width="9.42578125" style="410" bestFit="1" customWidth="1"/>
    <col min="18" max="16384" width="11.42578125" style="410"/>
  </cols>
  <sheetData>
    <row r="1" spans="1:19" x14ac:dyDescent="0.25">
      <c r="A1" s="409" t="s">
        <v>185</v>
      </c>
      <c r="B1" s="409" t="s">
        <v>93</v>
      </c>
      <c r="C1" s="409" t="s">
        <v>186</v>
      </c>
      <c r="D1" s="410" t="s">
        <v>40</v>
      </c>
      <c r="E1" s="409" t="s">
        <v>187</v>
      </c>
      <c r="F1" s="409" t="s">
        <v>41</v>
      </c>
      <c r="H1" s="410" t="s">
        <v>188</v>
      </c>
      <c r="I1" s="410" t="s">
        <v>59</v>
      </c>
      <c r="J1" s="410" t="s">
        <v>189</v>
      </c>
      <c r="K1" s="410" t="s">
        <v>53</v>
      </c>
      <c r="L1" s="411" t="s">
        <v>48</v>
      </c>
      <c r="M1" s="411"/>
      <c r="N1" s="411" t="s">
        <v>49</v>
      </c>
      <c r="O1" s="411"/>
      <c r="P1" s="411" t="s">
        <v>50</v>
      </c>
      <c r="S1" s="410" t="s">
        <v>20</v>
      </c>
    </row>
    <row r="2" spans="1:19" x14ac:dyDescent="0.25">
      <c r="A2" s="409">
        <v>2014</v>
      </c>
      <c r="B2" s="409" t="s">
        <v>86</v>
      </c>
      <c r="C2" s="409">
        <v>500</v>
      </c>
      <c r="D2" s="410" t="s">
        <v>145</v>
      </c>
      <c r="E2" s="409">
        <v>1</v>
      </c>
      <c r="F2" s="409" t="s">
        <v>86</v>
      </c>
      <c r="H2" s="410" t="s">
        <v>190</v>
      </c>
      <c r="I2" s="410" t="s">
        <v>82</v>
      </c>
      <c r="J2" s="410" t="s">
        <v>91</v>
      </c>
      <c r="K2" s="410" t="s">
        <v>127</v>
      </c>
      <c r="L2" s="410" t="s">
        <v>101</v>
      </c>
      <c r="M2" s="410" t="s">
        <v>191</v>
      </c>
      <c r="N2" s="410" t="s">
        <v>109</v>
      </c>
      <c r="O2" s="410" t="s">
        <v>192</v>
      </c>
      <c r="P2" s="410" t="s">
        <v>110</v>
      </c>
      <c r="Q2" s="410" t="s">
        <v>193</v>
      </c>
      <c r="S2" s="410" t="s">
        <v>23</v>
      </c>
    </row>
    <row r="3" spans="1:19" x14ac:dyDescent="0.25">
      <c r="A3" s="409">
        <v>2015</v>
      </c>
      <c r="B3" s="409" t="s">
        <v>87</v>
      </c>
      <c r="C3" s="409">
        <v>1000</v>
      </c>
      <c r="D3" s="410" t="s">
        <v>149</v>
      </c>
      <c r="E3" s="409">
        <f t="shared" ref="E3:E13" si="0">+E2+1</f>
        <v>2</v>
      </c>
      <c r="F3" s="409" t="s">
        <v>86</v>
      </c>
      <c r="H3" s="410" t="s">
        <v>206</v>
      </c>
      <c r="I3" s="410" t="s">
        <v>83</v>
      </c>
      <c r="J3" s="410" t="s">
        <v>66</v>
      </c>
      <c r="K3" s="410" t="s">
        <v>130</v>
      </c>
      <c r="L3" s="410" t="s">
        <v>108</v>
      </c>
      <c r="M3" s="410" t="s">
        <v>195</v>
      </c>
      <c r="N3" s="410" t="s">
        <v>119</v>
      </c>
      <c r="O3" s="410" t="s">
        <v>196</v>
      </c>
      <c r="P3" s="410" t="s">
        <v>114</v>
      </c>
      <c r="Q3" s="410" t="s">
        <v>197</v>
      </c>
    </row>
    <row r="4" spans="1:19" x14ac:dyDescent="0.25">
      <c r="B4" s="409" t="s">
        <v>88</v>
      </c>
      <c r="C4" s="409">
        <v>1500</v>
      </c>
      <c r="D4" s="410" t="s">
        <v>150</v>
      </c>
      <c r="E4" s="409">
        <f t="shared" si="0"/>
        <v>3</v>
      </c>
      <c r="F4" s="409" t="s">
        <v>86</v>
      </c>
      <c r="H4" s="410" t="s">
        <v>194</v>
      </c>
      <c r="I4" s="410" t="s">
        <v>84</v>
      </c>
      <c r="K4" s="410" t="s">
        <v>199</v>
      </c>
      <c r="L4" s="410" t="s">
        <v>78</v>
      </c>
      <c r="M4" s="410" t="s">
        <v>200</v>
      </c>
      <c r="N4" s="410" t="s">
        <v>116</v>
      </c>
      <c r="O4" s="410" t="s">
        <v>201</v>
      </c>
    </row>
    <row r="5" spans="1:19" x14ac:dyDescent="0.25">
      <c r="B5" s="409" t="s">
        <v>89</v>
      </c>
      <c r="C5" s="409">
        <v>2000</v>
      </c>
      <c r="D5" s="410" t="s">
        <v>151</v>
      </c>
      <c r="E5" s="409">
        <f t="shared" si="0"/>
        <v>4</v>
      </c>
      <c r="F5" s="409" t="s">
        <v>87</v>
      </c>
      <c r="H5" s="410" t="s">
        <v>198</v>
      </c>
      <c r="I5" s="410" t="s">
        <v>85</v>
      </c>
      <c r="K5" s="410" t="s">
        <v>203</v>
      </c>
    </row>
    <row r="6" spans="1:19" x14ac:dyDescent="0.25">
      <c r="D6" s="410" t="s">
        <v>152</v>
      </c>
      <c r="E6" s="409">
        <f t="shared" si="0"/>
        <v>5</v>
      </c>
      <c r="F6" s="409" t="s">
        <v>87</v>
      </c>
      <c r="H6" s="410" t="s">
        <v>202</v>
      </c>
    </row>
    <row r="7" spans="1:19" x14ac:dyDescent="0.25">
      <c r="D7" s="410" t="s">
        <v>153</v>
      </c>
      <c r="E7" s="409">
        <f t="shared" si="0"/>
        <v>6</v>
      </c>
      <c r="F7" s="409" t="s">
        <v>87</v>
      </c>
      <c r="H7" s="410" t="s">
        <v>204</v>
      </c>
    </row>
    <row r="8" spans="1:19" x14ac:dyDescent="0.25">
      <c r="D8" s="410" t="s">
        <v>154</v>
      </c>
      <c r="E8" s="409">
        <f t="shared" si="0"/>
        <v>7</v>
      </c>
      <c r="F8" s="409" t="s">
        <v>88</v>
      </c>
      <c r="H8" s="410" t="s">
        <v>205</v>
      </c>
    </row>
    <row r="9" spans="1:19" x14ac:dyDescent="0.25">
      <c r="D9" s="410" t="s">
        <v>155</v>
      </c>
      <c r="E9" s="409">
        <f t="shared" si="0"/>
        <v>8</v>
      </c>
      <c r="F9" s="409" t="s">
        <v>88</v>
      </c>
    </row>
    <row r="10" spans="1:19" x14ac:dyDescent="0.25">
      <c r="D10" s="410" t="s">
        <v>156</v>
      </c>
      <c r="E10" s="409">
        <f t="shared" si="0"/>
        <v>9</v>
      </c>
      <c r="F10" s="409" t="s">
        <v>88</v>
      </c>
    </row>
    <row r="11" spans="1:19" x14ac:dyDescent="0.25">
      <c r="D11" s="410" t="s">
        <v>157</v>
      </c>
      <c r="E11" s="409">
        <f t="shared" si="0"/>
        <v>10</v>
      </c>
      <c r="F11" s="409" t="s">
        <v>89</v>
      </c>
    </row>
    <row r="12" spans="1:19" x14ac:dyDescent="0.25">
      <c r="D12" s="410" t="s">
        <v>158</v>
      </c>
      <c r="E12" s="409">
        <f t="shared" si="0"/>
        <v>11</v>
      </c>
      <c r="F12" s="409" t="s">
        <v>89</v>
      </c>
    </row>
    <row r="13" spans="1:19" x14ac:dyDescent="0.25">
      <c r="D13" s="410" t="s">
        <v>159</v>
      </c>
      <c r="E13" s="409">
        <f t="shared" si="0"/>
        <v>12</v>
      </c>
      <c r="F13" s="409" t="s">
        <v>89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13</vt:i4>
      </vt:variant>
    </vt:vector>
  </HeadingPairs>
  <TitlesOfParts>
    <vt:vector size="22" baseType="lpstr">
      <vt:lpstr>Inicio</vt:lpstr>
      <vt:lpstr>Datos</vt:lpstr>
      <vt:lpstr>Inversiones</vt:lpstr>
      <vt:lpstr>Terceros</vt:lpstr>
      <vt:lpstr>Impuestos</vt:lpstr>
      <vt:lpstr>CR</vt:lpstr>
      <vt:lpstr>Gráficos</vt:lpstr>
      <vt:lpstr>Gráficos Comparativos</vt:lpstr>
      <vt:lpstr>Tablas</vt:lpstr>
      <vt:lpstr>CR!Área_de_impresión</vt:lpstr>
      <vt:lpstr>Datos!Área_de_impresión</vt:lpstr>
      <vt:lpstr>Gráficos!Área_de_impresión</vt:lpstr>
      <vt:lpstr>'Gráficos Comparativos'!Área_de_impresión</vt:lpstr>
      <vt:lpstr>Impuestos!Área_de_impresión</vt:lpstr>
      <vt:lpstr>Inicio!Área_de_impresión</vt:lpstr>
      <vt:lpstr>Inversiones!Área_de_impresión</vt:lpstr>
      <vt:lpstr>Terceros!Área_de_impresión</vt:lpstr>
      <vt:lpstr>MesCR</vt:lpstr>
      <vt:lpstr>Presupuesto</vt:lpstr>
      <vt:lpstr>CR!Títulos_a_imprimir</vt:lpstr>
      <vt:lpstr>Datos!Títulos_a_imprimir</vt:lpstr>
      <vt:lpstr>Terceros!Títulos_a_imprimir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Ignacio Pedrosa;Mi Economista</dc:creator>
  <cp:keywords/>
  <dc:description/>
  <cp:lastModifiedBy>Ignacio Pedrosa Sánchez</cp:lastModifiedBy>
  <cp:revision/>
  <dcterms:created xsi:type="dcterms:W3CDTF">2013-05-25T06:05:53Z</dcterms:created>
  <dcterms:modified xsi:type="dcterms:W3CDTF">2015-04-08T07:23:30Z</dcterms:modified>
</cp:coreProperties>
</file>