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Instances\"/>
    </mc:Choice>
  </mc:AlternateContent>
  <xr:revisionPtr revIDLastSave="0" documentId="13_ncr:1_{68D37D4E-C48C-46AA-8663-6A18BBB3E2A0}" xr6:coauthVersionLast="47" xr6:coauthVersionMax="47" xr10:uidLastSave="{00000000-0000-0000-0000-000000000000}"/>
  <bookViews>
    <workbookView xWindow="29295" yWindow="585" windowWidth="25830" windowHeight="14520" xr2:uid="{00000000-000D-0000-FFFF-FFFF00000000}"/>
  </bookViews>
  <sheets>
    <sheet name="User_Model_Vals" sheetId="4" r:id="rId1"/>
    <sheet name="User_Model_Calcs" sheetId="1" r:id="rId2"/>
    <sheet name="Earth_Data" sheetId="3" r:id="rId3"/>
    <sheet name="Sat_Dat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2" i="1" l="1"/>
  <c r="K92" i="1" s="1"/>
  <c r="B93" i="1"/>
  <c r="J93" i="1" s="1"/>
  <c r="B94" i="1"/>
  <c r="B95" i="1"/>
  <c r="B96" i="1"/>
  <c r="J96" i="1" s="1"/>
  <c r="B97" i="1"/>
  <c r="J97" i="1" s="1"/>
  <c r="B98" i="1"/>
  <c r="J98" i="1" s="1"/>
  <c r="B99" i="1"/>
  <c r="K99" i="1" s="1"/>
  <c r="B100" i="1"/>
  <c r="K100" i="1" s="1"/>
  <c r="B91" i="1"/>
  <c r="J91" i="1" s="1"/>
  <c r="B3" i="1"/>
  <c r="J3" i="1" s="1"/>
  <c r="B4" i="1"/>
  <c r="J4" i="1" s="1"/>
  <c r="B5" i="1"/>
  <c r="K5" i="1" s="1"/>
  <c r="B6" i="1"/>
  <c r="K6" i="1" s="1"/>
  <c r="B7" i="1"/>
  <c r="J7" i="1" s="1"/>
  <c r="B8" i="1"/>
  <c r="B9" i="1"/>
  <c r="J9" i="1" s="1"/>
  <c r="B10" i="1"/>
  <c r="J10" i="1" s="1"/>
  <c r="B11" i="1"/>
  <c r="J11" i="1" s="1"/>
  <c r="B12" i="1"/>
  <c r="K12" i="1" s="1"/>
  <c r="B13" i="1"/>
  <c r="J13" i="1" s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B20" i="1"/>
  <c r="B21" i="1"/>
  <c r="J21" i="1" s="1"/>
  <c r="B22" i="1"/>
  <c r="K22" i="1" s="1"/>
  <c r="B23" i="1"/>
  <c r="J23" i="1" s="1"/>
  <c r="B24" i="1"/>
  <c r="J24" i="1" s="1"/>
  <c r="B25" i="1"/>
  <c r="J25" i="1" s="1"/>
  <c r="B26" i="1"/>
  <c r="J26" i="1" s="1"/>
  <c r="B27" i="1"/>
  <c r="K27" i="1" s="1"/>
  <c r="B28" i="1"/>
  <c r="J28" i="1" s="1"/>
  <c r="B29" i="1"/>
  <c r="K29" i="1" s="1"/>
  <c r="B30" i="1"/>
  <c r="J30" i="1" s="1"/>
  <c r="B31" i="1"/>
  <c r="K31" i="1" s="1"/>
  <c r="B32" i="1"/>
  <c r="B33" i="1"/>
  <c r="K33" i="1" s="1"/>
  <c r="B34" i="1"/>
  <c r="J34" i="1" s="1"/>
  <c r="B35" i="1"/>
  <c r="J35" i="1" s="1"/>
  <c r="B36" i="1"/>
  <c r="J36" i="1" s="1"/>
  <c r="B37" i="1"/>
  <c r="J37" i="1" s="1"/>
  <c r="B38" i="1"/>
  <c r="J38" i="1" s="1"/>
  <c r="B39" i="1"/>
  <c r="K39" i="1" s="1"/>
  <c r="B40" i="1"/>
  <c r="J40" i="1" s="1"/>
  <c r="B41" i="1"/>
  <c r="K41" i="1" s="1"/>
  <c r="B42" i="1"/>
  <c r="J42" i="1" s="1"/>
  <c r="B43" i="1"/>
  <c r="J43" i="1" s="1"/>
  <c r="B44" i="1"/>
  <c r="B45" i="1"/>
  <c r="K45" i="1" s="1"/>
  <c r="B46" i="1"/>
  <c r="J46" i="1" s="1"/>
  <c r="B47" i="1"/>
  <c r="J47" i="1" s="1"/>
  <c r="B48" i="1"/>
  <c r="J48" i="1" s="1"/>
  <c r="B49" i="1"/>
  <c r="J49" i="1" s="1"/>
  <c r="B50" i="1"/>
  <c r="J50" i="1" s="1"/>
  <c r="B51" i="1"/>
  <c r="J51" i="1" s="1"/>
  <c r="B52" i="1"/>
  <c r="J52" i="1" s="1"/>
  <c r="B53" i="1"/>
  <c r="J53" i="1" s="1"/>
  <c r="B54" i="1"/>
  <c r="K54" i="1" s="1"/>
  <c r="B55" i="1"/>
  <c r="J55" i="1" s="1"/>
  <c r="B56" i="1"/>
  <c r="B57" i="1"/>
  <c r="J57" i="1" s="1"/>
  <c r="B58" i="1"/>
  <c r="J58" i="1" s="1"/>
  <c r="B59" i="1"/>
  <c r="J59" i="1" s="1"/>
  <c r="B60" i="1"/>
  <c r="J60" i="1" s="1"/>
  <c r="B61" i="1"/>
  <c r="J61" i="1" s="1"/>
  <c r="B62" i="1"/>
  <c r="J62" i="1" s="1"/>
  <c r="B63" i="1"/>
  <c r="J63" i="1" s="1"/>
  <c r="B64" i="1"/>
  <c r="J64" i="1" s="1"/>
  <c r="B65" i="1"/>
  <c r="J65" i="1" s="1"/>
  <c r="B66" i="1"/>
  <c r="K66" i="1" s="1"/>
  <c r="B67" i="1"/>
  <c r="K67" i="1" s="1"/>
  <c r="B68" i="1"/>
  <c r="B69" i="1"/>
  <c r="J69" i="1" s="1"/>
  <c r="B70" i="1"/>
  <c r="J70" i="1" s="1"/>
  <c r="B71" i="1"/>
  <c r="J71" i="1" s="1"/>
  <c r="B72" i="1"/>
  <c r="J72" i="1" s="1"/>
  <c r="B73" i="1"/>
  <c r="K73" i="1" s="1"/>
  <c r="B74" i="1"/>
  <c r="J74" i="1" s="1"/>
  <c r="B75" i="1"/>
  <c r="J75" i="1" s="1"/>
  <c r="B76" i="1"/>
  <c r="J76" i="1" s="1"/>
  <c r="B77" i="1"/>
  <c r="J77" i="1" s="1"/>
  <c r="B78" i="1"/>
  <c r="B79" i="1"/>
  <c r="K79" i="1" s="1"/>
  <c r="B80" i="1"/>
  <c r="B81" i="1"/>
  <c r="J81" i="1" s="1"/>
  <c r="B82" i="1"/>
  <c r="J82" i="1" s="1"/>
  <c r="B83" i="1"/>
  <c r="J83" i="1" s="1"/>
  <c r="B84" i="1"/>
  <c r="J84" i="1" s="1"/>
  <c r="B85" i="1"/>
  <c r="K85" i="1" s="1"/>
  <c r="B86" i="1"/>
  <c r="J86" i="1" s="1"/>
  <c r="B87" i="1"/>
  <c r="J87" i="1" s="1"/>
  <c r="B88" i="1"/>
  <c r="J88" i="1" s="1"/>
  <c r="B89" i="1"/>
  <c r="J89" i="1" s="1"/>
  <c r="B90" i="1"/>
  <c r="K90" i="1" s="1"/>
  <c r="B2" i="1"/>
  <c r="A91" i="1"/>
  <c r="A92" i="1"/>
  <c r="I92" i="1" s="1"/>
  <c r="A93" i="1"/>
  <c r="I93" i="1" s="1"/>
  <c r="A94" i="1"/>
  <c r="I94" i="1" s="1"/>
  <c r="A95" i="1"/>
  <c r="I95" i="1" s="1"/>
  <c r="A96" i="1"/>
  <c r="I96" i="1" s="1"/>
  <c r="A97" i="1"/>
  <c r="I97" i="1" s="1"/>
  <c r="A98" i="1"/>
  <c r="I98" i="1" s="1"/>
  <c r="A99" i="1"/>
  <c r="I99" i="1" s="1"/>
  <c r="A100" i="1"/>
  <c r="I100" i="1" s="1"/>
  <c r="A90" i="1"/>
  <c r="I90" i="1" s="1"/>
  <c r="P90" i="1" s="1"/>
  <c r="A3" i="1"/>
  <c r="I3" i="1" s="1"/>
  <c r="A4" i="1"/>
  <c r="I4" i="1" s="1"/>
  <c r="A5" i="1"/>
  <c r="I5" i="1" s="1"/>
  <c r="A6" i="1"/>
  <c r="I6" i="1" s="1"/>
  <c r="A7" i="1"/>
  <c r="I7" i="1" s="1"/>
  <c r="A8" i="1"/>
  <c r="I8" i="1" s="1"/>
  <c r="A9" i="1"/>
  <c r="I9" i="1" s="1"/>
  <c r="A10" i="1"/>
  <c r="I10" i="1" s="1"/>
  <c r="A11" i="1"/>
  <c r="I11" i="1" s="1"/>
  <c r="A12" i="1"/>
  <c r="I12" i="1" s="1"/>
  <c r="A13" i="1"/>
  <c r="I13" i="1" s="1"/>
  <c r="A14" i="1"/>
  <c r="I14" i="1" s="1"/>
  <c r="A15" i="1"/>
  <c r="I15" i="1" s="1"/>
  <c r="A16" i="1"/>
  <c r="A17" i="1"/>
  <c r="I17" i="1" s="1"/>
  <c r="A18" i="1"/>
  <c r="I18" i="1" s="1"/>
  <c r="A19" i="1"/>
  <c r="I19" i="1" s="1"/>
  <c r="A20" i="1"/>
  <c r="I20" i="1" s="1"/>
  <c r="A21" i="1"/>
  <c r="I21" i="1" s="1"/>
  <c r="A22" i="1"/>
  <c r="I22" i="1" s="1"/>
  <c r="A23" i="1"/>
  <c r="I23" i="1" s="1"/>
  <c r="A24" i="1"/>
  <c r="I24" i="1" s="1"/>
  <c r="A25" i="1"/>
  <c r="I25" i="1" s="1"/>
  <c r="A26" i="1"/>
  <c r="I26" i="1" s="1"/>
  <c r="A27" i="1"/>
  <c r="I27" i="1" s="1"/>
  <c r="A28" i="1"/>
  <c r="A29" i="1"/>
  <c r="I29" i="1" s="1"/>
  <c r="A30" i="1"/>
  <c r="I30" i="1" s="1"/>
  <c r="A31" i="1"/>
  <c r="I31" i="1" s="1"/>
  <c r="A32" i="1"/>
  <c r="I32" i="1" s="1"/>
  <c r="A33" i="1"/>
  <c r="I33" i="1" s="1"/>
  <c r="A34" i="1"/>
  <c r="I34" i="1" s="1"/>
  <c r="A35" i="1"/>
  <c r="I35" i="1" s="1"/>
  <c r="A36" i="1"/>
  <c r="I36" i="1" s="1"/>
  <c r="A37" i="1"/>
  <c r="I37" i="1" s="1"/>
  <c r="A38" i="1"/>
  <c r="I38" i="1" s="1"/>
  <c r="A39" i="1"/>
  <c r="I39" i="1" s="1"/>
  <c r="A40" i="1"/>
  <c r="I40" i="1" s="1"/>
  <c r="A41" i="1"/>
  <c r="I41" i="1" s="1"/>
  <c r="A42" i="1"/>
  <c r="I42" i="1" s="1"/>
  <c r="A43" i="1"/>
  <c r="I43" i="1" s="1"/>
  <c r="A44" i="1"/>
  <c r="I44" i="1" s="1"/>
  <c r="A45" i="1"/>
  <c r="I45" i="1" s="1"/>
  <c r="A46" i="1"/>
  <c r="I46" i="1" s="1"/>
  <c r="A47" i="1"/>
  <c r="I47" i="1" s="1"/>
  <c r="A48" i="1"/>
  <c r="I48" i="1" s="1"/>
  <c r="A49" i="1"/>
  <c r="I49" i="1" s="1"/>
  <c r="A50" i="1"/>
  <c r="I50" i="1" s="1"/>
  <c r="A51" i="1"/>
  <c r="I51" i="1" s="1"/>
  <c r="A52" i="1"/>
  <c r="A53" i="1"/>
  <c r="I53" i="1" s="1"/>
  <c r="A54" i="1"/>
  <c r="I54" i="1" s="1"/>
  <c r="A55" i="1"/>
  <c r="I55" i="1" s="1"/>
  <c r="A56" i="1"/>
  <c r="I56" i="1" s="1"/>
  <c r="A57" i="1"/>
  <c r="I57" i="1" s="1"/>
  <c r="A58" i="1"/>
  <c r="I58" i="1" s="1"/>
  <c r="A59" i="1"/>
  <c r="I59" i="1" s="1"/>
  <c r="A60" i="1"/>
  <c r="I60" i="1" s="1"/>
  <c r="A61" i="1"/>
  <c r="I61" i="1" s="1"/>
  <c r="A62" i="1"/>
  <c r="I62" i="1" s="1"/>
  <c r="A63" i="1"/>
  <c r="I63" i="1" s="1"/>
  <c r="A64" i="1"/>
  <c r="A65" i="1"/>
  <c r="I65" i="1" s="1"/>
  <c r="A66" i="1"/>
  <c r="I66" i="1" s="1"/>
  <c r="A67" i="1"/>
  <c r="I67" i="1" s="1"/>
  <c r="A68" i="1"/>
  <c r="I68" i="1" s="1"/>
  <c r="A69" i="1"/>
  <c r="I69" i="1" s="1"/>
  <c r="A70" i="1"/>
  <c r="I70" i="1" s="1"/>
  <c r="A71" i="1"/>
  <c r="I71" i="1" s="1"/>
  <c r="A72" i="1"/>
  <c r="I72" i="1" s="1"/>
  <c r="A73" i="1"/>
  <c r="I73" i="1" s="1"/>
  <c r="A74" i="1"/>
  <c r="I74" i="1" s="1"/>
  <c r="A75" i="1"/>
  <c r="I75" i="1" s="1"/>
  <c r="A76" i="1"/>
  <c r="I76" i="1" s="1"/>
  <c r="A77" i="1"/>
  <c r="I77" i="1" s="1"/>
  <c r="A78" i="1"/>
  <c r="I78" i="1" s="1"/>
  <c r="A79" i="1"/>
  <c r="I79" i="1" s="1"/>
  <c r="A80" i="1"/>
  <c r="I80" i="1" s="1"/>
  <c r="A81" i="1"/>
  <c r="I81" i="1" s="1"/>
  <c r="A82" i="1"/>
  <c r="I82" i="1" s="1"/>
  <c r="A83" i="1"/>
  <c r="I83" i="1" s="1"/>
  <c r="A84" i="1"/>
  <c r="I84" i="1" s="1"/>
  <c r="A85" i="1"/>
  <c r="I85" i="1" s="1"/>
  <c r="A86" i="1"/>
  <c r="I86" i="1" s="1"/>
  <c r="A87" i="1"/>
  <c r="I87" i="1" s="1"/>
  <c r="A88" i="1"/>
  <c r="A89" i="1"/>
  <c r="I89" i="1" s="1"/>
  <c r="A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D3" i="1"/>
  <c r="G3" i="1" s="1"/>
  <c r="D4" i="1"/>
  <c r="G4" i="1" s="1"/>
  <c r="D5" i="1"/>
  <c r="G5" i="1" s="1"/>
  <c r="J5" i="1"/>
  <c r="D6" i="1"/>
  <c r="G6" i="1" s="1"/>
  <c r="J6" i="1"/>
  <c r="D7" i="1"/>
  <c r="G7" i="1" s="1"/>
  <c r="D8" i="1"/>
  <c r="G8" i="1" s="1"/>
  <c r="J8" i="1"/>
  <c r="K8" i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I16" i="1"/>
  <c r="D17" i="1"/>
  <c r="G17" i="1" s="1"/>
  <c r="K17" i="1"/>
  <c r="D18" i="1"/>
  <c r="G18" i="1" s="1"/>
  <c r="D19" i="1"/>
  <c r="G19" i="1" s="1"/>
  <c r="D20" i="1"/>
  <c r="G20" i="1" s="1"/>
  <c r="J20" i="1"/>
  <c r="K20" i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I28" i="1"/>
  <c r="D29" i="1"/>
  <c r="G29" i="1" s="1"/>
  <c r="J29" i="1"/>
  <c r="D30" i="1"/>
  <c r="G30" i="1" s="1"/>
  <c r="D31" i="1"/>
  <c r="G31" i="1" s="1"/>
  <c r="J31" i="1"/>
  <c r="D32" i="1"/>
  <c r="G32" i="1" s="1"/>
  <c r="J32" i="1"/>
  <c r="K32" i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J41" i="1"/>
  <c r="D42" i="1"/>
  <c r="G42" i="1" s="1"/>
  <c r="D43" i="1"/>
  <c r="G43" i="1" s="1"/>
  <c r="D44" i="1"/>
  <c r="G44" i="1" s="1"/>
  <c r="J44" i="1"/>
  <c r="K44" i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I52" i="1"/>
  <c r="D53" i="1"/>
  <c r="G53" i="1" s="1"/>
  <c r="D54" i="1"/>
  <c r="G54" i="1" s="1"/>
  <c r="J54" i="1"/>
  <c r="D55" i="1"/>
  <c r="G55" i="1" s="1"/>
  <c r="D56" i="1"/>
  <c r="G56" i="1" s="1"/>
  <c r="J56" i="1"/>
  <c r="K56" i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I64" i="1"/>
  <c r="D65" i="1"/>
  <c r="G65" i="1" s="1"/>
  <c r="D66" i="1"/>
  <c r="G66" i="1" s="1"/>
  <c r="J66" i="1"/>
  <c r="D67" i="1"/>
  <c r="G67" i="1" s="1"/>
  <c r="D68" i="1"/>
  <c r="G68" i="1" s="1"/>
  <c r="J68" i="1"/>
  <c r="K68" i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J78" i="1"/>
  <c r="K78" i="1"/>
  <c r="D79" i="1"/>
  <c r="G79" i="1" s="1"/>
  <c r="D80" i="1"/>
  <c r="G80" i="1" s="1"/>
  <c r="J80" i="1"/>
  <c r="K80" i="1"/>
  <c r="D81" i="1"/>
  <c r="G81" i="1" s="1"/>
  <c r="K81" i="1"/>
  <c r="D82" i="1"/>
  <c r="G82" i="1" s="1"/>
  <c r="D83" i="1"/>
  <c r="G83" i="1" s="1"/>
  <c r="D84" i="1"/>
  <c r="G84" i="1" s="1"/>
  <c r="D85" i="1"/>
  <c r="G85" i="1" s="1"/>
  <c r="J85" i="1"/>
  <c r="D86" i="1"/>
  <c r="G86" i="1" s="1"/>
  <c r="D87" i="1"/>
  <c r="G87" i="1" s="1"/>
  <c r="D88" i="1"/>
  <c r="G88" i="1" s="1"/>
  <c r="I88" i="1"/>
  <c r="P88" i="1" s="1"/>
  <c r="D89" i="1"/>
  <c r="G89" i="1" s="1"/>
  <c r="D90" i="1"/>
  <c r="G90" i="1" s="1"/>
  <c r="J90" i="1"/>
  <c r="D91" i="1"/>
  <c r="G91" i="1" s="1"/>
  <c r="I91" i="1"/>
  <c r="D92" i="1"/>
  <c r="G92" i="1" s="1"/>
  <c r="J92" i="1"/>
  <c r="D93" i="1"/>
  <c r="G93" i="1" s="1"/>
  <c r="K93" i="1"/>
  <c r="D94" i="1"/>
  <c r="G94" i="1" s="1"/>
  <c r="J94" i="1"/>
  <c r="K94" i="1"/>
  <c r="D95" i="1"/>
  <c r="G95" i="1" s="1"/>
  <c r="J95" i="1"/>
  <c r="K95" i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I101" i="1"/>
  <c r="P101" i="1" s="1"/>
  <c r="J101" i="1"/>
  <c r="K101" i="1"/>
  <c r="D102" i="1"/>
  <c r="G102" i="1" s="1"/>
  <c r="I102" i="1"/>
  <c r="P102" i="1" s="1"/>
  <c r="J102" i="1"/>
  <c r="K102" i="1"/>
  <c r="D103" i="1"/>
  <c r="G103" i="1" s="1"/>
  <c r="I103" i="1"/>
  <c r="P103" i="1" s="1"/>
  <c r="J103" i="1"/>
  <c r="K103" i="1"/>
  <c r="D104" i="1"/>
  <c r="G104" i="1" s="1"/>
  <c r="I104" i="1"/>
  <c r="P104" i="1" s="1"/>
  <c r="J104" i="1"/>
  <c r="K104" i="1"/>
  <c r="D105" i="1"/>
  <c r="G105" i="1" s="1"/>
  <c r="I105" i="1"/>
  <c r="P105" i="1" s="1"/>
  <c r="J105" i="1"/>
  <c r="K105" i="1"/>
  <c r="D106" i="1"/>
  <c r="G106" i="1" s="1"/>
  <c r="I106" i="1"/>
  <c r="P106" i="1" s="1"/>
  <c r="J106" i="1"/>
  <c r="K106" i="1"/>
  <c r="D107" i="1"/>
  <c r="G107" i="1" s="1"/>
  <c r="I107" i="1"/>
  <c r="P107" i="1" s="1"/>
  <c r="J107" i="1"/>
  <c r="K107" i="1"/>
  <c r="D108" i="1"/>
  <c r="G108" i="1" s="1"/>
  <c r="I108" i="1"/>
  <c r="P108" i="1" s="1"/>
  <c r="J108" i="1"/>
  <c r="K108" i="1"/>
  <c r="D109" i="1"/>
  <c r="G109" i="1" s="1"/>
  <c r="I109" i="1"/>
  <c r="P109" i="1" s="1"/>
  <c r="J109" i="1"/>
  <c r="K109" i="1"/>
  <c r="D110" i="1"/>
  <c r="G110" i="1" s="1"/>
  <c r="I110" i="1"/>
  <c r="P110" i="1" s="1"/>
  <c r="J110" i="1"/>
  <c r="K110" i="1"/>
  <c r="D111" i="1"/>
  <c r="G111" i="1" s="1"/>
  <c r="I111" i="1"/>
  <c r="P111" i="1" s="1"/>
  <c r="J111" i="1"/>
  <c r="K111" i="1"/>
  <c r="D112" i="1"/>
  <c r="G112" i="1" s="1"/>
  <c r="I112" i="1"/>
  <c r="P112" i="1" s="1"/>
  <c r="J112" i="1"/>
  <c r="K112" i="1"/>
  <c r="D113" i="1"/>
  <c r="G113" i="1" s="1"/>
  <c r="I113" i="1"/>
  <c r="P113" i="1" s="1"/>
  <c r="J113" i="1"/>
  <c r="K113" i="1"/>
  <c r="D114" i="1"/>
  <c r="G114" i="1" s="1"/>
  <c r="I114" i="1"/>
  <c r="P114" i="1" s="1"/>
  <c r="J114" i="1"/>
  <c r="K114" i="1"/>
  <c r="D115" i="1"/>
  <c r="G115" i="1" s="1"/>
  <c r="I115" i="1"/>
  <c r="P115" i="1" s="1"/>
  <c r="J115" i="1"/>
  <c r="K115" i="1"/>
  <c r="D116" i="1"/>
  <c r="G116" i="1" s="1"/>
  <c r="I116" i="1"/>
  <c r="P116" i="1" s="1"/>
  <c r="J116" i="1"/>
  <c r="K116" i="1"/>
  <c r="D117" i="1"/>
  <c r="G117" i="1" s="1"/>
  <c r="I117" i="1"/>
  <c r="P117" i="1" s="1"/>
  <c r="J117" i="1"/>
  <c r="K117" i="1"/>
  <c r="D118" i="1"/>
  <c r="G118" i="1" s="1"/>
  <c r="I118" i="1"/>
  <c r="P118" i="1" s="1"/>
  <c r="J118" i="1"/>
  <c r="K118" i="1"/>
  <c r="D119" i="1"/>
  <c r="G119" i="1" s="1"/>
  <c r="I119" i="1"/>
  <c r="P119" i="1" s="1"/>
  <c r="J119" i="1"/>
  <c r="K119" i="1"/>
  <c r="D120" i="1"/>
  <c r="G120" i="1" s="1"/>
  <c r="I120" i="1"/>
  <c r="P120" i="1" s="1"/>
  <c r="J120" i="1"/>
  <c r="K120" i="1"/>
  <c r="D121" i="1"/>
  <c r="G121" i="1" s="1"/>
  <c r="I121" i="1"/>
  <c r="P121" i="1" s="1"/>
  <c r="J121" i="1"/>
  <c r="K121" i="1"/>
  <c r="D122" i="1"/>
  <c r="G122" i="1" s="1"/>
  <c r="I122" i="1"/>
  <c r="P122" i="1" s="1"/>
  <c r="J122" i="1"/>
  <c r="K122" i="1"/>
  <c r="D123" i="1"/>
  <c r="G123" i="1" s="1"/>
  <c r="I123" i="1"/>
  <c r="P123" i="1" s="1"/>
  <c r="J123" i="1"/>
  <c r="K123" i="1"/>
  <c r="D124" i="1"/>
  <c r="G124" i="1" s="1"/>
  <c r="I124" i="1"/>
  <c r="P124" i="1" s="1"/>
  <c r="J124" i="1"/>
  <c r="K124" i="1"/>
  <c r="D125" i="1"/>
  <c r="G125" i="1" s="1"/>
  <c r="I125" i="1"/>
  <c r="P125" i="1" s="1"/>
  <c r="J125" i="1"/>
  <c r="K125" i="1"/>
  <c r="D126" i="1"/>
  <c r="G126" i="1" s="1"/>
  <c r="I126" i="1"/>
  <c r="P126" i="1" s="1"/>
  <c r="J126" i="1"/>
  <c r="K126" i="1"/>
  <c r="D127" i="1"/>
  <c r="G127" i="1" s="1"/>
  <c r="I127" i="1"/>
  <c r="P127" i="1" s="1"/>
  <c r="J127" i="1"/>
  <c r="K127" i="1"/>
  <c r="D128" i="1"/>
  <c r="G128" i="1" s="1"/>
  <c r="I128" i="1"/>
  <c r="P128" i="1" s="1"/>
  <c r="J128" i="1"/>
  <c r="K128" i="1"/>
  <c r="D129" i="1"/>
  <c r="G129" i="1" s="1"/>
  <c r="I129" i="1"/>
  <c r="P129" i="1" s="1"/>
  <c r="J129" i="1"/>
  <c r="K129" i="1"/>
  <c r="D130" i="1"/>
  <c r="G130" i="1" s="1"/>
  <c r="I130" i="1"/>
  <c r="P130" i="1" s="1"/>
  <c r="J130" i="1"/>
  <c r="K130" i="1"/>
  <c r="D131" i="1"/>
  <c r="G131" i="1" s="1"/>
  <c r="I131" i="1"/>
  <c r="P131" i="1" s="1"/>
  <c r="J131" i="1"/>
  <c r="K131" i="1"/>
  <c r="D132" i="1"/>
  <c r="G132" i="1" s="1"/>
  <c r="I132" i="1"/>
  <c r="P132" i="1" s="1"/>
  <c r="J132" i="1"/>
  <c r="K132" i="1"/>
  <c r="D133" i="1"/>
  <c r="G133" i="1" s="1"/>
  <c r="I133" i="1"/>
  <c r="P133" i="1" s="1"/>
  <c r="J133" i="1"/>
  <c r="K133" i="1"/>
  <c r="D134" i="1"/>
  <c r="G134" i="1" s="1"/>
  <c r="I134" i="1"/>
  <c r="P134" i="1" s="1"/>
  <c r="J134" i="1"/>
  <c r="K134" i="1"/>
  <c r="D135" i="1"/>
  <c r="G135" i="1" s="1"/>
  <c r="I135" i="1"/>
  <c r="P135" i="1" s="1"/>
  <c r="J135" i="1"/>
  <c r="K135" i="1"/>
  <c r="D136" i="1"/>
  <c r="G136" i="1" s="1"/>
  <c r="I136" i="1"/>
  <c r="P136" i="1" s="1"/>
  <c r="J136" i="1"/>
  <c r="K136" i="1"/>
  <c r="D137" i="1"/>
  <c r="G137" i="1" s="1"/>
  <c r="I137" i="1"/>
  <c r="P137" i="1" s="1"/>
  <c r="J137" i="1"/>
  <c r="K137" i="1"/>
  <c r="D138" i="1"/>
  <c r="G138" i="1" s="1"/>
  <c r="I138" i="1"/>
  <c r="P138" i="1" s="1"/>
  <c r="J138" i="1"/>
  <c r="K138" i="1"/>
  <c r="D139" i="1"/>
  <c r="G139" i="1" s="1"/>
  <c r="I139" i="1"/>
  <c r="P139" i="1" s="1"/>
  <c r="J139" i="1"/>
  <c r="K139" i="1"/>
  <c r="D140" i="1"/>
  <c r="G140" i="1" s="1"/>
  <c r="I140" i="1"/>
  <c r="P140" i="1" s="1"/>
  <c r="J140" i="1"/>
  <c r="K140" i="1"/>
  <c r="D141" i="1"/>
  <c r="G141" i="1" s="1"/>
  <c r="I141" i="1"/>
  <c r="P141" i="1" s="1"/>
  <c r="J141" i="1"/>
  <c r="K141" i="1"/>
  <c r="D142" i="1"/>
  <c r="G142" i="1" s="1"/>
  <c r="I142" i="1"/>
  <c r="P142" i="1" s="1"/>
  <c r="J142" i="1"/>
  <c r="K142" i="1"/>
  <c r="D143" i="1"/>
  <c r="G143" i="1" s="1"/>
  <c r="I143" i="1"/>
  <c r="P143" i="1" s="1"/>
  <c r="J143" i="1"/>
  <c r="K143" i="1"/>
  <c r="D144" i="1"/>
  <c r="G144" i="1" s="1"/>
  <c r="I144" i="1"/>
  <c r="P144" i="1" s="1"/>
  <c r="J144" i="1"/>
  <c r="K144" i="1"/>
  <c r="D145" i="1"/>
  <c r="G145" i="1" s="1"/>
  <c r="I145" i="1"/>
  <c r="P145" i="1" s="1"/>
  <c r="J145" i="1"/>
  <c r="K145" i="1"/>
  <c r="D146" i="1"/>
  <c r="G146" i="1" s="1"/>
  <c r="I146" i="1"/>
  <c r="P146" i="1" s="1"/>
  <c r="J146" i="1"/>
  <c r="K146" i="1"/>
  <c r="D147" i="1"/>
  <c r="G147" i="1" s="1"/>
  <c r="I147" i="1"/>
  <c r="P147" i="1" s="1"/>
  <c r="J147" i="1"/>
  <c r="K147" i="1"/>
  <c r="D148" i="1"/>
  <c r="G148" i="1" s="1"/>
  <c r="I148" i="1"/>
  <c r="P148" i="1" s="1"/>
  <c r="J148" i="1"/>
  <c r="K148" i="1"/>
  <c r="D149" i="1"/>
  <c r="G149" i="1" s="1"/>
  <c r="I149" i="1"/>
  <c r="P149" i="1" s="1"/>
  <c r="J149" i="1"/>
  <c r="K149" i="1"/>
  <c r="D150" i="1"/>
  <c r="G150" i="1" s="1"/>
  <c r="I150" i="1"/>
  <c r="P150" i="1" s="1"/>
  <c r="J150" i="1"/>
  <c r="K150" i="1"/>
  <c r="D151" i="1"/>
  <c r="G151" i="1" s="1"/>
  <c r="I151" i="1"/>
  <c r="P151" i="1" s="1"/>
  <c r="J151" i="1"/>
  <c r="K151" i="1"/>
  <c r="D152" i="1"/>
  <c r="G152" i="1" s="1"/>
  <c r="I152" i="1"/>
  <c r="P152" i="1" s="1"/>
  <c r="J152" i="1"/>
  <c r="K152" i="1"/>
  <c r="D153" i="1"/>
  <c r="G153" i="1" s="1"/>
  <c r="I153" i="1"/>
  <c r="P153" i="1" s="1"/>
  <c r="J153" i="1"/>
  <c r="K153" i="1"/>
  <c r="D154" i="1"/>
  <c r="G154" i="1" s="1"/>
  <c r="I154" i="1"/>
  <c r="P154" i="1" s="1"/>
  <c r="J154" i="1"/>
  <c r="K154" i="1"/>
  <c r="L154" i="1" s="1"/>
  <c r="D155" i="1"/>
  <c r="G155" i="1" s="1"/>
  <c r="I155" i="1"/>
  <c r="P155" i="1" s="1"/>
  <c r="J155" i="1"/>
  <c r="K155" i="1"/>
  <c r="D156" i="1"/>
  <c r="G156" i="1" s="1"/>
  <c r="I156" i="1"/>
  <c r="P156" i="1" s="1"/>
  <c r="J156" i="1"/>
  <c r="K156" i="1"/>
  <c r="D157" i="1"/>
  <c r="G157" i="1" s="1"/>
  <c r="I157" i="1"/>
  <c r="P157" i="1" s="1"/>
  <c r="J157" i="1"/>
  <c r="K157" i="1"/>
  <c r="D158" i="1"/>
  <c r="G158" i="1" s="1"/>
  <c r="I158" i="1"/>
  <c r="P158" i="1" s="1"/>
  <c r="J158" i="1"/>
  <c r="K158" i="1"/>
  <c r="D159" i="1"/>
  <c r="G159" i="1" s="1"/>
  <c r="I159" i="1"/>
  <c r="P159" i="1" s="1"/>
  <c r="J159" i="1"/>
  <c r="K159" i="1"/>
  <c r="D160" i="1"/>
  <c r="G160" i="1" s="1"/>
  <c r="I160" i="1"/>
  <c r="P160" i="1" s="1"/>
  <c r="J160" i="1"/>
  <c r="K160" i="1"/>
  <c r="D161" i="1"/>
  <c r="G161" i="1" s="1"/>
  <c r="I161" i="1"/>
  <c r="P161" i="1" s="1"/>
  <c r="J161" i="1"/>
  <c r="K161" i="1"/>
  <c r="D162" i="1"/>
  <c r="G162" i="1" s="1"/>
  <c r="I162" i="1"/>
  <c r="P162" i="1" s="1"/>
  <c r="J162" i="1"/>
  <c r="K162" i="1"/>
  <c r="D163" i="1"/>
  <c r="G163" i="1" s="1"/>
  <c r="I163" i="1"/>
  <c r="P163" i="1" s="1"/>
  <c r="J163" i="1"/>
  <c r="K163" i="1"/>
  <c r="D164" i="1"/>
  <c r="G164" i="1" s="1"/>
  <c r="I164" i="1"/>
  <c r="P164" i="1" s="1"/>
  <c r="J164" i="1"/>
  <c r="K164" i="1"/>
  <c r="D165" i="1"/>
  <c r="G165" i="1" s="1"/>
  <c r="I165" i="1"/>
  <c r="P165" i="1" s="1"/>
  <c r="J165" i="1"/>
  <c r="K165" i="1"/>
  <c r="D166" i="1"/>
  <c r="G166" i="1" s="1"/>
  <c r="I166" i="1"/>
  <c r="P166" i="1" s="1"/>
  <c r="J166" i="1"/>
  <c r="K166" i="1"/>
  <c r="D167" i="1"/>
  <c r="G167" i="1" s="1"/>
  <c r="I167" i="1"/>
  <c r="P167" i="1" s="1"/>
  <c r="J167" i="1"/>
  <c r="K167" i="1"/>
  <c r="D168" i="1"/>
  <c r="G168" i="1" s="1"/>
  <c r="I168" i="1"/>
  <c r="P168" i="1" s="1"/>
  <c r="J168" i="1"/>
  <c r="K168" i="1"/>
  <c r="D169" i="1"/>
  <c r="G169" i="1" s="1"/>
  <c r="I169" i="1"/>
  <c r="P169" i="1" s="1"/>
  <c r="J169" i="1"/>
  <c r="K169" i="1"/>
  <c r="D170" i="1"/>
  <c r="G170" i="1" s="1"/>
  <c r="I170" i="1"/>
  <c r="P170" i="1" s="1"/>
  <c r="J170" i="1"/>
  <c r="K170" i="1"/>
  <c r="D171" i="1"/>
  <c r="G171" i="1" s="1"/>
  <c r="I171" i="1"/>
  <c r="P171" i="1" s="1"/>
  <c r="J171" i="1"/>
  <c r="K171" i="1"/>
  <c r="D172" i="1"/>
  <c r="G172" i="1" s="1"/>
  <c r="I172" i="1"/>
  <c r="P172" i="1" s="1"/>
  <c r="J172" i="1"/>
  <c r="K172" i="1"/>
  <c r="D173" i="1"/>
  <c r="G173" i="1" s="1"/>
  <c r="I173" i="1"/>
  <c r="P173" i="1" s="1"/>
  <c r="J173" i="1"/>
  <c r="K173" i="1"/>
  <c r="D174" i="1"/>
  <c r="G174" i="1" s="1"/>
  <c r="I174" i="1"/>
  <c r="P174" i="1" s="1"/>
  <c r="J174" i="1"/>
  <c r="K174" i="1"/>
  <c r="D175" i="1"/>
  <c r="G175" i="1" s="1"/>
  <c r="I175" i="1"/>
  <c r="P175" i="1" s="1"/>
  <c r="J175" i="1"/>
  <c r="K175" i="1"/>
  <c r="D176" i="1"/>
  <c r="G176" i="1" s="1"/>
  <c r="I176" i="1"/>
  <c r="P176" i="1" s="1"/>
  <c r="J176" i="1"/>
  <c r="K176" i="1"/>
  <c r="D177" i="1"/>
  <c r="G177" i="1" s="1"/>
  <c r="I177" i="1"/>
  <c r="P177" i="1" s="1"/>
  <c r="J177" i="1"/>
  <c r="K177" i="1"/>
  <c r="D178" i="1"/>
  <c r="G178" i="1" s="1"/>
  <c r="I178" i="1"/>
  <c r="P178" i="1" s="1"/>
  <c r="J178" i="1"/>
  <c r="K178" i="1"/>
  <c r="D179" i="1"/>
  <c r="G179" i="1" s="1"/>
  <c r="I179" i="1"/>
  <c r="P179" i="1" s="1"/>
  <c r="J179" i="1"/>
  <c r="K179" i="1"/>
  <c r="D180" i="1"/>
  <c r="G180" i="1" s="1"/>
  <c r="I180" i="1"/>
  <c r="P180" i="1" s="1"/>
  <c r="J180" i="1"/>
  <c r="K180" i="1"/>
  <c r="D181" i="1"/>
  <c r="G181" i="1" s="1"/>
  <c r="I181" i="1"/>
  <c r="P181" i="1" s="1"/>
  <c r="J181" i="1"/>
  <c r="K181" i="1"/>
  <c r="D182" i="1"/>
  <c r="G182" i="1" s="1"/>
  <c r="I182" i="1"/>
  <c r="P182" i="1" s="1"/>
  <c r="J182" i="1"/>
  <c r="K182" i="1"/>
  <c r="D183" i="1"/>
  <c r="G183" i="1" s="1"/>
  <c r="I183" i="1"/>
  <c r="P183" i="1" s="1"/>
  <c r="J183" i="1"/>
  <c r="K183" i="1"/>
  <c r="D184" i="1"/>
  <c r="G184" i="1" s="1"/>
  <c r="I184" i="1"/>
  <c r="P184" i="1" s="1"/>
  <c r="J184" i="1"/>
  <c r="K184" i="1"/>
  <c r="L184" i="1" s="1"/>
  <c r="D185" i="1"/>
  <c r="G185" i="1" s="1"/>
  <c r="I185" i="1"/>
  <c r="P185" i="1" s="1"/>
  <c r="J185" i="1"/>
  <c r="K185" i="1"/>
  <c r="D186" i="1"/>
  <c r="G186" i="1" s="1"/>
  <c r="I186" i="1"/>
  <c r="P186" i="1" s="1"/>
  <c r="J186" i="1"/>
  <c r="K186" i="1"/>
  <c r="D187" i="1"/>
  <c r="G187" i="1" s="1"/>
  <c r="I187" i="1"/>
  <c r="P187" i="1" s="1"/>
  <c r="J187" i="1"/>
  <c r="K187" i="1"/>
  <c r="L187" i="1" s="1"/>
  <c r="D188" i="1"/>
  <c r="G188" i="1" s="1"/>
  <c r="I188" i="1"/>
  <c r="P188" i="1" s="1"/>
  <c r="J188" i="1"/>
  <c r="K188" i="1"/>
  <c r="D189" i="1"/>
  <c r="G189" i="1" s="1"/>
  <c r="I189" i="1"/>
  <c r="P189" i="1" s="1"/>
  <c r="J189" i="1"/>
  <c r="K189" i="1"/>
  <c r="D190" i="1"/>
  <c r="G190" i="1" s="1"/>
  <c r="I190" i="1"/>
  <c r="P190" i="1" s="1"/>
  <c r="J190" i="1"/>
  <c r="K190" i="1"/>
  <c r="D191" i="1"/>
  <c r="G191" i="1" s="1"/>
  <c r="I191" i="1"/>
  <c r="P191" i="1" s="1"/>
  <c r="J191" i="1"/>
  <c r="K191" i="1"/>
  <c r="D192" i="1"/>
  <c r="G192" i="1" s="1"/>
  <c r="I192" i="1"/>
  <c r="P192" i="1" s="1"/>
  <c r="J192" i="1"/>
  <c r="K192" i="1"/>
  <c r="D193" i="1"/>
  <c r="G193" i="1" s="1"/>
  <c r="I193" i="1"/>
  <c r="P193" i="1" s="1"/>
  <c r="J193" i="1"/>
  <c r="K193" i="1"/>
  <c r="D194" i="1"/>
  <c r="G194" i="1" s="1"/>
  <c r="I194" i="1"/>
  <c r="P194" i="1" s="1"/>
  <c r="J194" i="1"/>
  <c r="K194" i="1"/>
  <c r="D195" i="1"/>
  <c r="G195" i="1" s="1"/>
  <c r="I195" i="1"/>
  <c r="P195" i="1" s="1"/>
  <c r="J195" i="1"/>
  <c r="K195" i="1"/>
  <c r="D196" i="1"/>
  <c r="G196" i="1" s="1"/>
  <c r="I196" i="1"/>
  <c r="P196" i="1" s="1"/>
  <c r="J196" i="1"/>
  <c r="K196" i="1"/>
  <c r="D197" i="1"/>
  <c r="G197" i="1" s="1"/>
  <c r="I197" i="1"/>
  <c r="P197" i="1" s="1"/>
  <c r="J197" i="1"/>
  <c r="K197" i="1"/>
  <c r="D198" i="1"/>
  <c r="G198" i="1" s="1"/>
  <c r="I198" i="1"/>
  <c r="P198" i="1" s="1"/>
  <c r="J198" i="1"/>
  <c r="K198" i="1"/>
  <c r="D199" i="1"/>
  <c r="G199" i="1" s="1"/>
  <c r="I199" i="1"/>
  <c r="P199" i="1" s="1"/>
  <c r="J199" i="1"/>
  <c r="K199" i="1"/>
  <c r="D200" i="1"/>
  <c r="G200" i="1" s="1"/>
  <c r="I200" i="1"/>
  <c r="P200" i="1" s="1"/>
  <c r="J200" i="1"/>
  <c r="K200" i="1"/>
  <c r="D201" i="1"/>
  <c r="G201" i="1" s="1"/>
  <c r="I201" i="1"/>
  <c r="P201" i="1" s="1"/>
  <c r="J201" i="1"/>
  <c r="K201" i="1"/>
  <c r="D202" i="1"/>
  <c r="G202" i="1" s="1"/>
  <c r="I202" i="1"/>
  <c r="P202" i="1" s="1"/>
  <c r="J202" i="1"/>
  <c r="K202" i="1"/>
  <c r="D203" i="1"/>
  <c r="G203" i="1" s="1"/>
  <c r="I203" i="1"/>
  <c r="P203" i="1" s="1"/>
  <c r="J203" i="1"/>
  <c r="K203" i="1"/>
  <c r="D204" i="1"/>
  <c r="G204" i="1" s="1"/>
  <c r="I204" i="1"/>
  <c r="P204" i="1" s="1"/>
  <c r="J204" i="1"/>
  <c r="K204" i="1"/>
  <c r="D205" i="1"/>
  <c r="G205" i="1" s="1"/>
  <c r="I205" i="1"/>
  <c r="P205" i="1" s="1"/>
  <c r="J205" i="1"/>
  <c r="K205" i="1"/>
  <c r="D206" i="1"/>
  <c r="G206" i="1" s="1"/>
  <c r="I206" i="1"/>
  <c r="P206" i="1" s="1"/>
  <c r="J206" i="1"/>
  <c r="K206" i="1"/>
  <c r="D207" i="1"/>
  <c r="G207" i="1" s="1"/>
  <c r="I207" i="1"/>
  <c r="P207" i="1" s="1"/>
  <c r="J207" i="1"/>
  <c r="K207" i="1"/>
  <c r="D208" i="1"/>
  <c r="G208" i="1" s="1"/>
  <c r="I208" i="1"/>
  <c r="P208" i="1" s="1"/>
  <c r="J208" i="1"/>
  <c r="K208" i="1"/>
  <c r="D209" i="1"/>
  <c r="G209" i="1" s="1"/>
  <c r="I209" i="1"/>
  <c r="P209" i="1" s="1"/>
  <c r="J209" i="1"/>
  <c r="K209" i="1"/>
  <c r="D210" i="1"/>
  <c r="G210" i="1" s="1"/>
  <c r="I210" i="1"/>
  <c r="P210" i="1" s="1"/>
  <c r="J210" i="1"/>
  <c r="K210" i="1"/>
  <c r="D211" i="1"/>
  <c r="G211" i="1" s="1"/>
  <c r="I211" i="1"/>
  <c r="P211" i="1" s="1"/>
  <c r="J211" i="1"/>
  <c r="K211" i="1"/>
  <c r="D212" i="1"/>
  <c r="G212" i="1" s="1"/>
  <c r="I212" i="1"/>
  <c r="P212" i="1" s="1"/>
  <c r="J212" i="1"/>
  <c r="K212" i="1"/>
  <c r="D213" i="1"/>
  <c r="G213" i="1" s="1"/>
  <c r="I213" i="1"/>
  <c r="P213" i="1" s="1"/>
  <c r="J213" i="1"/>
  <c r="K213" i="1"/>
  <c r="D214" i="1"/>
  <c r="G214" i="1" s="1"/>
  <c r="I214" i="1"/>
  <c r="P214" i="1" s="1"/>
  <c r="J214" i="1"/>
  <c r="K214" i="1"/>
  <c r="L214" i="1" s="1"/>
  <c r="D215" i="1"/>
  <c r="G215" i="1" s="1"/>
  <c r="I215" i="1"/>
  <c r="P215" i="1" s="1"/>
  <c r="J215" i="1"/>
  <c r="K215" i="1"/>
  <c r="D216" i="1"/>
  <c r="G216" i="1" s="1"/>
  <c r="I216" i="1"/>
  <c r="P216" i="1" s="1"/>
  <c r="J216" i="1"/>
  <c r="K216" i="1"/>
  <c r="D217" i="1"/>
  <c r="G217" i="1" s="1"/>
  <c r="I217" i="1"/>
  <c r="P217" i="1" s="1"/>
  <c r="J217" i="1"/>
  <c r="K217" i="1"/>
  <c r="D218" i="1"/>
  <c r="G218" i="1" s="1"/>
  <c r="I218" i="1"/>
  <c r="P218" i="1" s="1"/>
  <c r="J218" i="1"/>
  <c r="K218" i="1"/>
  <c r="D219" i="1"/>
  <c r="G219" i="1" s="1"/>
  <c r="I219" i="1"/>
  <c r="P219" i="1" s="1"/>
  <c r="J219" i="1"/>
  <c r="K219" i="1"/>
  <c r="D220" i="1"/>
  <c r="G220" i="1" s="1"/>
  <c r="I220" i="1"/>
  <c r="P220" i="1" s="1"/>
  <c r="J220" i="1"/>
  <c r="K220" i="1"/>
  <c r="D221" i="1"/>
  <c r="G221" i="1" s="1"/>
  <c r="I221" i="1"/>
  <c r="P221" i="1" s="1"/>
  <c r="J221" i="1"/>
  <c r="K221" i="1"/>
  <c r="D222" i="1"/>
  <c r="G222" i="1" s="1"/>
  <c r="I222" i="1"/>
  <c r="P222" i="1" s="1"/>
  <c r="J222" i="1"/>
  <c r="K222" i="1"/>
  <c r="D223" i="1"/>
  <c r="G223" i="1" s="1"/>
  <c r="I223" i="1"/>
  <c r="P223" i="1" s="1"/>
  <c r="J223" i="1"/>
  <c r="K223" i="1"/>
  <c r="D224" i="1"/>
  <c r="G224" i="1" s="1"/>
  <c r="I224" i="1"/>
  <c r="P224" i="1" s="1"/>
  <c r="J224" i="1"/>
  <c r="K224" i="1"/>
  <c r="D225" i="1"/>
  <c r="G225" i="1" s="1"/>
  <c r="I225" i="1"/>
  <c r="P225" i="1" s="1"/>
  <c r="J225" i="1"/>
  <c r="K225" i="1"/>
  <c r="D226" i="1"/>
  <c r="G226" i="1" s="1"/>
  <c r="I226" i="1"/>
  <c r="P226" i="1" s="1"/>
  <c r="J226" i="1"/>
  <c r="K226" i="1"/>
  <c r="D227" i="1"/>
  <c r="G227" i="1" s="1"/>
  <c r="I227" i="1"/>
  <c r="P227" i="1" s="1"/>
  <c r="J227" i="1"/>
  <c r="K227" i="1"/>
  <c r="D228" i="1"/>
  <c r="G228" i="1" s="1"/>
  <c r="I228" i="1"/>
  <c r="P228" i="1" s="1"/>
  <c r="J228" i="1"/>
  <c r="K228" i="1"/>
  <c r="D229" i="1"/>
  <c r="G229" i="1" s="1"/>
  <c r="I229" i="1"/>
  <c r="P229" i="1" s="1"/>
  <c r="J229" i="1"/>
  <c r="K229" i="1"/>
  <c r="D230" i="1"/>
  <c r="G230" i="1" s="1"/>
  <c r="I230" i="1"/>
  <c r="P230" i="1" s="1"/>
  <c r="J230" i="1"/>
  <c r="K230" i="1"/>
  <c r="D231" i="1"/>
  <c r="G231" i="1" s="1"/>
  <c r="I231" i="1"/>
  <c r="P231" i="1" s="1"/>
  <c r="J231" i="1"/>
  <c r="K231" i="1"/>
  <c r="D232" i="1"/>
  <c r="G232" i="1" s="1"/>
  <c r="I232" i="1"/>
  <c r="P232" i="1" s="1"/>
  <c r="J232" i="1"/>
  <c r="K232" i="1"/>
  <c r="D233" i="1"/>
  <c r="G233" i="1" s="1"/>
  <c r="I233" i="1"/>
  <c r="P233" i="1" s="1"/>
  <c r="J233" i="1"/>
  <c r="K233" i="1"/>
  <c r="D234" i="1"/>
  <c r="G234" i="1" s="1"/>
  <c r="I234" i="1"/>
  <c r="P234" i="1" s="1"/>
  <c r="J234" i="1"/>
  <c r="K234" i="1"/>
  <c r="D235" i="1"/>
  <c r="G235" i="1" s="1"/>
  <c r="I235" i="1"/>
  <c r="P235" i="1" s="1"/>
  <c r="J235" i="1"/>
  <c r="K235" i="1"/>
  <c r="D236" i="1"/>
  <c r="G236" i="1" s="1"/>
  <c r="I236" i="1"/>
  <c r="P236" i="1" s="1"/>
  <c r="J236" i="1"/>
  <c r="K236" i="1"/>
  <c r="D237" i="1"/>
  <c r="G237" i="1" s="1"/>
  <c r="I237" i="1"/>
  <c r="P237" i="1" s="1"/>
  <c r="J237" i="1"/>
  <c r="K237" i="1"/>
  <c r="D238" i="1"/>
  <c r="G238" i="1" s="1"/>
  <c r="I238" i="1"/>
  <c r="P238" i="1" s="1"/>
  <c r="J238" i="1"/>
  <c r="K238" i="1"/>
  <c r="L238" i="1" s="1"/>
  <c r="D239" i="1"/>
  <c r="G239" i="1" s="1"/>
  <c r="I239" i="1"/>
  <c r="P239" i="1" s="1"/>
  <c r="J239" i="1"/>
  <c r="K239" i="1"/>
  <c r="D240" i="1"/>
  <c r="G240" i="1" s="1"/>
  <c r="I240" i="1"/>
  <c r="P240" i="1" s="1"/>
  <c r="J240" i="1"/>
  <c r="K240" i="1"/>
  <c r="D241" i="1"/>
  <c r="G241" i="1" s="1"/>
  <c r="I241" i="1"/>
  <c r="P241" i="1" s="1"/>
  <c r="J241" i="1"/>
  <c r="K241" i="1"/>
  <c r="L241" i="1" s="1"/>
  <c r="D242" i="1"/>
  <c r="G242" i="1" s="1"/>
  <c r="I242" i="1"/>
  <c r="P242" i="1" s="1"/>
  <c r="J242" i="1"/>
  <c r="K242" i="1"/>
  <c r="D243" i="1"/>
  <c r="G243" i="1" s="1"/>
  <c r="I243" i="1"/>
  <c r="P243" i="1" s="1"/>
  <c r="J243" i="1"/>
  <c r="K243" i="1"/>
  <c r="D244" i="1"/>
  <c r="G244" i="1" s="1"/>
  <c r="I244" i="1"/>
  <c r="P244" i="1" s="1"/>
  <c r="J244" i="1"/>
  <c r="K244" i="1"/>
  <c r="D245" i="1"/>
  <c r="G245" i="1" s="1"/>
  <c r="I245" i="1"/>
  <c r="P245" i="1" s="1"/>
  <c r="J245" i="1"/>
  <c r="K245" i="1"/>
  <c r="D246" i="1"/>
  <c r="G246" i="1" s="1"/>
  <c r="I246" i="1"/>
  <c r="P246" i="1" s="1"/>
  <c r="J246" i="1"/>
  <c r="K246" i="1"/>
  <c r="D247" i="1"/>
  <c r="G247" i="1" s="1"/>
  <c r="I247" i="1"/>
  <c r="P247" i="1" s="1"/>
  <c r="J247" i="1"/>
  <c r="K247" i="1"/>
  <c r="D248" i="1"/>
  <c r="G248" i="1" s="1"/>
  <c r="I248" i="1"/>
  <c r="P248" i="1" s="1"/>
  <c r="J248" i="1"/>
  <c r="K248" i="1"/>
  <c r="D249" i="1"/>
  <c r="G249" i="1" s="1"/>
  <c r="I249" i="1"/>
  <c r="P249" i="1" s="1"/>
  <c r="J249" i="1"/>
  <c r="K249" i="1"/>
  <c r="D250" i="1"/>
  <c r="G250" i="1" s="1"/>
  <c r="I250" i="1"/>
  <c r="P250" i="1" s="1"/>
  <c r="J250" i="1"/>
  <c r="K250" i="1"/>
  <c r="D251" i="1"/>
  <c r="G251" i="1" s="1"/>
  <c r="I251" i="1"/>
  <c r="P251" i="1" s="1"/>
  <c r="J251" i="1"/>
  <c r="K251" i="1"/>
  <c r="D252" i="1"/>
  <c r="G252" i="1" s="1"/>
  <c r="I252" i="1"/>
  <c r="P252" i="1" s="1"/>
  <c r="J252" i="1"/>
  <c r="K252" i="1"/>
  <c r="D253" i="1"/>
  <c r="G253" i="1" s="1"/>
  <c r="I253" i="1"/>
  <c r="P253" i="1" s="1"/>
  <c r="J253" i="1"/>
  <c r="K253" i="1"/>
  <c r="D254" i="1"/>
  <c r="G254" i="1" s="1"/>
  <c r="I254" i="1"/>
  <c r="P254" i="1" s="1"/>
  <c r="J254" i="1"/>
  <c r="K254" i="1"/>
  <c r="D255" i="1"/>
  <c r="G255" i="1" s="1"/>
  <c r="I255" i="1"/>
  <c r="P255" i="1" s="1"/>
  <c r="J255" i="1"/>
  <c r="K255" i="1"/>
  <c r="D256" i="1"/>
  <c r="G256" i="1" s="1"/>
  <c r="I256" i="1"/>
  <c r="P256" i="1" s="1"/>
  <c r="J256" i="1"/>
  <c r="K256" i="1"/>
  <c r="D257" i="1"/>
  <c r="G257" i="1" s="1"/>
  <c r="I257" i="1"/>
  <c r="P257" i="1" s="1"/>
  <c r="J257" i="1"/>
  <c r="K257" i="1"/>
  <c r="D258" i="1"/>
  <c r="G258" i="1" s="1"/>
  <c r="I258" i="1"/>
  <c r="P258" i="1" s="1"/>
  <c r="J258" i="1"/>
  <c r="K258" i="1"/>
  <c r="D259" i="1"/>
  <c r="G259" i="1" s="1"/>
  <c r="I259" i="1"/>
  <c r="P259" i="1" s="1"/>
  <c r="J259" i="1"/>
  <c r="K259" i="1"/>
  <c r="D260" i="1"/>
  <c r="G260" i="1" s="1"/>
  <c r="I260" i="1"/>
  <c r="P260" i="1" s="1"/>
  <c r="J260" i="1"/>
  <c r="K260" i="1"/>
  <c r="D261" i="1"/>
  <c r="G261" i="1" s="1"/>
  <c r="I261" i="1"/>
  <c r="P261" i="1" s="1"/>
  <c r="J261" i="1"/>
  <c r="K261" i="1"/>
  <c r="D262" i="1"/>
  <c r="G262" i="1" s="1"/>
  <c r="I262" i="1"/>
  <c r="P262" i="1" s="1"/>
  <c r="J262" i="1"/>
  <c r="K262" i="1"/>
  <c r="D263" i="1"/>
  <c r="G263" i="1" s="1"/>
  <c r="I263" i="1"/>
  <c r="P263" i="1" s="1"/>
  <c r="J263" i="1"/>
  <c r="K263" i="1"/>
  <c r="D264" i="1"/>
  <c r="G264" i="1" s="1"/>
  <c r="I264" i="1"/>
  <c r="P264" i="1" s="1"/>
  <c r="J264" i="1"/>
  <c r="K264" i="1"/>
  <c r="D265" i="1"/>
  <c r="G265" i="1" s="1"/>
  <c r="I265" i="1"/>
  <c r="P265" i="1" s="1"/>
  <c r="J265" i="1"/>
  <c r="K265" i="1"/>
  <c r="D266" i="1"/>
  <c r="G266" i="1" s="1"/>
  <c r="I266" i="1"/>
  <c r="P266" i="1" s="1"/>
  <c r="J266" i="1"/>
  <c r="K266" i="1"/>
  <c r="D267" i="1"/>
  <c r="G267" i="1" s="1"/>
  <c r="I267" i="1"/>
  <c r="P267" i="1" s="1"/>
  <c r="J267" i="1"/>
  <c r="K267" i="1"/>
  <c r="D268" i="1"/>
  <c r="G268" i="1" s="1"/>
  <c r="I268" i="1"/>
  <c r="P268" i="1" s="1"/>
  <c r="J268" i="1"/>
  <c r="K268" i="1"/>
  <c r="D269" i="1"/>
  <c r="G269" i="1" s="1"/>
  <c r="I269" i="1"/>
  <c r="P269" i="1" s="1"/>
  <c r="J269" i="1"/>
  <c r="K269" i="1"/>
  <c r="D270" i="1"/>
  <c r="G270" i="1" s="1"/>
  <c r="I270" i="1"/>
  <c r="P270" i="1" s="1"/>
  <c r="J270" i="1"/>
  <c r="K270" i="1"/>
  <c r="D271" i="1"/>
  <c r="G271" i="1" s="1"/>
  <c r="I271" i="1"/>
  <c r="P271" i="1" s="1"/>
  <c r="J271" i="1"/>
  <c r="K271" i="1"/>
  <c r="D272" i="1"/>
  <c r="G272" i="1" s="1"/>
  <c r="I272" i="1"/>
  <c r="P272" i="1" s="1"/>
  <c r="J272" i="1"/>
  <c r="K272" i="1"/>
  <c r="D273" i="1"/>
  <c r="G273" i="1" s="1"/>
  <c r="I273" i="1"/>
  <c r="P273" i="1" s="1"/>
  <c r="J273" i="1"/>
  <c r="K273" i="1"/>
  <c r="D274" i="1"/>
  <c r="G274" i="1" s="1"/>
  <c r="I274" i="1"/>
  <c r="P274" i="1" s="1"/>
  <c r="J274" i="1"/>
  <c r="K274" i="1"/>
  <c r="D275" i="1"/>
  <c r="G275" i="1" s="1"/>
  <c r="I275" i="1"/>
  <c r="P275" i="1" s="1"/>
  <c r="J275" i="1"/>
  <c r="K275" i="1"/>
  <c r="D276" i="1"/>
  <c r="G276" i="1" s="1"/>
  <c r="I276" i="1"/>
  <c r="P276" i="1" s="1"/>
  <c r="J276" i="1"/>
  <c r="M276" i="1" s="1"/>
  <c r="K276" i="1"/>
  <c r="D277" i="1"/>
  <c r="G277" i="1" s="1"/>
  <c r="I277" i="1"/>
  <c r="P277" i="1" s="1"/>
  <c r="J277" i="1"/>
  <c r="K277" i="1"/>
  <c r="D278" i="1"/>
  <c r="G278" i="1" s="1"/>
  <c r="I278" i="1"/>
  <c r="P278" i="1" s="1"/>
  <c r="J278" i="1"/>
  <c r="K278" i="1"/>
  <c r="D279" i="1"/>
  <c r="G279" i="1" s="1"/>
  <c r="I279" i="1"/>
  <c r="P279" i="1" s="1"/>
  <c r="J279" i="1"/>
  <c r="K279" i="1"/>
  <c r="D280" i="1"/>
  <c r="G280" i="1" s="1"/>
  <c r="I280" i="1"/>
  <c r="P280" i="1" s="1"/>
  <c r="J280" i="1"/>
  <c r="K280" i="1"/>
  <c r="D281" i="1"/>
  <c r="G281" i="1" s="1"/>
  <c r="I281" i="1"/>
  <c r="P281" i="1" s="1"/>
  <c r="J281" i="1"/>
  <c r="K281" i="1"/>
  <c r="D282" i="1"/>
  <c r="G282" i="1" s="1"/>
  <c r="I282" i="1"/>
  <c r="P282" i="1" s="1"/>
  <c r="J282" i="1"/>
  <c r="K282" i="1"/>
  <c r="D283" i="1"/>
  <c r="G283" i="1" s="1"/>
  <c r="I283" i="1"/>
  <c r="P283" i="1" s="1"/>
  <c r="J283" i="1"/>
  <c r="K283" i="1"/>
  <c r="D284" i="1"/>
  <c r="G284" i="1" s="1"/>
  <c r="I284" i="1"/>
  <c r="P284" i="1" s="1"/>
  <c r="J284" i="1"/>
  <c r="K284" i="1"/>
  <c r="D285" i="1"/>
  <c r="G285" i="1" s="1"/>
  <c r="I285" i="1"/>
  <c r="P285" i="1" s="1"/>
  <c r="J285" i="1"/>
  <c r="K285" i="1"/>
  <c r="D286" i="1"/>
  <c r="G286" i="1" s="1"/>
  <c r="I286" i="1"/>
  <c r="P286" i="1" s="1"/>
  <c r="J286" i="1"/>
  <c r="K286" i="1"/>
  <c r="D287" i="1"/>
  <c r="G287" i="1" s="1"/>
  <c r="I287" i="1"/>
  <c r="P287" i="1" s="1"/>
  <c r="J287" i="1"/>
  <c r="K287" i="1"/>
  <c r="D288" i="1"/>
  <c r="G288" i="1" s="1"/>
  <c r="I288" i="1"/>
  <c r="P288" i="1" s="1"/>
  <c r="J288" i="1"/>
  <c r="K288" i="1"/>
  <c r="D289" i="1"/>
  <c r="G289" i="1" s="1"/>
  <c r="I289" i="1"/>
  <c r="P289" i="1" s="1"/>
  <c r="J289" i="1"/>
  <c r="K289" i="1"/>
  <c r="D290" i="1"/>
  <c r="G290" i="1" s="1"/>
  <c r="I290" i="1"/>
  <c r="P290" i="1" s="1"/>
  <c r="J290" i="1"/>
  <c r="K290" i="1"/>
  <c r="D291" i="1"/>
  <c r="G291" i="1" s="1"/>
  <c r="I291" i="1"/>
  <c r="P291" i="1" s="1"/>
  <c r="J291" i="1"/>
  <c r="K291" i="1"/>
  <c r="D292" i="1"/>
  <c r="G292" i="1" s="1"/>
  <c r="I292" i="1"/>
  <c r="P292" i="1" s="1"/>
  <c r="J292" i="1"/>
  <c r="K292" i="1"/>
  <c r="D293" i="1"/>
  <c r="G293" i="1" s="1"/>
  <c r="I293" i="1"/>
  <c r="P293" i="1" s="1"/>
  <c r="J293" i="1"/>
  <c r="K293" i="1"/>
  <c r="D294" i="1"/>
  <c r="G294" i="1" s="1"/>
  <c r="I294" i="1"/>
  <c r="P294" i="1" s="1"/>
  <c r="J294" i="1"/>
  <c r="K294" i="1"/>
  <c r="D295" i="1"/>
  <c r="G295" i="1" s="1"/>
  <c r="I295" i="1"/>
  <c r="P295" i="1" s="1"/>
  <c r="J295" i="1"/>
  <c r="K295" i="1"/>
  <c r="D296" i="1"/>
  <c r="G296" i="1" s="1"/>
  <c r="I296" i="1"/>
  <c r="P296" i="1" s="1"/>
  <c r="J296" i="1"/>
  <c r="K296" i="1"/>
  <c r="D297" i="1"/>
  <c r="G297" i="1" s="1"/>
  <c r="I297" i="1"/>
  <c r="P297" i="1" s="1"/>
  <c r="J297" i="1"/>
  <c r="K297" i="1"/>
  <c r="D298" i="1"/>
  <c r="G298" i="1" s="1"/>
  <c r="I298" i="1"/>
  <c r="P298" i="1" s="1"/>
  <c r="J298" i="1"/>
  <c r="K298" i="1"/>
  <c r="D299" i="1"/>
  <c r="G299" i="1" s="1"/>
  <c r="I299" i="1"/>
  <c r="P299" i="1" s="1"/>
  <c r="J299" i="1"/>
  <c r="K299" i="1"/>
  <c r="D300" i="1"/>
  <c r="G300" i="1" s="1"/>
  <c r="I300" i="1"/>
  <c r="P300" i="1" s="1"/>
  <c r="J300" i="1"/>
  <c r="K300" i="1"/>
  <c r="D301" i="1"/>
  <c r="G301" i="1" s="1"/>
  <c r="I301" i="1"/>
  <c r="P301" i="1" s="1"/>
  <c r="J301" i="1"/>
  <c r="K301" i="1"/>
  <c r="D302" i="1"/>
  <c r="G302" i="1" s="1"/>
  <c r="I302" i="1"/>
  <c r="P302" i="1" s="1"/>
  <c r="J302" i="1"/>
  <c r="K302" i="1"/>
  <c r="D303" i="1"/>
  <c r="G303" i="1" s="1"/>
  <c r="I303" i="1"/>
  <c r="P303" i="1" s="1"/>
  <c r="J303" i="1"/>
  <c r="K303" i="1"/>
  <c r="D304" i="1"/>
  <c r="G304" i="1" s="1"/>
  <c r="I304" i="1"/>
  <c r="P304" i="1" s="1"/>
  <c r="J304" i="1"/>
  <c r="K304" i="1"/>
  <c r="D305" i="1"/>
  <c r="G305" i="1" s="1"/>
  <c r="I305" i="1"/>
  <c r="P305" i="1" s="1"/>
  <c r="J305" i="1"/>
  <c r="K305" i="1"/>
  <c r="D306" i="1"/>
  <c r="G306" i="1" s="1"/>
  <c r="I306" i="1"/>
  <c r="P306" i="1" s="1"/>
  <c r="J306" i="1"/>
  <c r="K306" i="1"/>
  <c r="D307" i="1"/>
  <c r="G307" i="1" s="1"/>
  <c r="I307" i="1"/>
  <c r="P307" i="1" s="1"/>
  <c r="J307" i="1"/>
  <c r="K307" i="1"/>
  <c r="D308" i="1"/>
  <c r="G308" i="1" s="1"/>
  <c r="I308" i="1"/>
  <c r="P308" i="1" s="1"/>
  <c r="J308" i="1"/>
  <c r="K308" i="1"/>
  <c r="D309" i="1"/>
  <c r="G309" i="1" s="1"/>
  <c r="I309" i="1"/>
  <c r="P309" i="1" s="1"/>
  <c r="J309" i="1"/>
  <c r="K309" i="1"/>
  <c r="D310" i="1"/>
  <c r="G310" i="1" s="1"/>
  <c r="I310" i="1"/>
  <c r="P310" i="1" s="1"/>
  <c r="J310" i="1"/>
  <c r="K310" i="1"/>
  <c r="D311" i="1"/>
  <c r="G311" i="1" s="1"/>
  <c r="I311" i="1"/>
  <c r="P311" i="1" s="1"/>
  <c r="J311" i="1"/>
  <c r="K311" i="1"/>
  <c r="D312" i="1"/>
  <c r="G312" i="1" s="1"/>
  <c r="I312" i="1"/>
  <c r="P312" i="1" s="1"/>
  <c r="J312" i="1"/>
  <c r="K312" i="1"/>
  <c r="D313" i="1"/>
  <c r="G313" i="1" s="1"/>
  <c r="I313" i="1"/>
  <c r="P313" i="1" s="1"/>
  <c r="J313" i="1"/>
  <c r="K313" i="1"/>
  <c r="D314" i="1"/>
  <c r="G314" i="1" s="1"/>
  <c r="I314" i="1"/>
  <c r="P314" i="1" s="1"/>
  <c r="J314" i="1"/>
  <c r="K314" i="1"/>
  <c r="D315" i="1"/>
  <c r="G315" i="1" s="1"/>
  <c r="I315" i="1"/>
  <c r="P315" i="1" s="1"/>
  <c r="J315" i="1"/>
  <c r="K315" i="1"/>
  <c r="D316" i="1"/>
  <c r="G316" i="1" s="1"/>
  <c r="I316" i="1"/>
  <c r="P316" i="1" s="1"/>
  <c r="J316" i="1"/>
  <c r="K316" i="1"/>
  <c r="D317" i="1"/>
  <c r="G317" i="1" s="1"/>
  <c r="I317" i="1"/>
  <c r="P317" i="1" s="1"/>
  <c r="J317" i="1"/>
  <c r="K317" i="1"/>
  <c r="D318" i="1"/>
  <c r="G318" i="1" s="1"/>
  <c r="I318" i="1"/>
  <c r="P318" i="1" s="1"/>
  <c r="J318" i="1"/>
  <c r="K318" i="1"/>
  <c r="D319" i="1"/>
  <c r="G319" i="1" s="1"/>
  <c r="I319" i="1"/>
  <c r="P319" i="1" s="1"/>
  <c r="J319" i="1"/>
  <c r="K319" i="1"/>
  <c r="D320" i="1"/>
  <c r="G320" i="1" s="1"/>
  <c r="I320" i="1"/>
  <c r="P320" i="1" s="1"/>
  <c r="J320" i="1"/>
  <c r="K320" i="1"/>
  <c r="D321" i="1"/>
  <c r="G321" i="1" s="1"/>
  <c r="I321" i="1"/>
  <c r="P321" i="1" s="1"/>
  <c r="J321" i="1"/>
  <c r="K321" i="1"/>
  <c r="D322" i="1"/>
  <c r="G322" i="1" s="1"/>
  <c r="I322" i="1"/>
  <c r="P322" i="1" s="1"/>
  <c r="J322" i="1"/>
  <c r="K322" i="1"/>
  <c r="D323" i="1"/>
  <c r="G323" i="1" s="1"/>
  <c r="I323" i="1"/>
  <c r="P323" i="1" s="1"/>
  <c r="J323" i="1"/>
  <c r="K323" i="1"/>
  <c r="D324" i="1"/>
  <c r="G324" i="1" s="1"/>
  <c r="I324" i="1"/>
  <c r="P324" i="1" s="1"/>
  <c r="J324" i="1"/>
  <c r="K324" i="1"/>
  <c r="D325" i="1"/>
  <c r="G325" i="1" s="1"/>
  <c r="I325" i="1"/>
  <c r="P325" i="1" s="1"/>
  <c r="J325" i="1"/>
  <c r="K325" i="1"/>
  <c r="D326" i="1"/>
  <c r="G326" i="1" s="1"/>
  <c r="I326" i="1"/>
  <c r="P326" i="1" s="1"/>
  <c r="J326" i="1"/>
  <c r="K326" i="1"/>
  <c r="D327" i="1"/>
  <c r="G327" i="1" s="1"/>
  <c r="I327" i="1"/>
  <c r="P327" i="1" s="1"/>
  <c r="J327" i="1"/>
  <c r="K327" i="1"/>
  <c r="D328" i="1"/>
  <c r="G328" i="1" s="1"/>
  <c r="I328" i="1"/>
  <c r="P328" i="1" s="1"/>
  <c r="J328" i="1"/>
  <c r="K328" i="1"/>
  <c r="D329" i="1"/>
  <c r="G329" i="1" s="1"/>
  <c r="I329" i="1"/>
  <c r="P329" i="1" s="1"/>
  <c r="J329" i="1"/>
  <c r="K329" i="1"/>
  <c r="D330" i="1"/>
  <c r="G330" i="1" s="1"/>
  <c r="I330" i="1"/>
  <c r="P330" i="1" s="1"/>
  <c r="J330" i="1"/>
  <c r="K330" i="1"/>
  <c r="D331" i="1"/>
  <c r="G331" i="1" s="1"/>
  <c r="I331" i="1"/>
  <c r="P331" i="1" s="1"/>
  <c r="J331" i="1"/>
  <c r="K331" i="1"/>
  <c r="D332" i="1"/>
  <c r="G332" i="1" s="1"/>
  <c r="I332" i="1"/>
  <c r="P332" i="1" s="1"/>
  <c r="J332" i="1"/>
  <c r="K332" i="1"/>
  <c r="D333" i="1"/>
  <c r="G333" i="1" s="1"/>
  <c r="I333" i="1"/>
  <c r="P333" i="1" s="1"/>
  <c r="J333" i="1"/>
  <c r="K333" i="1"/>
  <c r="D334" i="1"/>
  <c r="G334" i="1" s="1"/>
  <c r="I334" i="1"/>
  <c r="P334" i="1" s="1"/>
  <c r="J334" i="1"/>
  <c r="K334" i="1"/>
  <c r="D335" i="1"/>
  <c r="G335" i="1" s="1"/>
  <c r="I335" i="1"/>
  <c r="P335" i="1" s="1"/>
  <c r="J335" i="1"/>
  <c r="K335" i="1"/>
  <c r="D336" i="1"/>
  <c r="G336" i="1" s="1"/>
  <c r="I336" i="1"/>
  <c r="P336" i="1" s="1"/>
  <c r="J336" i="1"/>
  <c r="K336" i="1"/>
  <c r="D337" i="1"/>
  <c r="G337" i="1" s="1"/>
  <c r="I337" i="1"/>
  <c r="P337" i="1" s="1"/>
  <c r="J337" i="1"/>
  <c r="K337" i="1"/>
  <c r="D338" i="1"/>
  <c r="G338" i="1" s="1"/>
  <c r="I338" i="1"/>
  <c r="P338" i="1" s="1"/>
  <c r="J338" i="1"/>
  <c r="K338" i="1"/>
  <c r="D339" i="1"/>
  <c r="G339" i="1" s="1"/>
  <c r="I339" i="1"/>
  <c r="P339" i="1" s="1"/>
  <c r="J339" i="1"/>
  <c r="K339" i="1"/>
  <c r="D340" i="1"/>
  <c r="G340" i="1" s="1"/>
  <c r="I340" i="1"/>
  <c r="P340" i="1" s="1"/>
  <c r="J340" i="1"/>
  <c r="K340" i="1"/>
  <c r="D341" i="1"/>
  <c r="G341" i="1" s="1"/>
  <c r="I341" i="1"/>
  <c r="P341" i="1" s="1"/>
  <c r="J341" i="1"/>
  <c r="K341" i="1"/>
  <c r="D342" i="1"/>
  <c r="G342" i="1" s="1"/>
  <c r="I342" i="1"/>
  <c r="P342" i="1" s="1"/>
  <c r="J342" i="1"/>
  <c r="K342" i="1"/>
  <c r="D343" i="1"/>
  <c r="G343" i="1" s="1"/>
  <c r="I343" i="1"/>
  <c r="P343" i="1" s="1"/>
  <c r="J343" i="1"/>
  <c r="K343" i="1"/>
  <c r="D344" i="1"/>
  <c r="G344" i="1" s="1"/>
  <c r="I344" i="1"/>
  <c r="P344" i="1" s="1"/>
  <c r="J344" i="1"/>
  <c r="K344" i="1"/>
  <c r="D345" i="1"/>
  <c r="G345" i="1" s="1"/>
  <c r="I345" i="1"/>
  <c r="P345" i="1" s="1"/>
  <c r="J345" i="1"/>
  <c r="K345" i="1"/>
  <c r="D346" i="1"/>
  <c r="G346" i="1" s="1"/>
  <c r="I346" i="1"/>
  <c r="P346" i="1" s="1"/>
  <c r="J346" i="1"/>
  <c r="K346" i="1"/>
  <c r="D347" i="1"/>
  <c r="G347" i="1" s="1"/>
  <c r="I347" i="1"/>
  <c r="P347" i="1" s="1"/>
  <c r="J347" i="1"/>
  <c r="K347" i="1"/>
  <c r="D348" i="1"/>
  <c r="G348" i="1" s="1"/>
  <c r="I348" i="1"/>
  <c r="P348" i="1" s="1"/>
  <c r="J348" i="1"/>
  <c r="K348" i="1"/>
  <c r="D349" i="1"/>
  <c r="G349" i="1" s="1"/>
  <c r="I349" i="1"/>
  <c r="P349" i="1" s="1"/>
  <c r="J349" i="1"/>
  <c r="K349" i="1"/>
  <c r="D350" i="1"/>
  <c r="G350" i="1" s="1"/>
  <c r="I350" i="1"/>
  <c r="P350" i="1" s="1"/>
  <c r="J350" i="1"/>
  <c r="K350" i="1"/>
  <c r="D351" i="1"/>
  <c r="G351" i="1" s="1"/>
  <c r="I351" i="1"/>
  <c r="P351" i="1" s="1"/>
  <c r="J351" i="1"/>
  <c r="K351" i="1"/>
  <c r="D352" i="1"/>
  <c r="G352" i="1" s="1"/>
  <c r="I352" i="1"/>
  <c r="P352" i="1" s="1"/>
  <c r="J352" i="1"/>
  <c r="K352" i="1"/>
  <c r="D353" i="1"/>
  <c r="G353" i="1" s="1"/>
  <c r="I353" i="1"/>
  <c r="P353" i="1" s="1"/>
  <c r="J353" i="1"/>
  <c r="K353" i="1"/>
  <c r="D354" i="1"/>
  <c r="G354" i="1" s="1"/>
  <c r="I354" i="1"/>
  <c r="P354" i="1" s="1"/>
  <c r="J354" i="1"/>
  <c r="K354" i="1"/>
  <c r="D355" i="1"/>
  <c r="G355" i="1" s="1"/>
  <c r="I355" i="1"/>
  <c r="P355" i="1" s="1"/>
  <c r="J355" i="1"/>
  <c r="K355" i="1"/>
  <c r="D356" i="1"/>
  <c r="G356" i="1" s="1"/>
  <c r="I356" i="1"/>
  <c r="P356" i="1" s="1"/>
  <c r="J356" i="1"/>
  <c r="K356" i="1"/>
  <c r="D357" i="1"/>
  <c r="G357" i="1" s="1"/>
  <c r="I357" i="1"/>
  <c r="P357" i="1" s="1"/>
  <c r="J357" i="1"/>
  <c r="K357" i="1"/>
  <c r="D358" i="1"/>
  <c r="G358" i="1" s="1"/>
  <c r="I358" i="1"/>
  <c r="P358" i="1" s="1"/>
  <c r="J358" i="1"/>
  <c r="K358" i="1"/>
  <c r="D359" i="1"/>
  <c r="G359" i="1" s="1"/>
  <c r="I359" i="1"/>
  <c r="P359" i="1" s="1"/>
  <c r="J359" i="1"/>
  <c r="K359" i="1"/>
  <c r="D360" i="1"/>
  <c r="G360" i="1" s="1"/>
  <c r="I360" i="1"/>
  <c r="P360" i="1" s="1"/>
  <c r="J360" i="1"/>
  <c r="K360" i="1"/>
  <c r="D361" i="1"/>
  <c r="G361" i="1" s="1"/>
  <c r="I361" i="1"/>
  <c r="P361" i="1" s="1"/>
  <c r="J361" i="1"/>
  <c r="K361" i="1"/>
  <c r="D362" i="1"/>
  <c r="G362" i="1" s="1"/>
  <c r="I362" i="1"/>
  <c r="P362" i="1" s="1"/>
  <c r="J362" i="1"/>
  <c r="K362" i="1"/>
  <c r="D363" i="1"/>
  <c r="G363" i="1" s="1"/>
  <c r="I363" i="1"/>
  <c r="P363" i="1" s="1"/>
  <c r="J363" i="1"/>
  <c r="K363" i="1"/>
  <c r="D364" i="1"/>
  <c r="G364" i="1" s="1"/>
  <c r="I364" i="1"/>
  <c r="P364" i="1" s="1"/>
  <c r="J364" i="1"/>
  <c r="K364" i="1"/>
  <c r="D365" i="1"/>
  <c r="G365" i="1" s="1"/>
  <c r="I365" i="1"/>
  <c r="P365" i="1" s="1"/>
  <c r="J365" i="1"/>
  <c r="K365" i="1"/>
  <c r="D366" i="1"/>
  <c r="G366" i="1" s="1"/>
  <c r="I366" i="1"/>
  <c r="P366" i="1" s="1"/>
  <c r="J366" i="1"/>
  <c r="K366" i="1"/>
  <c r="D367" i="1"/>
  <c r="G367" i="1" s="1"/>
  <c r="I367" i="1"/>
  <c r="P367" i="1" s="1"/>
  <c r="J367" i="1"/>
  <c r="K367" i="1"/>
  <c r="D368" i="1"/>
  <c r="G368" i="1" s="1"/>
  <c r="I368" i="1"/>
  <c r="P368" i="1" s="1"/>
  <c r="J368" i="1"/>
  <c r="K368" i="1"/>
  <c r="D369" i="1"/>
  <c r="G369" i="1" s="1"/>
  <c r="I369" i="1"/>
  <c r="P369" i="1" s="1"/>
  <c r="J369" i="1"/>
  <c r="K369" i="1"/>
  <c r="D370" i="1"/>
  <c r="G370" i="1" s="1"/>
  <c r="I370" i="1"/>
  <c r="P370" i="1" s="1"/>
  <c r="J370" i="1"/>
  <c r="K370" i="1"/>
  <c r="D371" i="1"/>
  <c r="G371" i="1" s="1"/>
  <c r="I371" i="1"/>
  <c r="P371" i="1" s="1"/>
  <c r="J371" i="1"/>
  <c r="K371" i="1"/>
  <c r="D372" i="1"/>
  <c r="G372" i="1" s="1"/>
  <c r="I372" i="1"/>
  <c r="P372" i="1" s="1"/>
  <c r="J372" i="1"/>
  <c r="L372" i="1" s="1"/>
  <c r="K372" i="1"/>
  <c r="D373" i="1"/>
  <c r="G373" i="1" s="1"/>
  <c r="I373" i="1"/>
  <c r="P373" i="1" s="1"/>
  <c r="J373" i="1"/>
  <c r="K373" i="1"/>
  <c r="D374" i="1"/>
  <c r="G374" i="1" s="1"/>
  <c r="I374" i="1"/>
  <c r="P374" i="1" s="1"/>
  <c r="J374" i="1"/>
  <c r="K374" i="1"/>
  <c r="D375" i="1"/>
  <c r="G375" i="1" s="1"/>
  <c r="I375" i="1"/>
  <c r="P375" i="1" s="1"/>
  <c r="J375" i="1"/>
  <c r="K375" i="1"/>
  <c r="D376" i="1"/>
  <c r="G376" i="1" s="1"/>
  <c r="I376" i="1"/>
  <c r="P376" i="1" s="1"/>
  <c r="J376" i="1"/>
  <c r="K376" i="1"/>
  <c r="D377" i="1"/>
  <c r="G377" i="1" s="1"/>
  <c r="I377" i="1"/>
  <c r="P377" i="1" s="1"/>
  <c r="J377" i="1"/>
  <c r="K377" i="1"/>
  <c r="D378" i="1"/>
  <c r="G378" i="1" s="1"/>
  <c r="I378" i="1"/>
  <c r="P378" i="1" s="1"/>
  <c r="J378" i="1"/>
  <c r="M378" i="1" s="1"/>
  <c r="K378" i="1"/>
  <c r="D379" i="1"/>
  <c r="G379" i="1" s="1"/>
  <c r="I379" i="1"/>
  <c r="J379" i="1"/>
  <c r="K379" i="1"/>
  <c r="P379" i="1"/>
  <c r="D380" i="1"/>
  <c r="G380" i="1" s="1"/>
  <c r="I380" i="1"/>
  <c r="P380" i="1" s="1"/>
  <c r="J380" i="1"/>
  <c r="K380" i="1"/>
  <c r="D381" i="1"/>
  <c r="G381" i="1" s="1"/>
  <c r="I381" i="1"/>
  <c r="P381" i="1" s="1"/>
  <c r="J381" i="1"/>
  <c r="K381" i="1"/>
  <c r="D382" i="1"/>
  <c r="G382" i="1" s="1"/>
  <c r="I382" i="1"/>
  <c r="P382" i="1" s="1"/>
  <c r="J382" i="1"/>
  <c r="K382" i="1"/>
  <c r="D383" i="1"/>
  <c r="G383" i="1" s="1"/>
  <c r="I383" i="1"/>
  <c r="P383" i="1" s="1"/>
  <c r="J383" i="1"/>
  <c r="K383" i="1"/>
  <c r="D384" i="1"/>
  <c r="G384" i="1" s="1"/>
  <c r="I384" i="1"/>
  <c r="P384" i="1" s="1"/>
  <c r="J384" i="1"/>
  <c r="K384" i="1"/>
  <c r="D385" i="1"/>
  <c r="G385" i="1" s="1"/>
  <c r="I385" i="1"/>
  <c r="P385" i="1" s="1"/>
  <c r="J385" i="1"/>
  <c r="K385" i="1"/>
  <c r="D386" i="1"/>
  <c r="G386" i="1" s="1"/>
  <c r="I386" i="1"/>
  <c r="P386" i="1" s="1"/>
  <c r="J386" i="1"/>
  <c r="K386" i="1"/>
  <c r="D387" i="1"/>
  <c r="G387" i="1" s="1"/>
  <c r="I387" i="1"/>
  <c r="P387" i="1" s="1"/>
  <c r="J387" i="1"/>
  <c r="K387" i="1"/>
  <c r="D388" i="1"/>
  <c r="G388" i="1" s="1"/>
  <c r="I388" i="1"/>
  <c r="P388" i="1" s="1"/>
  <c r="J388" i="1"/>
  <c r="K388" i="1"/>
  <c r="D389" i="1"/>
  <c r="G389" i="1" s="1"/>
  <c r="I389" i="1"/>
  <c r="P389" i="1" s="1"/>
  <c r="J389" i="1"/>
  <c r="K389" i="1"/>
  <c r="D390" i="1"/>
  <c r="G390" i="1" s="1"/>
  <c r="I390" i="1"/>
  <c r="P390" i="1" s="1"/>
  <c r="J390" i="1"/>
  <c r="K390" i="1"/>
  <c r="D391" i="1"/>
  <c r="G391" i="1" s="1"/>
  <c r="I391" i="1"/>
  <c r="P391" i="1" s="1"/>
  <c r="J391" i="1"/>
  <c r="K391" i="1"/>
  <c r="D392" i="1"/>
  <c r="G392" i="1" s="1"/>
  <c r="I392" i="1"/>
  <c r="J392" i="1"/>
  <c r="K392" i="1"/>
  <c r="D393" i="1"/>
  <c r="G393" i="1" s="1"/>
  <c r="I393" i="1"/>
  <c r="P393" i="1" s="1"/>
  <c r="J393" i="1"/>
  <c r="K393" i="1"/>
  <c r="D394" i="1"/>
  <c r="G394" i="1" s="1"/>
  <c r="I394" i="1"/>
  <c r="P394" i="1" s="1"/>
  <c r="J394" i="1"/>
  <c r="K394" i="1"/>
  <c r="D395" i="1"/>
  <c r="G395" i="1" s="1"/>
  <c r="I395" i="1"/>
  <c r="P395" i="1" s="1"/>
  <c r="J395" i="1"/>
  <c r="K395" i="1"/>
  <c r="D396" i="1"/>
  <c r="G396" i="1" s="1"/>
  <c r="I396" i="1"/>
  <c r="P396" i="1" s="1"/>
  <c r="J396" i="1"/>
  <c r="K396" i="1"/>
  <c r="D397" i="1"/>
  <c r="G397" i="1" s="1"/>
  <c r="I397" i="1"/>
  <c r="P397" i="1" s="1"/>
  <c r="J397" i="1"/>
  <c r="K397" i="1"/>
  <c r="D398" i="1"/>
  <c r="G398" i="1" s="1"/>
  <c r="I398" i="1"/>
  <c r="P398" i="1" s="1"/>
  <c r="J398" i="1"/>
  <c r="K398" i="1"/>
  <c r="D399" i="1"/>
  <c r="G399" i="1" s="1"/>
  <c r="I399" i="1"/>
  <c r="P399" i="1" s="1"/>
  <c r="J399" i="1"/>
  <c r="K399" i="1"/>
  <c r="D400" i="1"/>
  <c r="G400" i="1" s="1"/>
  <c r="I400" i="1"/>
  <c r="P400" i="1" s="1"/>
  <c r="J400" i="1"/>
  <c r="K400" i="1"/>
  <c r="D401" i="1"/>
  <c r="G401" i="1" s="1"/>
  <c r="I401" i="1"/>
  <c r="J401" i="1"/>
  <c r="K401" i="1"/>
  <c r="P401" i="1"/>
  <c r="D402" i="1"/>
  <c r="G402" i="1" s="1"/>
  <c r="I402" i="1"/>
  <c r="P402" i="1" s="1"/>
  <c r="J402" i="1"/>
  <c r="K402" i="1"/>
  <c r="D403" i="1"/>
  <c r="G403" i="1" s="1"/>
  <c r="I403" i="1"/>
  <c r="P403" i="1" s="1"/>
  <c r="J403" i="1"/>
  <c r="K403" i="1"/>
  <c r="D404" i="1"/>
  <c r="G404" i="1" s="1"/>
  <c r="I404" i="1"/>
  <c r="P404" i="1" s="1"/>
  <c r="J404" i="1"/>
  <c r="K404" i="1"/>
  <c r="D405" i="1"/>
  <c r="G405" i="1" s="1"/>
  <c r="I405" i="1"/>
  <c r="P405" i="1" s="1"/>
  <c r="J405" i="1"/>
  <c r="K405" i="1"/>
  <c r="D406" i="1"/>
  <c r="G406" i="1" s="1"/>
  <c r="I406" i="1"/>
  <c r="P406" i="1" s="1"/>
  <c r="J406" i="1"/>
  <c r="K406" i="1"/>
  <c r="D407" i="1"/>
  <c r="G407" i="1" s="1"/>
  <c r="I407" i="1"/>
  <c r="P407" i="1" s="1"/>
  <c r="J407" i="1"/>
  <c r="K407" i="1"/>
  <c r="D408" i="1"/>
  <c r="G408" i="1" s="1"/>
  <c r="I408" i="1"/>
  <c r="P408" i="1" s="1"/>
  <c r="J408" i="1"/>
  <c r="K408" i="1"/>
  <c r="D409" i="1"/>
  <c r="G409" i="1" s="1"/>
  <c r="I409" i="1"/>
  <c r="J409" i="1"/>
  <c r="K409" i="1"/>
  <c r="P409" i="1"/>
  <c r="D410" i="1"/>
  <c r="G410" i="1" s="1"/>
  <c r="I410" i="1"/>
  <c r="P410" i="1" s="1"/>
  <c r="J410" i="1"/>
  <c r="K410" i="1"/>
  <c r="D411" i="1"/>
  <c r="G411" i="1" s="1"/>
  <c r="I411" i="1"/>
  <c r="P411" i="1" s="1"/>
  <c r="J411" i="1"/>
  <c r="K411" i="1"/>
  <c r="D412" i="1"/>
  <c r="G412" i="1" s="1"/>
  <c r="I412" i="1"/>
  <c r="P412" i="1" s="1"/>
  <c r="J412" i="1"/>
  <c r="K412" i="1"/>
  <c r="D413" i="1"/>
  <c r="G413" i="1" s="1"/>
  <c r="I413" i="1"/>
  <c r="P413" i="1" s="1"/>
  <c r="J413" i="1"/>
  <c r="K413" i="1"/>
  <c r="D414" i="1"/>
  <c r="G414" i="1" s="1"/>
  <c r="I414" i="1"/>
  <c r="P414" i="1" s="1"/>
  <c r="J414" i="1"/>
  <c r="K414" i="1"/>
  <c r="D415" i="1"/>
  <c r="G415" i="1" s="1"/>
  <c r="I415" i="1"/>
  <c r="P415" i="1" s="1"/>
  <c r="J415" i="1"/>
  <c r="K415" i="1"/>
  <c r="D416" i="1"/>
  <c r="G416" i="1" s="1"/>
  <c r="I416" i="1"/>
  <c r="P416" i="1" s="1"/>
  <c r="J416" i="1"/>
  <c r="K416" i="1"/>
  <c r="D417" i="1"/>
  <c r="G417" i="1" s="1"/>
  <c r="I417" i="1"/>
  <c r="P417" i="1" s="1"/>
  <c r="J417" i="1"/>
  <c r="K417" i="1"/>
  <c r="D418" i="1"/>
  <c r="G418" i="1" s="1"/>
  <c r="I418" i="1"/>
  <c r="P418" i="1" s="1"/>
  <c r="J418" i="1"/>
  <c r="K418" i="1"/>
  <c r="D419" i="1"/>
  <c r="G419" i="1" s="1"/>
  <c r="I419" i="1"/>
  <c r="P419" i="1" s="1"/>
  <c r="J419" i="1"/>
  <c r="K419" i="1"/>
  <c r="D420" i="1"/>
  <c r="G420" i="1" s="1"/>
  <c r="I420" i="1"/>
  <c r="P420" i="1" s="1"/>
  <c r="J420" i="1"/>
  <c r="K420" i="1"/>
  <c r="D421" i="1"/>
  <c r="G421" i="1" s="1"/>
  <c r="I421" i="1"/>
  <c r="P421" i="1" s="1"/>
  <c r="J421" i="1"/>
  <c r="M421" i="1" s="1"/>
  <c r="K421" i="1"/>
  <c r="D422" i="1"/>
  <c r="G422" i="1" s="1"/>
  <c r="I422" i="1"/>
  <c r="P422" i="1" s="1"/>
  <c r="J422" i="1"/>
  <c r="K422" i="1"/>
  <c r="D423" i="1"/>
  <c r="G423" i="1" s="1"/>
  <c r="I423" i="1"/>
  <c r="P423" i="1" s="1"/>
  <c r="J423" i="1"/>
  <c r="K423" i="1"/>
  <c r="D424" i="1"/>
  <c r="G424" i="1" s="1"/>
  <c r="I424" i="1"/>
  <c r="P424" i="1" s="1"/>
  <c r="J424" i="1"/>
  <c r="K424" i="1"/>
  <c r="D425" i="1"/>
  <c r="G425" i="1" s="1"/>
  <c r="I425" i="1"/>
  <c r="P425" i="1" s="1"/>
  <c r="J425" i="1"/>
  <c r="K425" i="1"/>
  <c r="D426" i="1"/>
  <c r="G426" i="1" s="1"/>
  <c r="I426" i="1"/>
  <c r="P426" i="1" s="1"/>
  <c r="J426" i="1"/>
  <c r="K426" i="1"/>
  <c r="D427" i="1"/>
  <c r="G427" i="1" s="1"/>
  <c r="I427" i="1"/>
  <c r="P427" i="1" s="1"/>
  <c r="J427" i="1"/>
  <c r="K427" i="1"/>
  <c r="D428" i="1"/>
  <c r="G428" i="1" s="1"/>
  <c r="I428" i="1"/>
  <c r="P428" i="1" s="1"/>
  <c r="J428" i="1"/>
  <c r="K428" i="1"/>
  <c r="D429" i="1"/>
  <c r="G429" i="1" s="1"/>
  <c r="I429" i="1"/>
  <c r="P429" i="1" s="1"/>
  <c r="J429" i="1"/>
  <c r="K429" i="1"/>
  <c r="D430" i="1"/>
  <c r="G430" i="1" s="1"/>
  <c r="I430" i="1"/>
  <c r="P430" i="1" s="1"/>
  <c r="J430" i="1"/>
  <c r="K430" i="1"/>
  <c r="D431" i="1"/>
  <c r="G431" i="1" s="1"/>
  <c r="I431" i="1"/>
  <c r="P431" i="1" s="1"/>
  <c r="J431" i="1"/>
  <c r="K431" i="1"/>
  <c r="D432" i="1"/>
  <c r="G432" i="1" s="1"/>
  <c r="I432" i="1"/>
  <c r="P432" i="1" s="1"/>
  <c r="J432" i="1"/>
  <c r="K432" i="1"/>
  <c r="D433" i="1"/>
  <c r="G433" i="1" s="1"/>
  <c r="I433" i="1"/>
  <c r="P433" i="1" s="1"/>
  <c r="J433" i="1"/>
  <c r="K433" i="1"/>
  <c r="D434" i="1"/>
  <c r="G434" i="1" s="1"/>
  <c r="I434" i="1"/>
  <c r="P434" i="1" s="1"/>
  <c r="J434" i="1"/>
  <c r="M434" i="1" s="1"/>
  <c r="K434" i="1"/>
  <c r="D435" i="1"/>
  <c r="G435" i="1" s="1"/>
  <c r="I435" i="1"/>
  <c r="P435" i="1" s="1"/>
  <c r="J435" i="1"/>
  <c r="K435" i="1"/>
  <c r="D436" i="1"/>
  <c r="G436" i="1" s="1"/>
  <c r="I436" i="1"/>
  <c r="P436" i="1" s="1"/>
  <c r="J436" i="1"/>
  <c r="K436" i="1"/>
  <c r="D437" i="1"/>
  <c r="G437" i="1" s="1"/>
  <c r="I437" i="1"/>
  <c r="P437" i="1" s="1"/>
  <c r="J437" i="1"/>
  <c r="K437" i="1"/>
  <c r="D438" i="1"/>
  <c r="G438" i="1" s="1"/>
  <c r="I438" i="1"/>
  <c r="P438" i="1" s="1"/>
  <c r="J438" i="1"/>
  <c r="K438" i="1"/>
  <c r="D439" i="1"/>
  <c r="G439" i="1" s="1"/>
  <c r="I439" i="1"/>
  <c r="P439" i="1" s="1"/>
  <c r="J439" i="1"/>
  <c r="K439" i="1"/>
  <c r="D440" i="1"/>
  <c r="G440" i="1" s="1"/>
  <c r="I440" i="1"/>
  <c r="P440" i="1" s="1"/>
  <c r="J440" i="1"/>
  <c r="K440" i="1"/>
  <c r="D441" i="1"/>
  <c r="G441" i="1" s="1"/>
  <c r="I441" i="1"/>
  <c r="P441" i="1" s="1"/>
  <c r="J441" i="1"/>
  <c r="K441" i="1"/>
  <c r="D442" i="1"/>
  <c r="G442" i="1" s="1"/>
  <c r="I442" i="1"/>
  <c r="P442" i="1" s="1"/>
  <c r="J442" i="1"/>
  <c r="K442" i="1"/>
  <c r="D443" i="1"/>
  <c r="G443" i="1" s="1"/>
  <c r="I443" i="1"/>
  <c r="P443" i="1" s="1"/>
  <c r="J443" i="1"/>
  <c r="K443" i="1"/>
  <c r="D444" i="1"/>
  <c r="G444" i="1" s="1"/>
  <c r="I444" i="1"/>
  <c r="P444" i="1" s="1"/>
  <c r="J444" i="1"/>
  <c r="K444" i="1"/>
  <c r="D445" i="1"/>
  <c r="G445" i="1" s="1"/>
  <c r="I445" i="1"/>
  <c r="P445" i="1" s="1"/>
  <c r="J445" i="1"/>
  <c r="K445" i="1"/>
  <c r="D446" i="1"/>
  <c r="G446" i="1" s="1"/>
  <c r="I446" i="1"/>
  <c r="P446" i="1" s="1"/>
  <c r="J446" i="1"/>
  <c r="K446" i="1"/>
  <c r="D447" i="1"/>
  <c r="G447" i="1" s="1"/>
  <c r="I447" i="1"/>
  <c r="P447" i="1" s="1"/>
  <c r="J447" i="1"/>
  <c r="K447" i="1"/>
  <c r="M447" i="1" s="1"/>
  <c r="D448" i="1"/>
  <c r="G448" i="1" s="1"/>
  <c r="I448" i="1"/>
  <c r="P448" i="1" s="1"/>
  <c r="J448" i="1"/>
  <c r="K448" i="1"/>
  <c r="D449" i="1"/>
  <c r="G449" i="1" s="1"/>
  <c r="I449" i="1"/>
  <c r="P449" i="1" s="1"/>
  <c r="J449" i="1"/>
  <c r="K449" i="1"/>
  <c r="D450" i="1"/>
  <c r="G450" i="1" s="1"/>
  <c r="I450" i="1"/>
  <c r="P450" i="1" s="1"/>
  <c r="J450" i="1"/>
  <c r="K450" i="1"/>
  <c r="D451" i="1"/>
  <c r="G451" i="1" s="1"/>
  <c r="I451" i="1"/>
  <c r="P451" i="1" s="1"/>
  <c r="J451" i="1"/>
  <c r="K451" i="1"/>
  <c r="D452" i="1"/>
  <c r="G452" i="1" s="1"/>
  <c r="I452" i="1"/>
  <c r="P452" i="1" s="1"/>
  <c r="J452" i="1"/>
  <c r="K452" i="1"/>
  <c r="D453" i="1"/>
  <c r="G453" i="1" s="1"/>
  <c r="I453" i="1"/>
  <c r="P453" i="1" s="1"/>
  <c r="J453" i="1"/>
  <c r="K453" i="1"/>
  <c r="L453" i="1" s="1"/>
  <c r="D454" i="1"/>
  <c r="G454" i="1" s="1"/>
  <c r="I454" i="1"/>
  <c r="P454" i="1" s="1"/>
  <c r="J454" i="1"/>
  <c r="K454" i="1"/>
  <c r="D455" i="1"/>
  <c r="G455" i="1" s="1"/>
  <c r="I455" i="1"/>
  <c r="P455" i="1" s="1"/>
  <c r="J455" i="1"/>
  <c r="K455" i="1"/>
  <c r="D456" i="1"/>
  <c r="G456" i="1" s="1"/>
  <c r="I456" i="1"/>
  <c r="P456" i="1" s="1"/>
  <c r="J456" i="1"/>
  <c r="K456" i="1"/>
  <c r="D457" i="1"/>
  <c r="G457" i="1" s="1"/>
  <c r="I457" i="1"/>
  <c r="P457" i="1" s="1"/>
  <c r="J457" i="1"/>
  <c r="K457" i="1"/>
  <c r="D458" i="1"/>
  <c r="G458" i="1" s="1"/>
  <c r="I458" i="1"/>
  <c r="P458" i="1" s="1"/>
  <c r="J458" i="1"/>
  <c r="K458" i="1"/>
  <c r="D459" i="1"/>
  <c r="G459" i="1" s="1"/>
  <c r="I459" i="1"/>
  <c r="P459" i="1" s="1"/>
  <c r="J459" i="1"/>
  <c r="K459" i="1"/>
  <c r="D460" i="1"/>
  <c r="G460" i="1" s="1"/>
  <c r="I460" i="1"/>
  <c r="P460" i="1" s="1"/>
  <c r="J460" i="1"/>
  <c r="K460" i="1"/>
  <c r="D461" i="1"/>
  <c r="G461" i="1" s="1"/>
  <c r="I461" i="1"/>
  <c r="P461" i="1" s="1"/>
  <c r="J461" i="1"/>
  <c r="K461" i="1"/>
  <c r="D462" i="1"/>
  <c r="G462" i="1" s="1"/>
  <c r="I462" i="1"/>
  <c r="P462" i="1" s="1"/>
  <c r="J462" i="1"/>
  <c r="K462" i="1"/>
  <c r="D463" i="1"/>
  <c r="G463" i="1" s="1"/>
  <c r="I463" i="1"/>
  <c r="P463" i="1" s="1"/>
  <c r="J463" i="1"/>
  <c r="K463" i="1"/>
  <c r="D464" i="1"/>
  <c r="G464" i="1" s="1"/>
  <c r="I464" i="1"/>
  <c r="P464" i="1" s="1"/>
  <c r="J464" i="1"/>
  <c r="K464" i="1"/>
  <c r="D465" i="1"/>
  <c r="G465" i="1" s="1"/>
  <c r="I465" i="1"/>
  <c r="P465" i="1" s="1"/>
  <c r="J465" i="1"/>
  <c r="K465" i="1"/>
  <c r="D466" i="1"/>
  <c r="G466" i="1" s="1"/>
  <c r="I466" i="1"/>
  <c r="P466" i="1" s="1"/>
  <c r="J466" i="1"/>
  <c r="K466" i="1"/>
  <c r="D467" i="1"/>
  <c r="G467" i="1" s="1"/>
  <c r="I467" i="1"/>
  <c r="P467" i="1" s="1"/>
  <c r="J467" i="1"/>
  <c r="K467" i="1"/>
  <c r="D468" i="1"/>
  <c r="G468" i="1" s="1"/>
  <c r="I468" i="1"/>
  <c r="P468" i="1" s="1"/>
  <c r="J468" i="1"/>
  <c r="K468" i="1"/>
  <c r="D469" i="1"/>
  <c r="G469" i="1" s="1"/>
  <c r="I469" i="1"/>
  <c r="P469" i="1" s="1"/>
  <c r="J469" i="1"/>
  <c r="K469" i="1"/>
  <c r="D470" i="1"/>
  <c r="G470" i="1" s="1"/>
  <c r="I470" i="1"/>
  <c r="P470" i="1" s="1"/>
  <c r="J470" i="1"/>
  <c r="K470" i="1"/>
  <c r="D471" i="1"/>
  <c r="G471" i="1" s="1"/>
  <c r="I471" i="1"/>
  <c r="P471" i="1" s="1"/>
  <c r="J471" i="1"/>
  <c r="K471" i="1"/>
  <c r="D472" i="1"/>
  <c r="G472" i="1" s="1"/>
  <c r="I472" i="1"/>
  <c r="P472" i="1" s="1"/>
  <c r="J472" i="1"/>
  <c r="K472" i="1"/>
  <c r="D473" i="1"/>
  <c r="G473" i="1" s="1"/>
  <c r="I473" i="1"/>
  <c r="J473" i="1"/>
  <c r="K473" i="1"/>
  <c r="P473" i="1"/>
  <c r="D474" i="1"/>
  <c r="G474" i="1" s="1"/>
  <c r="I474" i="1"/>
  <c r="P474" i="1" s="1"/>
  <c r="J474" i="1"/>
  <c r="K474" i="1"/>
  <c r="D475" i="1"/>
  <c r="G475" i="1" s="1"/>
  <c r="I475" i="1"/>
  <c r="P475" i="1" s="1"/>
  <c r="J475" i="1"/>
  <c r="K475" i="1"/>
  <c r="D476" i="1"/>
  <c r="G476" i="1" s="1"/>
  <c r="I476" i="1"/>
  <c r="P476" i="1" s="1"/>
  <c r="J476" i="1"/>
  <c r="K476" i="1"/>
  <c r="D477" i="1"/>
  <c r="G477" i="1" s="1"/>
  <c r="I477" i="1"/>
  <c r="P477" i="1" s="1"/>
  <c r="J477" i="1"/>
  <c r="K477" i="1"/>
  <c r="D478" i="1"/>
  <c r="G478" i="1" s="1"/>
  <c r="I478" i="1"/>
  <c r="P478" i="1" s="1"/>
  <c r="J478" i="1"/>
  <c r="K478" i="1"/>
  <c r="D479" i="1"/>
  <c r="G479" i="1" s="1"/>
  <c r="I479" i="1"/>
  <c r="P479" i="1" s="1"/>
  <c r="J479" i="1"/>
  <c r="K479" i="1"/>
  <c r="D480" i="1"/>
  <c r="G480" i="1" s="1"/>
  <c r="I480" i="1"/>
  <c r="P480" i="1" s="1"/>
  <c r="J480" i="1"/>
  <c r="K480" i="1"/>
  <c r="D481" i="1"/>
  <c r="G481" i="1" s="1"/>
  <c r="I481" i="1"/>
  <c r="P481" i="1" s="1"/>
  <c r="J481" i="1"/>
  <c r="K481" i="1"/>
  <c r="D482" i="1"/>
  <c r="G482" i="1" s="1"/>
  <c r="I482" i="1"/>
  <c r="P482" i="1" s="1"/>
  <c r="J482" i="1"/>
  <c r="K482" i="1"/>
  <c r="D483" i="1"/>
  <c r="G483" i="1" s="1"/>
  <c r="I483" i="1"/>
  <c r="P483" i="1" s="1"/>
  <c r="J483" i="1"/>
  <c r="K483" i="1"/>
  <c r="L483" i="1" s="1"/>
  <c r="D484" i="1"/>
  <c r="G484" i="1" s="1"/>
  <c r="I484" i="1"/>
  <c r="P484" i="1" s="1"/>
  <c r="J484" i="1"/>
  <c r="K484" i="1"/>
  <c r="D485" i="1"/>
  <c r="G485" i="1" s="1"/>
  <c r="I485" i="1"/>
  <c r="P485" i="1" s="1"/>
  <c r="J485" i="1"/>
  <c r="K485" i="1"/>
  <c r="D486" i="1"/>
  <c r="G486" i="1" s="1"/>
  <c r="I486" i="1"/>
  <c r="P486" i="1" s="1"/>
  <c r="J486" i="1"/>
  <c r="K486" i="1"/>
  <c r="L486" i="1" s="1"/>
  <c r="D487" i="1"/>
  <c r="G487" i="1" s="1"/>
  <c r="I487" i="1"/>
  <c r="P487" i="1" s="1"/>
  <c r="J487" i="1"/>
  <c r="K487" i="1"/>
  <c r="D488" i="1"/>
  <c r="G488" i="1" s="1"/>
  <c r="I488" i="1"/>
  <c r="P488" i="1" s="1"/>
  <c r="J488" i="1"/>
  <c r="K488" i="1"/>
  <c r="D489" i="1"/>
  <c r="G489" i="1" s="1"/>
  <c r="I489" i="1"/>
  <c r="P489" i="1" s="1"/>
  <c r="J489" i="1"/>
  <c r="K489" i="1"/>
  <c r="D490" i="1"/>
  <c r="G490" i="1" s="1"/>
  <c r="I490" i="1"/>
  <c r="P490" i="1" s="1"/>
  <c r="J490" i="1"/>
  <c r="K490" i="1"/>
  <c r="D491" i="1"/>
  <c r="G491" i="1" s="1"/>
  <c r="I491" i="1"/>
  <c r="P491" i="1" s="1"/>
  <c r="J491" i="1"/>
  <c r="K491" i="1"/>
  <c r="D492" i="1"/>
  <c r="G492" i="1" s="1"/>
  <c r="I492" i="1"/>
  <c r="P492" i="1" s="1"/>
  <c r="J492" i="1"/>
  <c r="K492" i="1"/>
  <c r="D493" i="1"/>
  <c r="G493" i="1" s="1"/>
  <c r="I493" i="1"/>
  <c r="P493" i="1" s="1"/>
  <c r="J493" i="1"/>
  <c r="M493" i="1" s="1"/>
  <c r="K493" i="1"/>
  <c r="D494" i="1"/>
  <c r="G494" i="1" s="1"/>
  <c r="I494" i="1"/>
  <c r="P494" i="1" s="1"/>
  <c r="J494" i="1"/>
  <c r="K494" i="1"/>
  <c r="D495" i="1"/>
  <c r="G495" i="1" s="1"/>
  <c r="I495" i="1"/>
  <c r="P495" i="1" s="1"/>
  <c r="J495" i="1"/>
  <c r="K495" i="1"/>
  <c r="D496" i="1"/>
  <c r="G496" i="1" s="1"/>
  <c r="I496" i="1"/>
  <c r="P496" i="1" s="1"/>
  <c r="J496" i="1"/>
  <c r="K496" i="1"/>
  <c r="D497" i="1"/>
  <c r="G497" i="1" s="1"/>
  <c r="I497" i="1"/>
  <c r="P497" i="1" s="1"/>
  <c r="J497" i="1"/>
  <c r="K497" i="1"/>
  <c r="D498" i="1"/>
  <c r="G498" i="1" s="1"/>
  <c r="I498" i="1"/>
  <c r="P498" i="1" s="1"/>
  <c r="J498" i="1"/>
  <c r="K498" i="1"/>
  <c r="D499" i="1"/>
  <c r="G499" i="1" s="1"/>
  <c r="I499" i="1"/>
  <c r="P499" i="1" s="1"/>
  <c r="J499" i="1"/>
  <c r="K499" i="1"/>
  <c r="D500" i="1"/>
  <c r="G500" i="1" s="1"/>
  <c r="I500" i="1"/>
  <c r="P500" i="1" s="1"/>
  <c r="J500" i="1"/>
  <c r="K500" i="1"/>
  <c r="D501" i="1"/>
  <c r="G501" i="1" s="1"/>
  <c r="I501" i="1"/>
  <c r="P501" i="1" s="1"/>
  <c r="J501" i="1"/>
  <c r="K501" i="1"/>
  <c r="K2" i="1"/>
  <c r="J2" i="1"/>
  <c r="G2" i="1"/>
  <c r="B3" i="2"/>
  <c r="B15" i="2"/>
  <c r="B16" i="2" s="1"/>
  <c r="J100" i="1" l="1"/>
  <c r="K61" i="1"/>
  <c r="K13" i="1"/>
  <c r="J73" i="1"/>
  <c r="K37" i="1"/>
  <c r="J39" i="1"/>
  <c r="J79" i="1"/>
  <c r="P79" i="1"/>
  <c r="P67" i="1"/>
  <c r="P55" i="1"/>
  <c r="P43" i="1"/>
  <c r="P31" i="1"/>
  <c r="P19" i="1"/>
  <c r="P7" i="1"/>
  <c r="P94" i="1"/>
  <c r="J67" i="1"/>
  <c r="K42" i="1"/>
  <c r="K76" i="1"/>
  <c r="M76" i="1" s="1"/>
  <c r="K88" i="1"/>
  <c r="K52" i="1"/>
  <c r="L52" i="1" s="1"/>
  <c r="P52" i="1"/>
  <c r="P28" i="1"/>
  <c r="K4" i="1"/>
  <c r="M4" i="1" s="1"/>
  <c r="K64" i="1"/>
  <c r="P64" i="1"/>
  <c r="P16" i="1"/>
  <c r="K49" i="1"/>
  <c r="K89" i="1"/>
  <c r="L89" i="1" s="1"/>
  <c r="K65" i="1"/>
  <c r="M65" i="1" s="1"/>
  <c r="K53" i="1"/>
  <c r="M53" i="1" s="1"/>
  <c r="P89" i="1"/>
  <c r="P77" i="1"/>
  <c r="P65" i="1"/>
  <c r="P53" i="1"/>
  <c r="P41" i="1"/>
  <c r="P29" i="1"/>
  <c r="K77" i="1"/>
  <c r="M77" i="1" s="1"/>
  <c r="K91" i="1"/>
  <c r="M91" i="1" s="1"/>
  <c r="K58" i="1"/>
  <c r="M58" i="1" s="1"/>
  <c r="P17" i="1"/>
  <c r="P5" i="1"/>
  <c r="P92" i="1"/>
  <c r="P2" i="1"/>
  <c r="K55" i="1"/>
  <c r="M55" i="1" s="1"/>
  <c r="K43" i="1"/>
  <c r="M43" i="1" s="1"/>
  <c r="K7" i="1"/>
  <c r="L7" i="1" s="1"/>
  <c r="K19" i="1"/>
  <c r="M19" i="1" s="1"/>
  <c r="J33" i="1"/>
  <c r="L33" i="1" s="1"/>
  <c r="K28" i="1"/>
  <c r="M28" i="1" s="1"/>
  <c r="J45" i="1"/>
  <c r="M45" i="1" s="1"/>
  <c r="K57" i="1"/>
  <c r="L57" i="1" s="1"/>
  <c r="K21" i="1"/>
  <c r="M21" i="1" s="1"/>
  <c r="K9" i="1"/>
  <c r="M9" i="1" s="1"/>
  <c r="K96" i="1"/>
  <c r="L96" i="1" s="1"/>
  <c r="K69" i="1"/>
  <c r="M69" i="1" s="1"/>
  <c r="P81" i="1"/>
  <c r="P69" i="1"/>
  <c r="P57" i="1"/>
  <c r="P45" i="1"/>
  <c r="P33" i="1"/>
  <c r="P21" i="1"/>
  <c r="P9" i="1"/>
  <c r="P80" i="1"/>
  <c r="P68" i="1"/>
  <c r="P56" i="1"/>
  <c r="P44" i="1"/>
  <c r="P32" i="1"/>
  <c r="P20" i="1"/>
  <c r="P8" i="1"/>
  <c r="P95" i="1"/>
  <c r="P78" i="1"/>
  <c r="P66" i="1"/>
  <c r="P54" i="1"/>
  <c r="P42" i="1"/>
  <c r="P30" i="1"/>
  <c r="P18" i="1"/>
  <c r="P6" i="1"/>
  <c r="P93" i="1"/>
  <c r="K30" i="1"/>
  <c r="M30" i="1" s="1"/>
  <c r="K18" i="1"/>
  <c r="L18" i="1" s="1"/>
  <c r="K71" i="1"/>
  <c r="M71" i="1" s="1"/>
  <c r="P96" i="1"/>
  <c r="K35" i="1"/>
  <c r="M35" i="1" s="1"/>
  <c r="J12" i="1"/>
  <c r="L12" i="1" s="1"/>
  <c r="J22" i="1"/>
  <c r="L22" i="1" s="1"/>
  <c r="K97" i="1"/>
  <c r="M97" i="1" s="1"/>
  <c r="K40" i="1"/>
  <c r="M40" i="1" s="1"/>
  <c r="K70" i="1"/>
  <c r="M70" i="1" s="1"/>
  <c r="K34" i="1"/>
  <c r="M34" i="1" s="1"/>
  <c r="K25" i="1"/>
  <c r="L25" i="1" s="1"/>
  <c r="K47" i="1"/>
  <c r="L47" i="1" s="1"/>
  <c r="K16" i="1"/>
  <c r="M16" i="1" s="1"/>
  <c r="K83" i="1"/>
  <c r="M83" i="1" s="1"/>
  <c r="K10" i="1"/>
  <c r="L10" i="1" s="1"/>
  <c r="K46" i="1"/>
  <c r="L46" i="1" s="1"/>
  <c r="K82" i="1"/>
  <c r="L82" i="1" s="1"/>
  <c r="K23" i="1"/>
  <c r="L23" i="1" s="1"/>
  <c r="K59" i="1"/>
  <c r="L59" i="1" s="1"/>
  <c r="J99" i="1"/>
  <c r="M99" i="1" s="1"/>
  <c r="K11" i="1"/>
  <c r="M11" i="1" s="1"/>
  <c r="P35" i="1"/>
  <c r="P85" i="1"/>
  <c r="P73" i="1"/>
  <c r="P61" i="1"/>
  <c r="P49" i="1"/>
  <c r="P37" i="1"/>
  <c r="P25" i="1"/>
  <c r="P13" i="1"/>
  <c r="P84" i="1"/>
  <c r="P72" i="1"/>
  <c r="P60" i="1"/>
  <c r="P48" i="1"/>
  <c r="P36" i="1"/>
  <c r="P24" i="1"/>
  <c r="P12" i="1"/>
  <c r="P83" i="1"/>
  <c r="P71" i="1"/>
  <c r="P59" i="1"/>
  <c r="K72" i="1"/>
  <c r="M72" i="1" s="1"/>
  <c r="P82" i="1"/>
  <c r="P70" i="1"/>
  <c r="P58" i="1"/>
  <c r="P46" i="1"/>
  <c r="P97" i="1"/>
  <c r="K84" i="1"/>
  <c r="M84" i="1" s="1"/>
  <c r="K60" i="1"/>
  <c r="M60" i="1" s="1"/>
  <c r="K48" i="1"/>
  <c r="L48" i="1" s="1"/>
  <c r="K36" i="1"/>
  <c r="L36" i="1" s="1"/>
  <c r="K24" i="1"/>
  <c r="L24" i="1" s="1"/>
  <c r="P91" i="1"/>
  <c r="K87" i="1"/>
  <c r="L87" i="1" s="1"/>
  <c r="J27" i="1"/>
  <c r="M27" i="1" s="1"/>
  <c r="P87" i="1"/>
  <c r="K75" i="1"/>
  <c r="L75" i="1" s="1"/>
  <c r="K15" i="1"/>
  <c r="L15" i="1" s="1"/>
  <c r="K3" i="1"/>
  <c r="M3" i="1" s="1"/>
  <c r="K63" i="1"/>
  <c r="L63" i="1" s="1"/>
  <c r="P15" i="1"/>
  <c r="P75" i="1"/>
  <c r="P63" i="1"/>
  <c r="P51" i="1"/>
  <c r="P39" i="1"/>
  <c r="P27" i="1"/>
  <c r="P3" i="1"/>
  <c r="K51" i="1"/>
  <c r="L51" i="1" s="1"/>
  <c r="P99" i="1"/>
  <c r="P47" i="1"/>
  <c r="P23" i="1"/>
  <c r="P11" i="1"/>
  <c r="P34" i="1"/>
  <c r="P22" i="1"/>
  <c r="P10" i="1"/>
  <c r="P76" i="1"/>
  <c r="P40" i="1"/>
  <c r="P4" i="1"/>
  <c r="P100" i="1"/>
  <c r="K62" i="1"/>
  <c r="M62" i="1" s="1"/>
  <c r="P98" i="1"/>
  <c r="K26" i="1"/>
  <c r="L26" i="1" s="1"/>
  <c r="P62" i="1"/>
  <c r="K86" i="1"/>
  <c r="L86" i="1" s="1"/>
  <c r="K50" i="1"/>
  <c r="L50" i="1" s="1"/>
  <c r="K14" i="1"/>
  <c r="L14" i="1" s="1"/>
  <c r="K74" i="1"/>
  <c r="L74" i="1" s="1"/>
  <c r="K98" i="1"/>
  <c r="M98" i="1" s="1"/>
  <c r="K38" i="1"/>
  <c r="L38" i="1" s="1"/>
  <c r="P86" i="1"/>
  <c r="P74" i="1"/>
  <c r="P50" i="1"/>
  <c r="P38" i="1"/>
  <c r="P26" i="1"/>
  <c r="P14" i="1"/>
  <c r="M496" i="1"/>
  <c r="L183" i="1"/>
  <c r="L102" i="1"/>
  <c r="M463" i="1"/>
  <c r="L442" i="1"/>
  <c r="L335" i="1"/>
  <c r="L275" i="1"/>
  <c r="L269" i="1"/>
  <c r="L266" i="1"/>
  <c r="L263" i="1"/>
  <c r="L254" i="1"/>
  <c r="L230" i="1"/>
  <c r="L194" i="1"/>
  <c r="L182" i="1"/>
  <c r="M155" i="1"/>
  <c r="M143" i="1"/>
  <c r="L128" i="1"/>
  <c r="M125" i="1"/>
  <c r="M462" i="1"/>
  <c r="M295" i="1"/>
  <c r="M31" i="1"/>
  <c r="L465" i="1"/>
  <c r="M427" i="1"/>
  <c r="M398" i="1"/>
  <c r="L377" i="1"/>
  <c r="L365" i="1"/>
  <c r="L359" i="1"/>
  <c r="L353" i="1"/>
  <c r="L347" i="1"/>
  <c r="L341" i="1"/>
  <c r="M54" i="1"/>
  <c r="L485" i="1"/>
  <c r="M278" i="1"/>
  <c r="L432" i="1"/>
  <c r="M400" i="1"/>
  <c r="L355" i="1"/>
  <c r="L92" i="1"/>
  <c r="M452" i="1"/>
  <c r="M334" i="1"/>
  <c r="M298" i="1"/>
  <c r="L289" i="1"/>
  <c r="N289" i="1" s="1"/>
  <c r="O289" i="1" s="1"/>
  <c r="M277" i="1"/>
  <c r="N277" i="1" s="1"/>
  <c r="O277" i="1" s="1"/>
  <c r="M256" i="1"/>
  <c r="N256" i="1" s="1"/>
  <c r="O256" i="1" s="1"/>
  <c r="M492" i="1"/>
  <c r="L416" i="1"/>
  <c r="M315" i="1"/>
  <c r="L425" i="1"/>
  <c r="L342" i="1"/>
  <c r="M44" i="1"/>
  <c r="L32" i="1"/>
  <c r="L8" i="1"/>
  <c r="L471" i="1"/>
  <c r="L436" i="1"/>
  <c r="M294" i="1"/>
  <c r="L282" i="1"/>
  <c r="L279" i="1"/>
  <c r="M247" i="1"/>
  <c r="M229" i="1"/>
  <c r="M181" i="1"/>
  <c r="M178" i="1"/>
  <c r="M160" i="1"/>
  <c r="M145" i="1"/>
  <c r="M127" i="1"/>
  <c r="M112" i="1"/>
  <c r="M109" i="1"/>
  <c r="L459" i="1"/>
  <c r="M100" i="1"/>
  <c r="M88" i="1"/>
  <c r="L37" i="1"/>
  <c r="M374" i="1"/>
  <c r="L362" i="1"/>
  <c r="M344" i="1"/>
  <c r="M338" i="1"/>
  <c r="M312" i="1"/>
  <c r="M308" i="1"/>
  <c r="M413" i="1"/>
  <c r="L382" i="1"/>
  <c r="M293" i="1"/>
  <c r="M290" i="1"/>
  <c r="M183" i="1"/>
  <c r="M174" i="1"/>
  <c r="M168" i="1"/>
  <c r="M153" i="1"/>
  <c r="L120" i="1"/>
  <c r="M108" i="1"/>
  <c r="M489" i="1"/>
  <c r="L454" i="1"/>
  <c r="M490" i="1"/>
  <c r="M484" i="1"/>
  <c r="M435" i="1"/>
  <c r="M379" i="1"/>
  <c r="M355" i="1"/>
  <c r="M337" i="1"/>
  <c r="L322" i="1"/>
  <c r="M310" i="1"/>
  <c r="L307" i="1"/>
  <c r="L298" i="1"/>
  <c r="N298" i="1" s="1"/>
  <c r="O298" i="1" s="1"/>
  <c r="M275" i="1"/>
  <c r="N275" i="1" s="1"/>
  <c r="O275" i="1" s="1"/>
  <c r="M260" i="1"/>
  <c r="L393" i="1"/>
  <c r="L286" i="1"/>
  <c r="M283" i="1"/>
  <c r="M248" i="1"/>
  <c r="M242" i="1"/>
  <c r="M236" i="1"/>
  <c r="L221" i="1"/>
  <c r="L212" i="1"/>
  <c r="M203" i="1"/>
  <c r="M170" i="1"/>
  <c r="L131" i="1"/>
  <c r="M119" i="1"/>
  <c r="M458" i="1"/>
  <c r="L455" i="1"/>
  <c r="M431" i="1"/>
  <c r="L411" i="1"/>
  <c r="L264" i="1"/>
  <c r="L133" i="1"/>
  <c r="L79" i="1"/>
  <c r="L500" i="1"/>
  <c r="M483" i="1"/>
  <c r="M480" i="1"/>
  <c r="L477" i="1"/>
  <c r="M436" i="1"/>
  <c r="N436" i="1" s="1"/>
  <c r="O436" i="1" s="1"/>
  <c r="L213" i="1"/>
  <c r="L210" i="1"/>
  <c r="L181" i="1"/>
  <c r="M130" i="1"/>
  <c r="M474" i="1"/>
  <c r="L446" i="1"/>
  <c r="M433" i="1"/>
  <c r="M343" i="1"/>
  <c r="L326" i="1"/>
  <c r="M323" i="1"/>
  <c r="M320" i="1"/>
  <c r="M317" i="1"/>
  <c r="M300" i="1"/>
  <c r="M289" i="1"/>
  <c r="M258" i="1"/>
  <c r="M227" i="1"/>
  <c r="M195" i="1"/>
  <c r="L169" i="1"/>
  <c r="L152" i="1"/>
  <c r="M81" i="1"/>
  <c r="M61" i="1"/>
  <c r="M29" i="1"/>
  <c r="M362" i="1"/>
  <c r="L277" i="1"/>
  <c r="L218" i="1"/>
  <c r="L143" i="1"/>
  <c r="N143" i="1" s="1"/>
  <c r="O143" i="1" s="1"/>
  <c r="L106" i="1"/>
  <c r="L78" i="1"/>
  <c r="M471" i="1"/>
  <c r="M468" i="1"/>
  <c r="L451" i="1"/>
  <c r="M438" i="1"/>
  <c r="L404" i="1"/>
  <c r="L209" i="1"/>
  <c r="L140" i="1"/>
  <c r="M37" i="1"/>
  <c r="M319" i="1"/>
  <c r="M151" i="1"/>
  <c r="N151" i="1" s="1"/>
  <c r="O151" i="1" s="1"/>
  <c r="M148" i="1"/>
  <c r="M459" i="1"/>
  <c r="N459" i="1" s="1"/>
  <c r="O459" i="1" s="1"/>
  <c r="L493" i="1"/>
  <c r="N493" i="1" s="1"/>
  <c r="O493" i="1" s="1"/>
  <c r="M442" i="1"/>
  <c r="M381" i="1"/>
  <c r="M288" i="1"/>
  <c r="L285" i="1"/>
  <c r="L271" i="1"/>
  <c r="L134" i="1"/>
  <c r="L105" i="1"/>
  <c r="M13" i="1"/>
  <c r="L501" i="1"/>
  <c r="L487" i="1"/>
  <c r="L478" i="1"/>
  <c r="M475" i="1"/>
  <c r="L464" i="1"/>
  <c r="M440" i="1"/>
  <c r="L378" i="1"/>
  <c r="N378" i="1" s="1"/>
  <c r="O378" i="1" s="1"/>
  <c r="M367" i="1"/>
  <c r="M336" i="1"/>
  <c r="N336" i="1" s="1"/>
  <c r="O336" i="1" s="1"/>
  <c r="L293" i="1"/>
  <c r="L259" i="1"/>
  <c r="L245" i="1"/>
  <c r="L358" i="1"/>
  <c r="L330" i="1"/>
  <c r="L324" i="1"/>
  <c r="L196" i="1"/>
  <c r="M142" i="1"/>
  <c r="M85" i="1"/>
  <c r="L56" i="1"/>
  <c r="M33" i="1"/>
  <c r="N483" i="1"/>
  <c r="O483" i="1" s="1"/>
  <c r="M196" i="1"/>
  <c r="L491" i="1"/>
  <c r="L423" i="1"/>
  <c r="L367" i="1"/>
  <c r="L364" i="1"/>
  <c r="L343" i="1"/>
  <c r="L300" i="1"/>
  <c r="L281" i="1"/>
  <c r="L262" i="1"/>
  <c r="L227" i="1"/>
  <c r="L216" i="1"/>
  <c r="L202" i="1"/>
  <c r="L188" i="1"/>
  <c r="L163" i="1"/>
  <c r="L124" i="1"/>
  <c r="M6" i="1"/>
  <c r="L68" i="1"/>
  <c r="L461" i="1"/>
  <c r="M420" i="1"/>
  <c r="L417" i="1"/>
  <c r="M396" i="1"/>
  <c r="L385" i="1"/>
  <c r="M380" i="1"/>
  <c r="L361" i="1"/>
  <c r="L350" i="1"/>
  <c r="M297" i="1"/>
  <c r="M273" i="1"/>
  <c r="M251" i="1"/>
  <c r="L248" i="1"/>
  <c r="L207" i="1"/>
  <c r="L193" i="1"/>
  <c r="L190" i="1"/>
  <c r="M179" i="1"/>
  <c r="M171" i="1"/>
  <c r="M154" i="1"/>
  <c r="L151" i="1"/>
  <c r="M115" i="1"/>
  <c r="M32" i="1"/>
  <c r="L29" i="1"/>
  <c r="M104" i="1"/>
  <c r="L498" i="1"/>
  <c r="M482" i="1"/>
  <c r="M453" i="1"/>
  <c r="L445" i="1"/>
  <c r="L390" i="1"/>
  <c r="M382" i="1"/>
  <c r="N382" i="1" s="1"/>
  <c r="O382" i="1" s="1"/>
  <c r="L366" i="1"/>
  <c r="L352" i="1"/>
  <c r="M342" i="1"/>
  <c r="L337" i="1"/>
  <c r="N337" i="1" s="1"/>
  <c r="O337" i="1" s="1"/>
  <c r="M332" i="1"/>
  <c r="M307" i="1"/>
  <c r="L304" i="1"/>
  <c r="M299" i="1"/>
  <c r="L294" i="1"/>
  <c r="M270" i="1"/>
  <c r="L253" i="1"/>
  <c r="M245" i="1"/>
  <c r="M218" i="1"/>
  <c r="M198" i="1"/>
  <c r="L173" i="1"/>
  <c r="M165" i="1"/>
  <c r="L159" i="1"/>
  <c r="M137" i="1"/>
  <c r="M126" i="1"/>
  <c r="M123" i="1"/>
  <c r="L95" i="1"/>
  <c r="M92" i="1"/>
  <c r="M73" i="1"/>
  <c r="M67" i="1"/>
  <c r="L64" i="1"/>
  <c r="L360" i="1"/>
  <c r="N355" i="1"/>
  <c r="O355" i="1" s="1"/>
  <c r="M285" i="1"/>
  <c r="N285" i="1" s="1"/>
  <c r="O285" i="1" s="1"/>
  <c r="L239" i="1"/>
  <c r="L223" i="1"/>
  <c r="L156" i="1"/>
  <c r="L142" i="1"/>
  <c r="N142" i="1" s="1"/>
  <c r="O142" i="1" s="1"/>
  <c r="L114" i="1"/>
  <c r="M42" i="1"/>
  <c r="M495" i="1"/>
  <c r="L492" i="1"/>
  <c r="N492" i="1" s="1"/>
  <c r="O492" i="1" s="1"/>
  <c r="M476" i="1"/>
  <c r="L463" i="1"/>
  <c r="N463" i="1" s="1"/>
  <c r="O463" i="1" s="1"/>
  <c r="M432" i="1"/>
  <c r="N432" i="1" s="1"/>
  <c r="O432" i="1" s="1"/>
  <c r="L419" i="1"/>
  <c r="M405" i="1"/>
  <c r="L400" i="1"/>
  <c r="N400" i="1" s="1"/>
  <c r="O400" i="1" s="1"/>
  <c r="M387" i="1"/>
  <c r="M384" i="1"/>
  <c r="L379" i="1"/>
  <c r="L371" i="1"/>
  <c r="M301" i="1"/>
  <c r="L272" i="1"/>
  <c r="L236" i="1"/>
  <c r="M209" i="1"/>
  <c r="L203" i="1"/>
  <c r="N203" i="1" s="1"/>
  <c r="O203" i="1" s="1"/>
  <c r="L61" i="1"/>
  <c r="L39" i="1"/>
  <c r="M254" i="1"/>
  <c r="L4" i="1"/>
  <c r="L470" i="1"/>
  <c r="M465" i="1"/>
  <c r="L447" i="1"/>
  <c r="N447" i="1" s="1"/>
  <c r="O447" i="1" s="1"/>
  <c r="L429" i="1"/>
  <c r="M402" i="1"/>
  <c r="L397" i="1"/>
  <c r="M392" i="1"/>
  <c r="L389" i="1"/>
  <c r="M346" i="1"/>
  <c r="L336" i="1"/>
  <c r="L328" i="1"/>
  <c r="L314" i="1"/>
  <c r="L306" i="1"/>
  <c r="M266" i="1"/>
  <c r="N266" i="1" s="1"/>
  <c r="O266" i="1" s="1"/>
  <c r="M241" i="1"/>
  <c r="N241" i="1" s="1"/>
  <c r="O241" i="1" s="1"/>
  <c r="M233" i="1"/>
  <c r="M230" i="1"/>
  <c r="L200" i="1"/>
  <c r="M189" i="1"/>
  <c r="M164" i="1"/>
  <c r="M158" i="1"/>
  <c r="L122" i="1"/>
  <c r="M116" i="1"/>
  <c r="L94" i="1"/>
  <c r="M224" i="1"/>
  <c r="M454" i="1"/>
  <c r="N454" i="1" s="1"/>
  <c r="O454" i="1" s="1"/>
  <c r="M152" i="1"/>
  <c r="N152" i="1" s="1"/>
  <c r="O152" i="1" s="1"/>
  <c r="M340" i="1"/>
  <c r="M93" i="1"/>
  <c r="L462" i="1"/>
  <c r="N462" i="1" s="1"/>
  <c r="O462" i="1" s="1"/>
  <c r="M444" i="1"/>
  <c r="L434" i="1"/>
  <c r="N434" i="1" s="1"/>
  <c r="O434" i="1" s="1"/>
  <c r="L418" i="1"/>
  <c r="L415" i="1"/>
  <c r="M407" i="1"/>
  <c r="L399" i="1"/>
  <c r="M386" i="1"/>
  <c r="L383" i="1"/>
  <c r="L373" i="1"/>
  <c r="L370" i="1"/>
  <c r="L348" i="1"/>
  <c r="L303" i="1"/>
  <c r="L295" i="1"/>
  <c r="N295" i="1" s="1"/>
  <c r="O295" i="1" s="1"/>
  <c r="L257" i="1"/>
  <c r="L235" i="1"/>
  <c r="L205" i="1"/>
  <c r="M191" i="1"/>
  <c r="L180" i="1"/>
  <c r="L149" i="1"/>
  <c r="L141" i="1"/>
  <c r="L130" i="1"/>
  <c r="N130" i="1" s="1"/>
  <c r="O130" i="1" s="1"/>
  <c r="L110" i="1"/>
  <c r="L49" i="1"/>
  <c r="M41" i="1"/>
  <c r="L20" i="1"/>
  <c r="L484" i="1"/>
  <c r="N484" i="1" s="1"/>
  <c r="O484" i="1" s="1"/>
  <c r="M472" i="1"/>
  <c r="L472" i="1"/>
  <c r="N442" i="1"/>
  <c r="O442" i="1" s="1"/>
  <c r="L440" i="1"/>
  <c r="N440" i="1" s="1"/>
  <c r="O440" i="1" s="1"/>
  <c r="L388" i="1"/>
  <c r="M388" i="1"/>
  <c r="L157" i="1"/>
  <c r="M157" i="1"/>
  <c r="M313" i="1"/>
  <c r="L313" i="1"/>
  <c r="L489" i="1"/>
  <c r="M469" i="1"/>
  <c r="L407" i="1"/>
  <c r="M385" i="1"/>
  <c r="L354" i="1"/>
  <c r="M354" i="1"/>
  <c r="M430" i="1"/>
  <c r="L430" i="1"/>
  <c r="L427" i="1"/>
  <c r="M372" i="1"/>
  <c r="N372" i="1" s="1"/>
  <c r="O372" i="1" s="1"/>
  <c r="M101" i="1"/>
  <c r="L101" i="1"/>
  <c r="M498" i="1"/>
  <c r="L481" i="1"/>
  <c r="M481" i="1"/>
  <c r="M466" i="1"/>
  <c r="L466" i="1"/>
  <c r="M449" i="1"/>
  <c r="L449" i="1"/>
  <c r="M439" i="1"/>
  <c r="L439" i="1"/>
  <c r="M409" i="1"/>
  <c r="L409" i="1"/>
  <c r="M223" i="1"/>
  <c r="N223" i="1" s="1"/>
  <c r="O223" i="1" s="1"/>
  <c r="L412" i="1"/>
  <c r="M412" i="1"/>
  <c r="L356" i="1"/>
  <c r="M356" i="1"/>
  <c r="M117" i="1"/>
  <c r="L117" i="1"/>
  <c r="M456" i="1"/>
  <c r="N456" i="1" s="1"/>
  <c r="O456" i="1" s="1"/>
  <c r="L456" i="1"/>
  <c r="M446" i="1"/>
  <c r="L349" i="1"/>
  <c r="M349" i="1"/>
  <c r="M486" i="1"/>
  <c r="N486" i="1" s="1"/>
  <c r="O486" i="1" s="1"/>
  <c r="M500" i="1"/>
  <c r="N500" i="1" s="1"/>
  <c r="O500" i="1" s="1"/>
  <c r="M451" i="1"/>
  <c r="N451" i="1" s="1"/>
  <c r="O451" i="1" s="1"/>
  <c r="L413" i="1"/>
  <c r="N413" i="1" s="1"/>
  <c r="O413" i="1" s="1"/>
  <c r="M406" i="1"/>
  <c r="L394" i="1"/>
  <c r="M394" i="1"/>
  <c r="M366" i="1"/>
  <c r="N366" i="1" s="1"/>
  <c r="O366" i="1" s="1"/>
  <c r="M331" i="1"/>
  <c r="L331" i="1"/>
  <c r="M20" i="1"/>
  <c r="L490" i="1"/>
  <c r="N490" i="1" s="1"/>
  <c r="O490" i="1" s="1"/>
  <c r="L473" i="1"/>
  <c r="M460" i="1"/>
  <c r="L460" i="1"/>
  <c r="M309" i="1"/>
  <c r="L309" i="1"/>
  <c r="L495" i="1"/>
  <c r="M408" i="1"/>
  <c r="L396" i="1"/>
  <c r="M133" i="1"/>
  <c r="M105" i="1"/>
  <c r="N105" i="1" s="1"/>
  <c r="O105" i="1" s="1"/>
  <c r="L496" i="1"/>
  <c r="N496" i="1" s="1"/>
  <c r="O496" i="1" s="1"/>
  <c r="L497" i="1"/>
  <c r="M487" i="1"/>
  <c r="M477" i="1"/>
  <c r="L433" i="1"/>
  <c r="M426" i="1"/>
  <c r="L426" i="1"/>
  <c r="M391" i="1"/>
  <c r="L391" i="1"/>
  <c r="M376" i="1"/>
  <c r="N376" i="1" s="1"/>
  <c r="O376" i="1" s="1"/>
  <c r="L376" i="1"/>
  <c r="M360" i="1"/>
  <c r="M232" i="1"/>
  <c r="L232" i="1"/>
  <c r="L499" i="1"/>
  <c r="M499" i="1"/>
  <c r="L457" i="1"/>
  <c r="M457" i="1"/>
  <c r="M415" i="1"/>
  <c r="M368" i="1"/>
  <c r="M282" i="1"/>
  <c r="N282" i="1" s="1"/>
  <c r="O282" i="1" s="1"/>
  <c r="M272" i="1"/>
  <c r="N196" i="1"/>
  <c r="O196" i="1" s="1"/>
  <c r="L428" i="1"/>
  <c r="L476" i="1"/>
  <c r="L474" i="1"/>
  <c r="N474" i="1" s="1"/>
  <c r="O474" i="1" s="1"/>
  <c r="L467" i="1"/>
  <c r="L458" i="1"/>
  <c r="N458" i="1" s="1"/>
  <c r="O458" i="1" s="1"/>
  <c r="L452" i="1"/>
  <c r="N452" i="1" s="1"/>
  <c r="O452" i="1" s="1"/>
  <c r="L443" i="1"/>
  <c r="L441" i="1"/>
  <c r="L410" i="1"/>
  <c r="L374" i="1"/>
  <c r="N374" i="1" s="1"/>
  <c r="O374" i="1" s="1"/>
  <c r="M318" i="1"/>
  <c r="M291" i="1"/>
  <c r="M250" i="1"/>
  <c r="M221" i="1"/>
  <c r="M216" i="1"/>
  <c r="L206" i="1"/>
  <c r="M204" i="1"/>
  <c r="L195" i="1"/>
  <c r="N195" i="1" s="1"/>
  <c r="O195" i="1" s="1"/>
  <c r="M188" i="1"/>
  <c r="N188" i="1" s="1"/>
  <c r="O188" i="1" s="1"/>
  <c r="M176" i="1"/>
  <c r="L150" i="1"/>
  <c r="L145" i="1"/>
  <c r="M131" i="1"/>
  <c r="N131" i="1" s="1"/>
  <c r="O131" i="1" s="1"/>
  <c r="L126" i="1"/>
  <c r="L103" i="1"/>
  <c r="L77" i="1"/>
  <c r="M68" i="1"/>
  <c r="M501" i="1"/>
  <c r="L494" i="1"/>
  <c r="M478" i="1"/>
  <c r="N478" i="1" s="1"/>
  <c r="O478" i="1" s="1"/>
  <c r="L469" i="1"/>
  <c r="L421" i="1"/>
  <c r="N421" i="1" s="1"/>
  <c r="O421" i="1" s="1"/>
  <c r="L414" i="1"/>
  <c r="L403" i="1"/>
  <c r="L401" i="1"/>
  <c r="L384" i="1"/>
  <c r="L380" i="1"/>
  <c r="N380" i="1" s="1"/>
  <c r="O380" i="1" s="1"/>
  <c r="M361" i="1"/>
  <c r="N361" i="1" s="1"/>
  <c r="O361" i="1" s="1"/>
  <c r="M304" i="1"/>
  <c r="M263" i="1"/>
  <c r="M190" i="1"/>
  <c r="M166" i="1"/>
  <c r="M161" i="1"/>
  <c r="M159" i="1"/>
  <c r="L119" i="1"/>
  <c r="N119" i="1" s="1"/>
  <c r="O119" i="1" s="1"/>
  <c r="L346" i="1"/>
  <c r="L340" i="1"/>
  <c r="L334" i="1"/>
  <c r="M326" i="1"/>
  <c r="L317" i="1"/>
  <c r="N317" i="1" s="1"/>
  <c r="O317" i="1" s="1"/>
  <c r="L256" i="1"/>
  <c r="M185" i="1"/>
  <c r="M173" i="1"/>
  <c r="L121" i="1"/>
  <c r="L107" i="1"/>
  <c r="L81" i="1"/>
  <c r="L482" i="1"/>
  <c r="L480" i="1"/>
  <c r="N480" i="1" s="1"/>
  <c r="O480" i="1" s="1"/>
  <c r="M464" i="1"/>
  <c r="N464" i="1" s="1"/>
  <c r="O464" i="1" s="1"/>
  <c r="L438" i="1"/>
  <c r="N438" i="1" s="1"/>
  <c r="O438" i="1" s="1"/>
  <c r="L405" i="1"/>
  <c r="L392" i="1"/>
  <c r="N392" i="1" s="1"/>
  <c r="O392" i="1" s="1"/>
  <c r="L386" i="1"/>
  <c r="M373" i="1"/>
  <c r="M350" i="1"/>
  <c r="M348" i="1"/>
  <c r="L344" i="1"/>
  <c r="N344" i="1" s="1"/>
  <c r="O344" i="1" s="1"/>
  <c r="L338" i="1"/>
  <c r="L332" i="1"/>
  <c r="M328" i="1"/>
  <c r="L315" i="1"/>
  <c r="N315" i="1" s="1"/>
  <c r="O315" i="1" s="1"/>
  <c r="L297" i="1"/>
  <c r="M286" i="1"/>
  <c r="N286" i="1" s="1"/>
  <c r="O286" i="1" s="1"/>
  <c r="M267" i="1"/>
  <c r="L247" i="1"/>
  <c r="N247" i="1" s="1"/>
  <c r="O247" i="1" s="1"/>
  <c r="M238" i="1"/>
  <c r="N238" i="1" s="1"/>
  <c r="O238" i="1" s="1"/>
  <c r="M220" i="1"/>
  <c r="M208" i="1"/>
  <c r="L201" i="1"/>
  <c r="M187" i="1"/>
  <c r="N187" i="1" s="1"/>
  <c r="O187" i="1" s="1"/>
  <c r="L175" i="1"/>
  <c r="N154" i="1"/>
  <c r="O154" i="1" s="1"/>
  <c r="L123" i="1"/>
  <c r="N123" i="1" s="1"/>
  <c r="O123" i="1" s="1"/>
  <c r="L109" i="1"/>
  <c r="N109" i="1" s="1"/>
  <c r="O109" i="1" s="1"/>
  <c r="M102" i="1"/>
  <c r="N102" i="1" s="1"/>
  <c r="O102" i="1" s="1"/>
  <c r="L76" i="1"/>
  <c r="M56" i="1"/>
  <c r="L13" i="1"/>
  <c r="M8" i="1"/>
  <c r="L323" i="1"/>
  <c r="L319" i="1"/>
  <c r="N319" i="1" s="1"/>
  <c r="O319" i="1" s="1"/>
  <c r="L301" i="1"/>
  <c r="L288" i="1"/>
  <c r="N288" i="1" s="1"/>
  <c r="O288" i="1" s="1"/>
  <c r="L260" i="1"/>
  <c r="N260" i="1" s="1"/>
  <c r="O260" i="1" s="1"/>
  <c r="L258" i="1"/>
  <c r="L242" i="1"/>
  <c r="N242" i="1" s="1"/>
  <c r="O242" i="1" s="1"/>
  <c r="L229" i="1"/>
  <c r="N229" i="1" s="1"/>
  <c r="O229" i="1" s="1"/>
  <c r="L215" i="1"/>
  <c r="M205" i="1"/>
  <c r="L168" i="1"/>
  <c r="N168" i="1" s="1"/>
  <c r="O168" i="1" s="1"/>
  <c r="M149" i="1"/>
  <c r="N149" i="1" s="1"/>
  <c r="O149" i="1" s="1"/>
  <c r="L137" i="1"/>
  <c r="L116" i="1"/>
  <c r="M114" i="1"/>
  <c r="M49" i="1"/>
  <c r="L21" i="1"/>
  <c r="M17" i="1"/>
  <c r="L6" i="1"/>
  <c r="M303" i="1"/>
  <c r="L251" i="1"/>
  <c r="N251" i="1" s="1"/>
  <c r="O251" i="1" s="1"/>
  <c r="L233" i="1"/>
  <c r="L189" i="1"/>
  <c r="N189" i="1" s="1"/>
  <c r="O189" i="1" s="1"/>
  <c r="L165" i="1"/>
  <c r="L160" i="1"/>
  <c r="N160" i="1" s="1"/>
  <c r="O160" i="1" s="1"/>
  <c r="L104" i="1"/>
  <c r="L475" i="1"/>
  <c r="N475" i="1" s="1"/>
  <c r="O475" i="1" s="1"/>
  <c r="L468" i="1"/>
  <c r="L444" i="1"/>
  <c r="L437" i="1"/>
  <c r="L431" i="1"/>
  <c r="N431" i="1" s="1"/>
  <c r="O431" i="1" s="1"/>
  <c r="L420" i="1"/>
  <c r="L398" i="1"/>
  <c r="N398" i="1" s="1"/>
  <c r="O398" i="1" s="1"/>
  <c r="M390" i="1"/>
  <c r="M352" i="1"/>
  <c r="M330" i="1"/>
  <c r="N330" i="1" s="1"/>
  <c r="O330" i="1" s="1"/>
  <c r="L312" i="1"/>
  <c r="L310" i="1"/>
  <c r="N310" i="1" s="1"/>
  <c r="O310" i="1" s="1"/>
  <c r="L305" i="1"/>
  <c r="M292" i="1"/>
  <c r="L283" i="1"/>
  <c r="N283" i="1" s="1"/>
  <c r="O283" i="1" s="1"/>
  <c r="M271" i="1"/>
  <c r="N271" i="1" s="1"/>
  <c r="O271" i="1" s="1"/>
  <c r="M262" i="1"/>
  <c r="M244" i="1"/>
  <c r="L224" i="1"/>
  <c r="N224" i="1" s="1"/>
  <c r="O224" i="1" s="1"/>
  <c r="M200" i="1"/>
  <c r="N200" i="1" s="1"/>
  <c r="O200" i="1" s="1"/>
  <c r="M182" i="1"/>
  <c r="N182" i="1" s="1"/>
  <c r="O182" i="1" s="1"/>
  <c r="L146" i="1"/>
  <c r="L139" i="1"/>
  <c r="L127" i="1"/>
  <c r="L125" i="1"/>
  <c r="N125" i="1" s="1"/>
  <c r="O125" i="1" s="1"/>
  <c r="M120" i="1"/>
  <c r="N120" i="1" s="1"/>
  <c r="O120" i="1" s="1"/>
  <c r="M106" i="1"/>
  <c r="N106" i="1" s="1"/>
  <c r="O106" i="1" s="1"/>
  <c r="M95" i="1"/>
  <c r="L93" i="1"/>
  <c r="M78" i="1"/>
  <c r="L42" i="1"/>
  <c r="M193" i="1"/>
  <c r="L153" i="1"/>
  <c r="N153" i="1" s="1"/>
  <c r="O153" i="1" s="1"/>
  <c r="L488" i="1"/>
  <c r="L479" i="1"/>
  <c r="M470" i="1"/>
  <c r="M448" i="1"/>
  <c r="L422" i="1"/>
  <c r="L402" i="1"/>
  <c r="N402" i="1" s="1"/>
  <c r="O402" i="1" s="1"/>
  <c r="M358" i="1"/>
  <c r="M325" i="1"/>
  <c r="M296" i="1"/>
  <c r="L287" i="1"/>
  <c r="M281" i="1"/>
  <c r="N281" i="1" s="1"/>
  <c r="O281" i="1" s="1"/>
  <c r="M279" i="1"/>
  <c r="N279" i="1" s="1"/>
  <c r="O279" i="1" s="1"/>
  <c r="M226" i="1"/>
  <c r="M207" i="1"/>
  <c r="N207" i="1" s="1"/>
  <c r="O207" i="1" s="1"/>
  <c r="M197" i="1"/>
  <c r="M184" i="1"/>
  <c r="N184" i="1" s="1"/>
  <c r="O184" i="1" s="1"/>
  <c r="L174" i="1"/>
  <c r="N174" i="1" s="1"/>
  <c r="O174" i="1" s="1"/>
  <c r="M118" i="1"/>
  <c r="L108" i="1"/>
  <c r="L73" i="1"/>
  <c r="M64" i="1"/>
  <c r="L44" i="1"/>
  <c r="M39" i="1"/>
  <c r="M12" i="1"/>
  <c r="M450" i="1"/>
  <c r="M424" i="1"/>
  <c r="L408" i="1"/>
  <c r="L406" i="1"/>
  <c r="N406" i="1" s="1"/>
  <c r="O406" i="1" s="1"/>
  <c r="M395" i="1"/>
  <c r="M370" i="1"/>
  <c r="L368" i="1"/>
  <c r="M364" i="1"/>
  <c r="M329" i="1"/>
  <c r="M322" i="1"/>
  <c r="N322" i="1" s="1"/>
  <c r="O322" i="1" s="1"/>
  <c r="L320" i="1"/>
  <c r="M257" i="1"/>
  <c r="M239" i="1"/>
  <c r="N239" i="1" s="1"/>
  <c r="O239" i="1" s="1"/>
  <c r="M141" i="1"/>
  <c r="N141" i="1" s="1"/>
  <c r="O141" i="1" s="1"/>
  <c r="M136" i="1"/>
  <c r="M124" i="1"/>
  <c r="M122" i="1"/>
  <c r="L31" i="1"/>
  <c r="N453" i="1"/>
  <c r="O453" i="1" s="1"/>
  <c r="N482" i="1"/>
  <c r="O482" i="1" s="1"/>
  <c r="M488" i="1"/>
  <c r="M494" i="1"/>
  <c r="N446" i="1"/>
  <c r="O446" i="1" s="1"/>
  <c r="N487" i="1"/>
  <c r="O487" i="1" s="1"/>
  <c r="L448" i="1"/>
  <c r="M428" i="1"/>
  <c r="N428" i="1" s="1"/>
  <c r="O428" i="1" s="1"/>
  <c r="L424" i="1"/>
  <c r="L381" i="1"/>
  <c r="N381" i="1" s="1"/>
  <c r="O381" i="1" s="1"/>
  <c r="L375" i="1"/>
  <c r="M375" i="1"/>
  <c r="L369" i="1"/>
  <c r="M369" i="1"/>
  <c r="L363" i="1"/>
  <c r="M363" i="1"/>
  <c r="L357" i="1"/>
  <c r="M357" i="1"/>
  <c r="L351" i="1"/>
  <c r="M351" i="1"/>
  <c r="N351" i="1" s="1"/>
  <c r="O351" i="1" s="1"/>
  <c r="L345" i="1"/>
  <c r="M345" i="1"/>
  <c r="L339" i="1"/>
  <c r="M339" i="1"/>
  <c r="L333" i="1"/>
  <c r="M333" i="1"/>
  <c r="L325" i="1"/>
  <c r="L318" i="1"/>
  <c r="M311" i="1"/>
  <c r="L311" i="1"/>
  <c r="N293" i="1"/>
  <c r="O293" i="1" s="1"/>
  <c r="L291" i="1"/>
  <c r="N291" i="1" s="1"/>
  <c r="O291" i="1" s="1"/>
  <c r="M280" i="1"/>
  <c r="L280" i="1"/>
  <c r="M443" i="1"/>
  <c r="M401" i="1"/>
  <c r="L316" i="1"/>
  <c r="M316" i="1"/>
  <c r="M417" i="1"/>
  <c r="M410" i="1"/>
  <c r="P392" i="1"/>
  <c r="M314" i="1"/>
  <c r="N314" i="1" s="1"/>
  <c r="O314" i="1" s="1"/>
  <c r="M268" i="1"/>
  <c r="L268" i="1"/>
  <c r="M418" i="1"/>
  <c r="M414" i="1"/>
  <c r="L321" i="1"/>
  <c r="M321" i="1"/>
  <c r="N294" i="1"/>
  <c r="O294" i="1" s="1"/>
  <c r="M274" i="1"/>
  <c r="L274" i="1"/>
  <c r="M497" i="1"/>
  <c r="M491" i="1"/>
  <c r="N491" i="1" s="1"/>
  <c r="O491" i="1" s="1"/>
  <c r="M485" i="1"/>
  <c r="M473" i="1"/>
  <c r="N473" i="1" s="1"/>
  <c r="O473" i="1" s="1"/>
  <c r="M467" i="1"/>
  <c r="M461" i="1"/>
  <c r="N461" i="1" s="1"/>
  <c r="O461" i="1" s="1"/>
  <c r="L450" i="1"/>
  <c r="M445" i="1"/>
  <c r="M441" i="1"/>
  <c r="M429" i="1"/>
  <c r="M422" i="1"/>
  <c r="M403" i="1"/>
  <c r="L395" i="1"/>
  <c r="N340" i="1"/>
  <c r="O340" i="1" s="1"/>
  <c r="N334" i="1"/>
  <c r="O334" i="1" s="1"/>
  <c r="M177" i="1"/>
  <c r="L177" i="1"/>
  <c r="M479" i="1"/>
  <c r="M455" i="1"/>
  <c r="N455" i="1" s="1"/>
  <c r="O455" i="1" s="1"/>
  <c r="M425" i="1"/>
  <c r="N425" i="1" s="1"/>
  <c r="O425" i="1" s="1"/>
  <c r="M399" i="1"/>
  <c r="N399" i="1" s="1"/>
  <c r="O399" i="1" s="1"/>
  <c r="L329" i="1"/>
  <c r="M253" i="1"/>
  <c r="N253" i="1" s="1"/>
  <c r="O253" i="1" s="1"/>
  <c r="M437" i="1"/>
  <c r="M411" i="1"/>
  <c r="N411" i="1" s="1"/>
  <c r="O411" i="1" s="1"/>
  <c r="M404" i="1"/>
  <c r="N404" i="1" s="1"/>
  <c r="O404" i="1" s="1"/>
  <c r="L327" i="1"/>
  <c r="M327" i="1"/>
  <c r="M324" i="1"/>
  <c r="N324" i="1" s="1"/>
  <c r="O324" i="1" s="1"/>
  <c r="M265" i="1"/>
  <c r="L265" i="1"/>
  <c r="L435" i="1"/>
  <c r="N435" i="1" s="1"/>
  <c r="O435" i="1" s="1"/>
  <c r="M423" i="1"/>
  <c r="M416" i="1"/>
  <c r="N416" i="1" s="1"/>
  <c r="O416" i="1" s="1"/>
  <c r="M397" i="1"/>
  <c r="N397" i="1" s="1"/>
  <c r="O397" i="1" s="1"/>
  <c r="M389" i="1"/>
  <c r="N389" i="1" s="1"/>
  <c r="O389" i="1" s="1"/>
  <c r="M419" i="1"/>
  <c r="N419" i="1" s="1"/>
  <c r="O419" i="1" s="1"/>
  <c r="M393" i="1"/>
  <c r="N393" i="1" s="1"/>
  <c r="O393" i="1" s="1"/>
  <c r="L387" i="1"/>
  <c r="M383" i="1"/>
  <c r="N383" i="1" s="1"/>
  <c r="O383" i="1" s="1"/>
  <c r="M377" i="1"/>
  <c r="N377" i="1" s="1"/>
  <c r="O377" i="1" s="1"/>
  <c r="M371" i="1"/>
  <c r="N371" i="1" s="1"/>
  <c r="O371" i="1" s="1"/>
  <c r="M365" i="1"/>
  <c r="N365" i="1" s="1"/>
  <c r="O365" i="1" s="1"/>
  <c r="M359" i="1"/>
  <c r="N359" i="1" s="1"/>
  <c r="O359" i="1" s="1"/>
  <c r="M353" i="1"/>
  <c r="N353" i="1" s="1"/>
  <c r="O353" i="1" s="1"/>
  <c r="M347" i="1"/>
  <c r="N347" i="1" s="1"/>
  <c r="O347" i="1" s="1"/>
  <c r="M341" i="1"/>
  <c r="N341" i="1" s="1"/>
  <c r="O341" i="1" s="1"/>
  <c r="M335" i="1"/>
  <c r="N335" i="1" s="1"/>
  <c r="O335" i="1" s="1"/>
  <c r="L302" i="1"/>
  <c r="M302" i="1"/>
  <c r="N300" i="1"/>
  <c r="O300" i="1" s="1"/>
  <c r="L284" i="1"/>
  <c r="M284" i="1"/>
  <c r="N284" i="1" s="1"/>
  <c r="O284" i="1" s="1"/>
  <c r="L308" i="1"/>
  <c r="L290" i="1"/>
  <c r="N290" i="1" s="1"/>
  <c r="O290" i="1" s="1"/>
  <c r="L255" i="1"/>
  <c r="M255" i="1"/>
  <c r="L246" i="1"/>
  <c r="M246" i="1"/>
  <c r="L231" i="1"/>
  <c r="M231" i="1"/>
  <c r="L222" i="1"/>
  <c r="M222" i="1"/>
  <c r="M212" i="1"/>
  <c r="L208" i="1"/>
  <c r="N208" i="1" s="1"/>
  <c r="O208" i="1" s="1"/>
  <c r="L192" i="1"/>
  <c r="M192" i="1"/>
  <c r="M305" i="1"/>
  <c r="M287" i="1"/>
  <c r="L249" i="1"/>
  <c r="M249" i="1"/>
  <c r="L240" i="1"/>
  <c r="M240" i="1"/>
  <c r="L225" i="1"/>
  <c r="M225" i="1"/>
  <c r="L261" i="1"/>
  <c r="M261" i="1"/>
  <c r="M306" i="1"/>
  <c r="L299" i="1"/>
  <c r="N299" i="1" s="1"/>
  <c r="O299" i="1" s="1"/>
  <c r="L292" i="1"/>
  <c r="N183" i="1"/>
  <c r="O183" i="1" s="1"/>
  <c r="M172" i="1"/>
  <c r="L172" i="1"/>
  <c r="N114" i="1"/>
  <c r="O114" i="1" s="1"/>
  <c r="L278" i="1"/>
  <c r="N278" i="1" s="1"/>
  <c r="O278" i="1" s="1"/>
  <c r="M269" i="1"/>
  <c r="N269" i="1" s="1"/>
  <c r="O269" i="1" s="1"/>
  <c r="L267" i="1"/>
  <c r="L243" i="1"/>
  <c r="M243" i="1"/>
  <c r="L234" i="1"/>
  <c r="M234" i="1"/>
  <c r="N232" i="1"/>
  <c r="O232" i="1" s="1"/>
  <c r="N230" i="1"/>
  <c r="O230" i="1" s="1"/>
  <c r="L219" i="1"/>
  <c r="M219" i="1"/>
  <c r="L217" i="1"/>
  <c r="M217" i="1"/>
  <c r="M213" i="1"/>
  <c r="M135" i="1"/>
  <c r="L135" i="1"/>
  <c r="L273" i="1"/>
  <c r="M259" i="1"/>
  <c r="N259" i="1" s="1"/>
  <c r="O259" i="1" s="1"/>
  <c r="L250" i="1"/>
  <c r="N250" i="1" s="1"/>
  <c r="O250" i="1" s="1"/>
  <c r="L226" i="1"/>
  <c r="L211" i="1"/>
  <c r="M211" i="1"/>
  <c r="L199" i="1"/>
  <c r="M199" i="1"/>
  <c r="L296" i="1"/>
  <c r="M264" i="1"/>
  <c r="M167" i="1"/>
  <c r="L167" i="1"/>
  <c r="L252" i="1"/>
  <c r="M252" i="1"/>
  <c r="L237" i="1"/>
  <c r="M237" i="1"/>
  <c r="L228" i="1"/>
  <c r="M228" i="1"/>
  <c r="L270" i="1"/>
  <c r="L244" i="1"/>
  <c r="M235" i="1"/>
  <c r="L220" i="1"/>
  <c r="M147" i="1"/>
  <c r="L147" i="1"/>
  <c r="L276" i="1"/>
  <c r="N276" i="1" s="1"/>
  <c r="O276" i="1" s="1"/>
  <c r="L186" i="1"/>
  <c r="M186" i="1"/>
  <c r="L162" i="1"/>
  <c r="M162" i="1"/>
  <c r="L204" i="1"/>
  <c r="M180" i="1"/>
  <c r="N180" i="1" s="1"/>
  <c r="O180" i="1" s="1"/>
  <c r="M175" i="1"/>
  <c r="N175" i="1" s="1"/>
  <c r="O175" i="1" s="1"/>
  <c r="L170" i="1"/>
  <c r="N170" i="1" s="1"/>
  <c r="O170" i="1" s="1"/>
  <c r="L155" i="1"/>
  <c r="N155" i="1" s="1"/>
  <c r="O155" i="1" s="1"/>
  <c r="M150" i="1"/>
  <c r="M111" i="1"/>
  <c r="L111" i="1"/>
  <c r="M103" i="1"/>
  <c r="N103" i="1" s="1"/>
  <c r="O103" i="1" s="1"/>
  <c r="L138" i="1"/>
  <c r="M138" i="1"/>
  <c r="L113" i="1"/>
  <c r="M113" i="1"/>
  <c r="M214" i="1"/>
  <c r="N214" i="1" s="1"/>
  <c r="O214" i="1" s="1"/>
  <c r="L178" i="1"/>
  <c r="N178" i="1" s="1"/>
  <c r="O178" i="1" s="1"/>
  <c r="M163" i="1"/>
  <c r="N163" i="1" s="1"/>
  <c r="O163" i="1" s="1"/>
  <c r="L158" i="1"/>
  <c r="L148" i="1"/>
  <c r="L136" i="1"/>
  <c r="M129" i="1"/>
  <c r="L129" i="1"/>
  <c r="M121" i="1"/>
  <c r="M210" i="1"/>
  <c r="N210" i="1" s="1"/>
  <c r="O210" i="1" s="1"/>
  <c r="M201" i="1"/>
  <c r="L197" i="1"/>
  <c r="N181" i="1"/>
  <c r="O181" i="1" s="1"/>
  <c r="M215" i="1"/>
  <c r="N215" i="1" s="1"/>
  <c r="O215" i="1" s="1"/>
  <c r="M206" i="1"/>
  <c r="N206" i="1" s="1"/>
  <c r="O206" i="1" s="1"/>
  <c r="L171" i="1"/>
  <c r="L166" i="1"/>
  <c r="M146" i="1"/>
  <c r="M134" i="1"/>
  <c r="N134" i="1" s="1"/>
  <c r="O134" i="1" s="1"/>
  <c r="M90" i="1"/>
  <c r="L90" i="1"/>
  <c r="L80" i="1"/>
  <c r="M80" i="1"/>
  <c r="L176" i="1"/>
  <c r="L161" i="1"/>
  <c r="N161" i="1" s="1"/>
  <c r="O161" i="1" s="1"/>
  <c r="M156" i="1"/>
  <c r="N156" i="1" s="1"/>
  <c r="O156" i="1" s="1"/>
  <c r="M139" i="1"/>
  <c r="N126" i="1"/>
  <c r="O126" i="1" s="1"/>
  <c r="M110" i="1"/>
  <c r="N110" i="1" s="1"/>
  <c r="O110" i="1" s="1"/>
  <c r="M202" i="1"/>
  <c r="M194" i="1"/>
  <c r="N194" i="1" s="1"/>
  <c r="O194" i="1" s="1"/>
  <c r="L198" i="1"/>
  <c r="L191" i="1"/>
  <c r="N191" i="1" s="1"/>
  <c r="O191" i="1" s="1"/>
  <c r="L185" i="1"/>
  <c r="L179" i="1"/>
  <c r="M169" i="1"/>
  <c r="N169" i="1" s="1"/>
  <c r="O169" i="1" s="1"/>
  <c r="L164" i="1"/>
  <c r="N164" i="1" s="1"/>
  <c r="O164" i="1" s="1"/>
  <c r="L144" i="1"/>
  <c r="M144" i="1"/>
  <c r="L132" i="1"/>
  <c r="M132" i="1"/>
  <c r="M128" i="1"/>
  <c r="N128" i="1" s="1"/>
  <c r="O128" i="1" s="1"/>
  <c r="M94" i="1"/>
  <c r="M140" i="1"/>
  <c r="M107" i="1"/>
  <c r="N107" i="1" s="1"/>
  <c r="O107" i="1" s="1"/>
  <c r="M66" i="1"/>
  <c r="L66" i="1"/>
  <c r="L118" i="1"/>
  <c r="N118" i="1" s="1"/>
  <c r="O118" i="1" s="1"/>
  <c r="L100" i="1"/>
  <c r="L115" i="1"/>
  <c r="L112" i="1"/>
  <c r="M79" i="1"/>
  <c r="L67" i="1"/>
  <c r="L54" i="1"/>
  <c r="L41" i="1"/>
  <c r="L17" i="1"/>
  <c r="L88" i="1"/>
  <c r="L85" i="1"/>
  <c r="L5" i="1"/>
  <c r="M5" i="1"/>
  <c r="L2" i="1"/>
  <c r="M2" i="1"/>
  <c r="L43" i="1" l="1"/>
  <c r="M52" i="1"/>
  <c r="L53" i="1"/>
  <c r="N53" i="1" s="1"/>
  <c r="O53" i="1" s="1"/>
  <c r="M96" i="1"/>
  <c r="N96" i="1" s="1"/>
  <c r="O96" i="1" s="1"/>
  <c r="L65" i="1"/>
  <c r="L91" i="1"/>
  <c r="M89" i="1"/>
  <c r="M7" i="1"/>
  <c r="L58" i="1"/>
  <c r="N58" i="1" s="1"/>
  <c r="O58" i="1" s="1"/>
  <c r="L55" i="1"/>
  <c r="N55" i="1" s="1"/>
  <c r="O55" i="1" s="1"/>
  <c r="L19" i="1"/>
  <c r="N19" i="1" s="1"/>
  <c r="O19" i="1" s="1"/>
  <c r="L28" i="1"/>
  <c r="N28" i="1" s="1"/>
  <c r="O28" i="1" s="1"/>
  <c r="N88" i="1"/>
  <c r="O88" i="1" s="1"/>
  <c r="M57" i="1"/>
  <c r="M59" i="1"/>
  <c r="N59" i="1" s="1"/>
  <c r="O59" i="1" s="1"/>
  <c r="M75" i="1"/>
  <c r="N75" i="1" s="1"/>
  <c r="O75" i="1" s="1"/>
  <c r="L9" i="1"/>
  <c r="N9" i="1" s="1"/>
  <c r="O9" i="1" s="1"/>
  <c r="M82" i="1"/>
  <c r="N82" i="1" s="1"/>
  <c r="O82" i="1" s="1"/>
  <c r="L69" i="1"/>
  <c r="N69" i="1" s="1"/>
  <c r="O69" i="1" s="1"/>
  <c r="L45" i="1"/>
  <c r="N45" i="1" s="1"/>
  <c r="O45" i="1" s="1"/>
  <c r="M46" i="1"/>
  <c r="N46" i="1" s="1"/>
  <c r="O46" i="1" s="1"/>
  <c r="M18" i="1"/>
  <c r="N18" i="1" s="1"/>
  <c r="O18" i="1" s="1"/>
  <c r="L30" i="1"/>
  <c r="L62" i="1"/>
  <c r="N62" i="1" s="1"/>
  <c r="O62" i="1" s="1"/>
  <c r="L70" i="1"/>
  <c r="N70" i="1" s="1"/>
  <c r="O70" i="1" s="1"/>
  <c r="L84" i="1"/>
  <c r="N84" i="1" s="1"/>
  <c r="O84" i="1" s="1"/>
  <c r="L34" i="1"/>
  <c r="N34" i="1" s="1"/>
  <c r="O34" i="1" s="1"/>
  <c r="M63" i="1"/>
  <c r="N63" i="1" s="1"/>
  <c r="O63" i="1" s="1"/>
  <c r="M25" i="1"/>
  <c r="N25" i="1" s="1"/>
  <c r="O25" i="1" s="1"/>
  <c r="L97" i="1"/>
  <c r="N97" i="1" s="1"/>
  <c r="O97" i="1" s="1"/>
  <c r="L71" i="1"/>
  <c r="N71" i="1" s="1"/>
  <c r="O71" i="1" s="1"/>
  <c r="M22" i="1"/>
  <c r="N22" i="1" s="1"/>
  <c r="O22" i="1" s="1"/>
  <c r="M51" i="1"/>
  <c r="N51" i="1" s="1"/>
  <c r="O51" i="1" s="1"/>
  <c r="L40" i="1"/>
  <c r="N40" i="1" s="1"/>
  <c r="O40" i="1" s="1"/>
  <c r="N30" i="1"/>
  <c r="O30" i="1" s="1"/>
  <c r="L99" i="1"/>
  <c r="N99" i="1" s="1"/>
  <c r="O99" i="1" s="1"/>
  <c r="L60" i="1"/>
  <c r="N60" i="1" s="1"/>
  <c r="O60" i="1" s="1"/>
  <c r="N21" i="1"/>
  <c r="O21" i="1" s="1"/>
  <c r="L16" i="1"/>
  <c r="N16" i="1" s="1"/>
  <c r="O16" i="1" s="1"/>
  <c r="N31" i="1"/>
  <c r="O31" i="1" s="1"/>
  <c r="M48" i="1"/>
  <c r="N48" i="1" s="1"/>
  <c r="O48" i="1" s="1"/>
  <c r="L3" i="1"/>
  <c r="N3" i="1" s="1"/>
  <c r="O3" i="1" s="1"/>
  <c r="L35" i="1"/>
  <c r="N35" i="1" s="1"/>
  <c r="O35" i="1" s="1"/>
  <c r="N17" i="1"/>
  <c r="O17" i="1" s="1"/>
  <c r="M10" i="1"/>
  <c r="N10" i="1" s="1"/>
  <c r="O10" i="1" s="1"/>
  <c r="N65" i="1"/>
  <c r="O65" i="1" s="1"/>
  <c r="M50" i="1"/>
  <c r="N50" i="1" s="1"/>
  <c r="O50" i="1" s="1"/>
  <c r="L11" i="1"/>
  <c r="N11" i="1" s="1"/>
  <c r="O11" i="1" s="1"/>
  <c r="M15" i="1"/>
  <c r="N15" i="1" s="1"/>
  <c r="O15" i="1" s="1"/>
  <c r="L83" i="1"/>
  <c r="N83" i="1" s="1"/>
  <c r="O83" i="1" s="1"/>
  <c r="M23" i="1"/>
  <c r="N23" i="1" s="1"/>
  <c r="O23" i="1" s="1"/>
  <c r="M24" i="1"/>
  <c r="N24" i="1" s="1"/>
  <c r="O24" i="1" s="1"/>
  <c r="N94" i="1"/>
  <c r="O94" i="1" s="1"/>
  <c r="M47" i="1"/>
  <c r="N47" i="1" s="1"/>
  <c r="O47" i="1" s="1"/>
  <c r="M36" i="1"/>
  <c r="N36" i="1" s="1"/>
  <c r="O36" i="1" s="1"/>
  <c r="L27" i="1"/>
  <c r="N27" i="1" s="1"/>
  <c r="O27" i="1" s="1"/>
  <c r="N85" i="1"/>
  <c r="O85" i="1" s="1"/>
  <c r="N4" i="1"/>
  <c r="O4" i="1" s="1"/>
  <c r="M87" i="1"/>
  <c r="N87" i="1" s="1"/>
  <c r="O87" i="1" s="1"/>
  <c r="N78" i="1"/>
  <c r="O78" i="1" s="1"/>
  <c r="N64" i="1"/>
  <c r="O64" i="1" s="1"/>
  <c r="L72" i="1"/>
  <c r="N72" i="1" s="1"/>
  <c r="O72" i="1" s="1"/>
  <c r="N68" i="1"/>
  <c r="O68" i="1" s="1"/>
  <c r="N29" i="1"/>
  <c r="O29" i="1" s="1"/>
  <c r="M26" i="1"/>
  <c r="N26" i="1" s="1"/>
  <c r="O26" i="1" s="1"/>
  <c r="M14" i="1"/>
  <c r="N14" i="1" s="1"/>
  <c r="O14" i="1" s="1"/>
  <c r="M86" i="1"/>
  <c r="N86" i="1" s="1"/>
  <c r="O86" i="1" s="1"/>
  <c r="N39" i="1"/>
  <c r="O39" i="1" s="1"/>
  <c r="N57" i="1"/>
  <c r="O57" i="1" s="1"/>
  <c r="N6" i="1"/>
  <c r="O6" i="1" s="1"/>
  <c r="N95" i="1"/>
  <c r="O95" i="1" s="1"/>
  <c r="L98" i="1"/>
  <c r="N98" i="1" s="1"/>
  <c r="O98" i="1" s="1"/>
  <c r="N100" i="1"/>
  <c r="O100" i="1" s="1"/>
  <c r="N13" i="1"/>
  <c r="O13" i="1" s="1"/>
  <c r="N12" i="1"/>
  <c r="O12" i="1" s="1"/>
  <c r="M74" i="1"/>
  <c r="N74" i="1" s="1"/>
  <c r="O74" i="1" s="1"/>
  <c r="N44" i="1"/>
  <c r="O44" i="1" s="1"/>
  <c r="N89" i="1"/>
  <c r="O89" i="1" s="1"/>
  <c r="N37" i="1"/>
  <c r="O37" i="1" s="1"/>
  <c r="M38" i="1"/>
  <c r="N38" i="1" s="1"/>
  <c r="O38" i="1" s="1"/>
  <c r="N32" i="1"/>
  <c r="O32" i="1" s="1"/>
  <c r="N61" i="1"/>
  <c r="O61" i="1" s="1"/>
  <c r="N235" i="1"/>
  <c r="O235" i="1" s="1"/>
  <c r="N263" i="1"/>
  <c r="O263" i="1" s="1"/>
  <c r="N465" i="1"/>
  <c r="O465" i="1" s="1"/>
  <c r="N236" i="1"/>
  <c r="O236" i="1" s="1"/>
  <c r="N108" i="1"/>
  <c r="O108" i="1" s="1"/>
  <c r="N185" i="1"/>
  <c r="O185" i="1" s="1"/>
  <c r="N233" i="1"/>
  <c r="O233" i="1" s="1"/>
  <c r="N318" i="1"/>
  <c r="O318" i="1" s="1"/>
  <c r="N41" i="1"/>
  <c r="O41" i="1" s="1"/>
  <c r="N305" i="1"/>
  <c r="O305" i="1" s="1"/>
  <c r="N429" i="1"/>
  <c r="O429" i="1" s="1"/>
  <c r="N407" i="1"/>
  <c r="O407" i="1" s="1"/>
  <c r="N343" i="1"/>
  <c r="O343" i="1" s="1"/>
  <c r="N254" i="1"/>
  <c r="O254" i="1" s="1"/>
  <c r="N202" i="1"/>
  <c r="O202" i="1" s="1"/>
  <c r="N166" i="1"/>
  <c r="O166" i="1" s="1"/>
  <c r="N148" i="1"/>
  <c r="O148" i="1" s="1"/>
  <c r="N20" i="1"/>
  <c r="O20" i="1" s="1"/>
  <c r="N485" i="1"/>
  <c r="O485" i="1" s="1"/>
  <c r="N144" i="1"/>
  <c r="O144" i="1" s="1"/>
  <c r="N171" i="1"/>
  <c r="O171" i="1" s="1"/>
  <c r="N418" i="1"/>
  <c r="O418" i="1" s="1"/>
  <c r="N49" i="1"/>
  <c r="O49" i="1" s="1"/>
  <c r="N255" i="1"/>
  <c r="O255" i="1" s="1"/>
  <c r="N326" i="1"/>
  <c r="O326" i="1" s="1"/>
  <c r="N415" i="1"/>
  <c r="O415" i="1" s="1"/>
  <c r="N193" i="1"/>
  <c r="O193" i="1" s="1"/>
  <c r="N248" i="1"/>
  <c r="O248" i="1" s="1"/>
  <c r="N401" i="1"/>
  <c r="O401" i="1" s="1"/>
  <c r="N257" i="1"/>
  <c r="O257" i="1" s="1"/>
  <c r="N379" i="1"/>
  <c r="O379" i="1" s="1"/>
  <c r="N42" i="1"/>
  <c r="O42" i="1" s="1"/>
  <c r="N390" i="1"/>
  <c r="O390" i="1" s="1"/>
  <c r="N43" i="1"/>
  <c r="O43" i="1" s="1"/>
  <c r="N264" i="1"/>
  <c r="O264" i="1" s="1"/>
  <c r="N338" i="1"/>
  <c r="O338" i="1" s="1"/>
  <c r="N122" i="1"/>
  <c r="O122" i="1" s="1"/>
  <c r="N384" i="1"/>
  <c r="O384" i="1" s="1"/>
  <c r="N92" i="1"/>
  <c r="O92" i="1" s="1"/>
  <c r="N244" i="1"/>
  <c r="O244" i="1" s="1"/>
  <c r="N267" i="1"/>
  <c r="O267" i="1" s="1"/>
  <c r="N205" i="1"/>
  <c r="O205" i="1" s="1"/>
  <c r="N54" i="1"/>
  <c r="O54" i="1" s="1"/>
  <c r="N352" i="1"/>
  <c r="O352" i="1" s="1"/>
  <c r="N427" i="1"/>
  <c r="O427" i="1" s="1"/>
  <c r="N198" i="1"/>
  <c r="O198" i="1" s="1"/>
  <c r="N190" i="1"/>
  <c r="O190" i="1" s="1"/>
  <c r="N145" i="1"/>
  <c r="O145" i="1" s="1"/>
  <c r="N342" i="1"/>
  <c r="O342" i="1" s="1"/>
  <c r="N396" i="1"/>
  <c r="O396" i="1" s="1"/>
  <c r="N471" i="1"/>
  <c r="O471" i="1" s="1"/>
  <c r="N489" i="1"/>
  <c r="O489" i="1" s="1"/>
  <c r="N116" i="1"/>
  <c r="O116" i="1" s="1"/>
  <c r="N391" i="1"/>
  <c r="O391" i="1" s="1"/>
  <c r="N7" i="1"/>
  <c r="O7" i="1" s="1"/>
  <c r="N91" i="1"/>
  <c r="O91" i="1" s="1"/>
  <c r="N323" i="1"/>
  <c r="O323" i="1" s="1"/>
  <c r="N127" i="1"/>
  <c r="O127" i="1" s="1"/>
  <c r="N8" i="1"/>
  <c r="O8" i="1" s="1"/>
  <c r="N346" i="1"/>
  <c r="O346" i="1" s="1"/>
  <c r="N158" i="1"/>
  <c r="O158" i="1" s="1"/>
  <c r="N410" i="1"/>
  <c r="O410" i="1" s="1"/>
  <c r="N312" i="1"/>
  <c r="O312" i="1" s="1"/>
  <c r="N52" i="1"/>
  <c r="O52" i="1" s="1"/>
  <c r="N433" i="1"/>
  <c r="O433" i="1" s="1"/>
  <c r="N150" i="1"/>
  <c r="O150" i="1" s="1"/>
  <c r="N292" i="1"/>
  <c r="O292" i="1" s="1"/>
  <c r="N112" i="1"/>
  <c r="O112" i="1" s="1"/>
  <c r="N329" i="1"/>
  <c r="O329" i="1" s="1"/>
  <c r="N417" i="1"/>
  <c r="O417" i="1" s="1"/>
  <c r="N370" i="1"/>
  <c r="O370" i="1" s="1"/>
  <c r="N348" i="1"/>
  <c r="O348" i="1" s="1"/>
  <c r="N81" i="1"/>
  <c r="O81" i="1" s="1"/>
  <c r="N477" i="1"/>
  <c r="O477" i="1" s="1"/>
  <c r="N307" i="1"/>
  <c r="O307" i="1" s="1"/>
  <c r="N179" i="1"/>
  <c r="O179" i="1" s="1"/>
  <c r="N308" i="1"/>
  <c r="O308" i="1" s="1"/>
  <c r="N494" i="1"/>
  <c r="O494" i="1" s="1"/>
  <c r="N33" i="1"/>
  <c r="O33" i="1" s="1"/>
  <c r="N216" i="1"/>
  <c r="O216" i="1" s="1"/>
  <c r="N227" i="1"/>
  <c r="O227" i="1" s="1"/>
  <c r="N176" i="1"/>
  <c r="O176" i="1" s="1"/>
  <c r="N67" i="1"/>
  <c r="O67" i="1" s="1"/>
  <c r="N270" i="1"/>
  <c r="O270" i="1" s="1"/>
  <c r="N213" i="1"/>
  <c r="O213" i="1" s="1"/>
  <c r="N441" i="1"/>
  <c r="O441" i="1" s="1"/>
  <c r="N373" i="1"/>
  <c r="O373" i="1" s="1"/>
  <c r="N221" i="1"/>
  <c r="O221" i="1" s="1"/>
  <c r="N468" i="1"/>
  <c r="O468" i="1" s="1"/>
  <c r="N328" i="1"/>
  <c r="O328" i="1" s="1"/>
  <c r="N79" i="1"/>
  <c r="O79" i="1" s="1"/>
  <c r="N212" i="1"/>
  <c r="O212" i="1" s="1"/>
  <c r="N445" i="1"/>
  <c r="O445" i="1" s="1"/>
  <c r="N56" i="1"/>
  <c r="O56" i="1" s="1"/>
  <c r="N320" i="1"/>
  <c r="O320" i="1" s="1"/>
  <c r="N420" i="1"/>
  <c r="O420" i="1" s="1"/>
  <c r="N362" i="1"/>
  <c r="O362" i="1" s="1"/>
  <c r="N138" i="1"/>
  <c r="O138" i="1" s="1"/>
  <c r="N387" i="1"/>
  <c r="O387" i="1" s="1"/>
  <c r="N73" i="1"/>
  <c r="O73" i="1" s="1"/>
  <c r="N93" i="1"/>
  <c r="O93" i="1" s="1"/>
  <c r="N262" i="1"/>
  <c r="O262" i="1" s="1"/>
  <c r="N405" i="1"/>
  <c r="O405" i="1" s="1"/>
  <c r="N133" i="1"/>
  <c r="O133" i="1" s="1"/>
  <c r="N358" i="1"/>
  <c r="O358" i="1" s="1"/>
  <c r="N325" i="1"/>
  <c r="O325" i="1" s="1"/>
  <c r="N457" i="1"/>
  <c r="O457" i="1" s="1"/>
  <c r="N385" i="1"/>
  <c r="O385" i="1" s="1"/>
  <c r="N321" i="1"/>
  <c r="O321" i="1" s="1"/>
  <c r="N333" i="1"/>
  <c r="O333" i="1" s="1"/>
  <c r="N369" i="1"/>
  <c r="O369" i="1" s="1"/>
  <c r="N124" i="1"/>
  <c r="O124" i="1" s="1"/>
  <c r="N165" i="1"/>
  <c r="O165" i="1" s="1"/>
  <c r="N350" i="1"/>
  <c r="O350" i="1" s="1"/>
  <c r="N495" i="1"/>
  <c r="O495" i="1" s="1"/>
  <c r="N218" i="1"/>
  <c r="O218" i="1" s="1"/>
  <c r="N469" i="1"/>
  <c r="O469" i="1" s="1"/>
  <c r="N245" i="1"/>
  <c r="O245" i="1" s="1"/>
  <c r="N115" i="1"/>
  <c r="O115" i="1" s="1"/>
  <c r="N470" i="1"/>
  <c r="O470" i="1" s="1"/>
  <c r="N173" i="1"/>
  <c r="O173" i="1" s="1"/>
  <c r="N309" i="1"/>
  <c r="O309" i="1" s="1"/>
  <c r="N139" i="1"/>
  <c r="O139" i="1" s="1"/>
  <c r="N172" i="1"/>
  <c r="O172" i="1" s="1"/>
  <c r="N258" i="1"/>
  <c r="O258" i="1" s="1"/>
  <c r="N409" i="1"/>
  <c r="O409" i="1" s="1"/>
  <c r="N101" i="1"/>
  <c r="O101" i="1" s="1"/>
  <c r="N268" i="1"/>
  <c r="O268" i="1" s="1"/>
  <c r="N272" i="1"/>
  <c r="O272" i="1" s="1"/>
  <c r="N360" i="1"/>
  <c r="O360" i="1" s="1"/>
  <c r="N301" i="1"/>
  <c r="O301" i="1" s="1"/>
  <c r="N140" i="1"/>
  <c r="O140" i="1" s="1"/>
  <c r="N423" i="1"/>
  <c r="O423" i="1" s="1"/>
  <c r="N501" i="1"/>
  <c r="O501" i="1" s="1"/>
  <c r="N430" i="1"/>
  <c r="O430" i="1" s="1"/>
  <c r="N209" i="1"/>
  <c r="O209" i="1" s="1"/>
  <c r="N137" i="1"/>
  <c r="O137" i="1" s="1"/>
  <c r="N104" i="1"/>
  <c r="O104" i="1" s="1"/>
  <c r="N364" i="1"/>
  <c r="O364" i="1" s="1"/>
  <c r="N159" i="1"/>
  <c r="O159" i="1" s="1"/>
  <c r="N297" i="1"/>
  <c r="O297" i="1" s="1"/>
  <c r="N367" i="1"/>
  <c r="O367" i="1" s="1"/>
  <c r="N448" i="1"/>
  <c r="O448" i="1" s="1"/>
  <c r="N80" i="1"/>
  <c r="O80" i="1" s="1"/>
  <c r="N226" i="1"/>
  <c r="O226" i="1" s="1"/>
  <c r="N240" i="1"/>
  <c r="O240" i="1" s="1"/>
  <c r="N497" i="1"/>
  <c r="O497" i="1" s="1"/>
  <c r="N117" i="1"/>
  <c r="O117" i="1" s="1"/>
  <c r="N472" i="1"/>
  <c r="O472" i="1" s="1"/>
  <c r="N234" i="1"/>
  <c r="O234" i="1" s="1"/>
  <c r="N422" i="1"/>
  <c r="O422" i="1" s="1"/>
  <c r="N386" i="1"/>
  <c r="O386" i="1" s="1"/>
  <c r="N476" i="1"/>
  <c r="O476" i="1" s="1"/>
  <c r="N313" i="1"/>
  <c r="O313" i="1" s="1"/>
  <c r="N197" i="1"/>
  <c r="O197" i="1" s="1"/>
  <c r="N113" i="1"/>
  <c r="O113" i="1" s="1"/>
  <c r="N273" i="1"/>
  <c r="O273" i="1" s="1"/>
  <c r="N303" i="1"/>
  <c r="O303" i="1" s="1"/>
  <c r="N412" i="1"/>
  <c r="O412" i="1" s="1"/>
  <c r="N157" i="1"/>
  <c r="O157" i="1" s="1"/>
  <c r="N204" i="1"/>
  <c r="O204" i="1" s="1"/>
  <c r="N488" i="1"/>
  <c r="O488" i="1" s="1"/>
  <c r="N444" i="1"/>
  <c r="O444" i="1" s="1"/>
  <c r="N146" i="1"/>
  <c r="O146" i="1" s="1"/>
  <c r="N306" i="1"/>
  <c r="O306" i="1" s="1"/>
  <c r="N443" i="1"/>
  <c r="O443" i="1" s="1"/>
  <c r="N481" i="1"/>
  <c r="O481" i="1" s="1"/>
  <c r="N388" i="1"/>
  <c r="O388" i="1" s="1"/>
  <c r="N201" i="1"/>
  <c r="O201" i="1" s="1"/>
  <c r="N332" i="1"/>
  <c r="O332" i="1" s="1"/>
  <c r="N304" i="1"/>
  <c r="O304" i="1" s="1"/>
  <c r="N498" i="1"/>
  <c r="O498" i="1" s="1"/>
  <c r="N316" i="1"/>
  <c r="O316" i="1" s="1"/>
  <c r="N349" i="1"/>
  <c r="O349" i="1" s="1"/>
  <c r="N121" i="1"/>
  <c r="O121" i="1" s="1"/>
  <c r="N162" i="1"/>
  <c r="O162" i="1" s="1"/>
  <c r="N231" i="1"/>
  <c r="O231" i="1" s="1"/>
  <c r="N450" i="1"/>
  <c r="O450" i="1" s="1"/>
  <c r="N414" i="1"/>
  <c r="O414" i="1" s="1"/>
  <c r="N499" i="1"/>
  <c r="O499" i="1" s="1"/>
  <c r="N408" i="1"/>
  <c r="O408" i="1" s="1"/>
  <c r="N460" i="1"/>
  <c r="O460" i="1" s="1"/>
  <c r="N394" i="1"/>
  <c r="O394" i="1" s="1"/>
  <c r="N76" i="1"/>
  <c r="O76" i="1" s="1"/>
  <c r="N129" i="1"/>
  <c r="O129" i="1" s="1"/>
  <c r="N186" i="1"/>
  <c r="O186" i="1" s="1"/>
  <c r="N296" i="1"/>
  <c r="O296" i="1" s="1"/>
  <c r="N287" i="1"/>
  <c r="O287" i="1" s="1"/>
  <c r="N327" i="1"/>
  <c r="O327" i="1" s="1"/>
  <c r="N467" i="1"/>
  <c r="O467" i="1" s="1"/>
  <c r="N280" i="1"/>
  <c r="O280" i="1" s="1"/>
  <c r="N426" i="1"/>
  <c r="O426" i="1" s="1"/>
  <c r="N356" i="1"/>
  <c r="O356" i="1" s="1"/>
  <c r="N354" i="1"/>
  <c r="O354" i="1" s="1"/>
  <c r="N136" i="1"/>
  <c r="O136" i="1" s="1"/>
  <c r="N2" i="1"/>
  <c r="O2" i="1" s="1"/>
  <c r="N111" i="1"/>
  <c r="O111" i="1" s="1"/>
  <c r="N217" i="1"/>
  <c r="O217" i="1" s="1"/>
  <c r="N261" i="1"/>
  <c r="O261" i="1" s="1"/>
  <c r="N439" i="1"/>
  <c r="O439" i="1" s="1"/>
  <c r="N424" i="1"/>
  <c r="O424" i="1" s="1"/>
  <c r="N5" i="1"/>
  <c r="O5" i="1" s="1"/>
  <c r="N147" i="1"/>
  <c r="O147" i="1" s="1"/>
  <c r="N211" i="1"/>
  <c r="O211" i="1" s="1"/>
  <c r="N219" i="1"/>
  <c r="O219" i="1" s="1"/>
  <c r="N225" i="1"/>
  <c r="O225" i="1" s="1"/>
  <c r="N479" i="1"/>
  <c r="O479" i="1" s="1"/>
  <c r="N395" i="1"/>
  <c r="O395" i="1" s="1"/>
  <c r="N449" i="1"/>
  <c r="O449" i="1" s="1"/>
  <c r="N220" i="1"/>
  <c r="O220" i="1" s="1"/>
  <c r="N437" i="1"/>
  <c r="O437" i="1" s="1"/>
  <c r="N403" i="1"/>
  <c r="O403" i="1" s="1"/>
  <c r="N77" i="1"/>
  <c r="O77" i="1" s="1"/>
  <c r="N252" i="1"/>
  <c r="O252" i="1" s="1"/>
  <c r="N177" i="1"/>
  <c r="O177" i="1" s="1"/>
  <c r="N274" i="1"/>
  <c r="O274" i="1" s="1"/>
  <c r="N311" i="1"/>
  <c r="O311" i="1" s="1"/>
  <c r="N368" i="1"/>
  <c r="O368" i="1" s="1"/>
  <c r="N331" i="1"/>
  <c r="O331" i="1" s="1"/>
  <c r="N466" i="1"/>
  <c r="O466" i="1" s="1"/>
  <c r="N90" i="1"/>
  <c r="O90" i="1" s="1"/>
  <c r="N237" i="1"/>
  <c r="O237" i="1" s="1"/>
  <c r="N199" i="1"/>
  <c r="O199" i="1" s="1"/>
  <c r="N192" i="1"/>
  <c r="O192" i="1" s="1"/>
  <c r="N246" i="1"/>
  <c r="O246" i="1" s="1"/>
  <c r="N363" i="1"/>
  <c r="O363" i="1" s="1"/>
  <c r="N249" i="1"/>
  <c r="O249" i="1" s="1"/>
  <c r="N339" i="1"/>
  <c r="O339" i="1" s="1"/>
  <c r="N375" i="1"/>
  <c r="O375" i="1" s="1"/>
  <c r="N132" i="1"/>
  <c r="O132" i="1" s="1"/>
  <c r="N222" i="1"/>
  <c r="O222" i="1" s="1"/>
  <c r="N345" i="1"/>
  <c r="O345" i="1" s="1"/>
  <c r="N167" i="1"/>
  <c r="O167" i="1" s="1"/>
  <c r="N265" i="1"/>
  <c r="O265" i="1" s="1"/>
  <c r="N66" i="1"/>
  <c r="O66" i="1" s="1"/>
  <c r="N228" i="1"/>
  <c r="O228" i="1" s="1"/>
  <c r="N135" i="1"/>
  <c r="O135" i="1" s="1"/>
  <c r="N243" i="1"/>
  <c r="O243" i="1" s="1"/>
  <c r="N302" i="1"/>
  <c r="O302" i="1" s="1"/>
  <c r="N357" i="1"/>
  <c r="O357" i="1" s="1"/>
</calcChain>
</file>

<file path=xl/sharedStrings.xml><?xml version="1.0" encoding="utf-8"?>
<sst xmlns="http://schemas.openxmlformats.org/spreadsheetml/2006/main" count="74" uniqueCount="45">
  <si>
    <t>Lat</t>
  </si>
  <si>
    <t>Lng</t>
  </si>
  <si>
    <t>Demand</t>
  </si>
  <si>
    <t>Terminal_Diameter</t>
  </si>
  <si>
    <t>Efficiency</t>
  </si>
  <si>
    <t>Frequency</t>
  </si>
  <si>
    <t>Gain</t>
  </si>
  <si>
    <t xml:space="preserve">Satellite Parameters </t>
  </si>
  <si>
    <t>Value</t>
  </si>
  <si>
    <t>Units</t>
  </si>
  <si>
    <t>Orbit Height</t>
  </si>
  <si>
    <t>km</t>
  </si>
  <si>
    <t>Lattitude</t>
  </si>
  <si>
    <t>Degrees</t>
  </si>
  <si>
    <t>Longtitude</t>
  </si>
  <si>
    <t>ITU Region</t>
  </si>
  <si>
    <t>#</t>
  </si>
  <si>
    <t>Downlink _Frequency</t>
  </si>
  <si>
    <t>GHz</t>
  </si>
  <si>
    <t>Downlink_Bandwidth</t>
  </si>
  <si>
    <t>19.7-20.2</t>
  </si>
  <si>
    <t>Satellite_Bandwidth</t>
  </si>
  <si>
    <t>MHz</t>
  </si>
  <si>
    <t>Spot_Beams</t>
  </si>
  <si>
    <t>Channel_Beamwidth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</si>
  <si>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</si>
  <si>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</si>
  <si>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</si>
  <si>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</si>
  <si>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</si>
  <si>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</si>
  <si>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</si>
  <si>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Differential_Lng</t>
  </si>
  <si>
    <t>Adjusted_Earth_Radius</t>
  </si>
  <si>
    <t>Radius</t>
  </si>
  <si>
    <t>Eccentricity</t>
  </si>
  <si>
    <t>R_l</t>
  </si>
  <si>
    <t>R_z</t>
  </si>
  <si>
    <t>Orbit Radius</t>
  </si>
  <si>
    <t>Int_Angle</t>
  </si>
  <si>
    <t>Elevation_Angle</t>
  </si>
  <si>
    <t>Slant_Range</t>
  </si>
  <si>
    <t>Intermediate_Angle</t>
  </si>
  <si>
    <t>G_T</t>
  </si>
  <si>
    <t>User_Index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</si>
</sst>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3B66-BF37-4B38-9ADF-8AFC2935306B}">
  <dimension ref="A1:Q501"/>
  <sheetViews>
    <sheetView tabSelected="1" workbookViewId="0">
      <selection activeCell="B5" sqref="B5"/>
    </sheetView>
  </sheetViews>
  <sheetFormatPr defaultRowHeight="15" x14ac:dyDescent="0.25"/>
  <cols>
    <col min="1" max="1" width="12.85546875" bestFit="1" customWidth="1"/>
    <col min="2" max="2" width="12.140625" bestFit="1" customWidth="1"/>
    <col min="3" max="3" width="9.5703125" bestFit="1" customWidth="1"/>
    <col min="4" max="4" width="18.42578125" bestFit="1" customWidth="1"/>
    <col min="6" max="6" width="10.28515625" bestFit="1" customWidth="1"/>
    <col min="9" max="9" width="21.5703125" bestFit="1" customWidth="1"/>
    <col min="10" max="10" width="21.85546875" bestFit="1" customWidth="1"/>
    <col min="13" max="13" width="21.85546875" bestFit="1" customWidth="1"/>
    <col min="14" max="14" width="12" bestFit="1" customWidth="1"/>
    <col min="15" max="15" width="15.5703125" bestFit="1" customWidth="1"/>
    <col min="16" max="16" width="19.140625" bestFit="1" customWidth="1"/>
  </cols>
  <sheetData>
    <row r="1" spans="1:17" x14ac:dyDescent="0.25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43</v>
      </c>
      <c r="I1" s="7" t="s">
        <v>32</v>
      </c>
      <c r="J1" s="7" t="s">
        <v>36</v>
      </c>
      <c r="K1" s="7" t="s">
        <v>37</v>
      </c>
      <c r="L1" s="7" t="s">
        <v>39</v>
      </c>
      <c r="M1" s="7" t="s">
        <v>33</v>
      </c>
      <c r="N1" s="7" t="s">
        <v>41</v>
      </c>
      <c r="O1" s="7" t="s">
        <v>40</v>
      </c>
      <c r="P1" s="7" t="s">
        <v>42</v>
      </c>
      <c r="Q1" s="7" t="s">
        <v>44</v>
      </c>
    </row>
    <row r="2" spans="1:17" x14ac:dyDescent="0.25">
      <c r="A2" s="6">
        <v>128.06563837434464</v>
      </c>
      <c r="B2" s="6">
        <v>-35.727813717644835</v>
      </c>
      <c r="C2" s="6">
        <v>3750</v>
      </c>
      <c r="D2">
        <v>1.2</v>
      </c>
      <c r="E2" s="1">
        <v>0.65</v>
      </c>
      <c r="F2">
        <v>19.899999999999999</v>
      </c>
      <c r="G2">
        <v>46.089820015575185</v>
      </c>
      <c r="H2">
        <v>23.641874269502193</v>
      </c>
      <c r="I2">
        <v>39.920593334330306</v>
      </c>
      <c r="J2">
        <v>5490.3588751697662</v>
      </c>
      <c r="K2">
        <v>-3235.1339517963943</v>
      </c>
      <c r="L2">
        <v>-30.508253646367624</v>
      </c>
      <c r="M2">
        <v>6372.6079641086644</v>
      </c>
      <c r="N2">
        <v>38253.625620753206</v>
      </c>
      <c r="O2">
        <v>34.060838848296079</v>
      </c>
      <c r="P2">
        <v>58.627602874848854</v>
      </c>
      <c r="Q2" s="6">
        <v>0</v>
      </c>
    </row>
    <row r="3" spans="1:17" x14ac:dyDescent="0.25">
      <c r="A3" s="6">
        <v>130.89167679581013</v>
      </c>
      <c r="B3" s="6">
        <v>-36.260029188875308</v>
      </c>
      <c r="C3" s="6">
        <v>3750</v>
      </c>
      <c r="D3">
        <v>0.75</v>
      </c>
      <c r="E3" s="1">
        <v>0.65</v>
      </c>
      <c r="F3">
        <v>19.899999999999999</v>
      </c>
      <c r="G3">
        <v>42.007420362456692</v>
      </c>
      <c r="H3">
        <v>15.624237469057492</v>
      </c>
      <c r="I3">
        <v>41.503991643425906</v>
      </c>
      <c r="J3">
        <v>4719.465533134714</v>
      </c>
      <c r="K3">
        <v>-4275.9895864032715</v>
      </c>
      <c r="L3">
        <v>-42.177603132942664</v>
      </c>
      <c r="M3">
        <v>6368.4724904387986</v>
      </c>
      <c r="N3">
        <v>38991.253061607946</v>
      </c>
      <c r="O3">
        <v>25.741897217280087</v>
      </c>
      <c r="P3">
        <v>52.706959825971474</v>
      </c>
      <c r="Q3" s="6">
        <v>1</v>
      </c>
    </row>
    <row r="4" spans="1:17" x14ac:dyDescent="0.25">
      <c r="A4" s="6">
        <v>130.48219147916456</v>
      </c>
      <c r="B4" s="6">
        <v>-33.748268202738778</v>
      </c>
      <c r="C4" s="6">
        <v>12500</v>
      </c>
      <c r="D4">
        <v>0.75</v>
      </c>
      <c r="E4" s="1">
        <v>0.65</v>
      </c>
      <c r="F4">
        <v>19.899999999999999</v>
      </c>
      <c r="G4">
        <v>42.007420362456692</v>
      </c>
      <c r="H4">
        <v>14.017722976851179</v>
      </c>
      <c r="I4">
        <v>39.927495839720166</v>
      </c>
      <c r="J4">
        <v>4643.6880651403917</v>
      </c>
      <c r="K4">
        <v>-4357.620124678795</v>
      </c>
      <c r="L4">
        <v>-43.179712277874977</v>
      </c>
      <c r="M4">
        <v>6368.0995593138268</v>
      </c>
      <c r="N4">
        <v>38962.424551773925</v>
      </c>
      <c r="O4">
        <v>26.046100250344189</v>
      </c>
      <c r="P4">
        <v>50.630469870729186</v>
      </c>
      <c r="Q4" s="6">
        <v>2</v>
      </c>
    </row>
    <row r="5" spans="1:17" x14ac:dyDescent="0.25">
      <c r="A5" s="6">
        <v>131.99038931820965</v>
      </c>
      <c r="B5" s="6">
        <v>-33.51030441011617</v>
      </c>
      <c r="C5" s="6">
        <v>37500</v>
      </c>
      <c r="D5">
        <v>0.75</v>
      </c>
      <c r="E5" s="1">
        <v>0.65</v>
      </c>
      <c r="F5">
        <v>19.899999999999999</v>
      </c>
      <c r="G5">
        <v>42.007420362456692</v>
      </c>
      <c r="H5">
        <v>15.201658124848869</v>
      </c>
      <c r="I5">
        <v>40.498711009985186</v>
      </c>
      <c r="J5">
        <v>4672.6130156040663</v>
      </c>
      <c r="K5">
        <v>-4326.7983079575206</v>
      </c>
      <c r="L5">
        <v>-42.799413879516237</v>
      </c>
      <c r="M5">
        <v>6368.2412007819385</v>
      </c>
      <c r="N5">
        <v>38970.990219194267</v>
      </c>
      <c r="O5">
        <v>25.955934452966282</v>
      </c>
      <c r="P5">
        <v>51.395288168939423</v>
      </c>
      <c r="Q5" s="6">
        <v>3</v>
      </c>
    </row>
    <row r="6" spans="1:17" x14ac:dyDescent="0.25">
      <c r="A6" s="6">
        <v>131.41364055889838</v>
      </c>
      <c r="B6" s="6">
        <v>-36.070182293225024</v>
      </c>
      <c r="C6" s="6">
        <v>3750</v>
      </c>
      <c r="D6">
        <v>1.2</v>
      </c>
      <c r="E6" s="1">
        <v>0.65</v>
      </c>
      <c r="F6">
        <v>19.899999999999999</v>
      </c>
      <c r="G6">
        <v>46.089820015575185</v>
      </c>
      <c r="H6">
        <v>23.735575287184197</v>
      </c>
      <c r="I6">
        <v>38.391502867142975</v>
      </c>
      <c r="J6">
        <v>4715.5273109057816</v>
      </c>
      <c r="K6">
        <v>-4280.3031776873522</v>
      </c>
      <c r="L6">
        <v>-42.230152669286348</v>
      </c>
      <c r="M6">
        <v>6368.45296071336</v>
      </c>
      <c r="N6">
        <v>38816.204810741176</v>
      </c>
      <c r="O6">
        <v>27.629316572161144</v>
      </c>
      <c r="P6">
        <v>49.589899351359755</v>
      </c>
      <c r="Q6" s="6">
        <v>4</v>
      </c>
    </row>
    <row r="7" spans="1:17" x14ac:dyDescent="0.25">
      <c r="A7" s="6">
        <v>130.40202336382239</v>
      </c>
      <c r="B7" s="6">
        <v>-37.409853268499681</v>
      </c>
      <c r="C7" s="6">
        <v>12500</v>
      </c>
      <c r="D7">
        <v>0.75</v>
      </c>
      <c r="E7" s="1">
        <v>0.65</v>
      </c>
      <c r="F7">
        <v>19.899999999999999</v>
      </c>
      <c r="G7">
        <v>42.007420362456692</v>
      </c>
      <c r="H7">
        <v>23.636933685041264</v>
      </c>
      <c r="I7">
        <v>41.445662869288043</v>
      </c>
      <c r="J7">
        <v>4832.8614945581785</v>
      </c>
      <c r="K7">
        <v>-4148.2698924139304</v>
      </c>
      <c r="L7">
        <v>-40.641027507717688</v>
      </c>
      <c r="M7">
        <v>6369.0417902452946</v>
      </c>
      <c r="N7">
        <v>38895.871868481634</v>
      </c>
      <c r="O7">
        <v>26.771538309821143</v>
      </c>
      <c r="P7">
        <v>53.482304298541287</v>
      </c>
      <c r="Q7" s="6">
        <v>5</v>
      </c>
    </row>
    <row r="8" spans="1:17" x14ac:dyDescent="0.25">
      <c r="A8" s="6">
        <v>130.97445328722267</v>
      </c>
      <c r="B8" s="6">
        <v>-33.602019155054208</v>
      </c>
      <c r="C8" s="6">
        <v>3750</v>
      </c>
      <c r="D8">
        <v>1.2</v>
      </c>
      <c r="E8" s="1">
        <v>0.65</v>
      </c>
      <c r="F8">
        <v>19.899999999999999</v>
      </c>
      <c r="G8">
        <v>46.089820015575185</v>
      </c>
      <c r="H8">
        <v>19.071113795016547</v>
      </c>
      <c r="I8">
        <v>38.798507407132092</v>
      </c>
      <c r="J8">
        <v>4689.2234074181506</v>
      </c>
      <c r="K8">
        <v>-4308.911794012738</v>
      </c>
      <c r="L8">
        <v>-42.579799756443336</v>
      </c>
      <c r="M8">
        <v>6368.3229356919683</v>
      </c>
      <c r="N8">
        <v>38861.123797244305</v>
      </c>
      <c r="O8">
        <v>27.139660460752182</v>
      </c>
      <c r="P8">
        <v>49.813989261591189</v>
      </c>
      <c r="Q8" s="6">
        <v>6</v>
      </c>
    </row>
    <row r="9" spans="1:17" x14ac:dyDescent="0.25">
      <c r="A9" s="6">
        <v>129.58060111093837</v>
      </c>
      <c r="B9" s="6">
        <v>-32.892906958490023</v>
      </c>
      <c r="C9" s="6">
        <v>3750</v>
      </c>
      <c r="D9">
        <v>1.2</v>
      </c>
      <c r="E9" s="1">
        <v>0.65</v>
      </c>
      <c r="F9">
        <v>19.899999999999999</v>
      </c>
      <c r="G9">
        <v>46.089820015575185</v>
      </c>
      <c r="H9">
        <v>19.727726441039891</v>
      </c>
      <c r="I9">
        <v>40.310849714361723</v>
      </c>
      <c r="J9">
        <v>4871.9823768708602</v>
      </c>
      <c r="K9">
        <v>-4102.5629425623047</v>
      </c>
      <c r="L9">
        <v>-40.099813075281368</v>
      </c>
      <c r="M9">
        <v>6369.2413188876517</v>
      </c>
      <c r="N9">
        <v>38795.529516175367</v>
      </c>
      <c r="O9">
        <v>27.86362464300035</v>
      </c>
      <c r="P9">
        <v>52.68493359744884</v>
      </c>
      <c r="Q9" s="6">
        <v>7</v>
      </c>
    </row>
    <row r="10" spans="1:17" x14ac:dyDescent="0.25">
      <c r="A10" s="6">
        <v>129.06286009248265</v>
      </c>
      <c r="B10" s="6">
        <v>-34.0938291988261</v>
      </c>
      <c r="C10" s="6">
        <v>25000</v>
      </c>
      <c r="D10">
        <v>0.75</v>
      </c>
      <c r="E10" s="1">
        <v>0.65</v>
      </c>
      <c r="F10">
        <v>19.899999999999999</v>
      </c>
      <c r="G10">
        <v>42.007420362456692</v>
      </c>
      <c r="H10">
        <v>16.329057575159158</v>
      </c>
      <c r="I10">
        <v>41.369725991371581</v>
      </c>
      <c r="J10">
        <v>4947.6553143096589</v>
      </c>
      <c r="K10">
        <v>-4011.597740655322</v>
      </c>
      <c r="L10">
        <v>-39.035410354591313</v>
      </c>
      <c r="M10">
        <v>6369.6318215456922</v>
      </c>
      <c r="N10">
        <v>38797.865629014617</v>
      </c>
      <c r="O10">
        <v>27.842371271865709</v>
      </c>
      <c r="P10">
        <v>54.32066105397687</v>
      </c>
      <c r="Q10" s="6">
        <v>8</v>
      </c>
    </row>
    <row r="11" spans="1:17" x14ac:dyDescent="0.25">
      <c r="A11" s="6">
        <v>128.96034950146299</v>
      </c>
      <c r="B11" s="6">
        <v>-35.003498219686627</v>
      </c>
      <c r="C11" s="6">
        <v>3750</v>
      </c>
      <c r="D11">
        <v>0.75</v>
      </c>
      <c r="E11" s="1">
        <v>0.65</v>
      </c>
      <c r="F11">
        <v>19.899999999999999</v>
      </c>
      <c r="G11">
        <v>42.007420362456692</v>
      </c>
      <c r="H11">
        <v>23.250926450543083</v>
      </c>
      <c r="I11">
        <v>38.051422459617413</v>
      </c>
      <c r="J11">
        <v>4814.7376144644004</v>
      </c>
      <c r="K11">
        <v>-4169.151530148888</v>
      </c>
      <c r="L11">
        <v>-40.889766240272778</v>
      </c>
      <c r="M11">
        <v>6368.9498959782341</v>
      </c>
      <c r="N11">
        <v>38712.475022878098</v>
      </c>
      <c r="O11">
        <v>28.773173653351456</v>
      </c>
      <c r="P11">
        <v>49.985994924196731</v>
      </c>
      <c r="Q11" s="6">
        <v>9</v>
      </c>
    </row>
    <row r="12" spans="1:17" x14ac:dyDescent="0.25">
      <c r="A12" s="6">
        <v>130.8014845512941</v>
      </c>
      <c r="B12" s="6">
        <v>-34.02013677052183</v>
      </c>
      <c r="C12" s="6">
        <v>9375</v>
      </c>
      <c r="D12">
        <v>1.2</v>
      </c>
      <c r="E12" s="1">
        <v>0.65</v>
      </c>
      <c r="F12">
        <v>19.899999999999999</v>
      </c>
      <c r="G12">
        <v>46.089820015575185</v>
      </c>
      <c r="H12">
        <v>18.118857949478006</v>
      </c>
      <c r="I12">
        <v>39.254695975361102</v>
      </c>
      <c r="J12">
        <v>4608.8790299719658</v>
      </c>
      <c r="K12">
        <v>-4394.174548555302</v>
      </c>
      <c r="L12">
        <v>-43.633871360715446</v>
      </c>
      <c r="M12">
        <v>6367.9302662707069</v>
      </c>
      <c r="N12">
        <v>38953.958022283688</v>
      </c>
      <c r="O12">
        <v>26.134998936446575</v>
      </c>
      <c r="P12">
        <v>49.722003437891907</v>
      </c>
      <c r="Q12" s="6">
        <v>10</v>
      </c>
    </row>
    <row r="13" spans="1:17" x14ac:dyDescent="0.25">
      <c r="A13" s="6">
        <v>130.30233031383437</v>
      </c>
      <c r="B13" s="6">
        <v>-35.396853104334724</v>
      </c>
      <c r="C13" s="6">
        <v>3750</v>
      </c>
      <c r="D13">
        <v>1.2</v>
      </c>
      <c r="E13" s="1">
        <v>0.65</v>
      </c>
      <c r="F13">
        <v>19.899999999999999</v>
      </c>
      <c r="G13">
        <v>46.089820015575185</v>
      </c>
      <c r="H13">
        <v>15.341735584141198</v>
      </c>
      <c r="I13">
        <v>38.066391789172826</v>
      </c>
      <c r="J13">
        <v>4792.3269968468794</v>
      </c>
      <c r="K13">
        <v>-4194.7208968620089</v>
      </c>
      <c r="L13">
        <v>-41.19563914044079</v>
      </c>
      <c r="M13">
        <v>6368.8367420807899</v>
      </c>
      <c r="N13">
        <v>38732.512791424066</v>
      </c>
      <c r="O13">
        <v>28.550793920763684</v>
      </c>
      <c r="P13">
        <v>49.829094302817552</v>
      </c>
      <c r="Q13" s="6">
        <v>11</v>
      </c>
    </row>
    <row r="14" spans="1:17" x14ac:dyDescent="0.25">
      <c r="A14" s="6">
        <v>127.5925137037559</v>
      </c>
      <c r="B14" s="6">
        <v>-36.674638181989337</v>
      </c>
      <c r="C14" s="6">
        <v>25000</v>
      </c>
      <c r="D14">
        <v>1.2</v>
      </c>
      <c r="E14" s="1">
        <v>0.65</v>
      </c>
      <c r="F14">
        <v>19.899999999999999</v>
      </c>
      <c r="G14">
        <v>46.089820015575185</v>
      </c>
      <c r="H14">
        <v>20.479082819246621</v>
      </c>
      <c r="I14">
        <v>37.924487688758063</v>
      </c>
      <c r="J14">
        <v>4938.3788270895111</v>
      </c>
      <c r="K14">
        <v>-4022.935515773494</v>
      </c>
      <c r="L14">
        <v>-39.16718167267927</v>
      </c>
      <c r="M14">
        <v>6369.5836287717993</v>
      </c>
      <c r="N14">
        <v>38599.03554730006</v>
      </c>
      <c r="O14">
        <v>30.043669085919941</v>
      </c>
      <c r="P14">
        <v>50.859140383776342</v>
      </c>
      <c r="Q14" s="6">
        <v>12</v>
      </c>
    </row>
    <row r="15" spans="1:17" x14ac:dyDescent="0.25">
      <c r="A15" s="6">
        <v>130.2233812952</v>
      </c>
      <c r="B15" s="6">
        <v>-35.224367732956871</v>
      </c>
      <c r="C15" s="6">
        <v>25000</v>
      </c>
      <c r="D15">
        <v>0.75</v>
      </c>
      <c r="E15" s="1">
        <v>0.65</v>
      </c>
      <c r="F15">
        <v>19.899999999999999</v>
      </c>
      <c r="G15">
        <v>42.007420362456692</v>
      </c>
      <c r="H15">
        <v>21.477526983424124</v>
      </c>
      <c r="I15">
        <v>41.951855414961273</v>
      </c>
      <c r="J15">
        <v>4806.7470696238688</v>
      </c>
      <c r="K15">
        <v>-4178.2999779782467</v>
      </c>
      <c r="L15">
        <v>-40.99903927515291</v>
      </c>
      <c r="M15">
        <v>6368.9094904316762</v>
      </c>
      <c r="N15">
        <v>38947.658238097858</v>
      </c>
      <c r="O15">
        <v>26.212895592484447</v>
      </c>
      <c r="P15">
        <v>53.772177125415688</v>
      </c>
      <c r="Q15" s="6">
        <v>13</v>
      </c>
    </row>
    <row r="16" spans="1:17" x14ac:dyDescent="0.25">
      <c r="A16" s="6">
        <v>130.38893211529185</v>
      </c>
      <c r="B16" s="6">
        <v>-33.932497764562342</v>
      </c>
      <c r="C16" s="6">
        <v>25000</v>
      </c>
      <c r="D16">
        <v>0.75</v>
      </c>
      <c r="E16" s="1">
        <v>0.65</v>
      </c>
      <c r="F16">
        <v>19.899999999999999</v>
      </c>
      <c r="G16">
        <v>42.007420362456692</v>
      </c>
      <c r="H16">
        <v>16.731672899692292</v>
      </c>
      <c r="I16">
        <v>39.239331392977363</v>
      </c>
      <c r="J16">
        <v>4581.7898829194619</v>
      </c>
      <c r="K16">
        <v>-4422.2246245119031</v>
      </c>
      <c r="L16">
        <v>-43.984735201646352</v>
      </c>
      <c r="M16">
        <v>6367.7993970336865</v>
      </c>
      <c r="N16">
        <v>38975.793991260784</v>
      </c>
      <c r="O16">
        <v>25.899926365435267</v>
      </c>
      <c r="P16">
        <v>49.527187600594054</v>
      </c>
      <c r="Q16" s="6">
        <v>14</v>
      </c>
    </row>
    <row r="17" spans="1:17" x14ac:dyDescent="0.25">
      <c r="A17" s="6">
        <v>130.94736095401208</v>
      </c>
      <c r="B17" s="6">
        <v>-33.755192920407367</v>
      </c>
      <c r="C17" s="6">
        <v>9375</v>
      </c>
      <c r="D17">
        <v>3</v>
      </c>
      <c r="E17" s="1">
        <v>0.65</v>
      </c>
      <c r="F17">
        <v>19.899999999999999</v>
      </c>
      <c r="G17">
        <v>54.048620189015942</v>
      </c>
      <c r="H17">
        <v>17.502091644300126</v>
      </c>
      <c r="I17">
        <v>42.173324001888176</v>
      </c>
      <c r="J17">
        <v>4957.1435004431532</v>
      </c>
      <c r="K17">
        <v>-3999.9458744832809</v>
      </c>
      <c r="L17">
        <v>-38.900247198657176</v>
      </c>
      <c r="M17">
        <v>6369.6812073118399</v>
      </c>
      <c r="N17">
        <v>38840.445814398576</v>
      </c>
      <c r="O17">
        <v>27.378807669207692</v>
      </c>
      <c r="P17">
        <v>55.161423446079517</v>
      </c>
      <c r="Q17" s="6">
        <v>15</v>
      </c>
    </row>
    <row r="18" spans="1:17" x14ac:dyDescent="0.25">
      <c r="A18" s="6">
        <v>129.7930643347481</v>
      </c>
      <c r="B18" s="6">
        <v>-34.7356848685099</v>
      </c>
      <c r="C18" s="6">
        <v>37500</v>
      </c>
      <c r="D18">
        <v>3</v>
      </c>
      <c r="E18" s="1">
        <v>0.65</v>
      </c>
      <c r="F18">
        <v>19.899999999999999</v>
      </c>
      <c r="G18">
        <v>54.048620189015942</v>
      </c>
      <c r="H18">
        <v>23.159104718512264</v>
      </c>
      <c r="I18">
        <v>39.140492642848074</v>
      </c>
      <c r="J18">
        <v>4840.1661610880155</v>
      </c>
      <c r="K18">
        <v>-4139.8016717497985</v>
      </c>
      <c r="L18">
        <v>-40.54042249520726</v>
      </c>
      <c r="M18">
        <v>6369.0789246455352</v>
      </c>
      <c r="N18">
        <v>38753.174457559617</v>
      </c>
      <c r="O18">
        <v>28.326088637599813</v>
      </c>
      <c r="P18">
        <v>51.279209617459173</v>
      </c>
      <c r="Q18" s="6">
        <v>16</v>
      </c>
    </row>
    <row r="19" spans="1:17" x14ac:dyDescent="0.25">
      <c r="A19" s="6">
        <v>129.07499255044519</v>
      </c>
      <c r="B19" s="6">
        <v>-35.834375852941228</v>
      </c>
      <c r="C19" s="6">
        <v>25000</v>
      </c>
      <c r="D19">
        <v>0.75</v>
      </c>
      <c r="E19" s="1">
        <v>0.65</v>
      </c>
      <c r="F19">
        <v>19.899999999999999</v>
      </c>
      <c r="G19">
        <v>42.007420362456692</v>
      </c>
      <c r="H19">
        <v>16.221393723851687</v>
      </c>
      <c r="I19">
        <v>39.830541031023131</v>
      </c>
      <c r="J19">
        <v>4664.1482116386742</v>
      </c>
      <c r="K19">
        <v>-4335.8607401636336</v>
      </c>
      <c r="L19">
        <v>-42.910985291418505</v>
      </c>
      <c r="M19">
        <v>6368.1996591049638</v>
      </c>
      <c r="N19">
        <v>38939.978800915269</v>
      </c>
      <c r="O19">
        <v>26.287783261276871</v>
      </c>
      <c r="P19">
        <v>50.674041535883077</v>
      </c>
      <c r="Q19" s="6">
        <v>17</v>
      </c>
    </row>
    <row r="20" spans="1:17" x14ac:dyDescent="0.25">
      <c r="A20" s="6">
        <v>129.44449777409406</v>
      </c>
      <c r="B20" s="6">
        <v>-34.889503089048915</v>
      </c>
      <c r="C20" s="6">
        <v>25000</v>
      </c>
      <c r="D20">
        <v>1.2</v>
      </c>
      <c r="E20" s="1">
        <v>0.65</v>
      </c>
      <c r="F20">
        <v>19.899999999999999</v>
      </c>
      <c r="G20">
        <v>46.089820015575185</v>
      </c>
      <c r="H20">
        <v>17.918084240353139</v>
      </c>
      <c r="I20">
        <v>41.016021391117874</v>
      </c>
      <c r="J20">
        <v>4934.3177628571111</v>
      </c>
      <c r="K20">
        <v>-4027.8822489740141</v>
      </c>
      <c r="L20">
        <v>-39.224752534746905</v>
      </c>
      <c r="M20">
        <v>6369.5625592694487</v>
      </c>
      <c r="N20">
        <v>38786.928342292988</v>
      </c>
      <c r="O20">
        <v>27.961227667940065</v>
      </c>
      <c r="P20">
        <v>53.871691929458422</v>
      </c>
      <c r="Q20" s="6">
        <v>18</v>
      </c>
    </row>
    <row r="21" spans="1:17" x14ac:dyDescent="0.25">
      <c r="A21" s="6">
        <v>128.01975564813978</v>
      </c>
      <c r="B21" s="6">
        <v>-32.616684978537904</v>
      </c>
      <c r="C21" s="6">
        <v>25000</v>
      </c>
      <c r="D21">
        <v>1.2</v>
      </c>
      <c r="E21" s="1">
        <v>0.65</v>
      </c>
      <c r="F21">
        <v>19.899999999999999</v>
      </c>
      <c r="G21">
        <v>46.089820015575185</v>
      </c>
      <c r="H21">
        <v>16.736774737038353</v>
      </c>
      <c r="I21">
        <v>39.150959923159917</v>
      </c>
      <c r="J21">
        <v>4974.8520329597623</v>
      </c>
      <c r="K21">
        <v>-3978.0476833384055</v>
      </c>
      <c r="L21">
        <v>-38.646926869295875</v>
      </c>
      <c r="M21">
        <v>6369.7736318300931</v>
      </c>
      <c r="N21">
        <v>38640.090926531353</v>
      </c>
      <c r="O21">
        <v>29.586308814848859</v>
      </c>
      <c r="P21">
        <v>52.395919940041253</v>
      </c>
      <c r="Q21" s="6">
        <v>19</v>
      </c>
    </row>
    <row r="22" spans="1:17" x14ac:dyDescent="0.25">
      <c r="A22" s="6">
        <v>129.25362170223798</v>
      </c>
      <c r="B22" s="6">
        <v>-34.489841674460052</v>
      </c>
      <c r="C22" s="6">
        <v>12500</v>
      </c>
      <c r="D22">
        <v>3</v>
      </c>
      <c r="E22" s="1">
        <v>0.65</v>
      </c>
      <c r="F22">
        <v>19.899999999999999</v>
      </c>
      <c r="G22">
        <v>54.048620189015942</v>
      </c>
      <c r="H22">
        <v>16.50501262373129</v>
      </c>
      <c r="I22">
        <v>37.801872111020714</v>
      </c>
      <c r="J22">
        <v>4799.9855678149515</v>
      </c>
      <c r="K22">
        <v>-4186.0138315266386</v>
      </c>
      <c r="L22">
        <v>-41.091319466913461</v>
      </c>
      <c r="M22">
        <v>6368.8753519726033</v>
      </c>
      <c r="N22">
        <v>38711.119335283685</v>
      </c>
      <c r="O22">
        <v>28.787321447741778</v>
      </c>
      <c r="P22">
        <v>49.61856687873123</v>
      </c>
      <c r="Q22" s="6">
        <v>20</v>
      </c>
    </row>
    <row r="23" spans="1:17" x14ac:dyDescent="0.25">
      <c r="A23" s="6">
        <v>131.75250586315346</v>
      </c>
      <c r="B23" s="6">
        <v>-35.059175874794491</v>
      </c>
      <c r="C23" s="6">
        <v>25000</v>
      </c>
      <c r="D23">
        <v>1.2</v>
      </c>
      <c r="E23" s="1">
        <v>0.65</v>
      </c>
      <c r="F23">
        <v>19.899999999999999</v>
      </c>
      <c r="G23">
        <v>46.089820015575185</v>
      </c>
      <c r="H23">
        <v>20.669610009272404</v>
      </c>
      <c r="I23">
        <v>42.334283032937492</v>
      </c>
      <c r="J23">
        <v>4755.4445129172727</v>
      </c>
      <c r="K23">
        <v>-4236.2095662550646</v>
      </c>
      <c r="L23">
        <v>-41.695049842255074</v>
      </c>
      <c r="M23">
        <v>6368.6516630026117</v>
      </c>
      <c r="N23">
        <v>39011.924439080918</v>
      </c>
      <c r="O23">
        <v>25.523457596450573</v>
      </c>
      <c r="P23">
        <v>53.763765752944948</v>
      </c>
      <c r="Q23" s="6">
        <v>21</v>
      </c>
    </row>
    <row r="24" spans="1:17" x14ac:dyDescent="0.25">
      <c r="A24" s="6">
        <v>129.1241806337226</v>
      </c>
      <c r="B24" s="6">
        <v>-37.07003283341237</v>
      </c>
      <c r="C24" s="6">
        <v>25000</v>
      </c>
      <c r="D24">
        <v>0.75</v>
      </c>
      <c r="E24" s="1">
        <v>0.65</v>
      </c>
      <c r="F24">
        <v>19.899999999999999</v>
      </c>
      <c r="G24">
        <v>42.007420362456692</v>
      </c>
      <c r="H24">
        <v>14.64249535168784</v>
      </c>
      <c r="I24">
        <v>37.586955321037209</v>
      </c>
      <c r="J24">
        <v>4974.0828226060503</v>
      </c>
      <c r="K24">
        <v>-3979.0030111436467</v>
      </c>
      <c r="L24">
        <v>-38.657959239587498</v>
      </c>
      <c r="M24">
        <v>6369.7696103418675</v>
      </c>
      <c r="N24">
        <v>38548.669009677906</v>
      </c>
      <c r="O24">
        <v>30.613229027975176</v>
      </c>
      <c r="P24">
        <v>50.824974440089136</v>
      </c>
      <c r="Q24" s="6">
        <v>22</v>
      </c>
    </row>
    <row r="25" spans="1:17" x14ac:dyDescent="0.25">
      <c r="A25" s="6">
        <v>128.56397484818422</v>
      </c>
      <c r="B25" s="6">
        <v>-36.135525268804223</v>
      </c>
      <c r="C25" s="6">
        <v>25000</v>
      </c>
      <c r="D25">
        <v>1.2</v>
      </c>
      <c r="E25" s="1">
        <v>0.65</v>
      </c>
      <c r="F25">
        <v>19.899999999999999</v>
      </c>
      <c r="G25">
        <v>46.089820015575185</v>
      </c>
      <c r="H25">
        <v>16.433832387703205</v>
      </c>
      <c r="I25">
        <v>42.118091972135602</v>
      </c>
      <c r="J25">
        <v>4778.9526979119946</v>
      </c>
      <c r="K25">
        <v>-4209.8498309936085</v>
      </c>
      <c r="L25">
        <v>-41.377300700043037</v>
      </c>
      <c r="M25">
        <v>6368.7694642212664</v>
      </c>
      <c r="N25">
        <v>38980.050698497944</v>
      </c>
      <c r="O25">
        <v>25.864630406954166</v>
      </c>
      <c r="P25">
        <v>53.726643819455859</v>
      </c>
      <c r="Q25" s="6">
        <v>23</v>
      </c>
    </row>
    <row r="26" spans="1:17" x14ac:dyDescent="0.25">
      <c r="A26" s="6">
        <v>131.70044624480241</v>
      </c>
      <c r="B26" s="6">
        <v>-33.286115862205023</v>
      </c>
      <c r="C26" s="6">
        <v>25000</v>
      </c>
      <c r="D26">
        <v>1.2</v>
      </c>
      <c r="E26" s="1">
        <v>0.65</v>
      </c>
      <c r="F26">
        <v>19.899999999999999</v>
      </c>
      <c r="G26">
        <v>46.089820015575185</v>
      </c>
      <c r="H26">
        <v>21.75680605471608</v>
      </c>
      <c r="I26">
        <v>40.028713101594263</v>
      </c>
      <c r="J26">
        <v>4597.3940155350656</v>
      </c>
      <c r="K26">
        <v>-4406.1089754155591</v>
      </c>
      <c r="L26">
        <v>-43.782898507660072</v>
      </c>
      <c r="M26">
        <v>6367.8746876265704</v>
      </c>
      <c r="N26">
        <v>39006.428051842275</v>
      </c>
      <c r="O26">
        <v>25.573873296917334</v>
      </c>
      <c r="P26">
        <v>50.421213903961664</v>
      </c>
      <c r="Q26" s="6">
        <v>24</v>
      </c>
    </row>
    <row r="27" spans="1:17" x14ac:dyDescent="0.25">
      <c r="A27" s="6">
        <v>130.4288327083872</v>
      </c>
      <c r="B27" s="6">
        <v>-33.110360129618009</v>
      </c>
      <c r="C27" s="6">
        <v>37500</v>
      </c>
      <c r="D27">
        <v>1.2</v>
      </c>
      <c r="E27" s="1">
        <v>0.65</v>
      </c>
      <c r="F27">
        <v>19.899999999999999</v>
      </c>
      <c r="G27">
        <v>46.089820015575185</v>
      </c>
      <c r="H27">
        <v>15.940133170200902</v>
      </c>
      <c r="I27">
        <v>38.842771394051397</v>
      </c>
      <c r="J27">
        <v>4900.5316588542682</v>
      </c>
      <c r="K27">
        <v>-4068.6474652022234</v>
      </c>
      <c r="L27">
        <v>-39.701022220538391</v>
      </c>
      <c r="M27">
        <v>6369.3879404169948</v>
      </c>
      <c r="N27">
        <v>38684.79197040158</v>
      </c>
      <c r="O27">
        <v>29.08456856523447</v>
      </c>
      <c r="P27">
        <v>51.465397673004624</v>
      </c>
      <c r="Q27" s="6">
        <v>25</v>
      </c>
    </row>
    <row r="28" spans="1:17" x14ac:dyDescent="0.25">
      <c r="A28" s="6">
        <v>130.4225667479073</v>
      </c>
      <c r="B28" s="6">
        <v>-33.158445367438432</v>
      </c>
      <c r="C28" s="6">
        <v>9375</v>
      </c>
      <c r="D28">
        <v>1.2</v>
      </c>
      <c r="E28" s="1">
        <v>0.65</v>
      </c>
      <c r="F28">
        <v>19.899999999999999</v>
      </c>
      <c r="G28">
        <v>46.089820015575185</v>
      </c>
      <c r="H28">
        <v>23.351898859221244</v>
      </c>
      <c r="I28">
        <v>39.512152826362723</v>
      </c>
      <c r="J28">
        <v>4915.1015319060734</v>
      </c>
      <c r="K28">
        <v>-4051.1525601655871</v>
      </c>
      <c r="L28">
        <v>-39.496220782653609</v>
      </c>
      <c r="M28">
        <v>6369.4630962649917</v>
      </c>
      <c r="N28">
        <v>38711.963838889023</v>
      </c>
      <c r="O28">
        <v>28.78456229975302</v>
      </c>
      <c r="P28">
        <v>52.248951662526707</v>
      </c>
      <c r="Q28" s="6">
        <v>26</v>
      </c>
    </row>
    <row r="29" spans="1:17" x14ac:dyDescent="0.25">
      <c r="A29" s="6">
        <v>128.80627239759704</v>
      </c>
      <c r="B29" s="6">
        <v>-35.214696666481132</v>
      </c>
      <c r="C29" s="6">
        <v>3750</v>
      </c>
      <c r="D29">
        <v>1.2</v>
      </c>
      <c r="E29" s="1">
        <v>0.65</v>
      </c>
      <c r="F29">
        <v>19.899999999999999</v>
      </c>
      <c r="G29">
        <v>46.089820015575185</v>
      </c>
      <c r="H29">
        <v>20.124020478380693</v>
      </c>
      <c r="I29">
        <v>40.112018970954665</v>
      </c>
      <c r="J29">
        <v>4784.6748466092022</v>
      </c>
      <c r="K29">
        <v>-4203.3888060062791</v>
      </c>
      <c r="L29">
        <v>-41.299656967512625</v>
      </c>
      <c r="M29">
        <v>6368.7982259005257</v>
      </c>
      <c r="N29">
        <v>38856.115732515587</v>
      </c>
      <c r="O29">
        <v>27.199094512833582</v>
      </c>
      <c r="P29">
        <v>51.818304168848051</v>
      </c>
      <c r="Q29" s="6">
        <v>27</v>
      </c>
    </row>
    <row r="30" spans="1:17" x14ac:dyDescent="0.25">
      <c r="A30" s="6">
        <v>129.20743375511395</v>
      </c>
      <c r="B30" s="6">
        <v>-33.641150374079814</v>
      </c>
      <c r="C30" s="6">
        <v>3750</v>
      </c>
      <c r="D30">
        <v>0.75</v>
      </c>
      <c r="E30" s="1">
        <v>0.65</v>
      </c>
      <c r="F30">
        <v>19.899999999999999</v>
      </c>
      <c r="G30">
        <v>42.007420362456692</v>
      </c>
      <c r="H30">
        <v>18.949408230626236</v>
      </c>
      <c r="I30">
        <v>41.418605309262347</v>
      </c>
      <c r="J30">
        <v>5087.7970912035653</v>
      </c>
      <c r="K30">
        <v>-3833.5291012575049</v>
      </c>
      <c r="L30">
        <v>-36.997119591593837</v>
      </c>
      <c r="M30">
        <v>6370.3708378278598</v>
      </c>
      <c r="N30">
        <v>38686.650683922315</v>
      </c>
      <c r="O30">
        <v>29.075018909401781</v>
      </c>
      <c r="P30">
        <v>55.586722958389174</v>
      </c>
      <c r="Q30" s="6">
        <v>28</v>
      </c>
    </row>
    <row r="31" spans="1:17" x14ac:dyDescent="0.25">
      <c r="A31" s="6">
        <v>129.23458076049877</v>
      </c>
      <c r="B31" s="6">
        <v>-36.554396708583695</v>
      </c>
      <c r="C31" s="6">
        <v>46875</v>
      </c>
      <c r="D31">
        <v>0.75</v>
      </c>
      <c r="E31" s="1">
        <v>0.65</v>
      </c>
      <c r="F31">
        <v>19.899999999999999</v>
      </c>
      <c r="G31">
        <v>42.007420362456692</v>
      </c>
      <c r="H31">
        <v>19.782314464979663</v>
      </c>
      <c r="I31">
        <v>40.978660565238215</v>
      </c>
      <c r="J31">
        <v>5151.0596902304751</v>
      </c>
      <c r="K31">
        <v>-3748.672426398522</v>
      </c>
      <c r="L31">
        <v>-36.04517299566632</v>
      </c>
      <c r="M31">
        <v>6370.7111763725297</v>
      </c>
      <c r="N31">
        <v>38606.525312278784</v>
      </c>
      <c r="O31">
        <v>29.972589566982865</v>
      </c>
      <c r="P31">
        <v>55.769144898515329</v>
      </c>
      <c r="Q31" s="6">
        <v>29</v>
      </c>
    </row>
    <row r="32" spans="1:17" x14ac:dyDescent="0.25">
      <c r="A32" s="6">
        <v>132.36452216810363</v>
      </c>
      <c r="B32" s="6">
        <v>-34.264979407925118</v>
      </c>
      <c r="C32" s="6">
        <v>9375</v>
      </c>
      <c r="D32">
        <v>1.2</v>
      </c>
      <c r="E32" s="1">
        <v>0.65</v>
      </c>
      <c r="F32">
        <v>19.899999999999999</v>
      </c>
      <c r="G32">
        <v>46.089820015575185</v>
      </c>
      <c r="H32">
        <v>16.100849154839494</v>
      </c>
      <c r="I32">
        <v>41.861411917302632</v>
      </c>
      <c r="J32">
        <v>5094.5846992728984</v>
      </c>
      <c r="K32">
        <v>-3824.5645553480513</v>
      </c>
      <c r="L32">
        <v>-36.895987817949113</v>
      </c>
      <c r="M32">
        <v>6370.4071530860701</v>
      </c>
      <c r="N32">
        <v>38709.615280585429</v>
      </c>
      <c r="O32">
        <v>28.821091810704207</v>
      </c>
      <c r="P32">
        <v>56.063322439793659</v>
      </c>
      <c r="Q32" s="6">
        <v>30</v>
      </c>
    </row>
    <row r="33" spans="1:17" x14ac:dyDescent="0.25">
      <c r="A33" s="6">
        <v>129.50345785430179</v>
      </c>
      <c r="B33" s="6">
        <v>-35.747967849736398</v>
      </c>
      <c r="C33" s="6">
        <v>3750</v>
      </c>
      <c r="D33">
        <v>0.75</v>
      </c>
      <c r="E33" s="1">
        <v>0.65</v>
      </c>
      <c r="F33">
        <v>19.899999999999999</v>
      </c>
      <c r="G33">
        <v>42.007420362456692</v>
      </c>
      <c r="H33">
        <v>16.156211354473278</v>
      </c>
      <c r="I33">
        <v>40.974237644994417</v>
      </c>
      <c r="J33">
        <v>5044.3957213647536</v>
      </c>
      <c r="K33">
        <v>-3890.0838678470623</v>
      </c>
      <c r="L33">
        <v>-37.638311834335887</v>
      </c>
      <c r="M33">
        <v>6370.139770256771</v>
      </c>
      <c r="N33">
        <v>38693.999976901971</v>
      </c>
      <c r="O33">
        <v>28.990942508683489</v>
      </c>
      <c r="P33">
        <v>54.77409416557807</v>
      </c>
      <c r="Q33" s="6">
        <v>31</v>
      </c>
    </row>
    <row r="34" spans="1:17" x14ac:dyDescent="0.25">
      <c r="A34" s="6">
        <v>127.53702002253365</v>
      </c>
      <c r="B34" s="6">
        <v>-36.287862903790042</v>
      </c>
      <c r="C34" s="6">
        <v>50000</v>
      </c>
      <c r="D34">
        <v>3</v>
      </c>
      <c r="E34" s="1">
        <v>0.65</v>
      </c>
      <c r="F34">
        <v>19.899999999999999</v>
      </c>
      <c r="G34">
        <v>54.048620189015942</v>
      </c>
      <c r="H34">
        <v>18.069045747853117</v>
      </c>
      <c r="I34">
        <v>42.128454484699319</v>
      </c>
      <c r="J34">
        <v>4928.1480010936812</v>
      </c>
      <c r="K34">
        <v>-4035.3781880945121</v>
      </c>
      <c r="L34">
        <v>-39.312082672791021</v>
      </c>
      <c r="M34">
        <v>6369.5305825180394</v>
      </c>
      <c r="N34">
        <v>38860.932086628061</v>
      </c>
      <c r="O34">
        <v>27.154775728948024</v>
      </c>
      <c r="P34">
        <v>54.882352492587337</v>
      </c>
      <c r="Q34" s="6">
        <v>32</v>
      </c>
    </row>
    <row r="35" spans="1:17" x14ac:dyDescent="0.25">
      <c r="A35" s="6">
        <v>127.659315801033</v>
      </c>
      <c r="B35" s="6">
        <v>-36.336240956490123</v>
      </c>
      <c r="C35" s="6">
        <v>37500</v>
      </c>
      <c r="D35">
        <v>0.75</v>
      </c>
      <c r="E35" s="1">
        <v>0.65</v>
      </c>
      <c r="F35">
        <v>19.899999999999999</v>
      </c>
      <c r="G35">
        <v>42.007420362456692</v>
      </c>
      <c r="H35">
        <v>22.056266177561007</v>
      </c>
      <c r="I35">
        <v>40.690854916370057</v>
      </c>
      <c r="J35">
        <v>5070.7349074615649</v>
      </c>
      <c r="K35">
        <v>-3855.9190566830493</v>
      </c>
      <c r="L35">
        <v>-37.250305230852838</v>
      </c>
      <c r="M35">
        <v>6370.2797641422903</v>
      </c>
      <c r="N35">
        <v>38654.464235173255</v>
      </c>
      <c r="O35">
        <v>29.431785419601724</v>
      </c>
      <c r="P35">
        <v>54.74173909556395</v>
      </c>
      <c r="Q35" s="6">
        <v>33</v>
      </c>
    </row>
    <row r="36" spans="1:17" x14ac:dyDescent="0.25">
      <c r="A36" s="6">
        <v>128.88226046755176</v>
      </c>
      <c r="B36" s="6">
        <v>-36.194476647393373</v>
      </c>
      <c r="C36" s="6">
        <v>37500</v>
      </c>
      <c r="D36">
        <v>0.75</v>
      </c>
      <c r="E36" s="1">
        <v>0.65</v>
      </c>
      <c r="F36">
        <v>19.899999999999999</v>
      </c>
      <c r="G36">
        <v>42.007420362456692</v>
      </c>
      <c r="H36">
        <v>17.142497639087626</v>
      </c>
      <c r="I36">
        <v>41.32762946600306</v>
      </c>
      <c r="J36">
        <v>5008.8160829584394</v>
      </c>
      <c r="K36">
        <v>-3935.4856856515248</v>
      </c>
      <c r="L36">
        <v>-38.157137009966704</v>
      </c>
      <c r="M36">
        <v>6369.9518157417151</v>
      </c>
      <c r="N36">
        <v>38745.359366891418</v>
      </c>
      <c r="O36">
        <v>28.421714506194906</v>
      </c>
      <c r="P36">
        <v>54.797684132283386</v>
      </c>
      <c r="Q36" s="6">
        <v>34</v>
      </c>
    </row>
    <row r="37" spans="1:17" x14ac:dyDescent="0.25">
      <c r="A37" s="6">
        <v>131.77376803204368</v>
      </c>
      <c r="B37" s="6">
        <v>-33.400038679963139</v>
      </c>
      <c r="C37" s="6">
        <v>25000</v>
      </c>
      <c r="D37">
        <v>3</v>
      </c>
      <c r="E37" s="1">
        <v>0.65</v>
      </c>
      <c r="F37">
        <v>19.899999999999999</v>
      </c>
      <c r="G37">
        <v>54.048620189015942</v>
      </c>
      <c r="H37">
        <v>22.757412863352791</v>
      </c>
      <c r="I37">
        <v>37.822832462602463</v>
      </c>
      <c r="J37">
        <v>4940.175829321116</v>
      </c>
      <c r="K37">
        <v>-4020.7433664500845</v>
      </c>
      <c r="L37">
        <v>-39.141684341845185</v>
      </c>
      <c r="M37">
        <v>6369.5929574393476</v>
      </c>
      <c r="N37">
        <v>38591.609931920095</v>
      </c>
      <c r="O37">
        <v>30.127172779034321</v>
      </c>
      <c r="P37">
        <v>50.771663415993856</v>
      </c>
      <c r="Q37" s="6">
        <v>35</v>
      </c>
    </row>
    <row r="38" spans="1:17" x14ac:dyDescent="0.25">
      <c r="A38" s="6">
        <v>131.56765668085788</v>
      </c>
      <c r="B38" s="6">
        <v>-34.832924050270847</v>
      </c>
      <c r="C38" s="6">
        <v>46875</v>
      </c>
      <c r="D38">
        <v>1.2</v>
      </c>
      <c r="E38" s="1">
        <v>0.65</v>
      </c>
      <c r="F38">
        <v>19.899999999999999</v>
      </c>
      <c r="G38">
        <v>46.089820015575185</v>
      </c>
      <c r="H38">
        <v>22.109145326616538</v>
      </c>
      <c r="I38">
        <v>39.44898189707547</v>
      </c>
      <c r="J38">
        <v>4981.1893814821588</v>
      </c>
      <c r="K38">
        <v>-3970.1625730172368</v>
      </c>
      <c r="L38">
        <v>-38.555933142339974</v>
      </c>
      <c r="M38">
        <v>6369.8067875232655</v>
      </c>
      <c r="N38">
        <v>38652.638834633348</v>
      </c>
      <c r="O38">
        <v>29.4467545756603</v>
      </c>
      <c r="P38">
        <v>52.744110346235693</v>
      </c>
      <c r="Q38" s="6">
        <v>36</v>
      </c>
    </row>
    <row r="39" spans="1:17" x14ac:dyDescent="0.25">
      <c r="A39" s="6">
        <v>132.32923418049299</v>
      </c>
      <c r="B39" s="6">
        <v>-33.315091616156479</v>
      </c>
      <c r="C39" s="6">
        <v>46875</v>
      </c>
      <c r="D39">
        <v>1.2</v>
      </c>
      <c r="E39" s="1">
        <v>0.65</v>
      </c>
      <c r="F39">
        <v>19.899999999999999</v>
      </c>
      <c r="G39">
        <v>46.089820015575185</v>
      </c>
      <c r="H39">
        <v>22.445317732054153</v>
      </c>
      <c r="I39">
        <v>41.419110172411564</v>
      </c>
      <c r="J39">
        <v>5105.3967418236916</v>
      </c>
      <c r="K39">
        <v>-3810.2164890098729</v>
      </c>
      <c r="L39">
        <v>-36.734404657863195</v>
      </c>
      <c r="M39">
        <v>6370.4650995470247</v>
      </c>
      <c r="N39">
        <v>38672.311730002075</v>
      </c>
      <c r="O39">
        <v>29.235289063995786</v>
      </c>
      <c r="P39">
        <v>55.749570670066184</v>
      </c>
      <c r="Q39" s="6">
        <v>37</v>
      </c>
    </row>
    <row r="40" spans="1:17" x14ac:dyDescent="0.25">
      <c r="A40" s="6">
        <v>129.37523217626185</v>
      </c>
      <c r="B40" s="6">
        <v>-33.099303967282943</v>
      </c>
      <c r="C40" s="6">
        <v>50000</v>
      </c>
      <c r="D40">
        <v>1.2</v>
      </c>
      <c r="E40" s="1">
        <v>0.65</v>
      </c>
      <c r="F40">
        <v>19.899999999999999</v>
      </c>
      <c r="G40">
        <v>46.089820015575185</v>
      </c>
      <c r="H40">
        <v>22.956150041623207</v>
      </c>
      <c r="I40">
        <v>39.76389824946429</v>
      </c>
      <c r="J40">
        <v>5110.8150359775664</v>
      </c>
      <c r="K40">
        <v>-3802.9943233669151</v>
      </c>
      <c r="L40">
        <v>-36.653201308286491</v>
      </c>
      <c r="M40">
        <v>6370.4941845617723</v>
      </c>
      <c r="N40">
        <v>38562.993999467399</v>
      </c>
      <c r="O40">
        <v>30.459842257387571</v>
      </c>
      <c r="P40">
        <v>54.226296197515225</v>
      </c>
      <c r="Q40" s="6">
        <v>38</v>
      </c>
    </row>
    <row r="41" spans="1:17" x14ac:dyDescent="0.25">
      <c r="A41" s="6">
        <v>130.14826359863454</v>
      </c>
      <c r="B41" s="6">
        <v>-35.049188199041168</v>
      </c>
      <c r="C41" s="6">
        <v>37500</v>
      </c>
      <c r="D41">
        <v>1.2</v>
      </c>
      <c r="E41" s="1">
        <v>0.65</v>
      </c>
      <c r="F41">
        <v>19.899999999999999</v>
      </c>
      <c r="G41">
        <v>46.089820015575185</v>
      </c>
      <c r="H41">
        <v>16.875701250318592</v>
      </c>
      <c r="I41">
        <v>39.729532283825165</v>
      </c>
      <c r="J41">
        <v>4939.097770183781</v>
      </c>
      <c r="K41">
        <v>-4022.0587216643203</v>
      </c>
      <c r="L41">
        <v>-39.156982381422836</v>
      </c>
      <c r="M41">
        <v>6369.5873605713605</v>
      </c>
      <c r="N41">
        <v>38704.835369794222</v>
      </c>
      <c r="O41">
        <v>28.864776496929039</v>
      </c>
      <c r="P41">
        <v>52.66175340003177</v>
      </c>
      <c r="Q41" s="6">
        <v>39</v>
      </c>
    </row>
    <row r="42" spans="1:17" x14ac:dyDescent="0.25">
      <c r="A42" s="6">
        <v>129.58207622772841</v>
      </c>
      <c r="B42" s="6">
        <v>-37.25508974246236</v>
      </c>
      <c r="C42" s="6">
        <v>25000</v>
      </c>
      <c r="D42">
        <v>1.2</v>
      </c>
      <c r="E42" s="1">
        <v>0.65</v>
      </c>
      <c r="F42">
        <v>19.899999999999999</v>
      </c>
      <c r="G42">
        <v>46.089820015575185</v>
      </c>
      <c r="H42">
        <v>16.106042642203967</v>
      </c>
      <c r="I42">
        <v>40.968112426358402</v>
      </c>
      <c r="J42">
        <v>5131.9783291403628</v>
      </c>
      <c r="K42">
        <v>-3774.5788854539915</v>
      </c>
      <c r="L42">
        <v>-36.334545728414085</v>
      </c>
      <c r="M42">
        <v>6370.6080819087756</v>
      </c>
      <c r="N42">
        <v>38621.561800382282</v>
      </c>
      <c r="O42">
        <v>29.802932294680026</v>
      </c>
      <c r="P42">
        <v>55.575889415948836</v>
      </c>
      <c r="Q42" s="6">
        <v>40</v>
      </c>
    </row>
    <row r="43" spans="1:17" x14ac:dyDescent="0.25">
      <c r="A43" s="6">
        <v>130.58667833752722</v>
      </c>
      <c r="B43" s="6">
        <v>-36.80505971852957</v>
      </c>
      <c r="C43" s="6">
        <v>3750</v>
      </c>
      <c r="D43">
        <v>3</v>
      </c>
      <c r="E43" s="1">
        <v>0.65</v>
      </c>
      <c r="F43">
        <v>19.899999999999999</v>
      </c>
      <c r="G43">
        <v>54.048620189015942</v>
      </c>
      <c r="H43">
        <v>21.688085884891027</v>
      </c>
      <c r="I43">
        <v>41.824744463088763</v>
      </c>
      <c r="J43">
        <v>5036.2733558322825</v>
      </c>
      <c r="K43">
        <v>-3900.523457020824</v>
      </c>
      <c r="L43">
        <v>-37.75728242757436</v>
      </c>
      <c r="M43">
        <v>6370.0967460028296</v>
      </c>
      <c r="N43">
        <v>38754.49985242718</v>
      </c>
      <c r="O43">
        <v>28.3227929475899</v>
      </c>
      <c r="P43">
        <v>55.506387006954355</v>
      </c>
      <c r="Q43" s="6">
        <v>41</v>
      </c>
    </row>
    <row r="44" spans="1:17" x14ac:dyDescent="0.25">
      <c r="A44" s="6">
        <v>127.74410790415315</v>
      </c>
      <c r="B44" s="6">
        <v>-37.277429483764401</v>
      </c>
      <c r="C44" s="6">
        <v>50000</v>
      </c>
      <c r="D44">
        <v>1.2</v>
      </c>
      <c r="E44" s="1">
        <v>0.65</v>
      </c>
      <c r="F44">
        <v>19.899999999999999</v>
      </c>
      <c r="G44">
        <v>46.089820015575185</v>
      </c>
      <c r="H44">
        <v>22.956750829857452</v>
      </c>
      <c r="I44">
        <v>39.99238157976049</v>
      </c>
      <c r="J44">
        <v>5129.6108409781245</v>
      </c>
      <c r="K44">
        <v>-3777.7741218393376</v>
      </c>
      <c r="L44">
        <v>-36.37031154728345</v>
      </c>
      <c r="M44">
        <v>6370.5953171991141</v>
      </c>
      <c r="N44">
        <v>38561.553503469113</v>
      </c>
      <c r="O44">
        <v>30.477275328767348</v>
      </c>
      <c r="P44">
        <v>54.625980788315672</v>
      </c>
      <c r="Q44" s="6">
        <v>42</v>
      </c>
    </row>
    <row r="45" spans="1:17" x14ac:dyDescent="0.25">
      <c r="A45" s="6">
        <v>131.12871160889566</v>
      </c>
      <c r="B45" s="6">
        <v>-33.982819692832479</v>
      </c>
      <c r="C45" s="6">
        <v>46875</v>
      </c>
      <c r="D45">
        <v>1.2</v>
      </c>
      <c r="E45" s="1">
        <v>0.65</v>
      </c>
      <c r="F45">
        <v>19.899999999999999</v>
      </c>
      <c r="G45">
        <v>46.089820015575185</v>
      </c>
      <c r="H45">
        <v>23.305423006606613</v>
      </c>
      <c r="I45">
        <v>38.351297789125312</v>
      </c>
      <c r="J45">
        <v>5029.883878068511</v>
      </c>
      <c r="K45">
        <v>-3908.7044084149716</v>
      </c>
      <c r="L45">
        <v>-37.850648905730971</v>
      </c>
      <c r="M45">
        <v>6370.0629493919569</v>
      </c>
      <c r="N45">
        <v>38545.505775795347</v>
      </c>
      <c r="O45">
        <v>30.65242286200132</v>
      </c>
      <c r="P45">
        <v>52.089362595980624</v>
      </c>
      <c r="Q45" s="6">
        <v>43</v>
      </c>
    </row>
    <row r="46" spans="1:17" x14ac:dyDescent="0.25">
      <c r="A46" s="6">
        <v>131.00002870256884</v>
      </c>
      <c r="B46" s="6">
        <v>-32.967415307693521</v>
      </c>
      <c r="C46" s="6">
        <v>50000</v>
      </c>
      <c r="D46">
        <v>3</v>
      </c>
      <c r="E46" s="1">
        <v>0.65</v>
      </c>
      <c r="F46">
        <v>19.899999999999999</v>
      </c>
      <c r="G46">
        <v>54.048620189015942</v>
      </c>
      <c r="H46">
        <v>15.296183530055988</v>
      </c>
      <c r="I46">
        <v>40.882491067560665</v>
      </c>
      <c r="J46">
        <v>4942.7049135320267</v>
      </c>
      <c r="K46">
        <v>-4017.654777120471</v>
      </c>
      <c r="L46">
        <v>-39.10577618895843</v>
      </c>
      <c r="M46">
        <v>6369.6060922456254</v>
      </c>
      <c r="N46">
        <v>38771.846310420828</v>
      </c>
      <c r="O46">
        <v>28.126929029144847</v>
      </c>
      <c r="P46">
        <v>53.812394710645194</v>
      </c>
      <c r="Q46" s="6">
        <v>44</v>
      </c>
    </row>
    <row r="47" spans="1:17" x14ac:dyDescent="0.25">
      <c r="A47" s="6">
        <v>130.73904810274371</v>
      </c>
      <c r="B47" s="6">
        <v>-33.623210169209969</v>
      </c>
      <c r="C47" s="6">
        <v>50000</v>
      </c>
      <c r="D47">
        <v>0.75</v>
      </c>
      <c r="E47" s="1">
        <v>0.65</v>
      </c>
      <c r="F47">
        <v>19.899999999999999</v>
      </c>
      <c r="G47">
        <v>42.007420362456692</v>
      </c>
      <c r="H47">
        <v>19.271493457746161</v>
      </c>
      <c r="I47">
        <v>39.820625810312976</v>
      </c>
      <c r="J47">
        <v>5023.2779100178122</v>
      </c>
      <c r="K47">
        <v>-3917.1337007536663</v>
      </c>
      <c r="L47">
        <v>-37.94697500990646</v>
      </c>
      <c r="M47">
        <v>6370.028052595454</v>
      </c>
      <c r="N47">
        <v>38639.892883521905</v>
      </c>
      <c r="O47">
        <v>29.591416534151747</v>
      </c>
      <c r="P47">
        <v>53.476224233404352</v>
      </c>
      <c r="Q47" s="6">
        <v>45</v>
      </c>
    </row>
    <row r="48" spans="1:17" x14ac:dyDescent="0.25">
      <c r="A48" s="6">
        <v>129.2354444570835</v>
      </c>
      <c r="B48" s="6">
        <v>-36.610313172692791</v>
      </c>
      <c r="C48" s="6">
        <v>50000</v>
      </c>
      <c r="D48">
        <v>3</v>
      </c>
      <c r="E48" s="1">
        <v>0.65</v>
      </c>
      <c r="F48">
        <v>19.899999999999999</v>
      </c>
      <c r="G48">
        <v>54.048620189015942</v>
      </c>
      <c r="H48">
        <v>19.191810028677551</v>
      </c>
      <c r="I48">
        <v>38.603880090647436</v>
      </c>
      <c r="J48">
        <v>5190.4211314557051</v>
      </c>
      <c r="K48">
        <v>-3694.3489831887337</v>
      </c>
      <c r="L48">
        <v>-35.441848676353565</v>
      </c>
      <c r="M48">
        <v>6370.9250451915968</v>
      </c>
      <c r="N48">
        <v>38423.312298776109</v>
      </c>
      <c r="O48">
        <v>32.057683642020145</v>
      </c>
      <c r="P48">
        <v>53.887913997204279</v>
      </c>
      <c r="Q48" s="6">
        <v>46</v>
      </c>
    </row>
    <row r="49" spans="1:17" x14ac:dyDescent="0.25">
      <c r="A49" s="6">
        <v>130.26256579134056</v>
      </c>
      <c r="B49" s="6">
        <v>-33.952381905771858</v>
      </c>
      <c r="C49" s="6">
        <v>37500</v>
      </c>
      <c r="D49">
        <v>1.2</v>
      </c>
      <c r="E49" s="1">
        <v>0.65</v>
      </c>
      <c r="F49">
        <v>19.899999999999999</v>
      </c>
      <c r="G49">
        <v>46.089820015575185</v>
      </c>
      <c r="H49">
        <v>21.852372810314872</v>
      </c>
      <c r="I49">
        <v>38.550816612240084</v>
      </c>
      <c r="J49">
        <v>5011.2493264677069</v>
      </c>
      <c r="K49">
        <v>-3932.4076013925142</v>
      </c>
      <c r="L49">
        <v>-38.121844910926598</v>
      </c>
      <c r="M49">
        <v>6369.9646274930501</v>
      </c>
      <c r="N49">
        <v>38573.335244043381</v>
      </c>
      <c r="O49">
        <v>30.337091450544243</v>
      </c>
      <c r="P49">
        <v>52.120470102306953</v>
      </c>
      <c r="Q49" s="6">
        <v>47</v>
      </c>
    </row>
    <row r="50" spans="1:17" x14ac:dyDescent="0.25">
      <c r="A50" s="6">
        <v>129.27803920474497</v>
      </c>
      <c r="B50" s="6">
        <v>-35.783671806451864</v>
      </c>
      <c r="C50" s="6">
        <v>50000</v>
      </c>
      <c r="D50">
        <v>1.2</v>
      </c>
      <c r="E50" s="1">
        <v>0.65</v>
      </c>
      <c r="F50">
        <v>19.899999999999999</v>
      </c>
      <c r="G50">
        <v>46.089820015575185</v>
      </c>
      <c r="H50">
        <v>22.800728070759906</v>
      </c>
      <c r="I50">
        <v>38.188943038822231</v>
      </c>
      <c r="J50">
        <v>5119.1874509667523</v>
      </c>
      <c r="K50">
        <v>-3791.7923705318008</v>
      </c>
      <c r="L50">
        <v>-36.527421990882203</v>
      </c>
      <c r="M50">
        <v>6370.5391874910119</v>
      </c>
      <c r="N50">
        <v>38459.051094417846</v>
      </c>
      <c r="O50">
        <v>31.642366310486114</v>
      </c>
      <c r="P50">
        <v>52.766785023084523</v>
      </c>
      <c r="Q50" s="6">
        <v>48</v>
      </c>
    </row>
    <row r="51" spans="1:17" x14ac:dyDescent="0.25">
      <c r="A51" s="6">
        <v>129.65321219564231</v>
      </c>
      <c r="B51" s="6">
        <v>-34.293757101406953</v>
      </c>
      <c r="C51" s="6">
        <v>3750</v>
      </c>
      <c r="D51">
        <v>1.2</v>
      </c>
      <c r="E51" s="1">
        <v>0.65</v>
      </c>
      <c r="F51">
        <v>19.899999999999999</v>
      </c>
      <c r="G51">
        <v>46.089820015575185</v>
      </c>
      <c r="H51">
        <v>20.115324290852598</v>
      </c>
      <c r="I51">
        <v>42.423559016962969</v>
      </c>
      <c r="J51">
        <v>5122.6437898062895</v>
      </c>
      <c r="K51">
        <v>-3787.1529045924253</v>
      </c>
      <c r="L51">
        <v>-36.475389164426375</v>
      </c>
      <c r="M51">
        <v>6370.5577871960149</v>
      </c>
      <c r="N51">
        <v>38723.607890224142</v>
      </c>
      <c r="O51">
        <v>28.668186125118989</v>
      </c>
      <c r="P51">
        <v>56.842484682178423</v>
      </c>
      <c r="Q51" s="6">
        <v>49</v>
      </c>
    </row>
    <row r="52" spans="1:17" x14ac:dyDescent="0.25">
      <c r="A52" s="6">
        <v>128.97075963444868</v>
      </c>
      <c r="B52" s="6">
        <v>-36.482064600065257</v>
      </c>
      <c r="C52" s="6">
        <v>46875</v>
      </c>
      <c r="D52">
        <v>1.2</v>
      </c>
      <c r="E52" s="1">
        <v>0.65</v>
      </c>
      <c r="F52">
        <v>19.899999999999999</v>
      </c>
      <c r="G52">
        <v>46.089820015575185</v>
      </c>
      <c r="H52">
        <v>20.393317762114776</v>
      </c>
      <c r="I52">
        <v>41.383891041983048</v>
      </c>
      <c r="J52">
        <v>5219.3698196380556</v>
      </c>
      <c r="K52">
        <v>-3653.6121862099949</v>
      </c>
      <c r="L52">
        <v>-34.992412974574016</v>
      </c>
      <c r="M52">
        <v>6371.083371089313</v>
      </c>
      <c r="N52">
        <v>38576.797906998589</v>
      </c>
      <c r="O52">
        <v>30.311033253088937</v>
      </c>
      <c r="P52">
        <v>56.824359710836404</v>
      </c>
      <c r="Q52" s="6">
        <v>50</v>
      </c>
    </row>
    <row r="53" spans="1:17" x14ac:dyDescent="0.25">
      <c r="A53" s="6">
        <v>127.57705585208029</v>
      </c>
      <c r="B53" s="6">
        <v>-32.991567630554776</v>
      </c>
      <c r="C53" s="6">
        <v>12500</v>
      </c>
      <c r="D53">
        <v>3</v>
      </c>
      <c r="E53" s="1">
        <v>0.65</v>
      </c>
      <c r="F53">
        <v>19.899999999999999</v>
      </c>
      <c r="G53">
        <v>54.048620189015942</v>
      </c>
      <c r="H53">
        <v>16.166120346237559</v>
      </c>
      <c r="I53">
        <v>38.339305716860565</v>
      </c>
      <c r="J53">
        <v>4927.7261073940326</v>
      </c>
      <c r="K53">
        <v>-4035.8899161745026</v>
      </c>
      <c r="L53">
        <v>-39.318048492423287</v>
      </c>
      <c r="M53">
        <v>6369.5283973754113</v>
      </c>
      <c r="N53">
        <v>38632.255261134902</v>
      </c>
      <c r="O53">
        <v>29.671015441301929</v>
      </c>
      <c r="P53">
        <v>51.186940198476364</v>
      </c>
      <c r="Q53" s="6">
        <v>51</v>
      </c>
    </row>
    <row r="54" spans="1:17" x14ac:dyDescent="0.25">
      <c r="A54" s="6">
        <v>130.15177105393113</v>
      </c>
      <c r="B54" s="6">
        <v>-33.857342349912557</v>
      </c>
      <c r="C54" s="6">
        <v>46875</v>
      </c>
      <c r="D54">
        <v>3</v>
      </c>
      <c r="E54" s="1">
        <v>0.65</v>
      </c>
      <c r="F54">
        <v>19.899999999999999</v>
      </c>
      <c r="G54">
        <v>54.048620189015942</v>
      </c>
      <c r="H54">
        <v>23.448004475790519</v>
      </c>
      <c r="I54">
        <v>40.230688816789552</v>
      </c>
      <c r="J54">
        <v>5228.7814548876586</v>
      </c>
      <c r="K54">
        <v>-3640.2206138969268</v>
      </c>
      <c r="L54">
        <v>-34.845214773052206</v>
      </c>
      <c r="M54">
        <v>6371.1350339493838</v>
      </c>
      <c r="N54">
        <v>38493.828100615057</v>
      </c>
      <c r="O54">
        <v>31.251915569504199</v>
      </c>
      <c r="P54">
        <v>55.845596844266488</v>
      </c>
      <c r="Q54" s="6">
        <v>52</v>
      </c>
    </row>
    <row r="55" spans="1:17" x14ac:dyDescent="0.25">
      <c r="A55" s="6">
        <v>131.57697484189171</v>
      </c>
      <c r="B55" s="6">
        <v>-37.238406545057963</v>
      </c>
      <c r="C55" s="6">
        <v>46875</v>
      </c>
      <c r="D55">
        <v>1.2</v>
      </c>
      <c r="E55" s="1">
        <v>0.65</v>
      </c>
      <c r="F55">
        <v>19.899999999999999</v>
      </c>
      <c r="G55">
        <v>46.089820015575185</v>
      </c>
      <c r="H55">
        <v>16.167207787064214</v>
      </c>
      <c r="I55">
        <v>38.910099669513642</v>
      </c>
      <c r="J55">
        <v>5146.2648932436714</v>
      </c>
      <c r="K55">
        <v>-3755.2081179711063</v>
      </c>
      <c r="L55">
        <v>-36.118074039571717</v>
      </c>
      <c r="M55">
        <v>6370.6852347850618</v>
      </c>
      <c r="N55">
        <v>38479.992022820763</v>
      </c>
      <c r="O55">
        <v>31.40449991645422</v>
      </c>
      <c r="P55">
        <v>53.741748933542311</v>
      </c>
      <c r="Q55" s="6">
        <v>53</v>
      </c>
    </row>
    <row r="56" spans="1:17" x14ac:dyDescent="0.25">
      <c r="A56" s="6">
        <v>128.85988142430017</v>
      </c>
      <c r="B56" s="6">
        <v>-34.958743181694722</v>
      </c>
      <c r="C56" s="6">
        <v>9375</v>
      </c>
      <c r="D56">
        <v>3</v>
      </c>
      <c r="E56" s="1">
        <v>0.65</v>
      </c>
      <c r="F56">
        <v>19.899999999999999</v>
      </c>
      <c r="G56">
        <v>54.048620189015942</v>
      </c>
      <c r="H56">
        <v>20.597847717133</v>
      </c>
      <c r="I56">
        <v>38.439556104951095</v>
      </c>
      <c r="J56">
        <v>5143.3520910035695</v>
      </c>
      <c r="K56">
        <v>-3759.1699859543305</v>
      </c>
      <c r="L56">
        <v>-36.162299286926917</v>
      </c>
      <c r="M56">
        <v>6370.6694872148782</v>
      </c>
      <c r="N56">
        <v>38453.541039759846</v>
      </c>
      <c r="O56">
        <v>31.707092609479862</v>
      </c>
      <c r="P56">
        <v>53.251734288440652</v>
      </c>
      <c r="Q56" s="6">
        <v>54</v>
      </c>
    </row>
    <row r="57" spans="1:17" x14ac:dyDescent="0.25">
      <c r="A57" s="6">
        <v>131.1220284053436</v>
      </c>
      <c r="B57" s="6">
        <v>-36.2149131159427</v>
      </c>
      <c r="C57" s="6">
        <v>50000</v>
      </c>
      <c r="D57">
        <v>0.75</v>
      </c>
      <c r="E57" s="1">
        <v>0.65</v>
      </c>
      <c r="F57">
        <v>19.899999999999999</v>
      </c>
      <c r="G57">
        <v>42.007420362456692</v>
      </c>
      <c r="H57">
        <v>21.45420891588979</v>
      </c>
      <c r="I57">
        <v>41.117324952251778</v>
      </c>
      <c r="J57">
        <v>5010.3410027922264</v>
      </c>
      <c r="K57">
        <v>-3933.5570991310706</v>
      </c>
      <c r="L57">
        <v>-38.135022576517542</v>
      </c>
      <c r="M57">
        <v>6369.9598441737025</v>
      </c>
      <c r="N57">
        <v>38730.923431311348</v>
      </c>
      <c r="O57">
        <v>28.580816295839497</v>
      </c>
      <c r="P57">
        <v>54.61080372836232</v>
      </c>
      <c r="Q57" s="6">
        <v>55</v>
      </c>
    </row>
    <row r="58" spans="1:17" x14ac:dyDescent="0.25">
      <c r="A58" s="6">
        <v>131.54722691412894</v>
      </c>
      <c r="B58" s="6">
        <v>-35.017164493031835</v>
      </c>
      <c r="C58" s="6">
        <v>3750</v>
      </c>
      <c r="D58">
        <v>1.2</v>
      </c>
      <c r="E58" s="1">
        <v>0.65</v>
      </c>
      <c r="F58">
        <v>19.899999999999999</v>
      </c>
      <c r="G58">
        <v>46.089820015575185</v>
      </c>
      <c r="H58">
        <v>16.915524872455542</v>
      </c>
      <c r="I58">
        <v>38.800201820871735</v>
      </c>
      <c r="J58">
        <v>5223.4505309582773</v>
      </c>
      <c r="K58">
        <v>-3647.8148462962176</v>
      </c>
      <c r="L58">
        <v>-34.928656611668281</v>
      </c>
      <c r="M58">
        <v>6371.1057597741546</v>
      </c>
      <c r="N58">
        <v>38407.294773880159</v>
      </c>
      <c r="O58">
        <v>32.244676821699336</v>
      </c>
      <c r="P58">
        <v>54.422863858022495</v>
      </c>
      <c r="Q58" s="6">
        <v>56</v>
      </c>
    </row>
    <row r="59" spans="1:17" x14ac:dyDescent="0.25">
      <c r="A59" s="6">
        <v>129.96187740301687</v>
      </c>
      <c r="B59" s="6">
        <v>-37.489118775624092</v>
      </c>
      <c r="C59" s="6">
        <v>9375</v>
      </c>
      <c r="D59">
        <v>3</v>
      </c>
      <c r="E59" s="1">
        <v>0.65</v>
      </c>
      <c r="F59">
        <v>19.899999999999999</v>
      </c>
      <c r="G59">
        <v>54.048620189015942</v>
      </c>
      <c r="H59">
        <v>22.371622008423799</v>
      </c>
      <c r="I59">
        <v>39.094625110145017</v>
      </c>
      <c r="J59">
        <v>5075.3191173687974</v>
      </c>
      <c r="K59">
        <v>-3849.923571068849</v>
      </c>
      <c r="L59">
        <v>-37.182424081090097</v>
      </c>
      <c r="M59">
        <v>6370.3042035840572</v>
      </c>
      <c r="N59">
        <v>38551.624877539682</v>
      </c>
      <c r="O59">
        <v>30.586039663037592</v>
      </c>
      <c r="P59">
        <v>53.241329172378023</v>
      </c>
      <c r="Q59" s="6">
        <v>57</v>
      </c>
    </row>
    <row r="60" spans="1:17" x14ac:dyDescent="0.25">
      <c r="A60" s="6">
        <v>129.72341871017585</v>
      </c>
      <c r="B60" s="6">
        <v>-36.113878600552347</v>
      </c>
      <c r="C60" s="6">
        <v>46875</v>
      </c>
      <c r="D60">
        <v>1.2</v>
      </c>
      <c r="E60" s="1">
        <v>0.65</v>
      </c>
      <c r="F60">
        <v>19.899999999999999</v>
      </c>
      <c r="G60">
        <v>46.089820015575185</v>
      </c>
      <c r="H60">
        <v>21.052130358726849</v>
      </c>
      <c r="I60">
        <v>40.204237658793517</v>
      </c>
      <c r="J60">
        <v>4828.5602127032489</v>
      </c>
      <c r="K60">
        <v>-4153.2422753434203</v>
      </c>
      <c r="L60">
        <v>-40.700172435401967</v>
      </c>
      <c r="M60">
        <v>6369.0199501493662</v>
      </c>
      <c r="N60">
        <v>38825.158062769005</v>
      </c>
      <c r="O60">
        <v>27.53794918048284</v>
      </c>
      <c r="P60">
        <v>52.241605436613121</v>
      </c>
      <c r="Q60" s="6">
        <v>58</v>
      </c>
    </row>
    <row r="61" spans="1:17" x14ac:dyDescent="0.25">
      <c r="A61" s="6">
        <v>132.42118104895371</v>
      </c>
      <c r="B61" s="6">
        <v>-33.671640956513016</v>
      </c>
      <c r="C61" s="6">
        <v>50000</v>
      </c>
      <c r="D61">
        <v>0.75</v>
      </c>
      <c r="E61" s="1">
        <v>0.65</v>
      </c>
      <c r="F61">
        <v>19.899999999999999</v>
      </c>
      <c r="G61">
        <v>42.007420362456692</v>
      </c>
      <c r="H61">
        <v>19.885915129136315</v>
      </c>
      <c r="I61">
        <v>36.630309605610108</v>
      </c>
      <c r="J61">
        <v>4840.0182594363087</v>
      </c>
      <c r="K61">
        <v>-4139.9734313219287</v>
      </c>
      <c r="L61">
        <v>-40.542461530918004</v>
      </c>
      <c r="M61">
        <v>6369.0781722105075</v>
      </c>
      <c r="N61">
        <v>38611.375931495822</v>
      </c>
      <c r="O61">
        <v>29.89947360556036</v>
      </c>
      <c r="P61">
        <v>48.727782261147233</v>
      </c>
      <c r="Q61" s="6">
        <v>59</v>
      </c>
    </row>
    <row r="62" spans="1:17" x14ac:dyDescent="0.25">
      <c r="A62" s="6">
        <v>129.70754830067429</v>
      </c>
      <c r="B62" s="6">
        <v>-35.591085320957255</v>
      </c>
      <c r="C62" s="6">
        <v>37500</v>
      </c>
      <c r="D62">
        <v>3</v>
      </c>
      <c r="E62" s="1">
        <v>0.65</v>
      </c>
      <c r="F62">
        <v>19.899999999999999</v>
      </c>
      <c r="G62">
        <v>54.048620189015942</v>
      </c>
      <c r="H62">
        <v>21.046623676726046</v>
      </c>
      <c r="I62">
        <v>43.748043698976971</v>
      </c>
      <c r="J62">
        <v>4876.2772517121621</v>
      </c>
      <c r="K62">
        <v>-4097.491357590211</v>
      </c>
      <c r="L62">
        <v>-40.040029704951415</v>
      </c>
      <c r="M62">
        <v>6369.2633216952163</v>
      </c>
      <c r="N62">
        <v>39004.238426100754</v>
      </c>
      <c r="O62">
        <v>25.611706507763813</v>
      </c>
      <c r="P62">
        <v>55.991933906594589</v>
      </c>
      <c r="Q62" s="6">
        <v>60</v>
      </c>
    </row>
    <row r="63" spans="1:17" x14ac:dyDescent="0.25">
      <c r="A63" s="6">
        <v>130.6235634601172</v>
      </c>
      <c r="B63" s="6">
        <v>-36.804654244598382</v>
      </c>
      <c r="C63" s="6">
        <v>37500</v>
      </c>
      <c r="D63">
        <v>1.2</v>
      </c>
      <c r="E63" s="1">
        <v>0.65</v>
      </c>
      <c r="F63">
        <v>19.899999999999999</v>
      </c>
      <c r="G63">
        <v>46.089820015575185</v>
      </c>
      <c r="H63">
        <v>17.669501550824812</v>
      </c>
      <c r="I63">
        <v>41.466125934246946</v>
      </c>
      <c r="J63">
        <v>4707.9481609367931</v>
      </c>
      <c r="K63">
        <v>-4288.5824105092097</v>
      </c>
      <c r="L63">
        <v>-42.331137065103349</v>
      </c>
      <c r="M63">
        <v>6368.4154212643134</v>
      </c>
      <c r="N63">
        <v>38998.341675444055</v>
      </c>
      <c r="O63">
        <v>25.665692362717856</v>
      </c>
      <c r="P63">
        <v>52.589146761489552</v>
      </c>
      <c r="Q63" s="6">
        <v>61</v>
      </c>
    </row>
    <row r="64" spans="1:17" x14ac:dyDescent="0.25">
      <c r="A64" s="6">
        <v>130.90997790073936</v>
      </c>
      <c r="B64" s="6">
        <v>-36.829145515542699</v>
      </c>
      <c r="C64" s="6">
        <v>46875</v>
      </c>
      <c r="D64">
        <v>3</v>
      </c>
      <c r="E64" s="1">
        <v>0.65</v>
      </c>
      <c r="F64">
        <v>19.899999999999999</v>
      </c>
      <c r="G64">
        <v>54.048620189015942</v>
      </c>
      <c r="H64">
        <v>21.598587471224381</v>
      </c>
      <c r="I64">
        <v>43.370334647398863</v>
      </c>
      <c r="J64">
        <v>4690.1401118247677</v>
      </c>
      <c r="K64">
        <v>-4307.9206474615676</v>
      </c>
      <c r="L64">
        <v>-42.567653155514925</v>
      </c>
      <c r="M64">
        <v>6368.327454942415</v>
      </c>
      <c r="N64">
        <v>39126.219254487492</v>
      </c>
      <c r="O64">
        <v>24.31132837652784</v>
      </c>
      <c r="P64">
        <v>54.295778616709761</v>
      </c>
      <c r="Q64" s="6">
        <v>62</v>
      </c>
    </row>
    <row r="65" spans="1:17" x14ac:dyDescent="0.25">
      <c r="A65" s="6">
        <v>132.02646486448464</v>
      </c>
      <c r="B65" s="6">
        <v>-32.681818279749862</v>
      </c>
      <c r="C65" s="6">
        <v>3750</v>
      </c>
      <c r="D65">
        <v>1.2</v>
      </c>
      <c r="E65" s="1">
        <v>0.65</v>
      </c>
      <c r="F65">
        <v>19.899999999999999</v>
      </c>
      <c r="G65">
        <v>46.089820015575185</v>
      </c>
      <c r="H65">
        <v>23.40139004689027</v>
      </c>
      <c r="I65">
        <v>42.003758024890942</v>
      </c>
      <c r="J65">
        <v>5251.6154384511592</v>
      </c>
      <c r="K65">
        <v>-3607.4227595216953</v>
      </c>
      <c r="L65">
        <v>-34.485825754183743</v>
      </c>
      <c r="M65">
        <v>6371.260760578999</v>
      </c>
      <c r="N65">
        <v>38591.685766518669</v>
      </c>
      <c r="O65">
        <v>30.145547839315526</v>
      </c>
      <c r="P65">
        <v>57.722748310831498</v>
      </c>
      <c r="Q65" s="6">
        <v>63</v>
      </c>
    </row>
    <row r="66" spans="1:17" x14ac:dyDescent="0.25">
      <c r="A66" s="6">
        <v>130.78110368979222</v>
      </c>
      <c r="B66" s="6">
        <v>-33.9912394196298</v>
      </c>
      <c r="C66" s="6">
        <v>46875</v>
      </c>
      <c r="D66">
        <v>0.75</v>
      </c>
      <c r="E66" s="1">
        <v>0.65</v>
      </c>
      <c r="F66">
        <v>19.899999999999999</v>
      </c>
      <c r="G66">
        <v>42.007420362456692</v>
      </c>
      <c r="H66">
        <v>19.616431926118249</v>
      </c>
      <c r="I66">
        <v>43.484682185812431</v>
      </c>
      <c r="J66">
        <v>5146.0140794388899</v>
      </c>
      <c r="K66">
        <v>-3755.5495168357461</v>
      </c>
      <c r="L66">
        <v>-36.121883987529678</v>
      </c>
      <c r="M66">
        <v>6370.6838784535912</v>
      </c>
      <c r="N66">
        <v>38775.520393881416</v>
      </c>
      <c r="O66">
        <v>28.098528282399926</v>
      </c>
      <c r="P66">
        <v>58.024913166069844</v>
      </c>
      <c r="Q66" s="6">
        <v>64</v>
      </c>
    </row>
    <row r="67" spans="1:17" x14ac:dyDescent="0.25">
      <c r="A67" s="6">
        <v>131.99629276416255</v>
      </c>
      <c r="B67" s="6">
        <v>-34.34436640185406</v>
      </c>
      <c r="C67" s="6">
        <v>50000</v>
      </c>
      <c r="D67">
        <v>1.2</v>
      </c>
      <c r="E67" s="1">
        <v>0.65</v>
      </c>
      <c r="F67">
        <v>19.899999999999999</v>
      </c>
      <c r="G67">
        <v>46.089820015575185</v>
      </c>
      <c r="H67">
        <v>23.639375994167075</v>
      </c>
      <c r="I67">
        <v>44.151887536932065</v>
      </c>
      <c r="J67">
        <v>4954.0305483717711</v>
      </c>
      <c r="K67">
        <v>-4003.7749016052735</v>
      </c>
      <c r="L67">
        <v>-38.944635625417973</v>
      </c>
      <c r="M67">
        <v>6369.664994089173</v>
      </c>
      <c r="N67">
        <v>38969.767763341857</v>
      </c>
      <c r="O67">
        <v>25.98400497765207</v>
      </c>
      <c r="P67">
        <v>56.972596511723815</v>
      </c>
      <c r="Q67" s="6">
        <v>65</v>
      </c>
    </row>
    <row r="68" spans="1:17" x14ac:dyDescent="0.25">
      <c r="A68" s="6">
        <v>131.04751415485322</v>
      </c>
      <c r="B68" s="6">
        <v>-36.042335991431855</v>
      </c>
      <c r="C68" s="6">
        <v>50000</v>
      </c>
      <c r="D68">
        <v>3</v>
      </c>
      <c r="E68" s="1">
        <v>0.65</v>
      </c>
      <c r="F68">
        <v>19.899999999999999</v>
      </c>
      <c r="G68">
        <v>54.048620189015942</v>
      </c>
      <c r="H68">
        <v>19.535794735118621</v>
      </c>
      <c r="I68">
        <v>38.881733737590736</v>
      </c>
      <c r="J68">
        <v>4957.1728275916284</v>
      </c>
      <c r="K68">
        <v>-3999.90977231438</v>
      </c>
      <c r="L68">
        <v>-38.899828813912066</v>
      </c>
      <c r="M68">
        <v>6369.6813601049826</v>
      </c>
      <c r="N68">
        <v>38639.034628905443</v>
      </c>
      <c r="O68">
        <v>29.597048517098369</v>
      </c>
      <c r="P68">
        <v>51.977638754158498</v>
      </c>
      <c r="Q68" s="6">
        <v>66</v>
      </c>
    </row>
    <row r="69" spans="1:17" x14ac:dyDescent="0.25">
      <c r="A69" s="6">
        <v>130.44029932463056</v>
      </c>
      <c r="B69" s="6">
        <v>-34.153252305614878</v>
      </c>
      <c r="C69" s="6">
        <v>25000</v>
      </c>
      <c r="D69">
        <v>1.2</v>
      </c>
      <c r="E69" s="1">
        <v>0.65</v>
      </c>
      <c r="F69">
        <v>19.899999999999999</v>
      </c>
      <c r="G69">
        <v>46.089820015575185</v>
      </c>
      <c r="H69">
        <v>19.581608761784167</v>
      </c>
      <c r="I69">
        <v>36.53744394173637</v>
      </c>
      <c r="J69">
        <v>4796.3034602588214</v>
      </c>
      <c r="K69">
        <v>-4190.2040306371136</v>
      </c>
      <c r="L69">
        <v>-41.141501448197573</v>
      </c>
      <c r="M69">
        <v>6368.8567813429636</v>
      </c>
      <c r="N69">
        <v>38644.574735918737</v>
      </c>
      <c r="O69">
        <v>29.525853549279258</v>
      </c>
      <c r="P69">
        <v>48.289573118068425</v>
      </c>
      <c r="Q69" s="6">
        <v>67</v>
      </c>
    </row>
    <row r="70" spans="1:17" x14ac:dyDescent="0.25">
      <c r="A70" s="6">
        <v>131.72814277884868</v>
      </c>
      <c r="B70" s="6">
        <v>-33.597694697443742</v>
      </c>
      <c r="C70" s="6">
        <v>50000</v>
      </c>
      <c r="D70">
        <v>3</v>
      </c>
      <c r="E70" s="1">
        <v>0.65</v>
      </c>
      <c r="F70">
        <v>19.899999999999999</v>
      </c>
      <c r="G70">
        <v>54.048620189015942</v>
      </c>
      <c r="H70">
        <v>16.27942444669679</v>
      </c>
      <c r="I70">
        <v>37.430566433945188</v>
      </c>
      <c r="J70">
        <v>5409.652851477932</v>
      </c>
      <c r="K70">
        <v>-3367.4766741418962</v>
      </c>
      <c r="L70">
        <v>-31.90201781222239</v>
      </c>
      <c r="M70">
        <v>6372.1458806584997</v>
      </c>
      <c r="N70">
        <v>38159.735488684943</v>
      </c>
      <c r="O70">
        <v>35.17625494838159</v>
      </c>
      <c r="P70">
        <v>55.24753727464212</v>
      </c>
      <c r="Q70" s="6">
        <v>68</v>
      </c>
    </row>
    <row r="71" spans="1:17" x14ac:dyDescent="0.25">
      <c r="A71" s="6">
        <v>130.99046630457863</v>
      </c>
      <c r="B71" s="6">
        <v>-35.833320057776675</v>
      </c>
      <c r="C71" s="6">
        <v>9375</v>
      </c>
      <c r="D71">
        <v>0.75</v>
      </c>
      <c r="E71" s="1">
        <v>0.65</v>
      </c>
      <c r="F71">
        <v>19.899999999999999</v>
      </c>
      <c r="G71">
        <v>42.007420362456692</v>
      </c>
      <c r="H71">
        <v>21.063150413354105</v>
      </c>
      <c r="I71">
        <v>39.280938784044992</v>
      </c>
      <c r="J71">
        <v>5400.0800047750045</v>
      </c>
      <c r="K71">
        <v>-3382.7039951560355</v>
      </c>
      <c r="L71">
        <v>-32.06374433911725</v>
      </c>
      <c r="M71">
        <v>6372.0915229471884</v>
      </c>
      <c r="N71">
        <v>38287.483350290298</v>
      </c>
      <c r="O71">
        <v>33.65436283925591</v>
      </c>
      <c r="P71">
        <v>56.88921302574385</v>
      </c>
      <c r="Q71" s="6">
        <v>69</v>
      </c>
    </row>
    <row r="72" spans="1:17" x14ac:dyDescent="0.25">
      <c r="A72" s="6">
        <v>130.00278783766166</v>
      </c>
      <c r="B72" s="6">
        <v>-37.130940455564748</v>
      </c>
      <c r="C72" s="6">
        <v>3750</v>
      </c>
      <c r="D72">
        <v>1.2</v>
      </c>
      <c r="E72" s="1">
        <v>0.65</v>
      </c>
      <c r="F72">
        <v>19.899999999999999</v>
      </c>
      <c r="G72">
        <v>46.089820015575185</v>
      </c>
      <c r="H72">
        <v>20.92057441448928</v>
      </c>
      <c r="I72">
        <v>37.280052561758225</v>
      </c>
      <c r="J72">
        <v>5280.3685401554958</v>
      </c>
      <c r="K72">
        <v>-3565.4872093332046</v>
      </c>
      <c r="L72">
        <v>-34.02858076738687</v>
      </c>
      <c r="M72">
        <v>6371.4198543011253</v>
      </c>
      <c r="N72">
        <v>38263.609891206856</v>
      </c>
      <c r="O72">
        <v>33.927696560938315</v>
      </c>
      <c r="P72">
        <v>53.553713016038586</v>
      </c>
      <c r="Q72" s="6">
        <v>70</v>
      </c>
    </row>
    <row r="73" spans="1:17" x14ac:dyDescent="0.25">
      <c r="A73" s="6">
        <v>131.54343219831546</v>
      </c>
      <c r="B73" s="6">
        <v>-37.239233141186055</v>
      </c>
      <c r="C73" s="6">
        <v>12500</v>
      </c>
      <c r="D73">
        <v>0.75</v>
      </c>
      <c r="E73" s="1">
        <v>0.65</v>
      </c>
      <c r="F73">
        <v>19.899999999999999</v>
      </c>
      <c r="G73">
        <v>42.007420362456692</v>
      </c>
      <c r="H73">
        <v>17.20549187882915</v>
      </c>
      <c r="I73">
        <v>41.081838405669885</v>
      </c>
      <c r="J73">
        <v>5143.2628320777721</v>
      </c>
      <c r="K73">
        <v>-3759.2912907598466</v>
      </c>
      <c r="L73">
        <v>-36.163653777950714</v>
      </c>
      <c r="M73">
        <v>6370.6690047918437</v>
      </c>
      <c r="N73">
        <v>38619.585194371444</v>
      </c>
      <c r="O73">
        <v>29.825756057230965</v>
      </c>
      <c r="P73">
        <v>55.790842904306089</v>
      </c>
      <c r="Q73" s="6">
        <v>71</v>
      </c>
    </row>
    <row r="74" spans="1:17" x14ac:dyDescent="0.25">
      <c r="A74" s="6">
        <v>127.68576393498591</v>
      </c>
      <c r="B74" s="6">
        <v>-37.441691142565645</v>
      </c>
      <c r="C74" s="6">
        <v>3750</v>
      </c>
      <c r="D74">
        <v>0.75</v>
      </c>
      <c r="E74" s="1">
        <v>0.65</v>
      </c>
      <c r="F74">
        <v>19.899999999999999</v>
      </c>
      <c r="G74">
        <v>42.007420362456692</v>
      </c>
      <c r="H74">
        <v>23.281673300390604</v>
      </c>
      <c r="I74">
        <v>39.749315963722864</v>
      </c>
      <c r="J74">
        <v>5398.738137089078</v>
      </c>
      <c r="K74">
        <v>-3384.8308519856123</v>
      </c>
      <c r="L74">
        <v>-32.086356353623586</v>
      </c>
      <c r="M74">
        <v>6372.0839110461893</v>
      </c>
      <c r="N74">
        <v>38319.53682721981</v>
      </c>
      <c r="O74">
        <v>33.27767748161839</v>
      </c>
      <c r="P74">
        <v>57.307997057099342</v>
      </c>
      <c r="Q74" s="6">
        <v>72</v>
      </c>
    </row>
    <row r="75" spans="1:17" x14ac:dyDescent="0.25">
      <c r="A75" s="6">
        <v>128.76594506709043</v>
      </c>
      <c r="B75" s="6">
        <v>-35.390107537385482</v>
      </c>
      <c r="C75" s="6">
        <v>46875</v>
      </c>
      <c r="D75">
        <v>3</v>
      </c>
      <c r="E75" s="1">
        <v>0.65</v>
      </c>
      <c r="F75">
        <v>19.899999999999999</v>
      </c>
      <c r="G75">
        <v>54.048620189015942</v>
      </c>
      <c r="H75">
        <v>20.555536201989348</v>
      </c>
      <c r="I75">
        <v>42.240782983523559</v>
      </c>
      <c r="J75">
        <v>5038.0627097841225</v>
      </c>
      <c r="K75">
        <v>-3898.227464464002</v>
      </c>
      <c r="L75">
        <v>-37.731100473583972</v>
      </c>
      <c r="M75">
        <v>6370.1062182995638</v>
      </c>
      <c r="N75">
        <v>38779.691519416432</v>
      </c>
      <c r="O75">
        <v>28.046450525239734</v>
      </c>
      <c r="P75">
        <v>55.911444331563644</v>
      </c>
      <c r="Q75" s="6">
        <v>73</v>
      </c>
    </row>
    <row r="76" spans="1:17" x14ac:dyDescent="0.25">
      <c r="A76" s="6">
        <v>129.34978133474158</v>
      </c>
      <c r="B76" s="6">
        <v>-32.998029612002554</v>
      </c>
      <c r="C76" s="6">
        <v>46875</v>
      </c>
      <c r="D76">
        <v>0.75</v>
      </c>
      <c r="E76" s="1">
        <v>0.65</v>
      </c>
      <c r="F76">
        <v>19.899999999999999</v>
      </c>
      <c r="G76">
        <v>42.007420362456692</v>
      </c>
      <c r="H76">
        <v>16.306619699154862</v>
      </c>
      <c r="I76">
        <v>44.382934700101885</v>
      </c>
      <c r="J76">
        <v>5249.6520436337169</v>
      </c>
      <c r="K76">
        <v>-3610.2602498589058</v>
      </c>
      <c r="L76">
        <v>-34.51685586750672</v>
      </c>
      <c r="M76">
        <v>6371.2499284629348</v>
      </c>
      <c r="N76">
        <v>38755.934105017179</v>
      </c>
      <c r="O76">
        <v>28.319801863442454</v>
      </c>
      <c r="P76">
        <v>59.816515921810563</v>
      </c>
      <c r="Q76" s="6">
        <v>74</v>
      </c>
    </row>
    <row r="77" spans="1:17" x14ac:dyDescent="0.25">
      <c r="A77" s="6">
        <v>132.03326203835587</v>
      </c>
      <c r="B77" s="6">
        <v>-34.923664375945279</v>
      </c>
      <c r="C77" s="6">
        <v>3750</v>
      </c>
      <c r="D77">
        <v>0.75</v>
      </c>
      <c r="E77" s="1">
        <v>0.65</v>
      </c>
      <c r="F77">
        <v>19.899999999999999</v>
      </c>
      <c r="G77">
        <v>42.007420362456692</v>
      </c>
      <c r="H77">
        <v>14.31211206977826</v>
      </c>
      <c r="I77">
        <v>40.78215039762955</v>
      </c>
      <c r="J77">
        <v>5236.8183999891507</v>
      </c>
      <c r="K77">
        <v>-3628.7267397128785</v>
      </c>
      <c r="L77">
        <v>-34.719088306798284</v>
      </c>
      <c r="M77">
        <v>6371.1792241289349</v>
      </c>
      <c r="N77">
        <v>38522.963684758302</v>
      </c>
      <c r="O77">
        <v>30.92094690985541</v>
      </c>
      <c r="P77">
        <v>56.445824366687603</v>
      </c>
      <c r="Q77" s="6">
        <v>75</v>
      </c>
    </row>
    <row r="78" spans="1:17" x14ac:dyDescent="0.25">
      <c r="A78" s="6">
        <v>132.15368012553148</v>
      </c>
      <c r="B78" s="6">
        <v>-34.263212751753294</v>
      </c>
      <c r="C78" s="6">
        <v>3906.25</v>
      </c>
      <c r="D78">
        <v>0.75</v>
      </c>
      <c r="E78" s="1">
        <v>0.65</v>
      </c>
      <c r="F78">
        <v>19.899999999999999</v>
      </c>
      <c r="G78">
        <v>42.007420362456692</v>
      </c>
      <c r="H78">
        <v>21.296876746405029</v>
      </c>
      <c r="I78">
        <v>41.317533322547007</v>
      </c>
      <c r="J78">
        <v>5458.8348055180204</v>
      </c>
      <c r="K78">
        <v>-3287.6958696535785</v>
      </c>
      <c r="L78">
        <v>-31.059320590716389</v>
      </c>
      <c r="M78">
        <v>6372.4266622121413</v>
      </c>
      <c r="N78">
        <v>38375.55181421616</v>
      </c>
      <c r="O78">
        <v>32.628420901385624</v>
      </c>
      <c r="P78">
        <v>59.467984798986848</v>
      </c>
      <c r="Q78" s="6">
        <v>76</v>
      </c>
    </row>
    <row r="79" spans="1:17" x14ac:dyDescent="0.25">
      <c r="A79" s="6">
        <v>128.13691634296015</v>
      </c>
      <c r="B79" s="6">
        <v>-36.492042824224484</v>
      </c>
      <c r="C79" s="6">
        <v>9375</v>
      </c>
      <c r="D79">
        <v>1.2</v>
      </c>
      <c r="E79" s="1">
        <v>0.65</v>
      </c>
      <c r="F79">
        <v>19.899999999999999</v>
      </c>
      <c r="G79">
        <v>46.089820015575185</v>
      </c>
      <c r="H79">
        <v>19.407990280689337</v>
      </c>
      <c r="I79">
        <v>36.972117524166663</v>
      </c>
      <c r="J79">
        <v>5405.6300806368909</v>
      </c>
      <c r="K79">
        <v>-3373.8872676551664</v>
      </c>
      <c r="L79">
        <v>-31.970068287810541</v>
      </c>
      <c r="M79">
        <v>6372.1230263964653</v>
      </c>
      <c r="N79">
        <v>38134.35725873772</v>
      </c>
      <c r="O79">
        <v>35.482192326495444</v>
      </c>
      <c r="P79">
        <v>54.749155593734969</v>
      </c>
      <c r="Q79" s="6">
        <v>77</v>
      </c>
    </row>
    <row r="80" spans="1:17" x14ac:dyDescent="0.25">
      <c r="A80" s="6">
        <v>130.17698476806197</v>
      </c>
      <c r="B80" s="6">
        <v>-34.323306611467125</v>
      </c>
      <c r="C80" s="6">
        <v>3906.25</v>
      </c>
      <c r="D80">
        <v>3</v>
      </c>
      <c r="E80" s="1">
        <v>0.65</v>
      </c>
      <c r="F80">
        <v>19.899999999999999</v>
      </c>
      <c r="G80">
        <v>54.048620189015942</v>
      </c>
      <c r="H80">
        <v>15.114112194589879</v>
      </c>
      <c r="I80">
        <v>39.686168667528875</v>
      </c>
      <c r="J80">
        <v>5517.3565066098781</v>
      </c>
      <c r="K80">
        <v>-3189.1846816076372</v>
      </c>
      <c r="L80">
        <v>-30.02910027108652</v>
      </c>
      <c r="M80">
        <v>6372.764059215684</v>
      </c>
      <c r="N80">
        <v>38214.881737286982</v>
      </c>
      <c r="O80">
        <v>34.523384010896777</v>
      </c>
      <c r="P80">
        <v>58.779204847560585</v>
      </c>
      <c r="Q80" s="6">
        <v>78</v>
      </c>
    </row>
    <row r="81" spans="1:17" x14ac:dyDescent="0.25">
      <c r="A81" s="6">
        <v>128.96734280429311</v>
      </c>
      <c r="B81" s="6">
        <v>-35.441755592912095</v>
      </c>
      <c r="C81" s="6">
        <v>9375</v>
      </c>
      <c r="D81">
        <v>1.2</v>
      </c>
      <c r="E81" s="1">
        <v>0.65</v>
      </c>
      <c r="F81">
        <v>19.899999999999999</v>
      </c>
      <c r="G81">
        <v>46.089820015575185</v>
      </c>
      <c r="H81">
        <v>23.047738249035703</v>
      </c>
      <c r="I81">
        <v>37.401861352248488</v>
      </c>
      <c r="J81">
        <v>5223.9689771955846</v>
      </c>
      <c r="K81">
        <v>-3647.0773213426792</v>
      </c>
      <c r="L81">
        <v>-34.920549267960105</v>
      </c>
      <c r="M81">
        <v>6371.1086054590196</v>
      </c>
      <c r="N81">
        <v>38320.389902328789</v>
      </c>
      <c r="O81">
        <v>33.25560544299028</v>
      </c>
      <c r="P81">
        <v>53.054963322986637</v>
      </c>
      <c r="Q81" s="6">
        <v>79</v>
      </c>
    </row>
    <row r="82" spans="1:17" x14ac:dyDescent="0.25">
      <c r="A82" s="6">
        <v>128.91745268631502</v>
      </c>
      <c r="B82" s="6">
        <v>-36.413333866301635</v>
      </c>
      <c r="C82" s="6">
        <v>3906.25</v>
      </c>
      <c r="D82">
        <v>3</v>
      </c>
      <c r="E82" s="1">
        <v>0.65</v>
      </c>
      <c r="F82">
        <v>19.899999999999999</v>
      </c>
      <c r="G82">
        <v>54.048620189015942</v>
      </c>
      <c r="H82">
        <v>20.374486958771186</v>
      </c>
      <c r="I82">
        <v>39.945436902536443</v>
      </c>
      <c r="J82">
        <v>4938.1490827117213</v>
      </c>
      <c r="K82">
        <v>-4023.2156355915849</v>
      </c>
      <c r="L82">
        <v>-39.170440476802092</v>
      </c>
      <c r="M82">
        <v>6369.5824363576003</v>
      </c>
      <c r="N82">
        <v>38718.612956213467</v>
      </c>
      <c r="O82">
        <v>28.712441380872001</v>
      </c>
      <c r="P82">
        <v>52.865285387460723</v>
      </c>
      <c r="Q82" s="6">
        <v>80</v>
      </c>
    </row>
    <row r="83" spans="1:17" x14ac:dyDescent="0.25">
      <c r="A83" s="6">
        <v>130.32537957042112</v>
      </c>
      <c r="B83" s="6">
        <v>-32.942545821858083</v>
      </c>
      <c r="C83" s="6">
        <v>3906.25</v>
      </c>
      <c r="D83">
        <v>0.75</v>
      </c>
      <c r="E83" s="1">
        <v>0.65</v>
      </c>
      <c r="F83">
        <v>19.899999999999999</v>
      </c>
      <c r="G83">
        <v>42.007420362456692</v>
      </c>
      <c r="H83">
        <v>23.711537343984823</v>
      </c>
      <c r="I83">
        <v>43.200263484428064</v>
      </c>
      <c r="J83">
        <v>5082.0531101472488</v>
      </c>
      <c r="K83">
        <v>-3841.089654549939</v>
      </c>
      <c r="L83">
        <v>-37.082518501895585</v>
      </c>
      <c r="M83">
        <v>6370.3401438736291</v>
      </c>
      <c r="N83">
        <v>38807.085798552602</v>
      </c>
      <c r="O83">
        <v>27.749411357062506</v>
      </c>
      <c r="P83">
        <v>57.18485540453851</v>
      </c>
      <c r="Q83" s="6">
        <v>81</v>
      </c>
    </row>
    <row r="84" spans="1:17" x14ac:dyDescent="0.25">
      <c r="A84" s="6">
        <v>128.04488128737259</v>
      </c>
      <c r="B84" s="6">
        <v>-32.659860209581247</v>
      </c>
      <c r="C84" s="6">
        <v>9375</v>
      </c>
      <c r="D84">
        <v>0.75</v>
      </c>
      <c r="E84" s="1">
        <v>0.65</v>
      </c>
      <c r="F84">
        <v>19.899999999999999</v>
      </c>
      <c r="G84">
        <v>42.007420362456692</v>
      </c>
      <c r="H84">
        <v>20.605811362046545</v>
      </c>
      <c r="I84">
        <v>37.292554939605282</v>
      </c>
      <c r="J84">
        <v>4964.1684949230021</v>
      </c>
      <c r="K84">
        <v>-3991.2825539306</v>
      </c>
      <c r="L84">
        <v>-38.799920159000841</v>
      </c>
      <c r="M84">
        <v>6369.7178329418075</v>
      </c>
      <c r="N84">
        <v>38540.291963760428</v>
      </c>
      <c r="O84">
        <v>30.707397550916316</v>
      </c>
      <c r="P84">
        <v>50.439548171645406</v>
      </c>
      <c r="Q84" s="6">
        <v>82</v>
      </c>
    </row>
    <row r="85" spans="1:17" x14ac:dyDescent="0.25">
      <c r="A85" s="6">
        <v>127.54841078337235</v>
      </c>
      <c r="B85" s="6">
        <v>-35.938627603720889</v>
      </c>
      <c r="C85" s="6">
        <v>9375</v>
      </c>
      <c r="D85">
        <v>3</v>
      </c>
      <c r="E85" s="1">
        <v>0.65</v>
      </c>
      <c r="F85">
        <v>19.899999999999999</v>
      </c>
      <c r="G85">
        <v>54.048620189015942</v>
      </c>
      <c r="H85">
        <v>15.520216775728215</v>
      </c>
      <c r="I85">
        <v>41.65187082895963</v>
      </c>
      <c r="J85">
        <v>5183.8596766392338</v>
      </c>
      <c r="K85">
        <v>-3703.4887722788271</v>
      </c>
      <c r="L85">
        <v>-35.54303369864391</v>
      </c>
      <c r="M85">
        <v>6370.8892812135382</v>
      </c>
      <c r="N85">
        <v>38623.424197525295</v>
      </c>
      <c r="O85">
        <v>29.785306945375371</v>
      </c>
      <c r="P85">
        <v>56.716557587718981</v>
      </c>
      <c r="Q85" s="6">
        <v>83</v>
      </c>
    </row>
    <row r="86" spans="1:17" x14ac:dyDescent="0.25">
      <c r="A86" s="6">
        <v>128.7199969067612</v>
      </c>
      <c r="B86" s="6">
        <v>-36.590902926486606</v>
      </c>
      <c r="C86" s="6">
        <v>9375</v>
      </c>
      <c r="D86">
        <v>1.2</v>
      </c>
      <c r="E86" s="1">
        <v>0.65</v>
      </c>
      <c r="F86">
        <v>19.899999999999999</v>
      </c>
      <c r="G86">
        <v>46.089820015575185</v>
      </c>
      <c r="H86">
        <v>15.098028735698591</v>
      </c>
      <c r="I86">
        <v>37.461437482467176</v>
      </c>
      <c r="J86">
        <v>5384.1121521329596</v>
      </c>
      <c r="K86">
        <v>-3407.8928845278065</v>
      </c>
      <c r="L86">
        <v>-32.331910194900651</v>
      </c>
      <c r="M86">
        <v>6372.0010655335791</v>
      </c>
      <c r="N86">
        <v>38184.062410820326</v>
      </c>
      <c r="O86">
        <v>34.882128023808441</v>
      </c>
      <c r="P86">
        <v>54.957409464097594</v>
      </c>
      <c r="Q86" s="6">
        <v>84</v>
      </c>
    </row>
    <row r="87" spans="1:17" x14ac:dyDescent="0.25">
      <c r="A87" s="6">
        <v>131.16983374766485</v>
      </c>
      <c r="B87" s="6">
        <v>-33.784557002153647</v>
      </c>
      <c r="C87" s="6">
        <v>9375</v>
      </c>
      <c r="D87">
        <v>0.75</v>
      </c>
      <c r="E87" s="1">
        <v>0.65</v>
      </c>
      <c r="F87">
        <v>19.899999999999999</v>
      </c>
      <c r="G87">
        <v>42.007420362456692</v>
      </c>
      <c r="H87">
        <v>14.755484074528532</v>
      </c>
      <c r="I87">
        <v>35.816734793243256</v>
      </c>
      <c r="J87">
        <v>5490.0588718802492</v>
      </c>
      <c r="K87">
        <v>-3235.639626828905</v>
      </c>
      <c r="L87">
        <v>-30.513540034973776</v>
      </c>
      <c r="M87">
        <v>6372.6062338274542</v>
      </c>
      <c r="N87">
        <v>37986.944658300192</v>
      </c>
      <c r="O87">
        <v>37.29596539510387</v>
      </c>
      <c r="P87">
        <v>54.736688505398909</v>
      </c>
      <c r="Q87" s="6">
        <v>85</v>
      </c>
    </row>
    <row r="88" spans="1:17" x14ac:dyDescent="0.25">
      <c r="A88" s="6">
        <v>130.87202265274399</v>
      </c>
      <c r="B88" s="6">
        <v>-34.171550311488822</v>
      </c>
      <c r="C88" s="6">
        <v>3750</v>
      </c>
      <c r="D88">
        <v>0.75</v>
      </c>
      <c r="E88" s="1">
        <v>0.65</v>
      </c>
      <c r="F88">
        <v>19.899999999999999</v>
      </c>
      <c r="G88">
        <v>42.007420362456692</v>
      </c>
      <c r="H88">
        <v>18.737448910278914</v>
      </c>
      <c r="I88">
        <v>39.217185744924024</v>
      </c>
      <c r="J88">
        <v>4942.2434204200354</v>
      </c>
      <c r="K88">
        <v>-4018.2186606035602</v>
      </c>
      <c r="L88">
        <v>-39.112330555204629</v>
      </c>
      <c r="M88">
        <v>6369.6036949803874</v>
      </c>
      <c r="N88">
        <v>38671.582272507265</v>
      </c>
      <c r="O88">
        <v>29.233662721763302</v>
      </c>
      <c r="P88">
        <v>52.183526814556053</v>
      </c>
      <c r="Q88" s="6">
        <v>86</v>
      </c>
    </row>
    <row r="89" spans="1:17" x14ac:dyDescent="0.25">
      <c r="A89" s="6">
        <v>130.56018889794467</v>
      </c>
      <c r="B89" s="6">
        <v>-35.972176416130317</v>
      </c>
      <c r="C89" s="6">
        <v>9375</v>
      </c>
      <c r="D89">
        <v>3</v>
      </c>
      <c r="E89" s="1">
        <v>0.65</v>
      </c>
      <c r="F89">
        <v>19.899999999999999</v>
      </c>
      <c r="G89">
        <v>54.048620189015942</v>
      </c>
      <c r="H89">
        <v>22.722537895620626</v>
      </c>
      <c r="I89">
        <v>42.737444045178506</v>
      </c>
      <c r="J89">
        <v>4939.6809166062058</v>
      </c>
      <c r="K89">
        <v>-4021.3473055237196</v>
      </c>
      <c r="L89">
        <v>-39.148707945870939</v>
      </c>
      <c r="M89">
        <v>6369.590387892019</v>
      </c>
      <c r="N89">
        <v>38890.086962914538</v>
      </c>
      <c r="O89">
        <v>26.839888081087924</v>
      </c>
      <c r="P89">
        <v>55.548575461155245</v>
      </c>
      <c r="Q89" s="6">
        <v>87</v>
      </c>
    </row>
    <row r="90" spans="1:17" x14ac:dyDescent="0.25">
      <c r="A90" s="6">
        <v>129.23101705752856</v>
      </c>
      <c r="B90" s="6">
        <v>-37.018979847115105</v>
      </c>
      <c r="C90" s="6">
        <v>9375</v>
      </c>
      <c r="D90">
        <v>1.2</v>
      </c>
      <c r="E90" s="1">
        <v>0.65</v>
      </c>
      <c r="F90">
        <v>19.899999999999999</v>
      </c>
      <c r="G90">
        <v>46.089820015575185</v>
      </c>
      <c r="H90">
        <v>17.217603893778147</v>
      </c>
      <c r="I90">
        <v>41.236564076366051</v>
      </c>
      <c r="J90">
        <v>5487.1965881623937</v>
      </c>
      <c r="K90">
        <v>-3240.4588367336032</v>
      </c>
      <c r="L90">
        <v>-30.563935298852176</v>
      </c>
      <c r="M90">
        <v>6372.5897302200392</v>
      </c>
      <c r="N90">
        <v>38346.542891597797</v>
      </c>
      <c r="O90">
        <v>32.968129694487438</v>
      </c>
      <c r="P90">
        <v>59.757894400460465</v>
      </c>
      <c r="Q90" s="6">
        <v>88</v>
      </c>
    </row>
    <row r="91" spans="1:17" x14ac:dyDescent="0.25">
      <c r="A91" s="6">
        <v>132.58230556170966</v>
      </c>
      <c r="B91" s="6">
        <v>-33.098195811788379</v>
      </c>
      <c r="C91" s="6">
        <v>9375</v>
      </c>
      <c r="D91">
        <v>0.75</v>
      </c>
      <c r="E91" s="1">
        <v>0.65</v>
      </c>
      <c r="F91">
        <v>19.899999999999999</v>
      </c>
      <c r="G91">
        <v>42.007420362456692</v>
      </c>
      <c r="H91">
        <v>20.385328030510003</v>
      </c>
      <c r="I91">
        <v>38.265139924754266</v>
      </c>
      <c r="J91">
        <v>5016.7808407892071</v>
      </c>
      <c r="K91">
        <v>-3925.3956102403804</v>
      </c>
      <c r="L91">
        <v>-38.041512583247872</v>
      </c>
      <c r="M91">
        <v>6369.9937756173758</v>
      </c>
      <c r="N91">
        <v>38551.618778774078</v>
      </c>
      <c r="O91">
        <v>30.582494099130443</v>
      </c>
      <c r="P91">
        <v>51.885263041677391</v>
      </c>
      <c r="Q91" s="6">
        <v>89</v>
      </c>
    </row>
    <row r="92" spans="1:17" x14ac:dyDescent="0.25">
      <c r="A92" s="6">
        <v>125.42301710617501</v>
      </c>
      <c r="B92" s="6">
        <v>-30.192384045346856</v>
      </c>
      <c r="C92" s="6">
        <v>9375</v>
      </c>
      <c r="D92">
        <v>1.2</v>
      </c>
      <c r="E92" s="1">
        <v>0.65</v>
      </c>
      <c r="F92">
        <v>19.899999999999999</v>
      </c>
      <c r="G92">
        <v>46.089820015575185</v>
      </c>
      <c r="H92">
        <v>19.61528994735113</v>
      </c>
      <c r="I92">
        <v>46.286438709892082</v>
      </c>
      <c r="J92">
        <v>5509.8182777623051</v>
      </c>
      <c r="K92">
        <v>-3202.1036548911084</v>
      </c>
      <c r="L92">
        <v>-30.163578369688008</v>
      </c>
      <c r="M92">
        <v>6372.7203979643236</v>
      </c>
      <c r="N92">
        <v>38695.473341544908</v>
      </c>
      <c r="O92">
        <v>29.00363259180763</v>
      </c>
      <c r="P92">
        <v>64.228151838497354</v>
      </c>
      <c r="Q92" s="6">
        <v>90</v>
      </c>
    </row>
    <row r="93" spans="1:17" x14ac:dyDescent="0.25">
      <c r="A93" s="6">
        <v>131.24878113983851</v>
      </c>
      <c r="B93" s="6">
        <v>-33.739909263195074</v>
      </c>
      <c r="C93" s="6">
        <v>9375</v>
      </c>
      <c r="D93">
        <v>3</v>
      </c>
      <c r="E93" s="1">
        <v>0.65</v>
      </c>
      <c r="F93">
        <v>19.899999999999999</v>
      </c>
      <c r="G93">
        <v>54.048620189015942</v>
      </c>
      <c r="H93">
        <v>23.93656684351906</v>
      </c>
      <c r="I93">
        <v>33.195139114029246</v>
      </c>
      <c r="J93">
        <v>5407.9530938895705</v>
      </c>
      <c r="K93">
        <v>-3370.1874376098554</v>
      </c>
      <c r="L93">
        <v>-31.930787186751509</v>
      </c>
      <c r="M93">
        <v>6372.1362218908234</v>
      </c>
      <c r="N93">
        <v>37905.10269152058</v>
      </c>
      <c r="O93">
        <v>38.315163251109844</v>
      </c>
      <c r="P93">
        <v>50.913106193407664</v>
      </c>
      <c r="Q93" s="6">
        <v>91</v>
      </c>
    </row>
    <row r="94" spans="1:17" x14ac:dyDescent="0.25">
      <c r="A94" s="6">
        <v>134.51216786238911</v>
      </c>
      <c r="B94" s="6">
        <v>-35.687943443278478</v>
      </c>
      <c r="C94" s="6">
        <v>9375</v>
      </c>
      <c r="D94">
        <v>1.2</v>
      </c>
      <c r="E94" s="1">
        <v>0.65</v>
      </c>
      <c r="F94">
        <v>19.899999999999999</v>
      </c>
      <c r="G94">
        <v>46.089820015575185</v>
      </c>
      <c r="H94">
        <v>18.659140573757092</v>
      </c>
      <c r="I94">
        <v>46.079312898530986</v>
      </c>
      <c r="J94">
        <v>5638.4871823259673</v>
      </c>
      <c r="K94">
        <v>-2971.301136442697</v>
      </c>
      <c r="L94">
        <v>-27.787786229600272</v>
      </c>
      <c r="M94">
        <v>6373.4737897538962</v>
      </c>
      <c r="N94">
        <v>38582.518914557266</v>
      </c>
      <c r="O94">
        <v>30.274263695123608</v>
      </c>
      <c r="P94">
        <v>65.70940535973746</v>
      </c>
      <c r="Q94" s="6">
        <v>92</v>
      </c>
    </row>
    <row r="95" spans="1:17" x14ac:dyDescent="0.25">
      <c r="A95" s="6">
        <v>131.37513094552986</v>
      </c>
      <c r="B95" s="6">
        <v>-39.989785558385293</v>
      </c>
      <c r="C95" s="6">
        <v>9375</v>
      </c>
      <c r="D95">
        <v>1.2</v>
      </c>
      <c r="E95" s="1">
        <v>0.65</v>
      </c>
      <c r="F95">
        <v>19.899999999999999</v>
      </c>
      <c r="G95">
        <v>46.089820015575185</v>
      </c>
      <c r="H95">
        <v>20.175568738787398</v>
      </c>
      <c r="I95">
        <v>45.542725449406163</v>
      </c>
      <c r="J95">
        <v>5459.1134887148628</v>
      </c>
      <c r="K95">
        <v>-3287.2362025953166</v>
      </c>
      <c r="L95">
        <v>-31.054487407368086</v>
      </c>
      <c r="M95">
        <v>6372.4282604296013</v>
      </c>
      <c r="N95">
        <v>38678.140363135368</v>
      </c>
      <c r="O95">
        <v>29.192700681243025</v>
      </c>
      <c r="P95">
        <v>63.038987718920644</v>
      </c>
      <c r="Q95" s="6">
        <v>93</v>
      </c>
    </row>
    <row r="96" spans="1:17" x14ac:dyDescent="0.25">
      <c r="A96" s="6">
        <v>134.69624133849746</v>
      </c>
      <c r="B96" s="6">
        <v>-34.092828791042258</v>
      </c>
      <c r="C96" s="6">
        <v>9375</v>
      </c>
      <c r="D96">
        <v>3</v>
      </c>
      <c r="E96" s="1">
        <v>0.65</v>
      </c>
      <c r="F96">
        <v>19.899999999999999</v>
      </c>
      <c r="G96">
        <v>54.048620189015942</v>
      </c>
      <c r="H96">
        <v>21.394217327195086</v>
      </c>
      <c r="I96">
        <v>38.177925646572163</v>
      </c>
      <c r="J96">
        <v>5461.8030616936985</v>
      </c>
      <c r="K96">
        <v>-3282.7954375568202</v>
      </c>
      <c r="L96">
        <v>-31.007807665631642</v>
      </c>
      <c r="M96">
        <v>6372.443689007423</v>
      </c>
      <c r="N96">
        <v>38162.279282384545</v>
      </c>
      <c r="O96">
        <v>35.1494901610398</v>
      </c>
      <c r="P96">
        <v>56.639118561247408</v>
      </c>
      <c r="Q96" s="6">
        <v>94</v>
      </c>
    </row>
    <row r="97" spans="1:17" x14ac:dyDescent="0.25">
      <c r="A97" s="6">
        <v>133.16268970788784</v>
      </c>
      <c r="B97" s="6">
        <v>-32.036297965935361</v>
      </c>
      <c r="C97" s="6">
        <v>9375</v>
      </c>
      <c r="D97">
        <v>0.75</v>
      </c>
      <c r="E97" s="1">
        <v>0.65</v>
      </c>
      <c r="F97">
        <v>19.899999999999999</v>
      </c>
      <c r="G97">
        <v>42.007420362456692</v>
      </c>
      <c r="H97">
        <v>22.85138464551072</v>
      </c>
      <c r="I97">
        <v>46.040743479548013</v>
      </c>
      <c r="J97">
        <v>5205.0807565368832</v>
      </c>
      <c r="K97">
        <v>-3673.8046292602708</v>
      </c>
      <c r="L97">
        <v>-35.214874353354382</v>
      </c>
      <c r="M97">
        <v>6371.0051119148202</v>
      </c>
      <c r="N97">
        <v>38906.53915072354</v>
      </c>
      <c r="O97">
        <v>26.67745435008689</v>
      </c>
      <c r="P97">
        <v>60.814009993759967</v>
      </c>
      <c r="Q97" s="6">
        <v>95</v>
      </c>
    </row>
    <row r="98" spans="1:17" x14ac:dyDescent="0.25">
      <c r="A98" s="6">
        <v>125.06524495878433</v>
      </c>
      <c r="B98" s="6">
        <v>-34.093525368179598</v>
      </c>
      <c r="C98" s="6">
        <v>9375</v>
      </c>
      <c r="D98">
        <v>0.75</v>
      </c>
      <c r="E98" s="1">
        <v>0.65</v>
      </c>
      <c r="F98">
        <v>19.899999999999999</v>
      </c>
      <c r="G98">
        <v>42.007420362456692</v>
      </c>
      <c r="H98">
        <v>21.551946912954591</v>
      </c>
      <c r="I98">
        <v>47.493572754985792</v>
      </c>
      <c r="J98">
        <v>5590.6124790306658</v>
      </c>
      <c r="K98">
        <v>-3059.84008672133</v>
      </c>
      <c r="L98">
        <v>-28.692659708632089</v>
      </c>
      <c r="M98">
        <v>6373.1914491093239</v>
      </c>
      <c r="N98">
        <v>38728.393780600454</v>
      </c>
      <c r="O98">
        <v>28.644759309721156</v>
      </c>
      <c r="P98">
        <v>66.139395502927229</v>
      </c>
      <c r="Q98" s="6">
        <v>96</v>
      </c>
    </row>
    <row r="99" spans="1:17" x14ac:dyDescent="0.25">
      <c r="A99" s="6">
        <v>128.66777353145784</v>
      </c>
      <c r="B99" s="6">
        <v>-32.52344279856203</v>
      </c>
      <c r="C99" s="6">
        <v>9375</v>
      </c>
      <c r="D99">
        <v>1.2</v>
      </c>
      <c r="E99" s="1">
        <v>0.65</v>
      </c>
      <c r="F99">
        <v>19.899999999999999</v>
      </c>
      <c r="G99">
        <v>46.089820015575185</v>
      </c>
      <c r="H99">
        <v>18.696796234466852</v>
      </c>
      <c r="I99">
        <v>36.752377767593032</v>
      </c>
      <c r="J99">
        <v>4865.1344634625202</v>
      </c>
      <c r="K99">
        <v>-4110.6271112460918</v>
      </c>
      <c r="L99">
        <v>-40.194982364874981</v>
      </c>
      <c r="M99">
        <v>6369.206276710006</v>
      </c>
      <c r="N99">
        <v>38596.146714064897</v>
      </c>
      <c r="O99">
        <v>30.071759924052031</v>
      </c>
      <c r="P99">
        <v>49.055341017918913</v>
      </c>
      <c r="Q99" s="6">
        <v>97</v>
      </c>
    </row>
    <row r="100" spans="1:17" x14ac:dyDescent="0.25">
      <c r="A100" s="6">
        <v>127.86456441977514</v>
      </c>
      <c r="B100" s="6">
        <v>-36.664642828909685</v>
      </c>
      <c r="C100" s="6">
        <v>9375</v>
      </c>
      <c r="D100">
        <v>0.75</v>
      </c>
      <c r="E100" s="1">
        <v>0.65</v>
      </c>
      <c r="F100">
        <v>19.899999999999999</v>
      </c>
      <c r="G100">
        <v>42.007420362456692</v>
      </c>
      <c r="H100">
        <v>15.118489778894475</v>
      </c>
      <c r="I100">
        <v>35.475295416252521</v>
      </c>
      <c r="J100">
        <v>5385.0861891944051</v>
      </c>
      <c r="K100">
        <v>-3406.3638291959769</v>
      </c>
      <c r="L100">
        <v>-32.315608660251101</v>
      </c>
      <c r="M100">
        <v>6372.0065757896855</v>
      </c>
      <c r="N100">
        <v>38060.496399130905</v>
      </c>
      <c r="O100">
        <v>36.37992698878336</v>
      </c>
      <c r="P100">
        <v>52.99314818399214</v>
      </c>
      <c r="Q100" s="6">
        <v>98</v>
      </c>
    </row>
    <row r="101" spans="1:17" x14ac:dyDescent="0.25">
      <c r="A101" s="6">
        <v>142.5631343270303</v>
      </c>
      <c r="B101" s="6">
        <v>-34.453408730114774</v>
      </c>
      <c r="C101" s="6">
        <v>9375</v>
      </c>
      <c r="D101">
        <v>1.2</v>
      </c>
      <c r="E101" s="1">
        <v>0.65</v>
      </c>
      <c r="F101">
        <v>19.899999999999999</v>
      </c>
      <c r="G101">
        <v>46.089820015575185</v>
      </c>
      <c r="H101">
        <v>19.415711819100999</v>
      </c>
      <c r="I101">
        <v>32.563134327030298</v>
      </c>
      <c r="J101">
        <v>5264.9716048541932</v>
      </c>
      <c r="K101">
        <v>-3588.0326084356057</v>
      </c>
      <c r="L101">
        <v>-34.274091653885279</v>
      </c>
      <c r="M101">
        <v>6371.3345540097134</v>
      </c>
      <c r="N101">
        <v>38002.864386410627</v>
      </c>
      <c r="O101">
        <v>37.081100962180138</v>
      </c>
      <c r="P101">
        <v>48.463170690253982</v>
      </c>
      <c r="Q101" s="6">
        <v>99</v>
      </c>
    </row>
    <row r="102" spans="1:17" x14ac:dyDescent="0.25">
      <c r="A102" s="6">
        <v>144.77424379640732</v>
      </c>
      <c r="B102" s="6">
        <v>-32.276954112248191</v>
      </c>
      <c r="C102" s="6">
        <v>9375</v>
      </c>
      <c r="D102">
        <v>3</v>
      </c>
      <c r="E102" s="1">
        <v>0.65</v>
      </c>
      <c r="F102">
        <v>19.899999999999999</v>
      </c>
      <c r="G102">
        <v>54.048620189015942</v>
      </c>
      <c r="H102">
        <v>23.843137434040003</v>
      </c>
      <c r="I102">
        <v>34.774243796407319</v>
      </c>
      <c r="J102">
        <v>5397.7235043708051</v>
      </c>
      <c r="K102">
        <v>-3386.4378047028513</v>
      </c>
      <c r="L102">
        <v>-32.103444690317275</v>
      </c>
      <c r="M102">
        <v>6372.0781566736696</v>
      </c>
      <c r="N102">
        <v>38006.973541700201</v>
      </c>
      <c r="O102">
        <v>37.040279588526616</v>
      </c>
      <c r="P102">
        <v>52.436816715531442</v>
      </c>
      <c r="Q102" s="6">
        <v>100</v>
      </c>
    </row>
    <row r="103" spans="1:17" x14ac:dyDescent="0.25">
      <c r="A103" s="6">
        <v>145.52576154460942</v>
      </c>
      <c r="B103" s="6">
        <v>-36.190017684444918</v>
      </c>
      <c r="C103" s="6">
        <v>3750</v>
      </c>
      <c r="D103">
        <v>0.75</v>
      </c>
      <c r="E103" s="1">
        <v>0.65</v>
      </c>
      <c r="F103">
        <v>19.899999999999999</v>
      </c>
      <c r="G103">
        <v>42.007420362456692</v>
      </c>
      <c r="H103">
        <v>16.134213414792239</v>
      </c>
      <c r="I103">
        <v>35.525761544609423</v>
      </c>
      <c r="J103">
        <v>5153.5798955132223</v>
      </c>
      <c r="K103">
        <v>-3745.230167628632</v>
      </c>
      <c r="L103">
        <v>-36.006804510500487</v>
      </c>
      <c r="M103">
        <v>6370.7248212392342</v>
      </c>
      <c r="N103">
        <v>38271.475305586682</v>
      </c>
      <c r="O103">
        <v>33.826035767704276</v>
      </c>
      <c r="P103">
        <v>50.408751653650476</v>
      </c>
      <c r="Q103" s="6">
        <v>101</v>
      </c>
    </row>
    <row r="104" spans="1:17" x14ac:dyDescent="0.25">
      <c r="A104" s="6">
        <v>144.94990937548928</v>
      </c>
      <c r="B104" s="6">
        <v>-35.719748032963658</v>
      </c>
      <c r="C104" s="6">
        <v>3750</v>
      </c>
      <c r="D104">
        <v>1.2</v>
      </c>
      <c r="E104" s="1">
        <v>0.65</v>
      </c>
      <c r="F104">
        <v>19.899999999999999</v>
      </c>
      <c r="G104">
        <v>46.089820015575185</v>
      </c>
      <c r="H104">
        <v>16.21727826705067</v>
      </c>
      <c r="I104">
        <v>34.949909375489284</v>
      </c>
      <c r="J104">
        <v>5184.2173593287753</v>
      </c>
      <c r="K104">
        <v>-3702.9914165701657</v>
      </c>
      <c r="L104">
        <v>-35.537524234423834</v>
      </c>
      <c r="M104">
        <v>6370.8912296442595</v>
      </c>
      <c r="N104">
        <v>38210.864293719191</v>
      </c>
      <c r="O104">
        <v>34.547411850160167</v>
      </c>
      <c r="P104">
        <v>50.126768428320034</v>
      </c>
      <c r="Q104" s="6">
        <v>102</v>
      </c>
    </row>
    <row r="105" spans="1:17" x14ac:dyDescent="0.25">
      <c r="A105" s="6">
        <v>146.59211245247513</v>
      </c>
      <c r="B105" s="6">
        <v>-35.384707621485383</v>
      </c>
      <c r="C105" s="6">
        <v>9375</v>
      </c>
      <c r="D105">
        <v>0.75</v>
      </c>
      <c r="E105" s="1">
        <v>0.65</v>
      </c>
      <c r="F105">
        <v>19.899999999999999</v>
      </c>
      <c r="G105">
        <v>42.007420362456692</v>
      </c>
      <c r="H105">
        <v>14.914444297531572</v>
      </c>
      <c r="I105">
        <v>36.592112452475135</v>
      </c>
      <c r="J105">
        <v>5205.831372351855</v>
      </c>
      <c r="K105">
        <v>-3672.7480411249353</v>
      </c>
      <c r="L105">
        <v>-35.203218569539246</v>
      </c>
      <c r="M105">
        <v>6371.0092176161425</v>
      </c>
      <c r="N105">
        <v>38287.498202933297</v>
      </c>
      <c r="O105">
        <v>33.640666277047877</v>
      </c>
      <c r="P105">
        <v>52.048117590401993</v>
      </c>
      <c r="Q105" s="6">
        <v>103</v>
      </c>
    </row>
    <row r="106" spans="1:17" x14ac:dyDescent="0.25">
      <c r="A106" s="6">
        <v>146.48902915865207</v>
      </c>
      <c r="B106" s="6">
        <v>-34.371877249822404</v>
      </c>
      <c r="C106" s="6">
        <v>9375</v>
      </c>
      <c r="D106">
        <v>3</v>
      </c>
      <c r="E106" s="1">
        <v>0.65</v>
      </c>
      <c r="F106">
        <v>19.899999999999999</v>
      </c>
      <c r="G106">
        <v>54.048620189015942</v>
      </c>
      <c r="H106">
        <v>21.491828441380903</v>
      </c>
      <c r="I106">
        <v>36.489029158652073</v>
      </c>
      <c r="J106">
        <v>5270.0829704515445</v>
      </c>
      <c r="K106">
        <v>-3580.5711797462823</v>
      </c>
      <c r="L106">
        <v>-34.192759344427323</v>
      </c>
      <c r="M106">
        <v>6371.3628439034192</v>
      </c>
      <c r="N106">
        <v>38224.477441000185</v>
      </c>
      <c r="O106">
        <v>34.391210735310445</v>
      </c>
      <c r="P106">
        <v>52.646690411704178</v>
      </c>
      <c r="Q106" s="6">
        <v>104</v>
      </c>
    </row>
    <row r="107" spans="1:17" x14ac:dyDescent="0.25">
      <c r="A107" s="6">
        <v>144.02402341422817</v>
      </c>
      <c r="B107" s="6">
        <v>-36.128075073348718</v>
      </c>
      <c r="C107" s="6">
        <v>9375</v>
      </c>
      <c r="D107">
        <v>3</v>
      </c>
      <c r="E107" s="1">
        <v>0.65</v>
      </c>
      <c r="F107">
        <v>19.899999999999999</v>
      </c>
      <c r="G107">
        <v>54.048620189015942</v>
      </c>
      <c r="H107">
        <v>17.549181286602227</v>
      </c>
      <c r="I107">
        <v>34.024023414228168</v>
      </c>
      <c r="J107">
        <v>5157.6353254625228</v>
      </c>
      <c r="K107">
        <v>-3739.6808069642607</v>
      </c>
      <c r="L107">
        <v>-35.944989408501137</v>
      </c>
      <c r="M107">
        <v>6370.746792051601</v>
      </c>
      <c r="N107">
        <v>38182.798076962456</v>
      </c>
      <c r="O107">
        <v>34.881154438343437</v>
      </c>
      <c r="P107">
        <v>48.86875740199217</v>
      </c>
      <c r="Q107" s="6">
        <v>105</v>
      </c>
    </row>
    <row r="108" spans="1:17" x14ac:dyDescent="0.25">
      <c r="A108" s="6">
        <v>144.8749494273566</v>
      </c>
      <c r="B108" s="6">
        <v>-35.554519133502055</v>
      </c>
      <c r="C108" s="6">
        <v>9375</v>
      </c>
      <c r="D108">
        <v>3</v>
      </c>
      <c r="E108" s="1">
        <v>0.65</v>
      </c>
      <c r="F108">
        <v>19.899999999999999</v>
      </c>
      <c r="G108">
        <v>54.048620189015942</v>
      </c>
      <c r="H108">
        <v>23.029204866537121</v>
      </c>
      <c r="I108">
        <v>34.874949427356597</v>
      </c>
      <c r="J108">
        <v>5194.8988021929254</v>
      </c>
      <c r="K108">
        <v>-3688.0921456667343</v>
      </c>
      <c r="L108">
        <v>-35.372654584926671</v>
      </c>
      <c r="M108">
        <v>6370.9494771151767</v>
      </c>
      <c r="N108">
        <v>38196.918366955571</v>
      </c>
      <c r="O108">
        <v>34.714711558242897</v>
      </c>
      <c r="P108">
        <v>50.161576664527047</v>
      </c>
      <c r="Q108" s="6">
        <v>106</v>
      </c>
    </row>
    <row r="109" spans="1:17" x14ac:dyDescent="0.25">
      <c r="A109" s="6">
        <v>147.26665016087347</v>
      </c>
      <c r="B109" s="6">
        <v>-33.84779231893566</v>
      </c>
      <c r="C109" s="6">
        <v>3906.25</v>
      </c>
      <c r="D109">
        <v>1.2</v>
      </c>
      <c r="E109" s="1">
        <v>0.65</v>
      </c>
      <c r="F109">
        <v>19.899999999999999</v>
      </c>
      <c r="G109">
        <v>46.089820015575185</v>
      </c>
      <c r="H109">
        <v>23.523865125419235</v>
      </c>
      <c r="I109">
        <v>37.266650160873468</v>
      </c>
      <c r="J109">
        <v>5302.6832066921434</v>
      </c>
      <c r="K109">
        <v>-3532.4386374039882</v>
      </c>
      <c r="L109">
        <v>-33.669989121370385</v>
      </c>
      <c r="M109">
        <v>6371.5439194562114</v>
      </c>
      <c r="N109">
        <v>38243.231957210104</v>
      </c>
      <c r="O109">
        <v>34.17063178115076</v>
      </c>
      <c r="P109">
        <v>53.794546315112193</v>
      </c>
      <c r="Q109" s="6">
        <v>107</v>
      </c>
    </row>
    <row r="110" spans="1:17" x14ac:dyDescent="0.25">
      <c r="A110" s="6">
        <v>144.47279514473647</v>
      </c>
      <c r="B110" s="6">
        <v>-33.032757210932104</v>
      </c>
      <c r="C110" s="6">
        <v>9375</v>
      </c>
      <c r="D110">
        <v>3</v>
      </c>
      <c r="E110" s="1">
        <v>0.65</v>
      </c>
      <c r="F110">
        <v>19.899999999999999</v>
      </c>
      <c r="G110">
        <v>54.048620189015942</v>
      </c>
      <c r="H110">
        <v>22.215803862141335</v>
      </c>
      <c r="I110">
        <v>34.472795144736466</v>
      </c>
      <c r="J110">
        <v>5352.4979034949783</v>
      </c>
      <c r="K110">
        <v>-3457.0061404107132</v>
      </c>
      <c r="L110">
        <v>-32.857116191616903</v>
      </c>
      <c r="M110">
        <v>6371.8227581874489</v>
      </c>
      <c r="N110">
        <v>38030.384720800917</v>
      </c>
      <c r="O110">
        <v>36.747599435084872</v>
      </c>
      <c r="P110">
        <v>51.551845125329116</v>
      </c>
      <c r="Q110" s="6">
        <v>108</v>
      </c>
    </row>
    <row r="111" spans="1:17" x14ac:dyDescent="0.25">
      <c r="A111" s="6">
        <v>145.08176495500891</v>
      </c>
      <c r="B111" s="6">
        <v>-36.17851353424269</v>
      </c>
      <c r="C111" s="6">
        <v>9375</v>
      </c>
      <c r="D111">
        <v>3</v>
      </c>
      <c r="E111" s="1">
        <v>0.65</v>
      </c>
      <c r="F111">
        <v>19.899999999999999</v>
      </c>
      <c r="G111">
        <v>54.048620189015942</v>
      </c>
      <c r="H111">
        <v>15.840220173832849</v>
      </c>
      <c r="I111">
        <v>35.081764955008907</v>
      </c>
      <c r="J111">
        <v>5154.3335377822068</v>
      </c>
      <c r="K111">
        <v>-3744.1998524955934</v>
      </c>
      <c r="L111">
        <v>-35.995323977084148</v>
      </c>
      <c r="M111">
        <v>6370.7289028912901</v>
      </c>
      <c r="N111">
        <v>38245.360676140343</v>
      </c>
      <c r="O111">
        <v>34.135079845606924</v>
      </c>
      <c r="P111">
        <v>49.953462244693846</v>
      </c>
      <c r="Q111" s="6">
        <v>109</v>
      </c>
    </row>
    <row r="112" spans="1:17" x14ac:dyDescent="0.25">
      <c r="A112" s="6">
        <v>143.8286766049672</v>
      </c>
      <c r="B112" s="6">
        <v>-35.320622614633322</v>
      </c>
      <c r="C112" s="6">
        <v>3906.25</v>
      </c>
      <c r="D112">
        <v>1.2</v>
      </c>
      <c r="E112" s="1">
        <v>0.65</v>
      </c>
      <c r="F112">
        <v>19.899999999999999</v>
      </c>
      <c r="G112">
        <v>46.089820015575185</v>
      </c>
      <c r="H112">
        <v>20.573262618946309</v>
      </c>
      <c r="I112">
        <v>33.8286766049672</v>
      </c>
      <c r="J112">
        <v>5209.9452979858052</v>
      </c>
      <c r="K112">
        <v>-3666.9490453234521</v>
      </c>
      <c r="L112">
        <v>-35.139276923558064</v>
      </c>
      <c r="M112">
        <v>6371.0317303403053</v>
      </c>
      <c r="N112">
        <v>38123.977280305073</v>
      </c>
      <c r="O112">
        <v>35.593569813987109</v>
      </c>
      <c r="P112">
        <v>49.215731817484553</v>
      </c>
      <c r="Q112" s="6">
        <v>110</v>
      </c>
    </row>
    <row r="113" spans="1:17" x14ac:dyDescent="0.25">
      <c r="A113" s="6">
        <v>145.54540045638797</v>
      </c>
      <c r="B113" s="6">
        <v>-36.072190392084075</v>
      </c>
      <c r="C113" s="6">
        <v>25000</v>
      </c>
      <c r="D113">
        <v>1.2</v>
      </c>
      <c r="E113" s="1">
        <v>0.65</v>
      </c>
      <c r="F113">
        <v>19.899999999999999</v>
      </c>
      <c r="G113">
        <v>46.089820015575185</v>
      </c>
      <c r="H113">
        <v>14.2298182638072</v>
      </c>
      <c r="I113">
        <v>35.545400456387966</v>
      </c>
      <c r="J113">
        <v>5161.2889522021833</v>
      </c>
      <c r="K113">
        <v>-3734.6704584815884</v>
      </c>
      <c r="L113">
        <v>-35.889220498283834</v>
      </c>
      <c r="M113">
        <v>6370.7666007772868</v>
      </c>
      <c r="N113">
        <v>38265.702429261983</v>
      </c>
      <c r="O113">
        <v>33.894750077442417</v>
      </c>
      <c r="P113">
        <v>50.508375837069927</v>
      </c>
      <c r="Q113" s="6">
        <v>111</v>
      </c>
    </row>
    <row r="114" spans="1:17" x14ac:dyDescent="0.25">
      <c r="A114" s="6">
        <v>145.17198181587872</v>
      </c>
      <c r="B114" s="6">
        <v>-35.9018146088859</v>
      </c>
      <c r="C114" s="6">
        <v>3906.25</v>
      </c>
      <c r="D114">
        <v>3</v>
      </c>
      <c r="E114" s="1">
        <v>0.65</v>
      </c>
      <c r="F114">
        <v>19.899999999999999</v>
      </c>
      <c r="G114">
        <v>54.048620189015942</v>
      </c>
      <c r="H114">
        <v>16.670202427854228</v>
      </c>
      <c r="I114">
        <v>35.171981815878723</v>
      </c>
      <c r="J114">
        <v>5172.3973783782094</v>
      </c>
      <c r="K114">
        <v>-3719.3737257021048</v>
      </c>
      <c r="L114">
        <v>-35.719201948463478</v>
      </c>
      <c r="M114">
        <v>6370.8269126775785</v>
      </c>
      <c r="N114">
        <v>38234.244845742251</v>
      </c>
      <c r="O114">
        <v>34.268258596555313</v>
      </c>
      <c r="P114">
        <v>50.234946882095365</v>
      </c>
      <c r="Q114" s="6">
        <v>112</v>
      </c>
    </row>
    <row r="115" spans="1:17" x14ac:dyDescent="0.25">
      <c r="A115" s="6">
        <v>147.14778442165715</v>
      </c>
      <c r="B115" s="6">
        <v>-33.943807467688934</v>
      </c>
      <c r="C115" s="6">
        <v>3750</v>
      </c>
      <c r="D115">
        <v>3</v>
      </c>
      <c r="E115" s="1">
        <v>0.65</v>
      </c>
      <c r="F115">
        <v>19.899999999999999</v>
      </c>
      <c r="G115">
        <v>54.048620189015942</v>
      </c>
      <c r="H115">
        <v>20.854370876870625</v>
      </c>
      <c r="I115">
        <v>37.14778442165715</v>
      </c>
      <c r="J115">
        <v>5296.7438403692495</v>
      </c>
      <c r="K115">
        <v>-3541.2787466590707</v>
      </c>
      <c r="L115">
        <v>-33.765758960138619</v>
      </c>
      <c r="M115">
        <v>6371.5108468893641</v>
      </c>
      <c r="N115">
        <v>38241.111626625105</v>
      </c>
      <c r="O115">
        <v>34.195376024336845</v>
      </c>
      <c r="P115">
        <v>53.608609011929779</v>
      </c>
      <c r="Q115" s="6">
        <v>113</v>
      </c>
    </row>
    <row r="116" spans="1:17" x14ac:dyDescent="0.25">
      <c r="A116" s="6">
        <v>145.86527831847022</v>
      </c>
      <c r="B116" s="6">
        <v>-34.850150817925801</v>
      </c>
      <c r="C116" s="6">
        <v>9375</v>
      </c>
      <c r="D116">
        <v>0.75</v>
      </c>
      <c r="E116" s="1">
        <v>0.65</v>
      </c>
      <c r="F116">
        <v>19.899999999999999</v>
      </c>
      <c r="G116">
        <v>42.007420362456692</v>
      </c>
      <c r="H116">
        <v>23.127783510962427</v>
      </c>
      <c r="I116">
        <v>35.865278318470217</v>
      </c>
      <c r="J116">
        <v>5239.9468200529645</v>
      </c>
      <c r="K116">
        <v>-3624.2380504693438</v>
      </c>
      <c r="L116">
        <v>-34.66988523616503</v>
      </c>
      <c r="M116">
        <v>6371.1964436401586</v>
      </c>
      <c r="N116">
        <v>38214.031113493184</v>
      </c>
      <c r="O116">
        <v>34.513537076363875</v>
      </c>
      <c r="P116">
        <v>51.676786189914871</v>
      </c>
      <c r="Q116" s="6">
        <v>114</v>
      </c>
    </row>
    <row r="117" spans="1:17" x14ac:dyDescent="0.25">
      <c r="A117" s="6">
        <v>143.82944662670661</v>
      </c>
      <c r="B117" s="6">
        <v>-32.685279606462871</v>
      </c>
      <c r="C117" s="6">
        <v>9375</v>
      </c>
      <c r="D117">
        <v>0.75</v>
      </c>
      <c r="E117" s="1">
        <v>0.65</v>
      </c>
      <c r="F117">
        <v>19.899999999999999</v>
      </c>
      <c r="G117">
        <v>42.007420362456692</v>
      </c>
      <c r="H117">
        <v>14.788150058638085</v>
      </c>
      <c r="I117">
        <v>33.829446626706613</v>
      </c>
      <c r="J117">
        <v>5373.4064732412098</v>
      </c>
      <c r="K117">
        <v>-3424.6356694778392</v>
      </c>
      <c r="L117">
        <v>-32.51060355069189</v>
      </c>
      <c r="M117">
        <v>6371.9405674669051</v>
      </c>
      <c r="N117">
        <v>37973.699220850904</v>
      </c>
      <c r="O117">
        <v>37.451747191538985</v>
      </c>
      <c r="P117">
        <v>51.138750472894444</v>
      </c>
      <c r="Q117" s="6">
        <v>115</v>
      </c>
    </row>
    <row r="118" spans="1:17" x14ac:dyDescent="0.25">
      <c r="A118" s="6">
        <v>143.38460718979996</v>
      </c>
      <c r="B118" s="6">
        <v>-31.390288712714995</v>
      </c>
      <c r="C118" s="6">
        <v>3906.25</v>
      </c>
      <c r="D118">
        <v>1.2</v>
      </c>
      <c r="E118" s="1">
        <v>0.65</v>
      </c>
      <c r="F118">
        <v>19.899999999999999</v>
      </c>
      <c r="G118">
        <v>46.089820015575185</v>
      </c>
      <c r="H118">
        <v>23.396007983738585</v>
      </c>
      <c r="I118">
        <v>33.384607189799965</v>
      </c>
      <c r="J118">
        <v>5449.5807211500796</v>
      </c>
      <c r="K118">
        <v>-3302.9101918363649</v>
      </c>
      <c r="L118">
        <v>-31.219433111829314</v>
      </c>
      <c r="M118">
        <v>6372.373637167484</v>
      </c>
      <c r="N118">
        <v>37877.38660888208</v>
      </c>
      <c r="O118">
        <v>38.66967581349715</v>
      </c>
      <c r="P118">
        <v>51.677327404595509</v>
      </c>
      <c r="Q118" s="6">
        <v>116</v>
      </c>
    </row>
    <row r="119" spans="1:17" x14ac:dyDescent="0.25">
      <c r="A119" s="6">
        <v>144.54129300928901</v>
      </c>
      <c r="B119" s="6">
        <v>-35.693903338727225</v>
      </c>
      <c r="C119" s="6">
        <v>9375</v>
      </c>
      <c r="D119">
        <v>3</v>
      </c>
      <c r="E119" s="1">
        <v>0.65</v>
      </c>
      <c r="F119">
        <v>19.899999999999999</v>
      </c>
      <c r="G119">
        <v>54.048620189015942</v>
      </c>
      <c r="H119">
        <v>18.497912319520484</v>
      </c>
      <c r="I119">
        <v>34.541293009289006</v>
      </c>
      <c r="J119">
        <v>5185.8909775526599</v>
      </c>
      <c r="K119">
        <v>-3700.6629157747993</v>
      </c>
      <c r="L119">
        <v>-35.511735334854578</v>
      </c>
      <c r="M119">
        <v>6370.9003482437965</v>
      </c>
      <c r="N119">
        <v>38186.084787093874</v>
      </c>
      <c r="O119">
        <v>34.843743622477881</v>
      </c>
      <c r="P119">
        <v>49.714633921616169</v>
      </c>
      <c r="Q119" s="6">
        <v>117</v>
      </c>
    </row>
    <row r="120" spans="1:17" x14ac:dyDescent="0.25">
      <c r="A120" s="6">
        <v>146.31217406386116</v>
      </c>
      <c r="B120" s="6">
        <v>-35.205872450103129</v>
      </c>
      <c r="C120" s="6">
        <v>3906.25</v>
      </c>
      <c r="D120">
        <v>1.2</v>
      </c>
      <c r="E120" s="1">
        <v>0.65</v>
      </c>
      <c r="F120">
        <v>19.899999999999999</v>
      </c>
      <c r="G120">
        <v>46.089820015575185</v>
      </c>
      <c r="H120">
        <v>19.207838321466411</v>
      </c>
      <c r="I120">
        <v>36.312174063861164</v>
      </c>
      <c r="J120">
        <v>5217.295340701864</v>
      </c>
      <c r="K120">
        <v>-3656.5540757343902</v>
      </c>
      <c r="L120">
        <v>-35.024785719137491</v>
      </c>
      <c r="M120">
        <v>6371.0719962090498</v>
      </c>
      <c r="N120">
        <v>38260.683966431148</v>
      </c>
      <c r="O120">
        <v>33.957924657482806</v>
      </c>
      <c r="P120">
        <v>51.886450405217637</v>
      </c>
      <c r="Q120" s="6">
        <v>118</v>
      </c>
    </row>
    <row r="121" spans="1:17" x14ac:dyDescent="0.25">
      <c r="A121" s="6">
        <v>146.19125312360282</v>
      </c>
      <c r="B121" s="6">
        <v>-30.510245739372664</v>
      </c>
      <c r="C121" s="6">
        <v>62500</v>
      </c>
      <c r="D121">
        <v>3</v>
      </c>
      <c r="E121" s="1">
        <v>0.65</v>
      </c>
      <c r="F121">
        <v>19.899999999999999</v>
      </c>
      <c r="G121">
        <v>54.048620189015942</v>
      </c>
      <c r="H121">
        <v>18.019476089356306</v>
      </c>
      <c r="I121">
        <v>36.19125312360282</v>
      </c>
      <c r="J121">
        <v>5499.7594769037223</v>
      </c>
      <c r="K121">
        <v>-3219.2343181952806</v>
      </c>
      <c r="L121">
        <v>-30.342185223441579</v>
      </c>
      <c r="M121">
        <v>6372.6622301231801</v>
      </c>
      <c r="N121">
        <v>38001.676517349617</v>
      </c>
      <c r="O121">
        <v>37.11382865271716</v>
      </c>
      <c r="P121">
        <v>55.243374504550566</v>
      </c>
      <c r="Q121" s="6">
        <v>119</v>
      </c>
    </row>
    <row r="122" spans="1:17" x14ac:dyDescent="0.25">
      <c r="A122" s="6">
        <v>143.75617888921647</v>
      </c>
      <c r="B122" s="6">
        <v>-33.455568632332366</v>
      </c>
      <c r="C122" s="6">
        <v>9375</v>
      </c>
      <c r="D122">
        <v>0.75</v>
      </c>
      <c r="E122" s="1">
        <v>0.65</v>
      </c>
      <c r="F122">
        <v>19.899999999999999</v>
      </c>
      <c r="G122">
        <v>42.007420362456692</v>
      </c>
      <c r="H122">
        <v>16.791654849430628</v>
      </c>
      <c r="I122">
        <v>33.756178889216471</v>
      </c>
      <c r="J122">
        <v>5326.7905500461366</v>
      </c>
      <c r="K122">
        <v>-3496.2250801990194</v>
      </c>
      <c r="L122">
        <v>-33.27878816452251</v>
      </c>
      <c r="M122">
        <v>6371.6785367337434</v>
      </c>
      <c r="N122">
        <v>38012.425805876213</v>
      </c>
      <c r="O122">
        <v>36.967398633677874</v>
      </c>
      <c r="P122">
        <v>50.481751496699346</v>
      </c>
      <c r="Q122" s="6">
        <v>120</v>
      </c>
    </row>
    <row r="123" spans="1:17" x14ac:dyDescent="0.25">
      <c r="A123" s="6">
        <v>146.78157845097326</v>
      </c>
      <c r="B123" s="6">
        <v>-34.181267902374586</v>
      </c>
      <c r="C123" s="6">
        <v>9375</v>
      </c>
      <c r="D123">
        <v>3</v>
      </c>
      <c r="E123" s="1">
        <v>0.65</v>
      </c>
      <c r="F123">
        <v>19.899999999999999</v>
      </c>
      <c r="G123">
        <v>54.048620189015942</v>
      </c>
      <c r="H123">
        <v>14.233805292333519</v>
      </c>
      <c r="I123">
        <v>36.781578450973257</v>
      </c>
      <c r="J123">
        <v>5281.9909077451739</v>
      </c>
      <c r="K123">
        <v>-3563.0994551994704</v>
      </c>
      <c r="L123">
        <v>-34.002621267817297</v>
      </c>
      <c r="M123">
        <v>6371.4288567907161</v>
      </c>
      <c r="N123">
        <v>38231.679337448957</v>
      </c>
      <c r="O123">
        <v>34.306380705559988</v>
      </c>
      <c r="P123">
        <v>53.075340371287645</v>
      </c>
      <c r="Q123" s="6">
        <v>121</v>
      </c>
    </row>
    <row r="124" spans="1:17" x14ac:dyDescent="0.25">
      <c r="A124" s="6">
        <v>146.77657598350825</v>
      </c>
      <c r="B124" s="6">
        <v>-36.321450930842168</v>
      </c>
      <c r="C124" s="6">
        <v>9375</v>
      </c>
      <c r="D124">
        <v>0.75</v>
      </c>
      <c r="E124" s="1">
        <v>0.65</v>
      </c>
      <c r="F124">
        <v>19.899999999999999</v>
      </c>
      <c r="G124">
        <v>42.007420362456692</v>
      </c>
      <c r="H124">
        <v>20.594454262959822</v>
      </c>
      <c r="I124">
        <v>36.776575983508252</v>
      </c>
      <c r="J124">
        <v>5144.9548642738855</v>
      </c>
      <c r="K124">
        <v>-3756.9907574070858</v>
      </c>
      <c r="L124">
        <v>-36.137970030036925</v>
      </c>
      <c r="M124">
        <v>6370.6781512377302</v>
      </c>
      <c r="N124">
        <v>38352.11268090798</v>
      </c>
      <c r="O124">
        <v>32.879697848954343</v>
      </c>
      <c r="P124">
        <v>51.605327898235842</v>
      </c>
      <c r="Q124" s="6">
        <v>122</v>
      </c>
    </row>
    <row r="125" spans="1:17" x14ac:dyDescent="0.25">
      <c r="A125" s="6">
        <v>145.10419141622702</v>
      </c>
      <c r="B125" s="6">
        <v>-33.770788183759983</v>
      </c>
      <c r="C125" s="6">
        <v>3750</v>
      </c>
      <c r="D125">
        <v>1.2</v>
      </c>
      <c r="E125" s="1">
        <v>0.65</v>
      </c>
      <c r="F125">
        <v>19.899999999999999</v>
      </c>
      <c r="G125">
        <v>46.089820015575185</v>
      </c>
      <c r="H125">
        <v>17.368186603794591</v>
      </c>
      <c r="I125">
        <v>35.104191416227025</v>
      </c>
      <c r="J125">
        <v>5307.4358008818808</v>
      </c>
      <c r="K125">
        <v>-3525.3417865242363</v>
      </c>
      <c r="L125">
        <v>-33.593183162576963</v>
      </c>
      <c r="M125">
        <v>6371.5704102125865</v>
      </c>
      <c r="N125">
        <v>38108.446303307908</v>
      </c>
      <c r="O125">
        <v>35.789029456432083</v>
      </c>
      <c r="P125">
        <v>51.662957645843882</v>
      </c>
      <c r="Q125" s="6">
        <v>123</v>
      </c>
    </row>
    <row r="126" spans="1:17" x14ac:dyDescent="0.25">
      <c r="A126" s="6">
        <v>144.15640006344228</v>
      </c>
      <c r="B126" s="6">
        <v>-34.905138639385711</v>
      </c>
      <c r="C126" s="6">
        <v>3750</v>
      </c>
      <c r="D126">
        <v>3</v>
      </c>
      <c r="E126" s="1">
        <v>0.65</v>
      </c>
      <c r="F126">
        <v>19.899999999999999</v>
      </c>
      <c r="G126">
        <v>54.048620189015942</v>
      </c>
      <c r="H126">
        <v>19.808904179117683</v>
      </c>
      <c r="I126">
        <v>34.156400063442277</v>
      </c>
      <c r="J126">
        <v>5236.4585340339354</v>
      </c>
      <c r="K126">
        <v>-3629.2425512577774</v>
      </c>
      <c r="L126">
        <v>-34.724744310498721</v>
      </c>
      <c r="M126">
        <v>6371.177244004195</v>
      </c>
      <c r="N126">
        <v>38118.162561916441</v>
      </c>
      <c r="O126">
        <v>35.665943578066347</v>
      </c>
      <c r="P126">
        <v>49.856550097808707</v>
      </c>
      <c r="Q126" s="6">
        <v>124</v>
      </c>
    </row>
    <row r="127" spans="1:17" x14ac:dyDescent="0.25">
      <c r="A127" s="6">
        <v>142.88294409763918</v>
      </c>
      <c r="B127" s="6">
        <v>-34.672180212772219</v>
      </c>
      <c r="C127" s="6">
        <v>9375</v>
      </c>
      <c r="D127">
        <v>1.2</v>
      </c>
      <c r="E127" s="1">
        <v>0.65</v>
      </c>
      <c r="F127">
        <v>19.899999999999999</v>
      </c>
      <c r="G127">
        <v>46.089820015575185</v>
      </c>
      <c r="H127">
        <v>16.267074420129095</v>
      </c>
      <c r="I127">
        <v>32.882944097639182</v>
      </c>
      <c r="J127">
        <v>5251.2036462782362</v>
      </c>
      <c r="K127">
        <v>-3608.0181528069329</v>
      </c>
      <c r="L127">
        <v>-34.492335861767287</v>
      </c>
      <c r="M127">
        <v>6371.2584883734071</v>
      </c>
      <c r="N127">
        <v>38033.293426880875</v>
      </c>
      <c r="O127">
        <v>36.704175334186232</v>
      </c>
      <c r="P127">
        <v>48.654507438340751</v>
      </c>
      <c r="Q127" s="6">
        <v>125</v>
      </c>
    </row>
    <row r="128" spans="1:17" x14ac:dyDescent="0.25">
      <c r="A128" s="6">
        <v>146.76104630823221</v>
      </c>
      <c r="B128" s="6">
        <v>-33.359724062841259</v>
      </c>
      <c r="C128" s="6">
        <v>9375</v>
      </c>
      <c r="D128">
        <v>3</v>
      </c>
      <c r="E128" s="1">
        <v>0.65</v>
      </c>
      <c r="F128">
        <v>19.899999999999999</v>
      </c>
      <c r="G128">
        <v>54.048620189015942</v>
      </c>
      <c r="H128">
        <v>20.905268133809969</v>
      </c>
      <c r="I128">
        <v>36.76104630823221</v>
      </c>
      <c r="J128">
        <v>5332.6435044427735</v>
      </c>
      <c r="K128">
        <v>-3487.3511860933027</v>
      </c>
      <c r="L128">
        <v>-33.183198536973563</v>
      </c>
      <c r="M128">
        <v>6371.7113117766148</v>
      </c>
      <c r="N128">
        <v>38185.69540216594</v>
      </c>
      <c r="O128">
        <v>34.858829828969554</v>
      </c>
      <c r="P128">
        <v>53.643179331003743</v>
      </c>
      <c r="Q128" s="6">
        <v>126</v>
      </c>
    </row>
    <row r="129" spans="1:17" x14ac:dyDescent="0.25">
      <c r="A129" s="6">
        <v>144.17256226140393</v>
      </c>
      <c r="B129" s="6">
        <v>-33.850504408292849</v>
      </c>
      <c r="C129" s="6">
        <v>46875</v>
      </c>
      <c r="D129">
        <v>1.2</v>
      </c>
      <c r="E129" s="1">
        <v>0.65</v>
      </c>
      <c r="F129">
        <v>19.899999999999999</v>
      </c>
      <c r="G129">
        <v>46.089820015575185</v>
      </c>
      <c r="H129">
        <v>20.309311469159066</v>
      </c>
      <c r="I129">
        <v>34.172562261403925</v>
      </c>
      <c r="J129">
        <v>5302.5156451588473</v>
      </c>
      <c r="K129">
        <v>-3532.6884739671027</v>
      </c>
      <c r="L129">
        <v>-33.672694254266702</v>
      </c>
      <c r="M129">
        <v>6371.5429859065034</v>
      </c>
      <c r="N129">
        <v>38058.641485246029</v>
      </c>
      <c r="O129">
        <v>36.396486288013662</v>
      </c>
      <c r="P129">
        <v>50.631582426143119</v>
      </c>
      <c r="Q129" s="6">
        <v>127</v>
      </c>
    </row>
    <row r="130" spans="1:17" x14ac:dyDescent="0.25">
      <c r="A130" s="6">
        <v>146.54079178499981</v>
      </c>
      <c r="B130" s="6">
        <v>-34.514724328787821</v>
      </c>
      <c r="C130" s="6">
        <v>9375</v>
      </c>
      <c r="D130">
        <v>0.75</v>
      </c>
      <c r="E130" s="1">
        <v>0.65</v>
      </c>
      <c r="F130">
        <v>19.899999999999999</v>
      </c>
      <c r="G130">
        <v>42.007420362456692</v>
      </c>
      <c r="H130">
        <v>18.185873236781703</v>
      </c>
      <c r="I130">
        <v>36.540791784999811</v>
      </c>
      <c r="J130">
        <v>5261.1205746324467</v>
      </c>
      <c r="K130">
        <v>-3593.6392316898387</v>
      </c>
      <c r="L130">
        <v>-34.335258419784708</v>
      </c>
      <c r="M130">
        <v>6371.3132577484512</v>
      </c>
      <c r="N130">
        <v>38235.535433990066</v>
      </c>
      <c r="O130">
        <v>34.259089185293107</v>
      </c>
      <c r="P130">
        <v>52.598427221922869</v>
      </c>
      <c r="Q130" s="6">
        <v>128</v>
      </c>
    </row>
    <row r="131" spans="1:17" x14ac:dyDescent="0.25">
      <c r="A131" s="6">
        <v>144.93139614458102</v>
      </c>
      <c r="B131" s="6">
        <v>-35.251641928766858</v>
      </c>
      <c r="C131" s="6">
        <v>9375</v>
      </c>
      <c r="D131">
        <v>3</v>
      </c>
      <c r="E131" s="1">
        <v>0.65</v>
      </c>
      <c r="F131">
        <v>19.899999999999999</v>
      </c>
      <c r="G131">
        <v>54.048620189015942</v>
      </c>
      <c r="H131">
        <v>20.53105169967824</v>
      </c>
      <c r="I131">
        <v>34.931396144581015</v>
      </c>
      <c r="J131">
        <v>5214.3662007810399</v>
      </c>
      <c r="K131">
        <v>-3660.7019748778389</v>
      </c>
      <c r="L131">
        <v>-35.070451561085576</v>
      </c>
      <c r="M131">
        <v>6371.0559426771797</v>
      </c>
      <c r="N131">
        <v>38182.548228687338</v>
      </c>
      <c r="O131">
        <v>34.888124474133342</v>
      </c>
      <c r="P131">
        <v>50.430136264506686</v>
      </c>
      <c r="Q131" s="6">
        <v>129</v>
      </c>
    </row>
    <row r="132" spans="1:17" x14ac:dyDescent="0.25">
      <c r="A132" s="6">
        <v>143.26099624783086</v>
      </c>
      <c r="B132" s="6">
        <v>-36.333631851057937</v>
      </c>
      <c r="C132" s="6">
        <v>9375</v>
      </c>
      <c r="D132">
        <v>3</v>
      </c>
      <c r="E132" s="1">
        <v>0.65</v>
      </c>
      <c r="F132">
        <v>19.899999999999999</v>
      </c>
      <c r="G132">
        <v>54.048620189015942</v>
      </c>
      <c r="H132">
        <v>19.440469587728504</v>
      </c>
      <c r="I132">
        <v>33.26099624783086</v>
      </c>
      <c r="J132">
        <v>5144.1541417511153</v>
      </c>
      <c r="K132">
        <v>-3758.0797115469227</v>
      </c>
      <c r="L132">
        <v>-36.150126332832301</v>
      </c>
      <c r="M132">
        <v>6370.6738224802993</v>
      </c>
      <c r="N132">
        <v>38153.202421870577</v>
      </c>
      <c r="O132">
        <v>35.23586319421532</v>
      </c>
      <c r="P132">
        <v>47.908073416079176</v>
      </c>
      <c r="Q132" s="6">
        <v>130</v>
      </c>
    </row>
    <row r="133" spans="1:17" x14ac:dyDescent="0.25">
      <c r="A133" s="6">
        <v>146.25246985387105</v>
      </c>
      <c r="B133" s="6">
        <v>-32.251546027725695</v>
      </c>
      <c r="C133" s="6">
        <v>62500</v>
      </c>
      <c r="D133">
        <v>0.75</v>
      </c>
      <c r="E133" s="1">
        <v>0.65</v>
      </c>
      <c r="F133">
        <v>19.899999999999999</v>
      </c>
      <c r="G133">
        <v>42.007420362456692</v>
      </c>
      <c r="H133">
        <v>23.613834982564697</v>
      </c>
      <c r="I133">
        <v>36.252469853871048</v>
      </c>
      <c r="J133">
        <v>5399.2275773604479</v>
      </c>
      <c r="K133">
        <v>-3384.0553065086697</v>
      </c>
      <c r="L133">
        <v>-32.078110362054787</v>
      </c>
      <c r="M133">
        <v>6372.0866872351207</v>
      </c>
      <c r="N133">
        <v>38095.268204480897</v>
      </c>
      <c r="O133">
        <v>35.956127370422884</v>
      </c>
      <c r="P133">
        <v>53.95572993804241</v>
      </c>
      <c r="Q133" s="6">
        <v>131</v>
      </c>
    </row>
    <row r="134" spans="1:17" x14ac:dyDescent="0.25">
      <c r="A134" s="6">
        <v>146.71131459594375</v>
      </c>
      <c r="B134" s="6">
        <v>-35.779764906584973</v>
      </c>
      <c r="C134" s="6">
        <v>46875</v>
      </c>
      <c r="D134">
        <v>1.2</v>
      </c>
      <c r="E134" s="1">
        <v>0.65</v>
      </c>
      <c r="F134">
        <v>19.899999999999999</v>
      </c>
      <c r="G134">
        <v>46.089820015575185</v>
      </c>
      <c r="H134">
        <v>20.35700976464895</v>
      </c>
      <c r="I134">
        <v>36.711314595943747</v>
      </c>
      <c r="J134">
        <v>5180.3267838984384</v>
      </c>
      <c r="K134">
        <v>-3708.3958151998163</v>
      </c>
      <c r="L134">
        <v>-35.597412111287021</v>
      </c>
      <c r="M134">
        <v>6370.8700434216244</v>
      </c>
      <c r="N134">
        <v>38317.099638659172</v>
      </c>
      <c r="O134">
        <v>33.291199753801934</v>
      </c>
      <c r="P134">
        <v>51.900949514102052</v>
      </c>
      <c r="Q134" s="6">
        <v>132</v>
      </c>
    </row>
    <row r="135" spans="1:17" x14ac:dyDescent="0.25">
      <c r="A135" s="6">
        <v>145.80198522319333</v>
      </c>
      <c r="B135" s="6">
        <v>-33.393990743951505</v>
      </c>
      <c r="C135" s="6">
        <v>9375</v>
      </c>
      <c r="D135">
        <v>0.75</v>
      </c>
      <c r="E135" s="1">
        <v>0.65</v>
      </c>
      <c r="F135">
        <v>19.899999999999999</v>
      </c>
      <c r="G135">
        <v>42.007420362456692</v>
      </c>
      <c r="H135">
        <v>20.730990702672393</v>
      </c>
      <c r="I135">
        <v>35.801985223193327</v>
      </c>
      <c r="J135">
        <v>5330.5526513523755</v>
      </c>
      <c r="K135">
        <v>-3490.524919900412</v>
      </c>
      <c r="L135">
        <v>-33.217373844188963</v>
      </c>
      <c r="M135">
        <v>6371.6995994228746</v>
      </c>
      <c r="N135">
        <v>38129.200517918296</v>
      </c>
      <c r="O135">
        <v>35.539055300739768</v>
      </c>
      <c r="P135">
        <v>52.653354484319927</v>
      </c>
      <c r="Q135" s="6">
        <v>133</v>
      </c>
    </row>
    <row r="136" spans="1:17" x14ac:dyDescent="0.25">
      <c r="A136" s="6">
        <v>142.94446450087023</v>
      </c>
      <c r="B136" s="6">
        <v>-31.912742640781598</v>
      </c>
      <c r="C136" s="6">
        <v>9375</v>
      </c>
      <c r="D136">
        <v>0.75</v>
      </c>
      <c r="E136" s="1">
        <v>0.65</v>
      </c>
      <c r="F136">
        <v>19.899999999999999</v>
      </c>
      <c r="G136">
        <v>42.007420362456692</v>
      </c>
      <c r="H136">
        <v>17.021285449039244</v>
      </c>
      <c r="I136">
        <v>32.944464500870225</v>
      </c>
      <c r="J136">
        <v>5419.181918151563</v>
      </c>
      <c r="K136">
        <v>-3352.2233309144326</v>
      </c>
      <c r="L136">
        <v>-31.740303434270011</v>
      </c>
      <c r="M136">
        <v>6372.2000849273327</v>
      </c>
      <c r="N136">
        <v>37880.262165209322</v>
      </c>
      <c r="O136">
        <v>38.630702344005734</v>
      </c>
      <c r="P136">
        <v>50.794349413987788</v>
      </c>
      <c r="Q136" s="6">
        <v>134</v>
      </c>
    </row>
    <row r="137" spans="1:17" x14ac:dyDescent="0.25">
      <c r="A137" s="6">
        <v>144.49504203376657</v>
      </c>
      <c r="B137" s="6">
        <v>-35.05788037689657</v>
      </c>
      <c r="C137" s="6">
        <v>46875</v>
      </c>
      <c r="D137">
        <v>0.75</v>
      </c>
      <c r="E137" s="1">
        <v>0.65</v>
      </c>
      <c r="F137">
        <v>19.899999999999999</v>
      </c>
      <c r="G137">
        <v>42.007420362456692</v>
      </c>
      <c r="H137">
        <v>15.429054430782168</v>
      </c>
      <c r="I137">
        <v>34.495042033766566</v>
      </c>
      <c r="J137">
        <v>5226.7436430334974</v>
      </c>
      <c r="K137">
        <v>-3643.1263874472015</v>
      </c>
      <c r="L137">
        <v>-34.877131898676488</v>
      </c>
      <c r="M137">
        <v>6371.1238400226675</v>
      </c>
      <c r="N137">
        <v>38146.304719614898</v>
      </c>
      <c r="O137">
        <v>35.324865475098946</v>
      </c>
      <c r="P137">
        <v>50.107160684273701</v>
      </c>
      <c r="Q137" s="6">
        <v>135</v>
      </c>
    </row>
    <row r="138" spans="1:17" x14ac:dyDescent="0.25">
      <c r="A138" s="6">
        <v>147.36714106025099</v>
      </c>
      <c r="B138" s="6">
        <v>-35.139335209705635</v>
      </c>
      <c r="C138" s="6">
        <v>9375</v>
      </c>
      <c r="D138">
        <v>3</v>
      </c>
      <c r="E138" s="1">
        <v>0.65</v>
      </c>
      <c r="F138">
        <v>19.899999999999999</v>
      </c>
      <c r="G138">
        <v>54.048620189015942</v>
      </c>
      <c r="H138">
        <v>23.742806239099622</v>
      </c>
      <c r="I138">
        <v>37.367141060250987</v>
      </c>
      <c r="J138">
        <v>5221.5476175106378</v>
      </c>
      <c r="K138">
        <v>-3650.5199657930521</v>
      </c>
      <c r="L138">
        <v>-34.958399961832654</v>
      </c>
      <c r="M138">
        <v>6371.095317336315</v>
      </c>
      <c r="N138">
        <v>38320.390283894521</v>
      </c>
      <c r="O138">
        <v>33.255436488134286</v>
      </c>
      <c r="P138">
        <v>52.994463365861606</v>
      </c>
      <c r="Q138" s="6">
        <v>136</v>
      </c>
    </row>
    <row r="139" spans="1:17" x14ac:dyDescent="0.25">
      <c r="A139" s="6">
        <v>144.17904518062332</v>
      </c>
      <c r="B139" s="6">
        <v>-33.793094855564142</v>
      </c>
      <c r="C139" s="6">
        <v>9375</v>
      </c>
      <c r="D139">
        <v>0.75</v>
      </c>
      <c r="E139" s="1">
        <v>0.65</v>
      </c>
      <c r="F139">
        <v>19.899999999999999</v>
      </c>
      <c r="G139">
        <v>42.007420362456692</v>
      </c>
      <c r="H139">
        <v>14.872148450211759</v>
      </c>
      <c r="I139">
        <v>34.179045180623319</v>
      </c>
      <c r="J139">
        <v>5306.0600498380136</v>
      </c>
      <c r="K139">
        <v>-3527.3982607155931</v>
      </c>
      <c r="L139">
        <v>-33.615432294778678</v>
      </c>
      <c r="M139">
        <v>6371.5627394059593</v>
      </c>
      <c r="N139">
        <v>38055.769517797089</v>
      </c>
      <c r="O139">
        <v>36.431970156068317</v>
      </c>
      <c r="P139">
        <v>50.68043294129486</v>
      </c>
      <c r="Q139" s="6">
        <v>137</v>
      </c>
    </row>
    <row r="140" spans="1:17" x14ac:dyDescent="0.25">
      <c r="A140" s="6">
        <v>142.61876959129222</v>
      </c>
      <c r="B140" s="6">
        <v>-31.167979278818585</v>
      </c>
      <c r="C140" s="6">
        <v>3750</v>
      </c>
      <c r="D140">
        <v>3</v>
      </c>
      <c r="E140" s="1">
        <v>0.65</v>
      </c>
      <c r="F140">
        <v>19.899999999999999</v>
      </c>
      <c r="G140">
        <v>54.048620189015942</v>
      </c>
      <c r="H140">
        <v>17.809994393779522</v>
      </c>
      <c r="I140">
        <v>32.618769591292221</v>
      </c>
      <c r="J140">
        <v>5462.3783609554766</v>
      </c>
      <c r="K140">
        <v>-3281.844494207583</v>
      </c>
      <c r="L140">
        <v>-30.997814703861561</v>
      </c>
      <c r="M140">
        <v>6372.4469901596876</v>
      </c>
      <c r="N140">
        <v>37821.194484383806</v>
      </c>
      <c r="O140">
        <v>39.388976972598549</v>
      </c>
      <c r="P140">
        <v>51.038056198896534</v>
      </c>
      <c r="Q140" s="6">
        <v>138</v>
      </c>
    </row>
    <row r="141" spans="1:17" x14ac:dyDescent="0.25">
      <c r="A141" s="6">
        <v>142.53100063615037</v>
      </c>
      <c r="B141" s="6">
        <v>-36.060637831827464</v>
      </c>
      <c r="C141" s="6">
        <v>9375</v>
      </c>
      <c r="D141">
        <v>3</v>
      </c>
      <c r="E141" s="1">
        <v>0.65</v>
      </c>
      <c r="F141">
        <v>19.899999999999999</v>
      </c>
      <c r="G141">
        <v>54.048620189015942</v>
      </c>
      <c r="H141">
        <v>14.869882740517177</v>
      </c>
      <c r="I141">
        <v>32.531000636150367</v>
      </c>
      <c r="J141">
        <v>5162.0436211869737</v>
      </c>
      <c r="K141">
        <v>-3733.6342736632278</v>
      </c>
      <c r="L141">
        <v>-35.877691956970935</v>
      </c>
      <c r="M141">
        <v>6370.7706940769622</v>
      </c>
      <c r="N141">
        <v>38097.171131676958</v>
      </c>
      <c r="O141">
        <v>35.915606864470234</v>
      </c>
      <c r="P141">
        <v>47.296727452144623</v>
      </c>
      <c r="Q141" s="6">
        <v>139</v>
      </c>
    </row>
    <row r="142" spans="1:17" x14ac:dyDescent="0.25">
      <c r="A142" s="6">
        <v>146.20291010535286</v>
      </c>
      <c r="B142" s="6">
        <v>-33.069035385740889</v>
      </c>
      <c r="C142" s="6">
        <v>3750</v>
      </c>
      <c r="D142">
        <v>0.75</v>
      </c>
      <c r="E142" s="1">
        <v>0.65</v>
      </c>
      <c r="F142">
        <v>19.899999999999999</v>
      </c>
      <c r="G142">
        <v>42.007420362456692</v>
      </c>
      <c r="H142">
        <v>17.540173709560193</v>
      </c>
      <c r="I142">
        <v>36.202910105352856</v>
      </c>
      <c r="J142">
        <v>5350.3035813319611</v>
      </c>
      <c r="K142">
        <v>-3460.3785379748833</v>
      </c>
      <c r="L142">
        <v>-32.893295101192898</v>
      </c>
      <c r="M142">
        <v>6371.810420790217</v>
      </c>
      <c r="N142">
        <v>38135.840348595309</v>
      </c>
      <c r="O142">
        <v>35.460181758967934</v>
      </c>
      <c r="P142">
        <v>53.297107131627932</v>
      </c>
      <c r="Q142" s="6">
        <v>140</v>
      </c>
    </row>
    <row r="143" spans="1:17" x14ac:dyDescent="0.25">
      <c r="A143" s="6">
        <v>144.14827692106266</v>
      </c>
      <c r="B143" s="6">
        <v>-35.048647494479233</v>
      </c>
      <c r="C143" s="6">
        <v>50000</v>
      </c>
      <c r="D143">
        <v>3</v>
      </c>
      <c r="E143" s="1">
        <v>0.65</v>
      </c>
      <c r="F143">
        <v>19.899999999999999</v>
      </c>
      <c r="G143">
        <v>54.048620189015942</v>
      </c>
      <c r="H143">
        <v>18.786774283947192</v>
      </c>
      <c r="I143">
        <v>34.14827692106266</v>
      </c>
      <c r="J143">
        <v>5227.3319432821027</v>
      </c>
      <c r="K143">
        <v>-3642.2878677837261</v>
      </c>
      <c r="L143">
        <v>-34.867920278460907</v>
      </c>
      <c r="M143">
        <v>6371.1270711752377</v>
      </c>
      <c r="N143">
        <v>38126.047099080031</v>
      </c>
      <c r="O143">
        <v>35.569749841272397</v>
      </c>
      <c r="P143">
        <v>49.746803439270266</v>
      </c>
      <c r="Q143" s="6">
        <v>141</v>
      </c>
    </row>
    <row r="144" spans="1:17" x14ac:dyDescent="0.25">
      <c r="A144" s="6">
        <v>146.75447277589544</v>
      </c>
      <c r="B144" s="6">
        <v>-34.458318542741097</v>
      </c>
      <c r="C144" s="6">
        <v>9375</v>
      </c>
      <c r="D144">
        <v>1.2</v>
      </c>
      <c r="E144" s="1">
        <v>0.65</v>
      </c>
      <c r="F144">
        <v>19.899999999999999</v>
      </c>
      <c r="G144">
        <v>46.089820015575185</v>
      </c>
      <c r="H144">
        <v>15.093756603643229</v>
      </c>
      <c r="I144">
        <v>36.754472775895437</v>
      </c>
      <c r="J144">
        <v>5264.6634581751932</v>
      </c>
      <c r="K144">
        <v>-3588.4817053700481</v>
      </c>
      <c r="L144">
        <v>-34.278989518655813</v>
      </c>
      <c r="M144">
        <v>6371.3328493825147</v>
      </c>
      <c r="N144">
        <v>38245.322167873164</v>
      </c>
      <c r="O144">
        <v>34.143167647704217</v>
      </c>
      <c r="P144">
        <v>52.853031548119255</v>
      </c>
      <c r="Q144" s="6">
        <v>142</v>
      </c>
    </row>
    <row r="145" spans="1:17" x14ac:dyDescent="0.25">
      <c r="A145" s="6">
        <v>146.61310623476388</v>
      </c>
      <c r="B145" s="6">
        <v>-35.842364255048366</v>
      </c>
      <c r="C145" s="6">
        <v>9375</v>
      </c>
      <c r="D145">
        <v>1.2</v>
      </c>
      <c r="E145" s="1">
        <v>0.65</v>
      </c>
      <c r="F145">
        <v>19.899999999999999</v>
      </c>
      <c r="G145">
        <v>46.089820015575185</v>
      </c>
      <c r="H145">
        <v>16.268179309134787</v>
      </c>
      <c r="I145">
        <v>36.613106234763876</v>
      </c>
      <c r="J145">
        <v>5176.2627294557833</v>
      </c>
      <c r="K145">
        <v>-3714.0284726296095</v>
      </c>
      <c r="L145">
        <v>-35.659877762381115</v>
      </c>
      <c r="M145">
        <v>6370.8479294248154</v>
      </c>
      <c r="N145">
        <v>38314.851400901971</v>
      </c>
      <c r="O145">
        <v>33.317276754089512</v>
      </c>
      <c r="P145">
        <v>51.759176329626143</v>
      </c>
      <c r="Q145" s="6">
        <v>143</v>
      </c>
    </row>
    <row r="146" spans="1:17" x14ac:dyDescent="0.25">
      <c r="A146" s="6">
        <v>145.73167857530822</v>
      </c>
      <c r="B146" s="6">
        <v>-33.074196768204153</v>
      </c>
      <c r="C146" s="6">
        <v>9375</v>
      </c>
      <c r="D146">
        <v>0.75</v>
      </c>
      <c r="E146" s="1">
        <v>0.65</v>
      </c>
      <c r="F146">
        <v>19.899999999999999</v>
      </c>
      <c r="G146">
        <v>42.007420362456692</v>
      </c>
      <c r="H146">
        <v>14.286605500664885</v>
      </c>
      <c r="I146">
        <v>35.731678575308223</v>
      </c>
      <c r="J146">
        <v>5349.9912153510213</v>
      </c>
      <c r="K146">
        <v>-3460.8582256956652</v>
      </c>
      <c r="L146">
        <v>-32.898442383757356</v>
      </c>
      <c r="M146">
        <v>6371.8086649473753</v>
      </c>
      <c r="N146">
        <v>38107.535568725842</v>
      </c>
      <c r="O146">
        <v>35.803226241761585</v>
      </c>
      <c r="P146">
        <v>52.817108049073177</v>
      </c>
      <c r="Q146" s="6">
        <v>144</v>
      </c>
    </row>
    <row r="147" spans="1:17" x14ac:dyDescent="0.25">
      <c r="A147" s="6">
        <v>146.02018089216998</v>
      </c>
      <c r="B147" s="6">
        <v>-33.785580147762424</v>
      </c>
      <c r="C147" s="6">
        <v>9375</v>
      </c>
      <c r="D147">
        <v>3</v>
      </c>
      <c r="E147" s="1">
        <v>0.65</v>
      </c>
      <c r="F147">
        <v>19.899999999999999</v>
      </c>
      <c r="G147">
        <v>54.048620189015942</v>
      </c>
      <c r="H147">
        <v>19.528834699808996</v>
      </c>
      <c r="I147">
        <v>36.020180892169975</v>
      </c>
      <c r="J147">
        <v>5306.5236050658259</v>
      </c>
      <c r="K147">
        <v>-3526.7055313484925</v>
      </c>
      <c r="L147">
        <v>-33.607936959028358</v>
      </c>
      <c r="M147">
        <v>6371.5653238403565</v>
      </c>
      <c r="N147">
        <v>38163.820458529255</v>
      </c>
      <c r="O147">
        <v>35.119581207140691</v>
      </c>
      <c r="P147">
        <v>52.590492337194362</v>
      </c>
      <c r="Q147" s="6">
        <v>145</v>
      </c>
    </row>
    <row r="148" spans="1:17" x14ac:dyDescent="0.25">
      <c r="A148" s="6">
        <v>143.35323825973967</v>
      </c>
      <c r="B148" s="6">
        <v>-30.026772052773882</v>
      </c>
      <c r="C148" s="6">
        <v>9375</v>
      </c>
      <c r="D148">
        <v>0.75</v>
      </c>
      <c r="E148" s="1">
        <v>0.65</v>
      </c>
      <c r="F148">
        <v>19.899999999999999</v>
      </c>
      <c r="G148">
        <v>42.007420362456692</v>
      </c>
      <c r="H148">
        <v>19.335249313482212</v>
      </c>
      <c r="I148">
        <v>33.353238259739669</v>
      </c>
      <c r="J148">
        <v>5526.7748534726661</v>
      </c>
      <c r="K148">
        <v>-3172.944660662833</v>
      </c>
      <c r="L148">
        <v>-29.860314425003477</v>
      </c>
      <c r="M148">
        <v>6372.8186935300919</v>
      </c>
      <c r="N148">
        <v>37803.785682176946</v>
      </c>
      <c r="O148">
        <v>39.618605018844967</v>
      </c>
      <c r="P148">
        <v>52.755984952535428</v>
      </c>
      <c r="Q148" s="6">
        <v>146</v>
      </c>
    </row>
    <row r="149" spans="1:17" x14ac:dyDescent="0.25">
      <c r="A149" s="6">
        <v>147.05135905055008</v>
      </c>
      <c r="B149" s="6">
        <v>-31.88157573962685</v>
      </c>
      <c r="C149" s="6">
        <v>50000</v>
      </c>
      <c r="D149">
        <v>0.75</v>
      </c>
      <c r="E149" s="1">
        <v>0.65</v>
      </c>
      <c r="F149">
        <v>19.899999999999999</v>
      </c>
      <c r="G149">
        <v>42.007420362456692</v>
      </c>
      <c r="H149">
        <v>20.326398461129436</v>
      </c>
      <c r="I149">
        <v>37.051359050550076</v>
      </c>
      <c r="J149">
        <v>5421.0080257069321</v>
      </c>
      <c r="K149">
        <v>-3349.2892421831002</v>
      </c>
      <c r="L149">
        <v>-31.709229406647392</v>
      </c>
      <c r="M149">
        <v>6372.2104832296945</v>
      </c>
      <c r="N149">
        <v>38125.776945007674</v>
      </c>
      <c r="O149">
        <v>35.587186948359893</v>
      </c>
      <c r="P149">
        <v>55.02361791377885</v>
      </c>
      <c r="Q149" s="6">
        <v>147</v>
      </c>
    </row>
    <row r="150" spans="1:17" x14ac:dyDescent="0.25">
      <c r="A150" s="6">
        <v>146.28891487893949</v>
      </c>
      <c r="B150" s="6">
        <v>-32.348280192934851</v>
      </c>
      <c r="C150" s="6">
        <v>9375</v>
      </c>
      <c r="D150">
        <v>3</v>
      </c>
      <c r="E150" s="1">
        <v>0.65</v>
      </c>
      <c r="F150">
        <v>19.899999999999999</v>
      </c>
      <c r="G150">
        <v>54.048620189015942</v>
      </c>
      <c r="H150">
        <v>16.780123008386038</v>
      </c>
      <c r="I150">
        <v>36.288914878939494</v>
      </c>
      <c r="J150">
        <v>5393.4955640949975</v>
      </c>
      <c r="K150">
        <v>-3393.1224852922501</v>
      </c>
      <c r="L150">
        <v>-32.174564447334049</v>
      </c>
      <c r="M150">
        <v>6372.0541899852251</v>
      </c>
      <c r="N150">
        <v>38102.624571721833</v>
      </c>
      <c r="O150">
        <v>35.866161148139675</v>
      </c>
      <c r="P150">
        <v>53.91927446326806</v>
      </c>
      <c r="Q150" s="6">
        <v>148</v>
      </c>
    </row>
    <row r="151" spans="1:17" x14ac:dyDescent="0.25">
      <c r="A151" s="6">
        <v>145.80772535800648</v>
      </c>
      <c r="B151" s="6">
        <v>-31.664787584270517</v>
      </c>
      <c r="C151" s="6">
        <v>25000</v>
      </c>
      <c r="D151">
        <v>3</v>
      </c>
      <c r="E151" s="1">
        <v>0.65</v>
      </c>
      <c r="F151">
        <v>19.899999999999999</v>
      </c>
      <c r="G151">
        <v>54.048620189015942</v>
      </c>
      <c r="H151">
        <v>18.865637202435632</v>
      </c>
      <c r="I151">
        <v>35.807725358006479</v>
      </c>
      <c r="J151">
        <v>5433.6654693008313</v>
      </c>
      <c r="K151">
        <v>-3328.8535241960949</v>
      </c>
      <c r="L151">
        <v>-31.493092866074722</v>
      </c>
      <c r="M151">
        <v>6372.282653635586</v>
      </c>
      <c r="N151">
        <v>38037.059954824967</v>
      </c>
      <c r="O151">
        <v>36.67154174615137</v>
      </c>
      <c r="P151">
        <v>53.958398816191227</v>
      </c>
      <c r="Q151" s="6">
        <v>149</v>
      </c>
    </row>
    <row r="152" spans="1:17" x14ac:dyDescent="0.25">
      <c r="A152" s="6">
        <v>145.68998619471253</v>
      </c>
      <c r="B152" s="6">
        <v>-30.360943659667527</v>
      </c>
      <c r="C152" s="6">
        <v>37500</v>
      </c>
      <c r="D152">
        <v>0.75</v>
      </c>
      <c r="E152" s="1">
        <v>0.65</v>
      </c>
      <c r="F152">
        <v>19.899999999999999</v>
      </c>
      <c r="G152">
        <v>42.007420362456692</v>
      </c>
      <c r="H152">
        <v>16.528030982713908</v>
      </c>
      <c r="I152">
        <v>35.689986194712532</v>
      </c>
      <c r="J152">
        <v>5508.1440141411804</v>
      </c>
      <c r="K152">
        <v>-3204.9635406067869</v>
      </c>
      <c r="L152">
        <v>-30.193373071429328</v>
      </c>
      <c r="M152">
        <v>6372.7107087281238</v>
      </c>
      <c r="N152">
        <v>37962.774174941282</v>
      </c>
      <c r="O152">
        <v>37.598613952828963</v>
      </c>
      <c r="P152">
        <v>54.8674198437851</v>
      </c>
      <c r="Q152" s="6">
        <v>150</v>
      </c>
    </row>
    <row r="153" spans="1:17" x14ac:dyDescent="0.25">
      <c r="A153" s="6">
        <v>146.78448591443686</v>
      </c>
      <c r="B153" s="6">
        <v>-32.370500158911724</v>
      </c>
      <c r="C153" s="6">
        <v>25000</v>
      </c>
      <c r="D153">
        <v>3</v>
      </c>
      <c r="E153" s="1">
        <v>0.65</v>
      </c>
      <c r="F153">
        <v>19.899999999999999</v>
      </c>
      <c r="G153">
        <v>54.048620189015942</v>
      </c>
      <c r="H153">
        <v>18.002514690293381</v>
      </c>
      <c r="I153">
        <v>36.784485914436857</v>
      </c>
      <c r="J153">
        <v>5392.1767391338963</v>
      </c>
      <c r="K153">
        <v>-3395.2038802606053</v>
      </c>
      <c r="L153">
        <v>-32.196720356988862</v>
      </c>
      <c r="M153">
        <v>6372.0467178602303</v>
      </c>
      <c r="N153">
        <v>38134.511731804705</v>
      </c>
      <c r="O153">
        <v>35.479328631699737</v>
      </c>
      <c r="P153">
        <v>54.39440421466422</v>
      </c>
      <c r="Q153" s="6">
        <v>151</v>
      </c>
    </row>
    <row r="154" spans="1:17" x14ac:dyDescent="0.25">
      <c r="A154" s="6">
        <v>145.96220816023748</v>
      </c>
      <c r="B154" s="6">
        <v>-30.855924415602566</v>
      </c>
      <c r="C154" s="6">
        <v>3750</v>
      </c>
      <c r="D154">
        <v>3</v>
      </c>
      <c r="E154" s="1">
        <v>0.65</v>
      </c>
      <c r="F154">
        <v>19.899999999999999</v>
      </c>
      <c r="G154">
        <v>54.048620189015942</v>
      </c>
      <c r="H154">
        <v>16.382588360987679</v>
      </c>
      <c r="I154">
        <v>35.962208160237481</v>
      </c>
      <c r="J154">
        <v>5480.203520909392</v>
      </c>
      <c r="K154">
        <v>-3252.1924602270988</v>
      </c>
      <c r="L154">
        <v>-30.686747027255507</v>
      </c>
      <c r="M154">
        <v>6372.5494449981079</v>
      </c>
      <c r="N154">
        <v>38004.855107152362</v>
      </c>
      <c r="O154">
        <v>37.072904693812703</v>
      </c>
      <c r="P154">
        <v>54.743501228901025</v>
      </c>
      <c r="Q154" s="6">
        <v>152</v>
      </c>
    </row>
    <row r="155" spans="1:17" x14ac:dyDescent="0.25">
      <c r="A155" s="6">
        <v>147.46889791055068</v>
      </c>
      <c r="B155" s="6">
        <v>-33.653553809209598</v>
      </c>
      <c r="C155" s="6">
        <v>3750</v>
      </c>
      <c r="D155">
        <v>3</v>
      </c>
      <c r="E155" s="1">
        <v>0.65</v>
      </c>
      <c r="F155">
        <v>19.899999999999999</v>
      </c>
      <c r="G155">
        <v>54.048620189015942</v>
      </c>
      <c r="H155">
        <v>16.813940857540491</v>
      </c>
      <c r="I155">
        <v>37.46889791055068</v>
      </c>
      <c r="J155">
        <v>5314.652913581037</v>
      </c>
      <c r="K155">
        <v>-3514.5251609873826</v>
      </c>
      <c r="L155">
        <v>-33.47625295411283</v>
      </c>
      <c r="M155">
        <v>6371.6106832612422</v>
      </c>
      <c r="N155">
        <v>38245.294007123877</v>
      </c>
      <c r="O155">
        <v>34.147013196344979</v>
      </c>
      <c r="P155">
        <v>54.13229954898511</v>
      </c>
      <c r="Q155" s="6">
        <v>153</v>
      </c>
    </row>
    <row r="156" spans="1:17" x14ac:dyDescent="0.25">
      <c r="A156" s="6">
        <v>145.15969321228195</v>
      </c>
      <c r="B156" s="6">
        <v>-34.885625419380084</v>
      </c>
      <c r="C156" s="6">
        <v>46875</v>
      </c>
      <c r="D156">
        <v>3</v>
      </c>
      <c r="E156" s="1">
        <v>0.65</v>
      </c>
      <c r="F156">
        <v>19.899999999999999</v>
      </c>
      <c r="G156">
        <v>54.048620189015942</v>
      </c>
      <c r="H156">
        <v>21.257291083967353</v>
      </c>
      <c r="I156">
        <v>35.159693212281951</v>
      </c>
      <c r="J156">
        <v>5237.6969559224299</v>
      </c>
      <c r="K156">
        <v>-3627.4670101591219</v>
      </c>
      <c r="L156">
        <v>-34.705276702478116</v>
      </c>
      <c r="M156">
        <v>6371.1840588600044</v>
      </c>
      <c r="N156">
        <v>38174.68044443617</v>
      </c>
      <c r="O156">
        <v>34.984156897704914</v>
      </c>
      <c r="P156">
        <v>50.923785519295208</v>
      </c>
      <c r="Q156" s="6">
        <v>154</v>
      </c>
    </row>
    <row r="157" spans="1:17" x14ac:dyDescent="0.25">
      <c r="A157" s="6">
        <v>144.26267140958046</v>
      </c>
      <c r="B157" s="6">
        <v>-31.81875953439701</v>
      </c>
      <c r="C157" s="6">
        <v>9375</v>
      </c>
      <c r="D157">
        <v>3</v>
      </c>
      <c r="E157" s="1">
        <v>0.65</v>
      </c>
      <c r="F157">
        <v>19.899999999999999</v>
      </c>
      <c r="G157">
        <v>54.048620189015942</v>
      </c>
      <c r="H157">
        <v>22.422953565523461</v>
      </c>
      <c r="I157">
        <v>34.262671409580463</v>
      </c>
      <c r="J157">
        <v>5424.6836267594153</v>
      </c>
      <c r="K157">
        <v>-3343.3726781663941</v>
      </c>
      <c r="L157">
        <v>-31.646601002980052</v>
      </c>
      <c r="M157">
        <v>6372.2314235706481</v>
      </c>
      <c r="N157">
        <v>37951.943269571297</v>
      </c>
      <c r="O157">
        <v>37.727456158387433</v>
      </c>
      <c r="P157">
        <v>52.260885102577625</v>
      </c>
      <c r="Q157" s="6">
        <v>155</v>
      </c>
    </row>
    <row r="158" spans="1:17" x14ac:dyDescent="0.25">
      <c r="A158" s="6">
        <v>145.74831130443869</v>
      </c>
      <c r="B158" s="6">
        <v>-34.216994750266281</v>
      </c>
      <c r="C158" s="6">
        <v>9375</v>
      </c>
      <c r="D158">
        <v>1.2</v>
      </c>
      <c r="E158" s="1">
        <v>0.65</v>
      </c>
      <c r="F158">
        <v>19.899999999999999</v>
      </c>
      <c r="G158">
        <v>46.089820015575185</v>
      </c>
      <c r="H158">
        <v>14.009898814212168</v>
      </c>
      <c r="I158">
        <v>35.748311304438687</v>
      </c>
      <c r="J158">
        <v>5279.763399980844</v>
      </c>
      <c r="K158">
        <v>-3566.3772402341897</v>
      </c>
      <c r="L158">
        <v>-34.038259182451803</v>
      </c>
      <c r="M158">
        <v>6371.4164970936972</v>
      </c>
      <c r="N158">
        <v>38171.483694616902</v>
      </c>
      <c r="O158">
        <v>35.025542384814926</v>
      </c>
      <c r="P158">
        <v>52.004029937776814</v>
      </c>
      <c r="Q158" s="6">
        <v>156</v>
      </c>
    </row>
    <row r="159" spans="1:17" x14ac:dyDescent="0.25">
      <c r="A159" s="6">
        <v>144.66029861056785</v>
      </c>
      <c r="B159" s="6">
        <v>-34.555887982405878</v>
      </c>
      <c r="C159" s="6">
        <v>25000</v>
      </c>
      <c r="D159">
        <v>0.75</v>
      </c>
      <c r="E159" s="1">
        <v>0.65</v>
      </c>
      <c r="F159">
        <v>19.899999999999999</v>
      </c>
      <c r="G159">
        <v>42.007420362456692</v>
      </c>
      <c r="H159">
        <v>23.752649434997686</v>
      </c>
      <c r="I159">
        <v>34.66029861056785</v>
      </c>
      <c r="J159">
        <v>5258.5318346267395</v>
      </c>
      <c r="K159">
        <v>-3597.4009038885883</v>
      </c>
      <c r="L159">
        <v>-34.376322615426687</v>
      </c>
      <c r="M159">
        <v>6371.2989506913964</v>
      </c>
      <c r="N159">
        <v>38126.884770335077</v>
      </c>
      <c r="O159">
        <v>35.56185378602207</v>
      </c>
      <c r="P159">
        <v>50.635607110342974</v>
      </c>
      <c r="Q159" s="6">
        <v>157</v>
      </c>
    </row>
    <row r="160" spans="1:17" x14ac:dyDescent="0.25">
      <c r="A160" s="6">
        <v>143.17422468209995</v>
      </c>
      <c r="B160" s="6">
        <v>-32.396462533944486</v>
      </c>
      <c r="C160" s="6">
        <v>3750</v>
      </c>
      <c r="D160">
        <v>0.75</v>
      </c>
      <c r="E160" s="1">
        <v>0.65</v>
      </c>
      <c r="F160">
        <v>19.899999999999999</v>
      </c>
      <c r="G160">
        <v>42.007420362456692</v>
      </c>
      <c r="H160">
        <v>18.607796224788792</v>
      </c>
      <c r="I160">
        <v>33.174224682099947</v>
      </c>
      <c r="J160">
        <v>5390.6347620842444</v>
      </c>
      <c r="K160">
        <v>-3397.6351963922011</v>
      </c>
      <c r="L160">
        <v>-32.222608018851609</v>
      </c>
      <c r="M160">
        <v>6372.0379837187202</v>
      </c>
      <c r="N160">
        <v>37920.005736810424</v>
      </c>
      <c r="O160">
        <v>38.125790988438482</v>
      </c>
      <c r="P160">
        <v>50.663532299471335</v>
      </c>
      <c r="Q160" s="6">
        <v>158</v>
      </c>
    </row>
    <row r="161" spans="1:17" x14ac:dyDescent="0.25">
      <c r="A161" s="6">
        <v>146.19814799324078</v>
      </c>
      <c r="B161" s="6">
        <v>-33.760129342483509</v>
      </c>
      <c r="C161" s="6">
        <v>3750</v>
      </c>
      <c r="D161">
        <v>0.75</v>
      </c>
      <c r="E161" s="1">
        <v>0.65</v>
      </c>
      <c r="F161">
        <v>19.899999999999999</v>
      </c>
      <c r="G161">
        <v>42.007420362456692</v>
      </c>
      <c r="H161">
        <v>20.867059095475177</v>
      </c>
      <c r="I161">
        <v>36.198147993240781</v>
      </c>
      <c r="J161">
        <v>5308.0928942656537</v>
      </c>
      <c r="K161">
        <v>-3524.3589509302951</v>
      </c>
      <c r="L161">
        <v>-33.582551853437941</v>
      </c>
      <c r="M161">
        <v>6371.5740746817046</v>
      </c>
      <c r="N161">
        <v>38173.153480681452</v>
      </c>
      <c r="O161">
        <v>35.007519946571549</v>
      </c>
      <c r="P161">
        <v>52.789042244253601</v>
      </c>
      <c r="Q161" s="6">
        <v>159</v>
      </c>
    </row>
    <row r="162" spans="1:17" x14ac:dyDescent="0.25">
      <c r="A162" s="6">
        <v>140.61746302285047</v>
      </c>
      <c r="B162" s="6">
        <v>-35.033068175858794</v>
      </c>
      <c r="C162" s="6">
        <v>9375</v>
      </c>
      <c r="D162">
        <v>1.2</v>
      </c>
      <c r="E162" s="1">
        <v>0.65</v>
      </c>
      <c r="F162">
        <v>19.899999999999999</v>
      </c>
      <c r="G162">
        <v>46.089820015575185</v>
      </c>
      <c r="H162">
        <v>20.76067256943379</v>
      </c>
      <c r="I162">
        <v>30.617463022850472</v>
      </c>
      <c r="J162">
        <v>5228.3243169503776</v>
      </c>
      <c r="K162">
        <v>-3640.8727601440246</v>
      </c>
      <c r="L162">
        <v>-34.852376879524471</v>
      </c>
      <c r="M162">
        <v>6371.1325224620305</v>
      </c>
      <c r="N162">
        <v>37933.851426422894</v>
      </c>
      <c r="O162">
        <v>37.93910027297126</v>
      </c>
      <c r="P162">
        <v>45.872776623302578</v>
      </c>
      <c r="Q162" s="6">
        <v>160</v>
      </c>
    </row>
    <row r="163" spans="1:17" x14ac:dyDescent="0.25">
      <c r="A163" s="6">
        <v>147.48234023712862</v>
      </c>
      <c r="B163" s="6">
        <v>-36.433931696042123</v>
      </c>
      <c r="C163" s="6">
        <v>37500</v>
      </c>
      <c r="D163">
        <v>3</v>
      </c>
      <c r="E163" s="1">
        <v>0.65</v>
      </c>
      <c r="F163">
        <v>19.899999999999999</v>
      </c>
      <c r="G163">
        <v>54.048620189015942</v>
      </c>
      <c r="H163">
        <v>22.257951141656633</v>
      </c>
      <c r="I163">
        <v>37.482340237128625</v>
      </c>
      <c r="J163">
        <v>5137.5519915287796</v>
      </c>
      <c r="K163">
        <v>-3767.0399591870173</v>
      </c>
      <c r="L163">
        <v>-36.250224731522181</v>
      </c>
      <c r="M163">
        <v>6370.6381563994864</v>
      </c>
      <c r="N163">
        <v>38400.590166920898</v>
      </c>
      <c r="O163">
        <v>32.316509501296395</v>
      </c>
      <c r="P163">
        <v>52.243157337325762</v>
      </c>
      <c r="Q163" s="6">
        <v>161</v>
      </c>
    </row>
    <row r="164" spans="1:17" x14ac:dyDescent="0.25">
      <c r="A164" s="6">
        <v>147.3227384473563</v>
      </c>
      <c r="B164" s="6">
        <v>-28.24211558794115</v>
      </c>
      <c r="C164" s="6">
        <v>37500</v>
      </c>
      <c r="D164">
        <v>0.75</v>
      </c>
      <c r="E164" s="1">
        <v>0.65</v>
      </c>
      <c r="F164">
        <v>19.899999999999999</v>
      </c>
      <c r="G164">
        <v>42.007420362456692</v>
      </c>
      <c r="H164">
        <v>19.592692404733945</v>
      </c>
      <c r="I164">
        <v>37.322738447356301</v>
      </c>
      <c r="J164">
        <v>5623.0759415032062</v>
      </c>
      <c r="K164">
        <v>-3000.170535308836</v>
      </c>
      <c r="L164">
        <v>-28.081979427246875</v>
      </c>
      <c r="M164">
        <v>6373.3826407055994</v>
      </c>
      <c r="N164">
        <v>37965.085570780946</v>
      </c>
      <c r="O164">
        <v>37.57896861624522</v>
      </c>
      <c r="P164">
        <v>58.17416787323679</v>
      </c>
      <c r="Q164" s="6">
        <v>162</v>
      </c>
    </row>
    <row r="165" spans="1:17" x14ac:dyDescent="0.25">
      <c r="A165" s="6">
        <v>146.41178990732513</v>
      </c>
      <c r="B165" s="6">
        <v>-32.137886911541059</v>
      </c>
      <c r="C165" s="6">
        <v>9375</v>
      </c>
      <c r="D165">
        <v>3</v>
      </c>
      <c r="E165" s="1">
        <v>0.65</v>
      </c>
      <c r="F165">
        <v>19.899999999999999</v>
      </c>
      <c r="G165">
        <v>54.048620189015942</v>
      </c>
      <c r="H165">
        <v>17.197144442512631</v>
      </c>
      <c r="I165">
        <v>36.411789907325129</v>
      </c>
      <c r="J165">
        <v>5405.9427999955988</v>
      </c>
      <c r="K165">
        <v>-3373.3895329141596</v>
      </c>
      <c r="L165">
        <v>-31.964782845066726</v>
      </c>
      <c r="M165">
        <v>6372.1248024186616</v>
      </c>
      <c r="N165">
        <v>38099.137915821135</v>
      </c>
      <c r="O165">
        <v>35.909514401428794</v>
      </c>
      <c r="P165">
        <v>54.200089667619011</v>
      </c>
      <c r="Q165" s="6">
        <v>163</v>
      </c>
    </row>
    <row r="166" spans="1:17" x14ac:dyDescent="0.25">
      <c r="A166" s="6">
        <v>143.24280619642445</v>
      </c>
      <c r="B166" s="6">
        <v>-36.838663470012577</v>
      </c>
      <c r="C166" s="6">
        <v>9375</v>
      </c>
      <c r="D166">
        <v>0.75</v>
      </c>
      <c r="E166" s="1">
        <v>0.65</v>
      </c>
      <c r="F166">
        <v>19.899999999999999</v>
      </c>
      <c r="G166">
        <v>42.007420362456692</v>
      </c>
      <c r="H166">
        <v>19.190856259394746</v>
      </c>
      <c r="I166">
        <v>33.242806196424453</v>
      </c>
      <c r="J166">
        <v>5110.7506963221549</v>
      </c>
      <c r="K166">
        <v>-3803.0802085833488</v>
      </c>
      <c r="L166">
        <v>-36.654166459783376</v>
      </c>
      <c r="M166">
        <v>6370.4938390108946</v>
      </c>
      <c r="N166">
        <v>38183.045159328467</v>
      </c>
      <c r="O166">
        <v>34.87494134402823</v>
      </c>
      <c r="P166">
        <v>47.549682508214836</v>
      </c>
      <c r="Q166" s="6">
        <v>164</v>
      </c>
    </row>
    <row r="167" spans="1:17" x14ac:dyDescent="0.25">
      <c r="A167" s="6">
        <v>142.94000343074839</v>
      </c>
      <c r="B167" s="6">
        <v>-34.114404550476259</v>
      </c>
      <c r="C167" s="6">
        <v>37500</v>
      </c>
      <c r="D167">
        <v>0.75</v>
      </c>
      <c r="E167" s="1">
        <v>0.65</v>
      </c>
      <c r="F167">
        <v>19.899999999999999</v>
      </c>
      <c r="G167">
        <v>42.007420362456692</v>
      </c>
      <c r="H167">
        <v>16.939291119078526</v>
      </c>
      <c r="I167">
        <v>32.940003430748391</v>
      </c>
      <c r="J167">
        <v>5286.1541945449608</v>
      </c>
      <c r="K167">
        <v>-3556.9613513872878</v>
      </c>
      <c r="L167">
        <v>-33.935925099571506</v>
      </c>
      <c r="M167">
        <v>6371.4519713930322</v>
      </c>
      <c r="N167">
        <v>38003.946865614169</v>
      </c>
      <c r="O167">
        <v>37.069282058774021</v>
      </c>
      <c r="P167">
        <v>49.120145492146783</v>
      </c>
      <c r="Q167" s="6">
        <v>165</v>
      </c>
    </row>
    <row r="168" spans="1:17" x14ac:dyDescent="0.25">
      <c r="A168" s="6">
        <v>145.00347499980484</v>
      </c>
      <c r="B168" s="6">
        <v>-27.68252470051182</v>
      </c>
      <c r="C168" s="6">
        <v>25000</v>
      </c>
      <c r="D168">
        <v>3</v>
      </c>
      <c r="E168" s="1">
        <v>0.65</v>
      </c>
      <c r="F168">
        <v>19.899999999999999</v>
      </c>
      <c r="G168">
        <v>54.048620189015942</v>
      </c>
      <c r="H168">
        <v>18.417735815416322</v>
      </c>
      <c r="I168">
        <v>35.003474999804837</v>
      </c>
      <c r="J168">
        <v>5652.1532680036707</v>
      </c>
      <c r="K168">
        <v>-2945.3971785321628</v>
      </c>
      <c r="L168">
        <v>-27.524499137004007</v>
      </c>
      <c r="M168">
        <v>6373.5548247669285</v>
      </c>
      <c r="N168">
        <v>37789.096751674217</v>
      </c>
      <c r="O168">
        <v>39.819189396412604</v>
      </c>
      <c r="P168">
        <v>56.440026536159223</v>
      </c>
      <c r="Q168" s="6">
        <v>166</v>
      </c>
    </row>
    <row r="169" spans="1:17" x14ac:dyDescent="0.25">
      <c r="A169" s="6">
        <v>141.54190481051498</v>
      </c>
      <c r="B169" s="6">
        <v>-27.823032919699898</v>
      </c>
      <c r="C169" s="6">
        <v>25000</v>
      </c>
      <c r="D169">
        <v>0.75</v>
      </c>
      <c r="E169" s="1">
        <v>0.65</v>
      </c>
      <c r="F169">
        <v>19.899999999999999</v>
      </c>
      <c r="G169">
        <v>42.007420362456692</v>
      </c>
      <c r="H169">
        <v>23.842974784229646</v>
      </c>
      <c r="I169">
        <v>31.541904810514978</v>
      </c>
      <c r="J169">
        <v>5644.9027547004898</v>
      </c>
      <c r="K169">
        <v>-2959.1765155905432</v>
      </c>
      <c r="L169">
        <v>-27.664471735686753</v>
      </c>
      <c r="M169">
        <v>6373.5118075083037</v>
      </c>
      <c r="N169">
        <v>37586.438909308992</v>
      </c>
      <c r="O169">
        <v>42.504692145155317</v>
      </c>
      <c r="P169">
        <v>52.75045464786016</v>
      </c>
      <c r="Q169" s="6">
        <v>167</v>
      </c>
    </row>
    <row r="170" spans="1:17" x14ac:dyDescent="0.25">
      <c r="A170" s="6">
        <v>149.25677791176355</v>
      </c>
      <c r="B170" s="6">
        <v>-34.76526022112472</v>
      </c>
      <c r="C170" s="6">
        <v>37500</v>
      </c>
      <c r="D170">
        <v>3</v>
      </c>
      <c r="E170" s="1">
        <v>0.65</v>
      </c>
      <c r="F170">
        <v>19.899999999999999</v>
      </c>
      <c r="G170">
        <v>54.048620189015942</v>
      </c>
      <c r="H170">
        <v>18.053656641564007</v>
      </c>
      <c r="I170">
        <v>39.25677791176355</v>
      </c>
      <c r="J170">
        <v>5245.3225641691424</v>
      </c>
      <c r="K170">
        <v>-3616.5055875796925</v>
      </c>
      <c r="L170">
        <v>-34.585194699442582</v>
      </c>
      <c r="M170">
        <v>6371.2260568258826</v>
      </c>
      <c r="N170">
        <v>38417.495829744854</v>
      </c>
      <c r="O170">
        <v>32.12837075418944</v>
      </c>
      <c r="P170">
        <v>55.094956551762188</v>
      </c>
      <c r="Q170" s="6">
        <v>168</v>
      </c>
    </row>
    <row r="171" spans="1:17" x14ac:dyDescent="0.25">
      <c r="A171" s="6">
        <v>143.71500184266162</v>
      </c>
      <c r="B171" s="6">
        <v>-34.32433301330164</v>
      </c>
      <c r="C171" s="6">
        <v>37500</v>
      </c>
      <c r="D171">
        <v>3</v>
      </c>
      <c r="E171" s="1">
        <v>0.65</v>
      </c>
      <c r="F171">
        <v>19.899999999999999</v>
      </c>
      <c r="G171">
        <v>54.048620189015942</v>
      </c>
      <c r="H171">
        <v>16.708443601199665</v>
      </c>
      <c r="I171">
        <v>33.715001842661621</v>
      </c>
      <c r="J171">
        <v>5273.0586760598744</v>
      </c>
      <c r="K171">
        <v>-3576.2168161834174</v>
      </c>
      <c r="L171">
        <v>-34.145331919636632</v>
      </c>
      <c r="M171">
        <v>6371.3793261367964</v>
      </c>
      <c r="N171">
        <v>38059.564359771372</v>
      </c>
      <c r="O171">
        <v>36.382991364270708</v>
      </c>
      <c r="P171">
        <v>49.801580014965381</v>
      </c>
      <c r="Q171" s="6">
        <v>169</v>
      </c>
    </row>
    <row r="172" spans="1:17" x14ac:dyDescent="0.25">
      <c r="A172" s="6">
        <v>145.27797779398549</v>
      </c>
      <c r="B172" s="6">
        <v>-29.345629757348529</v>
      </c>
      <c r="C172" s="6">
        <v>50000</v>
      </c>
      <c r="D172">
        <v>3</v>
      </c>
      <c r="E172" s="1">
        <v>0.65</v>
      </c>
      <c r="F172">
        <v>19.899999999999999</v>
      </c>
      <c r="G172">
        <v>54.048620189015942</v>
      </c>
      <c r="H172">
        <v>23.14307934156253</v>
      </c>
      <c r="I172">
        <v>35.277977793985485</v>
      </c>
      <c r="J172">
        <v>5564.1673258340461</v>
      </c>
      <c r="K172">
        <v>-3107.3519922660698</v>
      </c>
      <c r="L172">
        <v>-29.181510290297631</v>
      </c>
      <c r="M172">
        <v>6373.0365159568255</v>
      </c>
      <c r="N172">
        <v>37886.419134445248</v>
      </c>
      <c r="O172">
        <v>38.564323059431437</v>
      </c>
      <c r="P172">
        <v>55.288697989394151</v>
      </c>
      <c r="Q172" s="6">
        <v>170</v>
      </c>
    </row>
    <row r="173" spans="1:17" x14ac:dyDescent="0.25">
      <c r="A173" s="6">
        <v>149.49185264375794</v>
      </c>
      <c r="B173" s="6">
        <v>-30.255013623208452</v>
      </c>
      <c r="C173" s="6">
        <v>9375</v>
      </c>
      <c r="D173">
        <v>0.75</v>
      </c>
      <c r="E173" s="1">
        <v>0.65</v>
      </c>
      <c r="F173">
        <v>19.899999999999999</v>
      </c>
      <c r="G173">
        <v>42.007420362456692</v>
      </c>
      <c r="H173">
        <v>22.232891340903592</v>
      </c>
      <c r="I173">
        <v>39.491852643757937</v>
      </c>
      <c r="J173">
        <v>5514.0701734558852</v>
      </c>
      <c r="K173">
        <v>-3194.8253756437634</v>
      </c>
      <c r="L173">
        <v>-30.087793386700017</v>
      </c>
      <c r="M173">
        <v>6372.7450175456679</v>
      </c>
      <c r="N173">
        <v>38204.518409451215</v>
      </c>
      <c r="O173">
        <v>34.64685368508345</v>
      </c>
      <c r="P173">
        <v>58.558571791218682</v>
      </c>
      <c r="Q173" s="6">
        <v>171</v>
      </c>
    </row>
    <row r="174" spans="1:17" x14ac:dyDescent="0.25">
      <c r="A174" s="6">
        <v>145.50803764021785</v>
      </c>
      <c r="B174" s="6">
        <v>-29.879065108602511</v>
      </c>
      <c r="C174" s="6">
        <v>25000</v>
      </c>
      <c r="D174">
        <v>1.2</v>
      </c>
      <c r="E174" s="1">
        <v>0.65</v>
      </c>
      <c r="F174">
        <v>19.899999999999999</v>
      </c>
      <c r="G174">
        <v>46.089820015575185</v>
      </c>
      <c r="H174">
        <v>23.154539377300146</v>
      </c>
      <c r="I174">
        <v>35.50803764021785</v>
      </c>
      <c r="J174">
        <v>5534.9499788897101</v>
      </c>
      <c r="K174">
        <v>-3158.7580190899043</v>
      </c>
      <c r="L174">
        <v>-29.713106610562704</v>
      </c>
      <c r="M174">
        <v>6372.8661912812804</v>
      </c>
      <c r="N174">
        <v>37927.23882715543</v>
      </c>
      <c r="O174">
        <v>38.04624480884776</v>
      </c>
      <c r="P174">
        <v>55.077149823030503</v>
      </c>
      <c r="Q174" s="6">
        <v>172</v>
      </c>
    </row>
    <row r="175" spans="1:17" x14ac:dyDescent="0.25">
      <c r="A175" s="6">
        <v>147.91083297487125</v>
      </c>
      <c r="B175" s="6">
        <v>-30.619186875265214</v>
      </c>
      <c r="C175" s="6">
        <v>3906.25</v>
      </c>
      <c r="D175">
        <v>1.2</v>
      </c>
      <c r="E175" s="1">
        <v>0.65</v>
      </c>
      <c r="F175">
        <v>19.899999999999999</v>
      </c>
      <c r="G175">
        <v>46.089820015575185</v>
      </c>
      <c r="H175">
        <v>16.906683778723274</v>
      </c>
      <c r="I175">
        <v>37.910832974871255</v>
      </c>
      <c r="J175">
        <v>5493.6179643609948</v>
      </c>
      <c r="K175">
        <v>-3229.6336594760778</v>
      </c>
      <c r="L175">
        <v>-30.450771739830671</v>
      </c>
      <c r="M175">
        <v>6372.6267671008854</v>
      </c>
      <c r="N175">
        <v>38117.213826737214</v>
      </c>
      <c r="O175">
        <v>35.696451318913184</v>
      </c>
      <c r="P175">
        <v>56.815009889898036</v>
      </c>
      <c r="Q175" s="6">
        <v>173</v>
      </c>
    </row>
    <row r="176" spans="1:17" x14ac:dyDescent="0.25">
      <c r="A176" s="6">
        <v>140.1860707541278</v>
      </c>
      <c r="B176" s="6">
        <v>-36.393165776684725</v>
      </c>
      <c r="C176" s="6">
        <v>25000</v>
      </c>
      <c r="D176">
        <v>1.2</v>
      </c>
      <c r="E176" s="1">
        <v>0.65</v>
      </c>
      <c r="F176">
        <v>19.899999999999999</v>
      </c>
      <c r="G176">
        <v>46.089820015575185</v>
      </c>
      <c r="H176">
        <v>19.96916281596819</v>
      </c>
      <c r="I176">
        <v>30.186070754127797</v>
      </c>
      <c r="J176">
        <v>5140.2372781428103</v>
      </c>
      <c r="K176">
        <v>-3763.3995276530832</v>
      </c>
      <c r="L176">
        <v>-36.209540417426744</v>
      </c>
      <c r="M176">
        <v>6370.652657330209</v>
      </c>
      <c r="N176">
        <v>37996.210279887047</v>
      </c>
      <c r="O176">
        <v>37.154335570352643</v>
      </c>
      <c r="P176">
        <v>44.432703480205177</v>
      </c>
      <c r="Q176" s="6">
        <v>174</v>
      </c>
    </row>
    <row r="177" spans="1:17" x14ac:dyDescent="0.25">
      <c r="A177" s="6">
        <v>143.1822738658735</v>
      </c>
      <c r="B177" s="6">
        <v>-29.255319849949448</v>
      </c>
      <c r="C177" s="6">
        <v>3906.25</v>
      </c>
      <c r="D177">
        <v>0.75</v>
      </c>
      <c r="E177" s="1">
        <v>0.65</v>
      </c>
      <c r="F177">
        <v>19.899999999999999</v>
      </c>
      <c r="G177">
        <v>42.007420362456692</v>
      </c>
      <c r="H177">
        <v>14.845457208770501</v>
      </c>
      <c r="I177">
        <v>33.182273865873498</v>
      </c>
      <c r="J177">
        <v>5569.0661261528312</v>
      </c>
      <c r="K177">
        <v>-3098.6226023076988</v>
      </c>
      <c r="L177">
        <v>-29.091517348999833</v>
      </c>
      <c r="M177">
        <v>6373.0651612073634</v>
      </c>
      <c r="N177">
        <v>37754.227480917398</v>
      </c>
      <c r="O177">
        <v>40.265380608203174</v>
      </c>
      <c r="P177">
        <v>53.228508793473061</v>
      </c>
      <c r="Q177" s="6">
        <v>175</v>
      </c>
    </row>
    <row r="178" spans="1:17" x14ac:dyDescent="0.25">
      <c r="A178" s="6">
        <v>143.84306006257157</v>
      </c>
      <c r="B178" s="6">
        <v>-32.332747658327207</v>
      </c>
      <c r="C178" s="6">
        <v>25000</v>
      </c>
      <c r="D178">
        <v>0.75</v>
      </c>
      <c r="E178" s="1">
        <v>0.65</v>
      </c>
      <c r="F178">
        <v>19.899999999999999</v>
      </c>
      <c r="G178">
        <v>42.007420362456692</v>
      </c>
      <c r="H178">
        <v>17.408713688029444</v>
      </c>
      <c r="I178">
        <v>33.843060062571567</v>
      </c>
      <c r="J178">
        <v>5394.4169867911132</v>
      </c>
      <c r="K178">
        <v>-3391.6672180070659</v>
      </c>
      <c r="L178">
        <v>-32.159076752133714</v>
      </c>
      <c r="M178">
        <v>6372.0594116097436</v>
      </c>
      <c r="N178">
        <v>37955.127656750628</v>
      </c>
      <c r="O178">
        <v>37.685244132644762</v>
      </c>
      <c r="P178">
        <v>51.423081806999861</v>
      </c>
      <c r="Q178" s="6">
        <v>176</v>
      </c>
    </row>
    <row r="179" spans="1:17" x14ac:dyDescent="0.25">
      <c r="A179" s="6">
        <v>144.40561222254107</v>
      </c>
      <c r="B179" s="6">
        <v>-29.274731097928836</v>
      </c>
      <c r="C179" s="6">
        <v>25000</v>
      </c>
      <c r="D179">
        <v>0.75</v>
      </c>
      <c r="E179" s="1">
        <v>0.65</v>
      </c>
      <c r="F179">
        <v>19.899999999999999</v>
      </c>
      <c r="G179">
        <v>42.007420362456692</v>
      </c>
      <c r="H179">
        <v>22.570275339905699</v>
      </c>
      <c r="I179">
        <v>34.405612222541066</v>
      </c>
      <c r="J179">
        <v>5568.0143425998249</v>
      </c>
      <c r="K179">
        <v>-3100.4995422401316</v>
      </c>
      <c r="L179">
        <v>-29.110860331432448</v>
      </c>
      <c r="M179">
        <v>6373.0590088927174</v>
      </c>
      <c r="N179">
        <v>37828.982171946962</v>
      </c>
      <c r="O179">
        <v>39.297685904124279</v>
      </c>
      <c r="P179">
        <v>54.472661246284176</v>
      </c>
      <c r="Q179" s="6">
        <v>177</v>
      </c>
    </row>
    <row r="180" spans="1:17" x14ac:dyDescent="0.25">
      <c r="A180" s="6">
        <v>142.66941948935329</v>
      </c>
      <c r="B180" s="6">
        <v>-33.03610903446377</v>
      </c>
      <c r="C180" s="6">
        <v>25000</v>
      </c>
      <c r="D180">
        <v>0.75</v>
      </c>
      <c r="E180" s="1">
        <v>0.65</v>
      </c>
      <c r="F180">
        <v>19.899999999999999</v>
      </c>
      <c r="G180">
        <v>42.007420362456692</v>
      </c>
      <c r="H180">
        <v>19.778396894188052</v>
      </c>
      <c r="I180">
        <v>32.669419489353288</v>
      </c>
      <c r="J180">
        <v>5352.2952551224271</v>
      </c>
      <c r="K180">
        <v>-3457.317781356533</v>
      </c>
      <c r="L180">
        <v>-32.860458832043086</v>
      </c>
      <c r="M180">
        <v>6371.8216186024938</v>
      </c>
      <c r="N180">
        <v>37927.153276373872</v>
      </c>
      <c r="O180">
        <v>38.032824055680763</v>
      </c>
      <c r="P180">
        <v>49.629363372591953</v>
      </c>
      <c r="Q180" s="6">
        <v>178</v>
      </c>
    </row>
    <row r="181" spans="1:17" x14ac:dyDescent="0.25">
      <c r="A181" s="6">
        <v>147.45874710534522</v>
      </c>
      <c r="B181" s="6">
        <v>-31.653408285868345</v>
      </c>
      <c r="C181" s="6">
        <v>37500</v>
      </c>
      <c r="D181">
        <v>1.2</v>
      </c>
      <c r="E181" s="1">
        <v>0.65</v>
      </c>
      <c r="F181">
        <v>19.899999999999999</v>
      </c>
      <c r="G181">
        <v>46.089820015575185</v>
      </c>
      <c r="H181">
        <v>18.70736956021614</v>
      </c>
      <c r="I181">
        <v>37.458747105345225</v>
      </c>
      <c r="J181">
        <v>5434.3277150078275</v>
      </c>
      <c r="K181">
        <v>-3327.7795428806949</v>
      </c>
      <c r="L181">
        <v>-31.481748041885055</v>
      </c>
      <c r="M181">
        <v>6372.286434249283</v>
      </c>
      <c r="N181">
        <v>38139.899178631771</v>
      </c>
      <c r="O181">
        <v>35.417329812643501</v>
      </c>
      <c r="P181">
        <v>55.591717855563658</v>
      </c>
      <c r="Q181" s="6">
        <v>179</v>
      </c>
    </row>
    <row r="182" spans="1:17" x14ac:dyDescent="0.25">
      <c r="A182" s="6">
        <v>142.68170696324756</v>
      </c>
      <c r="B182" s="6">
        <v>-29.661483728743885</v>
      </c>
      <c r="C182" s="6">
        <v>3750</v>
      </c>
      <c r="D182">
        <v>1.2</v>
      </c>
      <c r="E182" s="1">
        <v>0.65</v>
      </c>
      <c r="F182">
        <v>19.899999999999999</v>
      </c>
      <c r="G182">
        <v>46.089820015575185</v>
      </c>
      <c r="H182">
        <v>23.857105680167468</v>
      </c>
      <c r="I182">
        <v>32.681706963247564</v>
      </c>
      <c r="J182">
        <v>5546.925426406563</v>
      </c>
      <c r="K182">
        <v>-3137.8225312140594</v>
      </c>
      <c r="L182">
        <v>-29.496268470678402</v>
      </c>
      <c r="M182">
        <v>6372.9358951357917</v>
      </c>
      <c r="N182">
        <v>37745.476723273481</v>
      </c>
      <c r="O182">
        <v>40.37778616716281</v>
      </c>
      <c r="P182">
        <v>52.353833614828197</v>
      </c>
      <c r="Q182" s="6">
        <v>180</v>
      </c>
    </row>
    <row r="183" spans="1:17" x14ac:dyDescent="0.25">
      <c r="A183" s="6">
        <v>140.64569299919833</v>
      </c>
      <c r="B183" s="6">
        <v>-34.269958691741621</v>
      </c>
      <c r="C183" s="6">
        <v>3750</v>
      </c>
      <c r="D183">
        <v>1.2</v>
      </c>
      <c r="E183" s="1">
        <v>0.65</v>
      </c>
      <c r="F183">
        <v>19.899999999999999</v>
      </c>
      <c r="G183">
        <v>46.089820015575185</v>
      </c>
      <c r="H183">
        <v>21.548285633572309</v>
      </c>
      <c r="I183">
        <v>30.645692999198332</v>
      </c>
      <c r="J183">
        <v>5276.4574051616883</v>
      </c>
      <c r="K183">
        <v>-3571.2339324702843</v>
      </c>
      <c r="L183">
        <v>-34.091091792786081</v>
      </c>
      <c r="M183">
        <v>6371.398162798554</v>
      </c>
      <c r="N183">
        <v>37889.30014920891</v>
      </c>
      <c r="O183">
        <v>38.504779262448238</v>
      </c>
      <c r="P183">
        <v>46.456536797820227</v>
      </c>
      <c r="Q183" s="6">
        <v>181</v>
      </c>
    </row>
    <row r="184" spans="1:17" x14ac:dyDescent="0.25">
      <c r="A184" s="6">
        <v>146.54604600745066</v>
      </c>
      <c r="B184" s="6">
        <v>-31.167178154872659</v>
      </c>
      <c r="C184" s="6">
        <v>25000</v>
      </c>
      <c r="D184">
        <v>0.75</v>
      </c>
      <c r="E184" s="1">
        <v>0.65</v>
      </c>
      <c r="F184">
        <v>19.899999999999999</v>
      </c>
      <c r="G184">
        <v>42.007420362456692</v>
      </c>
      <c r="H184">
        <v>15.53107841732502</v>
      </c>
      <c r="I184">
        <v>36.546046007450656</v>
      </c>
      <c r="J184">
        <v>5462.4243304254169</v>
      </c>
      <c r="K184">
        <v>-3281.7684925669714</v>
      </c>
      <c r="L184">
        <v>-30.99701608859516</v>
      </c>
      <c r="M184">
        <v>6372.4472539542339</v>
      </c>
      <c r="N184">
        <v>38057.285948770746</v>
      </c>
      <c r="O184">
        <v>36.425172015331604</v>
      </c>
      <c r="P184">
        <v>55.075838830245949</v>
      </c>
      <c r="Q184" s="6">
        <v>182</v>
      </c>
    </row>
    <row r="185" spans="1:17" x14ac:dyDescent="0.25">
      <c r="A185" s="6">
        <v>145.05092392155316</v>
      </c>
      <c r="B185" s="6">
        <v>-31.56547536866432</v>
      </c>
      <c r="C185" s="6">
        <v>25000</v>
      </c>
      <c r="D185">
        <v>1.2</v>
      </c>
      <c r="E185" s="1">
        <v>0.65</v>
      </c>
      <c r="F185">
        <v>19.899999999999999</v>
      </c>
      <c r="G185">
        <v>46.089820015575185</v>
      </c>
      <c r="H185">
        <v>23.335416020010523</v>
      </c>
      <c r="I185">
        <v>35.050923921553164</v>
      </c>
      <c r="J185">
        <v>5439.4379484015926</v>
      </c>
      <c r="K185">
        <v>-3319.4760434129894</v>
      </c>
      <c r="L185">
        <v>-31.394082431033791</v>
      </c>
      <c r="M185">
        <v>6372.3156228567395</v>
      </c>
      <c r="N185">
        <v>37985.672642716294</v>
      </c>
      <c r="O185">
        <v>37.307819789524821</v>
      </c>
      <c r="P185">
        <v>53.270291651116281</v>
      </c>
      <c r="Q185" s="6">
        <v>183</v>
      </c>
    </row>
    <row r="186" spans="1:17" x14ac:dyDescent="0.25">
      <c r="A186" s="6">
        <v>145.99076698728089</v>
      </c>
      <c r="B186" s="6">
        <v>-30.953893191301006</v>
      </c>
      <c r="C186" s="6">
        <v>25000</v>
      </c>
      <c r="D186">
        <v>1.2</v>
      </c>
      <c r="E186" s="1">
        <v>0.65</v>
      </c>
      <c r="F186">
        <v>19.899999999999999</v>
      </c>
      <c r="G186">
        <v>46.089820015575185</v>
      </c>
      <c r="H186">
        <v>20.56003342020097</v>
      </c>
      <c r="I186">
        <v>35.990766987280892</v>
      </c>
      <c r="J186">
        <v>5474.6248486023633</v>
      </c>
      <c r="K186">
        <v>-3261.5119303189513</v>
      </c>
      <c r="L186">
        <v>-30.784403721393094</v>
      </c>
      <c r="M186">
        <v>6372.5173443896801</v>
      </c>
      <c r="N186">
        <v>38011.637173954521</v>
      </c>
      <c r="O186">
        <v>36.988497936092912</v>
      </c>
      <c r="P186">
        <v>54.694658899908724</v>
      </c>
      <c r="Q186" s="6">
        <v>184</v>
      </c>
    </row>
    <row r="187" spans="1:17" x14ac:dyDescent="0.25">
      <c r="A187" s="6">
        <v>147.09378987219026</v>
      </c>
      <c r="B187" s="6">
        <v>-27.455999189167922</v>
      </c>
      <c r="C187" s="6">
        <v>9375</v>
      </c>
      <c r="D187">
        <v>3</v>
      </c>
      <c r="E187" s="1">
        <v>0.65</v>
      </c>
      <c r="F187">
        <v>19.899999999999999</v>
      </c>
      <c r="G187">
        <v>54.048620189015942</v>
      </c>
      <c r="H187">
        <v>17.26459901762054</v>
      </c>
      <c r="I187">
        <v>37.093789872190257</v>
      </c>
      <c r="J187">
        <v>5663.7709249637846</v>
      </c>
      <c r="K187">
        <v>-2923.1455839113682</v>
      </c>
      <c r="L187">
        <v>-27.298845099070025</v>
      </c>
      <c r="M187">
        <v>6373.6238667814132</v>
      </c>
      <c r="N187">
        <v>37913.950795087956</v>
      </c>
      <c r="O187">
        <v>38.224211761324817</v>
      </c>
      <c r="P187">
        <v>58.626096819525181</v>
      </c>
      <c r="Q187" s="6">
        <v>185</v>
      </c>
    </row>
    <row r="188" spans="1:17" x14ac:dyDescent="0.25">
      <c r="A188" s="6">
        <v>144.93500918906483</v>
      </c>
      <c r="B188" s="6">
        <v>-34.295108261415223</v>
      </c>
      <c r="C188" s="6">
        <v>37500</v>
      </c>
      <c r="D188">
        <v>0.75</v>
      </c>
      <c r="E188" s="1">
        <v>0.65</v>
      </c>
      <c r="F188">
        <v>19.899999999999999</v>
      </c>
      <c r="G188">
        <v>42.007420362456692</v>
      </c>
      <c r="H188">
        <v>14.66668097651017</v>
      </c>
      <c r="I188">
        <v>34.935009189064829</v>
      </c>
      <c r="J188">
        <v>5274.8859941131359</v>
      </c>
      <c r="K188">
        <v>-3573.5390440955175</v>
      </c>
      <c r="L188">
        <v>-34.116179214011488</v>
      </c>
      <c r="M188">
        <v>6371.3894521184338</v>
      </c>
      <c r="N188">
        <v>38127.984893484878</v>
      </c>
      <c r="O188">
        <v>35.549718046006397</v>
      </c>
      <c r="P188">
        <v>51.108834471506505</v>
      </c>
      <c r="Q188" s="6">
        <v>186</v>
      </c>
    </row>
    <row r="189" spans="1:17" x14ac:dyDescent="0.25">
      <c r="A189" s="6">
        <v>146.29294064662616</v>
      </c>
      <c r="B189" s="6">
        <v>-34.477054773403253</v>
      </c>
      <c r="C189" s="6">
        <v>9375</v>
      </c>
      <c r="D189">
        <v>1.2</v>
      </c>
      <c r="E189" s="1">
        <v>0.65</v>
      </c>
      <c r="F189">
        <v>19.899999999999999</v>
      </c>
      <c r="G189">
        <v>46.089820015575185</v>
      </c>
      <c r="H189">
        <v>14.212286039610948</v>
      </c>
      <c r="I189">
        <v>36.292940646626164</v>
      </c>
      <c r="J189">
        <v>5263.4871903513358</v>
      </c>
      <c r="K189">
        <v>-3590.195255176191</v>
      </c>
      <c r="L189">
        <v>-34.297680203591931</v>
      </c>
      <c r="M189">
        <v>6371.3263433356042</v>
      </c>
      <c r="N189">
        <v>38218.531352600476</v>
      </c>
      <c r="O189">
        <v>34.461554792179946</v>
      </c>
      <c r="P189">
        <v>52.374305394455369</v>
      </c>
      <c r="Q189" s="6">
        <v>187</v>
      </c>
    </row>
    <row r="190" spans="1:17" x14ac:dyDescent="0.25">
      <c r="A190" s="6">
        <v>145.741630329451</v>
      </c>
      <c r="B190" s="6">
        <v>-38.473773090153628</v>
      </c>
      <c r="C190" s="6">
        <v>25000</v>
      </c>
      <c r="D190">
        <v>1.2</v>
      </c>
      <c r="E190" s="1">
        <v>0.65</v>
      </c>
      <c r="F190">
        <v>19.899999999999999</v>
      </c>
      <c r="G190">
        <v>46.089820015575185</v>
      </c>
      <c r="H190">
        <v>23.781712415694322</v>
      </c>
      <c r="I190">
        <v>35.741630329450999</v>
      </c>
      <c r="J190">
        <v>4999.8836461341007</v>
      </c>
      <c r="K190">
        <v>-3946.7519755708022</v>
      </c>
      <c r="L190">
        <v>-38.286459693996832</v>
      </c>
      <c r="M190">
        <v>6369.9048369305528</v>
      </c>
      <c r="N190">
        <v>38420.947173488195</v>
      </c>
      <c r="O190">
        <v>32.072654749698216</v>
      </c>
      <c r="P190">
        <v>49.156717556334385</v>
      </c>
      <c r="Q190" s="6">
        <v>188</v>
      </c>
    </row>
    <row r="191" spans="1:17" x14ac:dyDescent="0.25">
      <c r="A191" s="6">
        <v>149.0691145182185</v>
      </c>
      <c r="B191" s="6">
        <v>-27.644028492958757</v>
      </c>
      <c r="C191" s="6">
        <v>50000</v>
      </c>
      <c r="D191">
        <v>3</v>
      </c>
      <c r="E191" s="1">
        <v>0.65</v>
      </c>
      <c r="F191">
        <v>19.899999999999999</v>
      </c>
      <c r="G191">
        <v>54.048620189015942</v>
      </c>
      <c r="H191">
        <v>15.747689017419987</v>
      </c>
      <c r="I191">
        <v>39.069114518218498</v>
      </c>
      <c r="J191">
        <v>5654.1338266154298</v>
      </c>
      <c r="K191">
        <v>-2941.6188882435217</v>
      </c>
      <c r="L191">
        <v>-27.486150338039717</v>
      </c>
      <c r="M191">
        <v>6373.5665849622928</v>
      </c>
      <c r="N191">
        <v>38055.925406811242</v>
      </c>
      <c r="O191">
        <v>36.45681330557278</v>
      </c>
      <c r="P191">
        <v>60.249759212442257</v>
      </c>
      <c r="Q191" s="6">
        <v>189</v>
      </c>
    </row>
    <row r="192" spans="1:17" x14ac:dyDescent="0.25">
      <c r="A192" s="6">
        <v>138.24415752910872</v>
      </c>
      <c r="B192" s="6">
        <v>-29.154866562769786</v>
      </c>
      <c r="C192" s="6">
        <v>46875</v>
      </c>
      <c r="D192">
        <v>3</v>
      </c>
      <c r="E192" s="1">
        <v>0.65</v>
      </c>
      <c r="F192">
        <v>19.899999999999999</v>
      </c>
      <c r="G192">
        <v>54.048620189015942</v>
      </c>
      <c r="H192">
        <v>18.848364095475734</v>
      </c>
      <c r="I192">
        <v>28.244157529108719</v>
      </c>
      <c r="J192">
        <v>5574.4988978504143</v>
      </c>
      <c r="K192">
        <v>-3088.9038307492051</v>
      </c>
      <c r="L192">
        <v>-28.99141853086698</v>
      </c>
      <c r="M192">
        <v>6373.0969581320978</v>
      </c>
      <c r="N192">
        <v>37474.15508900139</v>
      </c>
      <c r="O192">
        <v>44.043987790887947</v>
      </c>
      <c r="P192">
        <v>47.795342930052726</v>
      </c>
      <c r="Q192" s="6">
        <v>190</v>
      </c>
    </row>
    <row r="193" spans="1:17" x14ac:dyDescent="0.25">
      <c r="A193" s="6">
        <v>138.75270596079133</v>
      </c>
      <c r="B193" s="6">
        <v>-23.752512376810316</v>
      </c>
      <c r="C193" s="6">
        <v>9375</v>
      </c>
      <c r="D193">
        <v>3</v>
      </c>
      <c r="E193" s="1">
        <v>0.65</v>
      </c>
      <c r="F193">
        <v>19.899999999999999</v>
      </c>
      <c r="G193">
        <v>54.048620189015942</v>
      </c>
      <c r="H193">
        <v>18.498211092609047</v>
      </c>
      <c r="I193">
        <v>28.752705960791332</v>
      </c>
      <c r="J193">
        <v>5841.0449516214348</v>
      </c>
      <c r="K193">
        <v>-2553.2192542160246</v>
      </c>
      <c r="L193">
        <v>-23.610949810193045</v>
      </c>
      <c r="M193">
        <v>6374.6948701064648</v>
      </c>
      <c r="N193">
        <v>37237.312892731505</v>
      </c>
      <c r="O193">
        <v>47.49277771767445</v>
      </c>
      <c r="P193">
        <v>53.717562306658984</v>
      </c>
      <c r="Q193" s="6">
        <v>191</v>
      </c>
    </row>
    <row r="194" spans="1:17" x14ac:dyDescent="0.25">
      <c r="A194" s="6">
        <v>151.69287824017599</v>
      </c>
      <c r="B194" s="6">
        <v>-35.278772337241143</v>
      </c>
      <c r="C194" s="6">
        <v>12500</v>
      </c>
      <c r="D194">
        <v>0.75</v>
      </c>
      <c r="E194" s="1">
        <v>0.65</v>
      </c>
      <c r="F194">
        <v>19.899999999999999</v>
      </c>
      <c r="G194">
        <v>42.007420362456692</v>
      </c>
      <c r="H194">
        <v>20.249917775885031</v>
      </c>
      <c r="I194">
        <v>41.692878240175986</v>
      </c>
      <c r="J194">
        <v>5212.6283435630885</v>
      </c>
      <c r="K194">
        <v>-3663.1596017424481</v>
      </c>
      <c r="L194">
        <v>-35.097520755220138</v>
      </c>
      <c r="M194">
        <v>6371.0464223669851</v>
      </c>
      <c r="N194">
        <v>38602.685970691884</v>
      </c>
      <c r="O194">
        <v>30.019519999300496</v>
      </c>
      <c r="P194">
        <v>57.040785863678799</v>
      </c>
      <c r="Q194" s="6">
        <v>192</v>
      </c>
    </row>
    <row r="195" spans="1:17" x14ac:dyDescent="0.25">
      <c r="A195" s="6">
        <v>149.70284510683794</v>
      </c>
      <c r="B195" s="6">
        <v>-32.733516395596858</v>
      </c>
      <c r="C195" s="6">
        <v>9375</v>
      </c>
      <c r="D195">
        <v>0.75</v>
      </c>
      <c r="E195" s="1">
        <v>0.65</v>
      </c>
      <c r="F195">
        <v>19.899999999999999</v>
      </c>
      <c r="G195">
        <v>42.007420362456692</v>
      </c>
      <c r="H195">
        <v>20.536489918423733</v>
      </c>
      <c r="I195">
        <v>39.702845106837941</v>
      </c>
      <c r="J195">
        <v>5370.5157581770791</v>
      </c>
      <c r="K195">
        <v>-3429.1367967601386</v>
      </c>
      <c r="L195">
        <v>-32.558704850818138</v>
      </c>
      <c r="M195">
        <v>6371.9242525098107</v>
      </c>
      <c r="N195">
        <v>38340.317224554638</v>
      </c>
      <c r="O195">
        <v>33.032613263815726</v>
      </c>
      <c r="P195">
        <v>56.925828437696097</v>
      </c>
      <c r="Q195" s="6">
        <v>193</v>
      </c>
    </row>
    <row r="196" spans="1:17" x14ac:dyDescent="0.25">
      <c r="A196" s="6">
        <v>146.90591714173692</v>
      </c>
      <c r="B196" s="6">
        <v>-35.938701539161556</v>
      </c>
      <c r="C196" s="6">
        <v>25000</v>
      </c>
      <c r="D196">
        <v>0.75</v>
      </c>
      <c r="E196" s="1">
        <v>0.65</v>
      </c>
      <c r="F196">
        <v>19.899999999999999</v>
      </c>
      <c r="G196">
        <v>42.007420362456692</v>
      </c>
      <c r="H196">
        <v>23.236244285189407</v>
      </c>
      <c r="I196">
        <v>36.905917141736921</v>
      </c>
      <c r="J196">
        <v>5169.9962522562228</v>
      </c>
      <c r="K196">
        <v>-3722.6882834191388</v>
      </c>
      <c r="L196">
        <v>-35.756010989984695</v>
      </c>
      <c r="M196">
        <v>6370.8138651077797</v>
      </c>
      <c r="N196">
        <v>38337.774783257424</v>
      </c>
      <c r="O196">
        <v>33.048628186044724</v>
      </c>
      <c r="P196">
        <v>51.991124810861841</v>
      </c>
      <c r="Q196" s="6">
        <v>194</v>
      </c>
    </row>
    <row r="197" spans="1:17" x14ac:dyDescent="0.25">
      <c r="A197" s="6">
        <v>139.33152570522549</v>
      </c>
      <c r="B197" s="6">
        <v>-35.464915915696139</v>
      </c>
      <c r="C197" s="6">
        <v>3750</v>
      </c>
      <c r="D197">
        <v>3</v>
      </c>
      <c r="E197" s="1">
        <v>0.65</v>
      </c>
      <c r="F197">
        <v>19.899999999999999</v>
      </c>
      <c r="G197">
        <v>54.048620189015942</v>
      </c>
      <c r="H197">
        <v>22.42900078095473</v>
      </c>
      <c r="I197">
        <v>29.331525705225488</v>
      </c>
      <c r="J197">
        <v>5200.6732184354669</v>
      </c>
      <c r="K197">
        <v>-3679.9996162502662</v>
      </c>
      <c r="L197">
        <v>-35.283248709893833</v>
      </c>
      <c r="M197">
        <v>6370.9810155543573</v>
      </c>
      <c r="N197">
        <v>37895.437903302693</v>
      </c>
      <c r="O197">
        <v>38.421209210377206</v>
      </c>
      <c r="P197">
        <v>44.081682993713365</v>
      </c>
      <c r="Q197" s="6">
        <v>195</v>
      </c>
    </row>
    <row r="198" spans="1:17" x14ac:dyDescent="0.25">
      <c r="A198" s="6">
        <v>150.93795868463886</v>
      </c>
      <c r="B198" s="6">
        <v>-30.265921791015593</v>
      </c>
      <c r="C198" s="6">
        <v>3906.25</v>
      </c>
      <c r="D198">
        <v>0.75</v>
      </c>
      <c r="E198" s="1">
        <v>0.65</v>
      </c>
      <c r="F198">
        <v>19.899999999999999</v>
      </c>
      <c r="G198">
        <v>42.007420362456692</v>
      </c>
      <c r="H198">
        <v>19.67885985635596</v>
      </c>
      <c r="I198">
        <v>40.937958684638858</v>
      </c>
      <c r="J198">
        <v>5513.4607961980682</v>
      </c>
      <c r="K198">
        <v>-3195.869853546646</v>
      </c>
      <c r="L198">
        <v>-30.098665371810039</v>
      </c>
      <c r="M198">
        <v>6372.7414879329053</v>
      </c>
      <c r="N198">
        <v>38304.063420282437</v>
      </c>
      <c r="O198">
        <v>33.467407326984748</v>
      </c>
      <c r="P198">
        <v>59.840355539392249</v>
      </c>
      <c r="Q198" s="6">
        <v>196</v>
      </c>
    </row>
    <row r="199" spans="1:17" x14ac:dyDescent="0.25">
      <c r="A199" s="6">
        <v>144.61954685505711</v>
      </c>
      <c r="B199" s="6">
        <v>-29.821352731016823</v>
      </c>
      <c r="C199" s="6">
        <v>3750</v>
      </c>
      <c r="D199">
        <v>1.2</v>
      </c>
      <c r="E199" s="1">
        <v>0.65</v>
      </c>
      <c r="F199">
        <v>19.899999999999999</v>
      </c>
      <c r="G199">
        <v>46.089820015575185</v>
      </c>
      <c r="H199">
        <v>19.919736286922074</v>
      </c>
      <c r="I199">
        <v>34.619546855057109</v>
      </c>
      <c r="J199">
        <v>5538.1341910235533</v>
      </c>
      <c r="K199">
        <v>-3153.2093518084789</v>
      </c>
      <c r="L199">
        <v>-29.655590447331942</v>
      </c>
      <c r="M199">
        <v>6372.8847105621298</v>
      </c>
      <c r="N199">
        <v>37869.468108285124</v>
      </c>
      <c r="O199">
        <v>38.777603388660822</v>
      </c>
      <c r="P199">
        <v>54.232998006427088</v>
      </c>
      <c r="Q199" s="6">
        <v>197</v>
      </c>
    </row>
    <row r="200" spans="1:17" x14ac:dyDescent="0.25">
      <c r="A200" s="6">
        <v>141.59601429803666</v>
      </c>
      <c r="B200" s="6">
        <v>-24.975878093017279</v>
      </c>
      <c r="C200" s="6">
        <v>9375</v>
      </c>
      <c r="D200">
        <v>3</v>
      </c>
      <c r="E200" s="1">
        <v>0.65</v>
      </c>
      <c r="F200">
        <v>19.899999999999999</v>
      </c>
      <c r="G200">
        <v>54.048620189015942</v>
      </c>
      <c r="H200">
        <v>14.051283789899339</v>
      </c>
      <c r="I200">
        <v>31.596014298036664</v>
      </c>
      <c r="J200">
        <v>5785.1456510349408</v>
      </c>
      <c r="K200">
        <v>-2676.6534603786126</v>
      </c>
      <c r="L200">
        <v>-24.828892034246859</v>
      </c>
      <c r="M200">
        <v>6374.3536104177101</v>
      </c>
      <c r="N200">
        <v>37455.482140447297</v>
      </c>
      <c r="O200">
        <v>44.32592263218325</v>
      </c>
      <c r="P200">
        <v>55.53262564425129</v>
      </c>
      <c r="Q200" s="6">
        <v>198</v>
      </c>
    </row>
    <row r="201" spans="1:17" x14ac:dyDescent="0.25">
      <c r="A201" s="6">
        <v>144.14613447647659</v>
      </c>
      <c r="B201" s="6">
        <v>-29.043595797981936</v>
      </c>
      <c r="C201" s="6">
        <v>25000</v>
      </c>
      <c r="D201">
        <v>3</v>
      </c>
      <c r="E201" s="1">
        <v>0.65</v>
      </c>
      <c r="F201">
        <v>19.899999999999999</v>
      </c>
      <c r="G201">
        <v>54.048620189015942</v>
      </c>
      <c r="H201">
        <v>17.138583377717691</v>
      </c>
      <c r="I201">
        <v>34.14613447647659</v>
      </c>
      <c r="J201">
        <v>5580.4967107425355</v>
      </c>
      <c r="K201">
        <v>-3078.1275476100172</v>
      </c>
      <c r="L201">
        <v>-28.880542740023859</v>
      </c>
      <c r="M201">
        <v>6373.1320979534012</v>
      </c>
      <c r="N201">
        <v>37801.64164870738</v>
      </c>
      <c r="O201">
        <v>39.650813710988274</v>
      </c>
      <c r="P201">
        <v>54.404861717797004</v>
      </c>
      <c r="Q201" s="6">
        <v>199</v>
      </c>
    </row>
    <row r="202" spans="1:17" x14ac:dyDescent="0.25">
      <c r="A202" s="6">
        <v>108.04939429551759</v>
      </c>
      <c r="B202" s="6">
        <v>-31.67143590120023</v>
      </c>
      <c r="C202" s="6">
        <v>46875</v>
      </c>
      <c r="D202">
        <v>0.75</v>
      </c>
      <c r="E202" s="1">
        <v>0.65</v>
      </c>
      <c r="F202">
        <v>19.899999999999999</v>
      </c>
      <c r="G202">
        <v>42.007420362456692</v>
      </c>
      <c r="H202">
        <v>15.344765705237428</v>
      </c>
      <c r="I202">
        <v>-1.9506057044824132</v>
      </c>
      <c r="J202">
        <v>5433.2784552105086</v>
      </c>
      <c r="K202">
        <v>-3329.4809341884634</v>
      </c>
      <c r="L202">
        <v>-31.499721054041132</v>
      </c>
      <c r="M202">
        <v>6372.2804444703452</v>
      </c>
      <c r="N202">
        <v>36885.05291442071</v>
      </c>
      <c r="O202">
        <v>53.050817593848329</v>
      </c>
      <c r="P202">
        <v>3.7113403857236014</v>
      </c>
      <c r="Q202" s="6">
        <v>200</v>
      </c>
    </row>
    <row r="203" spans="1:17" x14ac:dyDescent="0.25">
      <c r="A203" s="6">
        <v>110.78328155425126</v>
      </c>
      <c r="B203" s="6">
        <v>-29.72871312697821</v>
      </c>
      <c r="C203" s="6">
        <v>3750</v>
      </c>
      <c r="D203">
        <v>1.2</v>
      </c>
      <c r="E203" s="1">
        <v>0.65</v>
      </c>
      <c r="F203">
        <v>19.899999999999999</v>
      </c>
      <c r="G203">
        <v>46.089820015575185</v>
      </c>
      <c r="H203">
        <v>16.872953492765809</v>
      </c>
      <c r="I203">
        <v>0.78328155425126056</v>
      </c>
      <c r="J203">
        <v>5543.2337225676902</v>
      </c>
      <c r="K203">
        <v>-3144.2960637578039</v>
      </c>
      <c r="L203">
        <v>-29.563267204644941</v>
      </c>
      <c r="M203">
        <v>6372.91439135773</v>
      </c>
      <c r="N203">
        <v>36756.238315137147</v>
      </c>
      <c r="O203">
        <v>55.318281796549201</v>
      </c>
      <c r="P203">
        <v>1.5792328947978234</v>
      </c>
      <c r="Q203" s="6">
        <v>201</v>
      </c>
    </row>
    <row r="204" spans="1:17" x14ac:dyDescent="0.25">
      <c r="A204" s="6">
        <v>112.20554066753584</v>
      </c>
      <c r="B204" s="6">
        <v>-30.560977799327539</v>
      </c>
      <c r="C204" s="6">
        <v>3750</v>
      </c>
      <c r="D204">
        <v>0.75</v>
      </c>
      <c r="E204" s="1">
        <v>0.65</v>
      </c>
      <c r="F204">
        <v>19.899999999999999</v>
      </c>
      <c r="G204">
        <v>42.007420362456692</v>
      </c>
      <c r="H204">
        <v>22.945443325318177</v>
      </c>
      <c r="I204">
        <v>2.2055406675358427</v>
      </c>
      <c r="J204">
        <v>5496.9019503353848</v>
      </c>
      <c r="K204">
        <v>-3224.0785480949648</v>
      </c>
      <c r="L204">
        <v>-30.392751841844795</v>
      </c>
      <c r="M204">
        <v>6372.6457249628347</v>
      </c>
      <c r="N204">
        <v>36813.372875931076</v>
      </c>
      <c r="O204">
        <v>54.296290311807837</v>
      </c>
      <c r="P204">
        <v>4.3316021769120603</v>
      </c>
      <c r="Q204" s="6">
        <v>202</v>
      </c>
    </row>
    <row r="205" spans="1:17" x14ac:dyDescent="0.25">
      <c r="A205" s="6">
        <v>111.45825959939008</v>
      </c>
      <c r="B205" s="6">
        <v>-31.67027563333734</v>
      </c>
      <c r="C205" s="6">
        <v>6250</v>
      </c>
      <c r="D205">
        <v>3</v>
      </c>
      <c r="E205" s="1">
        <v>0.65</v>
      </c>
      <c r="F205">
        <v>19.899999999999999</v>
      </c>
      <c r="G205">
        <v>54.048620189015942</v>
      </c>
      <c r="H205">
        <v>17.524812197594262</v>
      </c>
      <c r="I205">
        <v>1.4582595993900753</v>
      </c>
      <c r="J205">
        <v>5433.3460023917187</v>
      </c>
      <c r="K205">
        <v>-3329.3714414452388</v>
      </c>
      <c r="L205">
        <v>-31.498564298432701</v>
      </c>
      <c r="M205">
        <v>6372.2808300338756</v>
      </c>
      <c r="N205">
        <v>36883.388324091284</v>
      </c>
      <c r="O205">
        <v>53.079128764325652</v>
      </c>
      <c r="P205">
        <v>2.7759035230481723</v>
      </c>
      <c r="Q205" s="6">
        <v>203</v>
      </c>
    </row>
    <row r="206" spans="1:17" x14ac:dyDescent="0.25">
      <c r="A206" s="6">
        <v>112.25794767393684</v>
      </c>
      <c r="B206" s="6">
        <v>-30.708980240545987</v>
      </c>
      <c r="C206" s="6">
        <v>25000</v>
      </c>
      <c r="D206">
        <v>3</v>
      </c>
      <c r="E206" s="1">
        <v>0.65</v>
      </c>
      <c r="F206">
        <v>19.899999999999999</v>
      </c>
      <c r="G206">
        <v>54.048620189015942</v>
      </c>
      <c r="H206">
        <v>19.302287351318334</v>
      </c>
      <c r="I206">
        <v>2.2579476739368403</v>
      </c>
      <c r="J206">
        <v>5488.5409639263871</v>
      </c>
      <c r="K206">
        <v>-3238.1965255354371</v>
      </c>
      <c r="L206">
        <v>-30.540274636287016</v>
      </c>
      <c r="M206">
        <v>6372.5974806736203</v>
      </c>
      <c r="N206">
        <v>36823.156283234253</v>
      </c>
      <c r="O206">
        <v>54.123966851994112</v>
      </c>
      <c r="P206">
        <v>4.4150044196663609</v>
      </c>
      <c r="Q206" s="6">
        <v>204</v>
      </c>
    </row>
    <row r="207" spans="1:17" x14ac:dyDescent="0.25">
      <c r="A207" s="6">
        <v>110.90734864998861</v>
      </c>
      <c r="B207" s="6">
        <v>-28.143308121344731</v>
      </c>
      <c r="C207" s="6">
        <v>9375</v>
      </c>
      <c r="D207">
        <v>0.75</v>
      </c>
      <c r="E207" s="1">
        <v>0.65</v>
      </c>
      <c r="F207">
        <v>19.899999999999999</v>
      </c>
      <c r="G207">
        <v>42.007420362456692</v>
      </c>
      <c r="H207">
        <v>20.479998505363561</v>
      </c>
      <c r="I207">
        <v>0.90734864998860587</v>
      </c>
      <c r="J207">
        <v>5628.2491919507311</v>
      </c>
      <c r="K207">
        <v>-2990.5195164762308</v>
      </c>
      <c r="L207">
        <v>-27.983540236558106</v>
      </c>
      <c r="M207">
        <v>6373.4132099777808</v>
      </c>
      <c r="N207">
        <v>36658.887557429138</v>
      </c>
      <c r="O207">
        <v>57.128921561603491</v>
      </c>
      <c r="P207">
        <v>1.923097378271533</v>
      </c>
      <c r="Q207" s="6">
        <v>205</v>
      </c>
    </row>
    <row r="208" spans="1:17" x14ac:dyDescent="0.25">
      <c r="A208" s="6">
        <v>108.93677814440123</v>
      </c>
      <c r="B208" s="6">
        <v>-27.42403317595306</v>
      </c>
      <c r="C208" s="6">
        <v>46875</v>
      </c>
      <c r="D208">
        <v>1.2</v>
      </c>
      <c r="E208" s="1">
        <v>0.65</v>
      </c>
      <c r="F208">
        <v>19.899999999999999</v>
      </c>
      <c r="G208">
        <v>46.089820015575185</v>
      </c>
      <c r="H208">
        <v>18.546058110456265</v>
      </c>
      <c r="I208">
        <v>-1.0632218555987691</v>
      </c>
      <c r="J208">
        <v>5665.4032270881271</v>
      </c>
      <c r="K208">
        <v>-2920.0019296020423</v>
      </c>
      <c r="L208">
        <v>-27.267002851117578</v>
      </c>
      <c r="M208">
        <v>6373.6335786096315</v>
      </c>
      <c r="N208">
        <v>36616.477884056483</v>
      </c>
      <c r="O208">
        <v>57.947833332763182</v>
      </c>
      <c r="P208">
        <v>2.3074972396852056</v>
      </c>
      <c r="Q208" s="6">
        <v>206</v>
      </c>
    </row>
    <row r="209" spans="1:17" x14ac:dyDescent="0.25">
      <c r="A209" s="6">
        <v>109.62965356659687</v>
      </c>
      <c r="B209" s="6">
        <v>-30.039862835024142</v>
      </c>
      <c r="C209" s="6">
        <v>25000</v>
      </c>
      <c r="D209">
        <v>1.2</v>
      </c>
      <c r="E209" s="1">
        <v>0.65</v>
      </c>
      <c r="F209">
        <v>19.899999999999999</v>
      </c>
      <c r="G209">
        <v>46.089820015575185</v>
      </c>
      <c r="H209">
        <v>16.606875637793141</v>
      </c>
      <c r="I209">
        <v>-0.37034643340312812</v>
      </c>
      <c r="J209">
        <v>5526.0485462558199</v>
      </c>
      <c r="K209">
        <v>-3174.2009739758755</v>
      </c>
      <c r="L209">
        <v>-29.873361183219135</v>
      </c>
      <c r="M209">
        <v>6372.8144770395957</v>
      </c>
      <c r="N209">
        <v>36775.467801328406</v>
      </c>
      <c r="O209">
        <v>54.970996431549281</v>
      </c>
      <c r="P209">
        <v>0.73977073839468999</v>
      </c>
      <c r="Q209" s="6">
        <v>207</v>
      </c>
    </row>
    <row r="210" spans="1:17" x14ac:dyDescent="0.25">
      <c r="A210" s="6">
        <v>108.85239568083131</v>
      </c>
      <c r="B210" s="6">
        <v>-31.352130067487089</v>
      </c>
      <c r="C210" s="6">
        <v>37500</v>
      </c>
      <c r="D210">
        <v>0.75</v>
      </c>
      <c r="E210" s="1">
        <v>0.65</v>
      </c>
      <c r="F210">
        <v>19.899999999999999</v>
      </c>
      <c r="G210">
        <v>42.007420362456692</v>
      </c>
      <c r="H210">
        <v>14.768432737175734</v>
      </c>
      <c r="I210">
        <v>-1.1476043191686927</v>
      </c>
      <c r="J210">
        <v>5451.7832325701957</v>
      </c>
      <c r="K210">
        <v>-3299.2978184018057</v>
      </c>
      <c r="L210">
        <v>-31.18139235191348</v>
      </c>
      <c r="M210">
        <v>6372.3862492354028</v>
      </c>
      <c r="N210">
        <v>36861.561572144179</v>
      </c>
      <c r="O210">
        <v>53.454352638480046</v>
      </c>
      <c r="P210">
        <v>2.2048804528311989</v>
      </c>
      <c r="Q210" s="6">
        <v>208</v>
      </c>
    </row>
    <row r="211" spans="1:17" x14ac:dyDescent="0.25">
      <c r="A211" s="6">
        <v>109.70359757217093</v>
      </c>
      <c r="B211" s="6">
        <v>-30.688972685828031</v>
      </c>
      <c r="C211" s="6">
        <v>3750</v>
      </c>
      <c r="D211">
        <v>0.75</v>
      </c>
      <c r="E211" s="1">
        <v>0.65</v>
      </c>
      <c r="F211">
        <v>19.899999999999999</v>
      </c>
      <c r="G211">
        <v>42.007420362456692</v>
      </c>
      <c r="H211">
        <v>18.204561053013034</v>
      </c>
      <c r="I211">
        <v>-0.29640242782906512</v>
      </c>
      <c r="J211">
        <v>5489.6733776129486</v>
      </c>
      <c r="K211">
        <v>-3236.2892459097966</v>
      </c>
      <c r="L211">
        <v>-30.52033166046321</v>
      </c>
      <c r="M211">
        <v>6372.6040106116552</v>
      </c>
      <c r="N211">
        <v>36817.064856270488</v>
      </c>
      <c r="O211">
        <v>54.230660021077405</v>
      </c>
      <c r="P211">
        <v>0.58073674642540973</v>
      </c>
      <c r="Q211" s="6">
        <v>209</v>
      </c>
    </row>
    <row r="212" spans="1:17" x14ac:dyDescent="0.25">
      <c r="A212" s="6">
        <v>110.9493823022658</v>
      </c>
      <c r="B212" s="6">
        <v>-32.149570630189935</v>
      </c>
      <c r="C212" s="6">
        <v>46875</v>
      </c>
      <c r="D212">
        <v>0.75</v>
      </c>
      <c r="E212" s="1">
        <v>0.65</v>
      </c>
      <c r="F212">
        <v>19.899999999999999</v>
      </c>
      <c r="G212">
        <v>42.007420362456692</v>
      </c>
      <c r="H212">
        <v>18.215822825977696</v>
      </c>
      <c r="I212">
        <v>0.94938230226580345</v>
      </c>
      <c r="J212">
        <v>5405.253482434634</v>
      </c>
      <c r="K212">
        <v>-3374.4865384818022</v>
      </c>
      <c r="L212">
        <v>-31.976432351407048</v>
      </c>
      <c r="M212">
        <v>6372.1208877238541</v>
      </c>
      <c r="N212">
        <v>36914.298995412064</v>
      </c>
      <c r="O212">
        <v>52.553484975520306</v>
      </c>
      <c r="P212">
        <v>1.7836997634123593</v>
      </c>
      <c r="Q212" s="6">
        <v>210</v>
      </c>
    </row>
    <row r="213" spans="1:17" x14ac:dyDescent="0.25">
      <c r="A213" s="6">
        <v>107.71056346906612</v>
      </c>
      <c r="B213" s="6">
        <v>-27.614858457361798</v>
      </c>
      <c r="C213" s="6">
        <v>46875</v>
      </c>
      <c r="D213">
        <v>1.2</v>
      </c>
      <c r="E213" s="1">
        <v>0.65</v>
      </c>
      <c r="F213">
        <v>19.899999999999999</v>
      </c>
      <c r="G213">
        <v>46.089820015575185</v>
      </c>
      <c r="H213">
        <v>22.446165449153938</v>
      </c>
      <c r="I213">
        <v>-2.2894365309338838</v>
      </c>
      <c r="J213">
        <v>5655.6328728050339</v>
      </c>
      <c r="K213">
        <v>-2938.7550627500214</v>
      </c>
      <c r="L213">
        <v>-27.45709218829478</v>
      </c>
      <c r="M213">
        <v>6373.5754887497642</v>
      </c>
      <c r="N213">
        <v>36631.790431894209</v>
      </c>
      <c r="O213">
        <v>57.650416397232874</v>
      </c>
      <c r="P213">
        <v>4.9296082470756524</v>
      </c>
      <c r="Q213" s="6">
        <v>211</v>
      </c>
    </row>
    <row r="214" spans="1:17" x14ac:dyDescent="0.25">
      <c r="A214" s="6">
        <v>107.9327191884954</v>
      </c>
      <c r="B214" s="6">
        <v>-27.510435539141344</v>
      </c>
      <c r="C214" s="6">
        <v>37500</v>
      </c>
      <c r="D214">
        <v>0.75</v>
      </c>
      <c r="E214" s="1">
        <v>0.65</v>
      </c>
      <c r="F214">
        <v>19.899999999999999</v>
      </c>
      <c r="G214">
        <v>42.007420362456692</v>
      </c>
      <c r="H214">
        <v>18.131714276581143</v>
      </c>
      <c r="I214">
        <v>-2.0672808115046024</v>
      </c>
      <c r="J214">
        <v>5660.9871519070666</v>
      </c>
      <c r="K214">
        <v>-2928.4969887163079</v>
      </c>
      <c r="L214">
        <v>-27.353071131455238</v>
      </c>
      <c r="M214">
        <v>6373.6073103837643</v>
      </c>
      <c r="N214">
        <v>36624.67696766962</v>
      </c>
      <c r="O214">
        <v>57.788376829948021</v>
      </c>
      <c r="P214">
        <v>4.4683661261924659</v>
      </c>
      <c r="Q214" s="6">
        <v>212</v>
      </c>
    </row>
    <row r="215" spans="1:17" x14ac:dyDescent="0.25">
      <c r="A215" s="6">
        <v>111.50260378269623</v>
      </c>
      <c r="B215" s="6">
        <v>-31.139639075331011</v>
      </c>
      <c r="C215" s="6">
        <v>9375</v>
      </c>
      <c r="D215">
        <v>0.75</v>
      </c>
      <c r="E215" s="1">
        <v>0.65</v>
      </c>
      <c r="F215">
        <v>19.899999999999999</v>
      </c>
      <c r="G215">
        <v>42.007420362456692</v>
      </c>
      <c r="H215">
        <v>14.440290147000365</v>
      </c>
      <c r="I215">
        <v>1.5026037826962266</v>
      </c>
      <c r="J215">
        <v>5464.0039067484631</v>
      </c>
      <c r="K215">
        <v>-3279.1555091072419</v>
      </c>
      <c r="L215">
        <v>-30.969563326818847</v>
      </c>
      <c r="M215">
        <v>6372.4563196518529</v>
      </c>
      <c r="N215">
        <v>36848.491056115156</v>
      </c>
      <c r="O215">
        <v>53.680916198113472</v>
      </c>
      <c r="P215">
        <v>2.9038618263548286</v>
      </c>
      <c r="Q215" s="6">
        <v>213</v>
      </c>
    </row>
    <row r="216" spans="1:17" x14ac:dyDescent="0.25">
      <c r="A216" s="6">
        <v>111.69826219046371</v>
      </c>
      <c r="B216" s="6">
        <v>-30.159246960251977</v>
      </c>
      <c r="C216" s="6">
        <v>12500</v>
      </c>
      <c r="D216">
        <v>1.2</v>
      </c>
      <c r="E216" s="1">
        <v>0.65</v>
      </c>
      <c r="F216">
        <v>19.899999999999999</v>
      </c>
      <c r="G216">
        <v>46.089820015575185</v>
      </c>
      <c r="H216">
        <v>22.780876232094066</v>
      </c>
      <c r="I216">
        <v>1.6982621904637085</v>
      </c>
      <c r="J216">
        <v>5519.4115291616263</v>
      </c>
      <c r="K216">
        <v>-3185.6506341929585</v>
      </c>
      <c r="L216">
        <v>-29.992345419433768</v>
      </c>
      <c r="M216">
        <v>6372.775972162859</v>
      </c>
      <c r="N216">
        <v>36785.71646543208</v>
      </c>
      <c r="O216">
        <v>54.787538928200611</v>
      </c>
      <c r="P216">
        <v>3.3773379347282484</v>
      </c>
      <c r="Q216" s="6">
        <v>214</v>
      </c>
    </row>
    <row r="217" spans="1:17" x14ac:dyDescent="0.25">
      <c r="A217" s="6">
        <v>110.92577676982411</v>
      </c>
      <c r="B217" s="6">
        <v>-30.547456876649502</v>
      </c>
      <c r="C217" s="6">
        <v>3750</v>
      </c>
      <c r="D217">
        <v>0.75</v>
      </c>
      <c r="E217" s="1">
        <v>0.65</v>
      </c>
      <c r="F217">
        <v>19.899999999999999</v>
      </c>
      <c r="G217">
        <v>42.007420362456692</v>
      </c>
      <c r="H217">
        <v>19.026758928929116</v>
      </c>
      <c r="I217">
        <v>0.92577676982411106</v>
      </c>
      <c r="J217">
        <v>5497.6639492499698</v>
      </c>
      <c r="K217">
        <v>-3222.7877253407241</v>
      </c>
      <c r="L217">
        <v>-30.379274960750546</v>
      </c>
      <c r="M217">
        <v>6372.6501254571958</v>
      </c>
      <c r="N217">
        <v>36808.658546138387</v>
      </c>
      <c r="O217">
        <v>54.379194590794931</v>
      </c>
      <c r="P217">
        <v>1.8210372528019001</v>
      </c>
      <c r="Q217" s="6">
        <v>215</v>
      </c>
    </row>
    <row r="218" spans="1:17" x14ac:dyDescent="0.25">
      <c r="A218" s="6">
        <v>111.37780188214911</v>
      </c>
      <c r="B218" s="6">
        <v>-31.467922273463618</v>
      </c>
      <c r="C218" s="6">
        <v>9375</v>
      </c>
      <c r="D218">
        <v>3</v>
      </c>
      <c r="E218" s="1">
        <v>0.65</v>
      </c>
      <c r="F218">
        <v>19.899999999999999</v>
      </c>
      <c r="G218">
        <v>54.048620189015942</v>
      </c>
      <c r="H218">
        <v>22.524880781452943</v>
      </c>
      <c r="I218">
        <v>1.3778018821491145</v>
      </c>
      <c r="J218">
        <v>5445.0922589805641</v>
      </c>
      <c r="K218">
        <v>-3310.2550806558916</v>
      </c>
      <c r="L218">
        <v>-31.296827767152191</v>
      </c>
      <c r="M218">
        <v>6372.3479509375666</v>
      </c>
      <c r="N218">
        <v>36869.757420159287</v>
      </c>
      <c r="O218">
        <v>53.313067732620745</v>
      </c>
      <c r="P218">
        <v>2.638003637064724</v>
      </c>
      <c r="Q218" s="6">
        <v>216</v>
      </c>
    </row>
    <row r="219" spans="1:17" x14ac:dyDescent="0.25">
      <c r="A219" s="6">
        <v>108.14412964139112</v>
      </c>
      <c r="B219" s="6">
        <v>-27.098406088005976</v>
      </c>
      <c r="C219" s="6">
        <v>50000</v>
      </c>
      <c r="D219">
        <v>3</v>
      </c>
      <c r="E219" s="1">
        <v>0.65</v>
      </c>
      <c r="F219">
        <v>19.899999999999999</v>
      </c>
      <c r="G219">
        <v>54.048620189015942</v>
      </c>
      <c r="H219">
        <v>20.705088467057283</v>
      </c>
      <c r="I219">
        <v>-1.8558703586088825</v>
      </c>
      <c r="J219">
        <v>5681.9304861553419</v>
      </c>
      <c r="K219">
        <v>-2887.9277061421139</v>
      </c>
      <c r="L219">
        <v>-26.942647566524521</v>
      </c>
      <c r="M219">
        <v>6373.7320688435539</v>
      </c>
      <c r="N219">
        <v>36599.768734535872</v>
      </c>
      <c r="O219">
        <v>58.276253836903237</v>
      </c>
      <c r="P219">
        <v>4.0687507185253713</v>
      </c>
      <c r="Q219" s="6">
        <v>217</v>
      </c>
    </row>
    <row r="220" spans="1:17" x14ac:dyDescent="0.25">
      <c r="A220" s="6">
        <v>110.98584434249645</v>
      </c>
      <c r="B220" s="6">
        <v>-30.166117509071615</v>
      </c>
      <c r="C220" s="6">
        <v>12500</v>
      </c>
      <c r="D220">
        <v>0.75</v>
      </c>
      <c r="E220" s="1">
        <v>0.65</v>
      </c>
      <c r="F220">
        <v>19.899999999999999</v>
      </c>
      <c r="G220">
        <v>42.007420362456692</v>
      </c>
      <c r="H220">
        <v>23.960718129487688</v>
      </c>
      <c r="I220">
        <v>0.98584434249644914</v>
      </c>
      <c r="J220">
        <v>5519.02883974006</v>
      </c>
      <c r="K220">
        <v>-3186.3091466307533</v>
      </c>
      <c r="L220">
        <v>-29.999193042361473</v>
      </c>
      <c r="M220">
        <v>6372.7737533812788</v>
      </c>
      <c r="N220">
        <v>36784.312275510129</v>
      </c>
      <c r="O220">
        <v>54.812456559304927</v>
      </c>
      <c r="P220">
        <v>1.9612723224687685</v>
      </c>
      <c r="Q220" s="6">
        <v>218</v>
      </c>
    </row>
    <row r="221" spans="1:17" x14ac:dyDescent="0.25">
      <c r="A221" s="6">
        <v>110.5700958592239</v>
      </c>
      <c r="B221" s="6">
        <v>-31.212884791754274</v>
      </c>
      <c r="C221" s="6">
        <v>9375</v>
      </c>
      <c r="D221">
        <v>0.75</v>
      </c>
      <c r="E221" s="1">
        <v>0.65</v>
      </c>
      <c r="F221">
        <v>19.899999999999999</v>
      </c>
      <c r="G221">
        <v>42.007420362456692</v>
      </c>
      <c r="H221">
        <v>15.761362302331833</v>
      </c>
      <c r="I221">
        <v>0.57009585922389761</v>
      </c>
      <c r="J221">
        <v>5459.7999196910314</v>
      </c>
      <c r="K221">
        <v>-3286.1036117524141</v>
      </c>
      <c r="L221">
        <v>-31.042579809273452</v>
      </c>
      <c r="M221">
        <v>6372.4321973819742</v>
      </c>
      <c r="N221">
        <v>36851.45653651702</v>
      </c>
      <c r="O221">
        <v>53.629222893541161</v>
      </c>
      <c r="P221">
        <v>1.1000064413937427</v>
      </c>
      <c r="Q221" s="6">
        <v>219</v>
      </c>
    </row>
    <row r="222" spans="1:17" x14ac:dyDescent="0.25">
      <c r="A222" s="6">
        <v>108.83680882755846</v>
      </c>
      <c r="B222" s="6">
        <v>-30.415130523329573</v>
      </c>
      <c r="C222" s="6">
        <v>3750</v>
      </c>
      <c r="D222">
        <v>1.2</v>
      </c>
      <c r="E222" s="1">
        <v>0.65</v>
      </c>
      <c r="F222">
        <v>19.899999999999999</v>
      </c>
      <c r="G222">
        <v>46.089820015575185</v>
      </c>
      <c r="H222">
        <v>15.708356764302076</v>
      </c>
      <c r="I222">
        <v>-1.1631911724415431</v>
      </c>
      <c r="J222">
        <v>5505.1052985242723</v>
      </c>
      <c r="K222">
        <v>-3210.1453845360152</v>
      </c>
      <c r="L222">
        <v>-30.247381599187651</v>
      </c>
      <c r="M222">
        <v>6372.6931306707293</v>
      </c>
      <c r="N222">
        <v>36800.618515897506</v>
      </c>
      <c r="O222">
        <v>54.521775339306821</v>
      </c>
      <c r="P222">
        <v>2.2966941141084312</v>
      </c>
      <c r="Q222" s="6">
        <v>220</v>
      </c>
    </row>
    <row r="223" spans="1:17" x14ac:dyDescent="0.25">
      <c r="A223" s="6">
        <v>111.9660315327969</v>
      </c>
      <c r="B223" s="6">
        <v>-29.989626457923993</v>
      </c>
      <c r="C223" s="6">
        <v>3750</v>
      </c>
      <c r="D223">
        <v>1.2</v>
      </c>
      <c r="E223" s="1">
        <v>0.65</v>
      </c>
      <c r="F223">
        <v>19.899999999999999</v>
      </c>
      <c r="G223">
        <v>46.089820015575185</v>
      </c>
      <c r="H223">
        <v>14.848648066848659</v>
      </c>
      <c r="I223">
        <v>1.9660315327969045</v>
      </c>
      <c r="J223">
        <v>5528.8342070504805</v>
      </c>
      <c r="K223">
        <v>-3169.3789341526735</v>
      </c>
      <c r="L223">
        <v>-29.823293938290096</v>
      </c>
      <c r="M223">
        <v>6372.8306518612471</v>
      </c>
      <c r="N223">
        <v>36775.875891394127</v>
      </c>
      <c r="O223">
        <v>54.964067082191782</v>
      </c>
      <c r="P223">
        <v>3.9286724108601621</v>
      </c>
      <c r="Q223" s="6">
        <v>221</v>
      </c>
    </row>
    <row r="224" spans="1:17" x14ac:dyDescent="0.25">
      <c r="A224" s="6">
        <v>111.8340416041375</v>
      </c>
      <c r="B224" s="6">
        <v>-31.005875928992154</v>
      </c>
      <c r="C224" s="6">
        <v>50000</v>
      </c>
      <c r="D224">
        <v>0.75</v>
      </c>
      <c r="E224" s="1">
        <v>0.65</v>
      </c>
      <c r="F224">
        <v>19.899999999999999</v>
      </c>
      <c r="G224">
        <v>42.007420362456692</v>
      </c>
      <c r="H224">
        <v>19.904461265184974</v>
      </c>
      <c r="I224">
        <v>1.8340416041374965</v>
      </c>
      <c r="J224">
        <v>5471.6582733025471</v>
      </c>
      <c r="K224">
        <v>-3266.4530693132228</v>
      </c>
      <c r="L224">
        <v>-30.836221667828212</v>
      </c>
      <c r="M224">
        <v>6372.5002874716283</v>
      </c>
      <c r="N224">
        <v>36840.796735629796</v>
      </c>
      <c r="O224">
        <v>53.814963247389564</v>
      </c>
      <c r="P224">
        <v>3.557014653495103</v>
      </c>
      <c r="Q224" s="6">
        <v>222</v>
      </c>
    </row>
    <row r="225" spans="1:17" x14ac:dyDescent="0.25">
      <c r="A225" s="6">
        <v>109.35456375874629</v>
      </c>
      <c r="B225" s="6">
        <v>-29.06091915693338</v>
      </c>
      <c r="C225" s="6">
        <v>3906.25</v>
      </c>
      <c r="D225">
        <v>3</v>
      </c>
      <c r="E225" s="1">
        <v>0.65</v>
      </c>
      <c r="F225">
        <v>19.899999999999999</v>
      </c>
      <c r="G225">
        <v>54.048620189015942</v>
      </c>
      <c r="H225">
        <v>23.393437577985821</v>
      </c>
      <c r="I225">
        <v>-0.64543624125370513</v>
      </c>
      <c r="J225">
        <v>5579.5643142632389</v>
      </c>
      <c r="K225">
        <v>-3079.8060231993704</v>
      </c>
      <c r="L225">
        <v>-28.897804445892771</v>
      </c>
      <c r="M225">
        <v>6373.1266327866833</v>
      </c>
      <c r="N225">
        <v>36714.38733109532</v>
      </c>
      <c r="O225">
        <v>56.08549028001751</v>
      </c>
      <c r="P225">
        <v>1.3285889859770001</v>
      </c>
      <c r="Q225" s="6">
        <v>223</v>
      </c>
    </row>
    <row r="226" spans="1:17" x14ac:dyDescent="0.25">
      <c r="A226" s="6">
        <v>112.3688173628987</v>
      </c>
      <c r="B226" s="6">
        <v>-28.669959667031229</v>
      </c>
      <c r="C226" s="6">
        <v>37500</v>
      </c>
      <c r="D226">
        <v>1.2</v>
      </c>
      <c r="E226" s="1">
        <v>0.65</v>
      </c>
      <c r="F226">
        <v>19.899999999999999</v>
      </c>
      <c r="G226">
        <v>46.089820015575185</v>
      </c>
      <c r="H226">
        <v>20.866702025322908</v>
      </c>
      <c r="I226">
        <v>2.3688173628986959</v>
      </c>
      <c r="J226">
        <v>5600.4827127236022</v>
      </c>
      <c r="K226">
        <v>-3041.8583298351195</v>
      </c>
      <c r="L226">
        <v>-28.508250759234723</v>
      </c>
      <c r="M226">
        <v>6373.2494627390206</v>
      </c>
      <c r="N226">
        <v>36695.469907967359</v>
      </c>
      <c r="O226">
        <v>56.43830539005797</v>
      </c>
      <c r="P226">
        <v>4.9280948955248602</v>
      </c>
      <c r="Q226" s="6">
        <v>224</v>
      </c>
    </row>
    <row r="227" spans="1:17" x14ac:dyDescent="0.25">
      <c r="A227" s="6">
        <v>107.76079567412201</v>
      </c>
      <c r="B227" s="6">
        <v>-28.156607571666157</v>
      </c>
      <c r="C227" s="6">
        <v>6250</v>
      </c>
      <c r="D227">
        <v>0.75</v>
      </c>
      <c r="E227" s="1">
        <v>0.65</v>
      </c>
      <c r="F227">
        <v>19.899999999999999</v>
      </c>
      <c r="G227">
        <v>42.007420362456692</v>
      </c>
      <c r="H227">
        <v>22.320910981311087</v>
      </c>
      <c r="I227">
        <v>-2.2392043258779921</v>
      </c>
      <c r="J227">
        <v>5627.5538480417108</v>
      </c>
      <c r="K227">
        <v>-2991.8190514931543</v>
      </c>
      <c r="L227">
        <v>-27.99679000690212</v>
      </c>
      <c r="M227">
        <v>6373.4090994919243</v>
      </c>
      <c r="N227">
        <v>36663.816997880131</v>
      </c>
      <c r="O227">
        <v>57.035493802847348</v>
      </c>
      <c r="P227">
        <v>4.7368471921885078</v>
      </c>
      <c r="Q227" s="6">
        <v>225</v>
      </c>
    </row>
    <row r="228" spans="1:17" x14ac:dyDescent="0.25">
      <c r="A228" s="6">
        <v>108.20803774603009</v>
      </c>
      <c r="B228" s="6">
        <v>-31.183103366872007</v>
      </c>
      <c r="C228" s="6">
        <v>9375</v>
      </c>
      <c r="D228">
        <v>3</v>
      </c>
      <c r="E228" s="1">
        <v>0.65</v>
      </c>
      <c r="F228">
        <v>19.899999999999999</v>
      </c>
      <c r="G228">
        <v>54.048620189015942</v>
      </c>
      <c r="H228">
        <v>20.068041908688375</v>
      </c>
      <c r="I228">
        <v>-1.7919622539699134</v>
      </c>
      <c r="J228">
        <v>5461.510321857103</v>
      </c>
      <c r="K228">
        <v>-3283.2791789383919</v>
      </c>
      <c r="L228">
        <v>-31.012891456445082</v>
      </c>
      <c r="M228">
        <v>6372.4420093557574</v>
      </c>
      <c r="N228">
        <v>36852.247977475134</v>
      </c>
      <c r="O228">
        <v>53.615783721277317</v>
      </c>
      <c r="P228">
        <v>3.4578164112796324</v>
      </c>
      <c r="Q228" s="6">
        <v>226</v>
      </c>
    </row>
    <row r="229" spans="1:17" x14ac:dyDescent="0.25">
      <c r="A229" s="6">
        <v>111.83812495311591</v>
      </c>
      <c r="B229" s="6">
        <v>-27.922599183352133</v>
      </c>
      <c r="C229" s="6">
        <v>9375</v>
      </c>
      <c r="D229">
        <v>1.2</v>
      </c>
      <c r="E229" s="1">
        <v>0.65</v>
      </c>
      <c r="F229">
        <v>19.899999999999999</v>
      </c>
      <c r="G229">
        <v>46.089820015575185</v>
      </c>
      <c r="H229">
        <v>14.969702896217022</v>
      </c>
      <c r="I229">
        <v>1.8381249531159085</v>
      </c>
      <c r="J229">
        <v>5639.7443950042898</v>
      </c>
      <c r="K229">
        <v>-2968.9301490768585</v>
      </c>
      <c r="L229">
        <v>-27.763660745679967</v>
      </c>
      <c r="M229">
        <v>6373.4812364264353</v>
      </c>
      <c r="N229">
        <v>36648.20242473104</v>
      </c>
      <c r="O229">
        <v>57.333718858348355</v>
      </c>
      <c r="P229">
        <v>3.9204997451523873</v>
      </c>
      <c r="Q229" s="6">
        <v>227</v>
      </c>
    </row>
    <row r="230" spans="1:17" x14ac:dyDescent="0.25">
      <c r="A230" s="6">
        <v>111.11951564697205</v>
      </c>
      <c r="B230" s="6">
        <v>-29.056685353407683</v>
      </c>
      <c r="C230" s="6">
        <v>25000</v>
      </c>
      <c r="D230">
        <v>3</v>
      </c>
      <c r="E230" s="1">
        <v>0.65</v>
      </c>
      <c r="F230">
        <v>19.899999999999999</v>
      </c>
      <c r="G230">
        <v>54.048620189015942</v>
      </c>
      <c r="H230">
        <v>19.046016279054676</v>
      </c>
      <c r="I230">
        <v>1.1195156469720473</v>
      </c>
      <c r="J230">
        <v>5579.7922376754223</v>
      </c>
      <c r="K230">
        <v>-3079.3958318574769</v>
      </c>
      <c r="L230">
        <v>-28.89358570481301</v>
      </c>
      <c r="M230">
        <v>6373.1279686574708</v>
      </c>
      <c r="N230">
        <v>36714.942430948671</v>
      </c>
      <c r="O230">
        <v>56.07530326645179</v>
      </c>
      <c r="P230">
        <v>2.3041235952197567</v>
      </c>
      <c r="Q230" s="6">
        <v>228</v>
      </c>
    </row>
    <row r="231" spans="1:17" x14ac:dyDescent="0.25">
      <c r="A231" s="6">
        <v>110.09313566624277</v>
      </c>
      <c r="B231" s="6">
        <v>-27.4881455258773</v>
      </c>
      <c r="C231" s="6">
        <v>62500</v>
      </c>
      <c r="D231">
        <v>0.75</v>
      </c>
      <c r="E231" s="1">
        <v>0.65</v>
      </c>
      <c r="F231">
        <v>19.899999999999999</v>
      </c>
      <c r="G231">
        <v>42.007420362456692</v>
      </c>
      <c r="H231">
        <v>19.694853048220352</v>
      </c>
      <c r="I231">
        <v>9.3135666242773141E-2</v>
      </c>
      <c r="J231">
        <v>5662.1276387992857</v>
      </c>
      <c r="K231">
        <v>-2926.3060675440738</v>
      </c>
      <c r="L231">
        <v>-27.330867168527526</v>
      </c>
      <c r="M231">
        <v>6373.6140924125648</v>
      </c>
      <c r="N231">
        <v>36619.131672449665</v>
      </c>
      <c r="O231">
        <v>57.895871615770929</v>
      </c>
      <c r="P231">
        <v>0.20178164906470578</v>
      </c>
      <c r="Q231" s="6">
        <v>229</v>
      </c>
    </row>
    <row r="232" spans="1:17" x14ac:dyDescent="0.25">
      <c r="A232" s="6">
        <v>109.68586732685871</v>
      </c>
      <c r="B232" s="6">
        <v>-30.81874546087478</v>
      </c>
      <c r="C232" s="6">
        <v>25000</v>
      </c>
      <c r="D232">
        <v>0.75</v>
      </c>
      <c r="E232" s="1">
        <v>0.65</v>
      </c>
      <c r="F232">
        <v>19.899999999999999</v>
      </c>
      <c r="G232">
        <v>42.007420362456692</v>
      </c>
      <c r="H232">
        <v>19.11670474656999</v>
      </c>
      <c r="I232">
        <v>-0.31413267314128746</v>
      </c>
      <c r="J232">
        <v>5482.3164214089957</v>
      </c>
      <c r="K232">
        <v>-3248.6532821417131</v>
      </c>
      <c r="L232">
        <v>-30.649687022463244</v>
      </c>
      <c r="M232">
        <v>6372.5616114731174</v>
      </c>
      <c r="N232">
        <v>36825.492225316535</v>
      </c>
      <c r="O232">
        <v>54.082410511619763</v>
      </c>
      <c r="P232">
        <v>0.61313526826825748</v>
      </c>
      <c r="Q232" s="6">
        <v>230</v>
      </c>
    </row>
    <row r="233" spans="1:17" x14ac:dyDescent="0.25">
      <c r="A233" s="6">
        <v>109.4030727622515</v>
      </c>
      <c r="B233" s="6">
        <v>-28.75039316138902</v>
      </c>
      <c r="C233" s="6">
        <v>12500</v>
      </c>
      <c r="D233">
        <v>0.75</v>
      </c>
      <c r="E233" s="1">
        <v>0.65</v>
      </c>
      <c r="F233">
        <v>19.899999999999999</v>
      </c>
      <c r="G233">
        <v>42.007420362456692</v>
      </c>
      <c r="H233">
        <v>18.28455462709136</v>
      </c>
      <c r="I233">
        <v>-0.59692723774850265</v>
      </c>
      <c r="J233">
        <v>5596.2003585645271</v>
      </c>
      <c r="K233">
        <v>-3049.6769126480067</v>
      </c>
      <c r="L233">
        <v>-28.5883925766733</v>
      </c>
      <c r="M233">
        <v>6373.2242801219554</v>
      </c>
      <c r="N233">
        <v>36695.236068206817</v>
      </c>
      <c r="O233">
        <v>56.442066666319604</v>
      </c>
      <c r="P233">
        <v>1.2408772820895209</v>
      </c>
      <c r="Q233" s="6">
        <v>231</v>
      </c>
    </row>
    <row r="234" spans="1:17" x14ac:dyDescent="0.25">
      <c r="A234" s="6">
        <v>107.70671944537143</v>
      </c>
      <c r="B234" s="6">
        <v>-27.601405617934603</v>
      </c>
      <c r="C234" s="6">
        <v>25000</v>
      </c>
      <c r="D234">
        <v>3</v>
      </c>
      <c r="E234" s="1">
        <v>0.65</v>
      </c>
      <c r="F234">
        <v>19.899999999999999</v>
      </c>
      <c r="G234">
        <v>54.048620189015942</v>
      </c>
      <c r="H234">
        <v>15.041566734019611</v>
      </c>
      <c r="I234">
        <v>-2.2932805546285664</v>
      </c>
      <c r="J234">
        <v>5656.3237199009836</v>
      </c>
      <c r="K234">
        <v>-2937.4340508289647</v>
      </c>
      <c r="L234">
        <v>-27.44369100396467</v>
      </c>
      <c r="M234">
        <v>6373.5795929198184</v>
      </c>
      <c r="N234">
        <v>36631.014053324085</v>
      </c>
      <c r="O234">
        <v>57.665461957038389</v>
      </c>
      <c r="P234">
        <v>4.9400595635917472</v>
      </c>
      <c r="Q234" s="6">
        <v>232</v>
      </c>
    </row>
    <row r="235" spans="1:17" x14ac:dyDescent="0.25">
      <c r="A235" s="6">
        <v>110.49257802725045</v>
      </c>
      <c r="B235" s="6">
        <v>-28.124749608027347</v>
      </c>
      <c r="C235" s="6">
        <v>9375</v>
      </c>
      <c r="D235">
        <v>0.75</v>
      </c>
      <c r="E235" s="1">
        <v>0.65</v>
      </c>
      <c r="F235">
        <v>19.899999999999999</v>
      </c>
      <c r="G235">
        <v>42.007420362456692</v>
      </c>
      <c r="H235">
        <v>20.590007767085556</v>
      </c>
      <c r="I235">
        <v>0.49257802725044542</v>
      </c>
      <c r="J235">
        <v>5629.2189924611212</v>
      </c>
      <c r="K235">
        <v>-2988.7058348660953</v>
      </c>
      <c r="L235">
        <v>-27.965051105625086</v>
      </c>
      <c r="M235">
        <v>6373.4189437418627</v>
      </c>
      <c r="N235">
        <v>36657.200632027481</v>
      </c>
      <c r="O235">
        <v>57.161054558649234</v>
      </c>
      <c r="P235">
        <v>1.0448514933737032</v>
      </c>
      <c r="Q235" s="6">
        <v>233</v>
      </c>
    </row>
    <row r="236" spans="1:17" x14ac:dyDescent="0.25">
      <c r="A236" s="6">
        <v>110.89721477453715</v>
      </c>
      <c r="B236" s="6">
        <v>-29.495772404651117</v>
      </c>
      <c r="C236" s="6">
        <v>3750</v>
      </c>
      <c r="D236">
        <v>0.75</v>
      </c>
      <c r="E236" s="1">
        <v>0.65</v>
      </c>
      <c r="F236">
        <v>19.899999999999999</v>
      </c>
      <c r="G236">
        <v>42.007420362456692</v>
      </c>
      <c r="H236">
        <v>14.558286313020682</v>
      </c>
      <c r="I236">
        <v>0.89721477453714726</v>
      </c>
      <c r="J236">
        <v>5555.9923576758665</v>
      </c>
      <c r="K236">
        <v>-3121.8479747504648</v>
      </c>
      <c r="L236">
        <v>-29.331129565320403</v>
      </c>
      <c r="M236">
        <v>6372.9887694869049</v>
      </c>
      <c r="N236">
        <v>36741.799798526641</v>
      </c>
      <c r="O236">
        <v>55.581181959935613</v>
      </c>
      <c r="P236">
        <v>1.8218110913662851</v>
      </c>
      <c r="Q236" s="6">
        <v>234</v>
      </c>
    </row>
    <row r="237" spans="1:17" x14ac:dyDescent="0.25">
      <c r="A237" s="6">
        <v>110.00306325452227</v>
      </c>
      <c r="B237" s="6">
        <v>-30.253453690750938</v>
      </c>
      <c r="C237" s="6">
        <v>9375</v>
      </c>
      <c r="D237">
        <v>3</v>
      </c>
      <c r="E237" s="1">
        <v>0.65</v>
      </c>
      <c r="F237">
        <v>19.899999999999999</v>
      </c>
      <c r="G237">
        <v>54.048620189015942</v>
      </c>
      <c r="H237">
        <v>14.197464254383956</v>
      </c>
      <c r="I237">
        <v>3.0632545222744056E-3</v>
      </c>
      <c r="J237">
        <v>5514.1573016696502</v>
      </c>
      <c r="K237">
        <v>-3194.675999792616</v>
      </c>
      <c r="L237">
        <v>-30.086238630553726</v>
      </c>
      <c r="M237">
        <v>6372.7455222382505</v>
      </c>
      <c r="N237">
        <v>36788.954690180297</v>
      </c>
      <c r="O237">
        <v>54.729355272026318</v>
      </c>
      <c r="P237">
        <v>6.0799844194187498E-3</v>
      </c>
      <c r="Q237" s="6">
        <v>235</v>
      </c>
    </row>
    <row r="238" spans="1:17" x14ac:dyDescent="0.25">
      <c r="A238" s="6">
        <v>111.99896744745614</v>
      </c>
      <c r="B238" s="6">
        <v>-28.263527366465667</v>
      </c>
      <c r="C238" s="6">
        <v>3750</v>
      </c>
      <c r="D238">
        <v>1.2</v>
      </c>
      <c r="E238" s="1">
        <v>0.65</v>
      </c>
      <c r="F238">
        <v>19.899999999999999</v>
      </c>
      <c r="G238">
        <v>46.089820015575185</v>
      </c>
      <c r="H238">
        <v>23.556930129543296</v>
      </c>
      <c r="I238">
        <v>1.9989674474561383</v>
      </c>
      <c r="J238">
        <v>5621.9526841415209</v>
      </c>
      <c r="K238">
        <v>-3002.2607720392452</v>
      </c>
      <c r="L238">
        <v>-28.103311649216479</v>
      </c>
      <c r="M238">
        <v>6373.3760069567315</v>
      </c>
      <c r="N238">
        <v>36669.244988803694</v>
      </c>
      <c r="O238">
        <v>56.932228260454146</v>
      </c>
      <c r="P238">
        <v>4.2155283660812195</v>
      </c>
      <c r="Q238" s="6">
        <v>236</v>
      </c>
    </row>
    <row r="239" spans="1:17" x14ac:dyDescent="0.25">
      <c r="A239" s="6">
        <v>109.21479218600768</v>
      </c>
      <c r="B239" s="6">
        <v>-26.305195014973151</v>
      </c>
      <c r="C239" s="6">
        <v>46875</v>
      </c>
      <c r="D239">
        <v>3</v>
      </c>
      <c r="E239" s="1">
        <v>0.65</v>
      </c>
      <c r="F239">
        <v>19.899999999999999</v>
      </c>
      <c r="G239">
        <v>54.048620189015942</v>
      </c>
      <c r="H239">
        <v>21.166498782336333</v>
      </c>
      <c r="I239">
        <v>-0.7852078139923151</v>
      </c>
      <c r="J239">
        <v>5721.4219084304441</v>
      </c>
      <c r="K239">
        <v>-2809.4139249552818</v>
      </c>
      <c r="L239">
        <v>-26.152617923731217</v>
      </c>
      <c r="M239">
        <v>6373.9685640894486</v>
      </c>
      <c r="N239">
        <v>36551.468033544486</v>
      </c>
      <c r="O239">
        <v>59.243053409920222</v>
      </c>
      <c r="P239">
        <v>1.7714145960151992</v>
      </c>
      <c r="Q239" s="6">
        <v>237</v>
      </c>
    </row>
    <row r="240" spans="1:17" x14ac:dyDescent="0.25">
      <c r="A240" s="6">
        <v>108.17119725140283</v>
      </c>
      <c r="B240" s="6">
        <v>-26.955678887166854</v>
      </c>
      <c r="C240" s="6">
        <v>3750</v>
      </c>
      <c r="D240">
        <v>1.2</v>
      </c>
      <c r="E240" s="1">
        <v>0.65</v>
      </c>
      <c r="F240">
        <v>19.899999999999999</v>
      </c>
      <c r="G240">
        <v>46.089820015575185</v>
      </c>
      <c r="H240">
        <v>22.738515562734946</v>
      </c>
      <c r="I240">
        <v>-1.8288027485971696</v>
      </c>
      <c r="J240">
        <v>5689.1168773582904</v>
      </c>
      <c r="K240">
        <v>-2873.840060834541</v>
      </c>
      <c r="L240">
        <v>-26.800484131752516</v>
      </c>
      <c r="M240">
        <v>6373.7749834380274</v>
      </c>
      <c r="N240">
        <v>36591.401092107088</v>
      </c>
      <c r="O240">
        <v>58.441777891524524</v>
      </c>
      <c r="P240">
        <v>4.0291263130962296</v>
      </c>
      <c r="Q240" s="6">
        <v>238</v>
      </c>
    </row>
    <row r="241" spans="1:17" x14ac:dyDescent="0.25">
      <c r="A241" s="6">
        <v>109.10852900288016</v>
      </c>
      <c r="B241" s="6">
        <v>-28.159497717566932</v>
      </c>
      <c r="C241" s="6">
        <v>3750</v>
      </c>
      <c r="D241">
        <v>3</v>
      </c>
      <c r="E241" s="1">
        <v>0.65</v>
      </c>
      <c r="F241">
        <v>19.899999999999999</v>
      </c>
      <c r="G241">
        <v>54.048620189015942</v>
      </c>
      <c r="H241">
        <v>19.454948913327371</v>
      </c>
      <c r="I241">
        <v>-0.89147099711983913</v>
      </c>
      <c r="J241">
        <v>5627.4027005664893</v>
      </c>
      <c r="K241">
        <v>-2992.1014365690116</v>
      </c>
      <c r="L241">
        <v>-27.999669361218757</v>
      </c>
      <c r="M241">
        <v>6373.4082060590908</v>
      </c>
      <c r="N241">
        <v>36659.832011712409</v>
      </c>
      <c r="O241">
        <v>57.110901555895936</v>
      </c>
      <c r="P241">
        <v>1.8884675714366217</v>
      </c>
      <c r="Q241" s="6">
        <v>239</v>
      </c>
    </row>
    <row r="242" spans="1:17" x14ac:dyDescent="0.25">
      <c r="A242" s="6">
        <v>111.75286344608237</v>
      </c>
      <c r="B242" s="6">
        <v>-29.90469315143676</v>
      </c>
      <c r="C242" s="6">
        <v>25000</v>
      </c>
      <c r="D242">
        <v>3</v>
      </c>
      <c r="E242" s="1">
        <v>0.65</v>
      </c>
      <c r="F242">
        <v>19.899999999999999</v>
      </c>
      <c r="G242">
        <v>54.048620189015942</v>
      </c>
      <c r="H242">
        <v>22.467153828568549</v>
      </c>
      <c r="I242">
        <v>1.7528634460823724</v>
      </c>
      <c r="J242">
        <v>5533.5341813368177</v>
      </c>
      <c r="K242">
        <v>-3161.2209742499949</v>
      </c>
      <c r="L242">
        <v>-29.738647736289174</v>
      </c>
      <c r="M242">
        <v>6372.8579604492215</v>
      </c>
      <c r="N242">
        <v>36769.728793618313</v>
      </c>
      <c r="O242">
        <v>55.074609266876081</v>
      </c>
      <c r="P242">
        <v>3.5125515630826332</v>
      </c>
      <c r="Q242" s="6">
        <v>240</v>
      </c>
    </row>
    <row r="243" spans="1:17" x14ac:dyDescent="0.25">
      <c r="A243" s="6">
        <v>109.42449990469608</v>
      </c>
      <c r="B243" s="6">
        <v>-30.44233883248512</v>
      </c>
      <c r="C243" s="6">
        <v>46875</v>
      </c>
      <c r="D243">
        <v>1.2</v>
      </c>
      <c r="E243" s="1">
        <v>0.65</v>
      </c>
      <c r="F243">
        <v>19.899999999999999</v>
      </c>
      <c r="G243">
        <v>46.089820015575185</v>
      </c>
      <c r="H243">
        <v>22.012525724754443</v>
      </c>
      <c r="I243">
        <v>-0.57550009530392288</v>
      </c>
      <c r="J243">
        <v>5503.5776412346659</v>
      </c>
      <c r="K243">
        <v>-3212.7462239761026</v>
      </c>
      <c r="L243">
        <v>-30.274500587492749</v>
      </c>
      <c r="M243">
        <v>6372.6842972777831</v>
      </c>
      <c r="N243">
        <v>36801.385603178518</v>
      </c>
      <c r="O243">
        <v>54.508045451027591</v>
      </c>
      <c r="P243">
        <v>1.1357352006161432</v>
      </c>
      <c r="Q243" s="6">
        <v>241</v>
      </c>
    </row>
    <row r="244" spans="1:17" x14ac:dyDescent="0.25">
      <c r="A244" s="6">
        <v>111.98784727320405</v>
      </c>
      <c r="B244" s="6">
        <v>-26.905345804701131</v>
      </c>
      <c r="C244" s="6">
        <v>3750</v>
      </c>
      <c r="D244">
        <v>0.75</v>
      </c>
      <c r="E244" s="1">
        <v>0.65</v>
      </c>
      <c r="F244">
        <v>19.899999999999999</v>
      </c>
      <c r="G244">
        <v>42.007420362456692</v>
      </c>
      <c r="H244">
        <v>23.068194168873337</v>
      </c>
      <c r="I244">
        <v>1.9878472732040535</v>
      </c>
      <c r="J244">
        <v>5691.6427674399993</v>
      </c>
      <c r="K244">
        <v>-2868.8678239803612</v>
      </c>
      <c r="L244">
        <v>-26.750350776759142</v>
      </c>
      <c r="M244">
        <v>6373.7900799776789</v>
      </c>
      <c r="N244">
        <v>36589.100801544562</v>
      </c>
      <c r="O244">
        <v>58.487507750155366</v>
      </c>
      <c r="P244">
        <v>4.3860346206910092</v>
      </c>
      <c r="Q244" s="6">
        <v>242</v>
      </c>
    </row>
    <row r="245" spans="1:17" x14ac:dyDescent="0.25">
      <c r="A245" s="6">
        <v>109.93187462374566</v>
      </c>
      <c r="B245" s="6">
        <v>-29.142764458330923</v>
      </c>
      <c r="C245" s="6">
        <v>9375</v>
      </c>
      <c r="D245">
        <v>0.75</v>
      </c>
      <c r="E245" s="1">
        <v>0.65</v>
      </c>
      <c r="F245">
        <v>19.899999999999999</v>
      </c>
      <c r="G245">
        <v>42.007420362456692</v>
      </c>
      <c r="H245">
        <v>19.864096080191345</v>
      </c>
      <c r="I245">
        <v>-6.812537625434345E-2</v>
      </c>
      <c r="J245">
        <v>5575.152254937464</v>
      </c>
      <c r="K245">
        <v>-3087.7323296485511</v>
      </c>
      <c r="L245">
        <v>-28.979359266077243</v>
      </c>
      <c r="M245">
        <v>6373.100784178072</v>
      </c>
      <c r="N245">
        <v>36719.047475120395</v>
      </c>
      <c r="O245">
        <v>55.999207012023696</v>
      </c>
      <c r="P245">
        <v>0.13989124025465291</v>
      </c>
      <c r="Q245" s="6">
        <v>243</v>
      </c>
    </row>
    <row r="246" spans="1:17" x14ac:dyDescent="0.25">
      <c r="A246" s="6">
        <v>109.35451763350622</v>
      </c>
      <c r="B246" s="6">
        <v>-27.924398034007055</v>
      </c>
      <c r="C246" s="6">
        <v>12500</v>
      </c>
      <c r="D246">
        <v>0.75</v>
      </c>
      <c r="E246" s="1">
        <v>0.65</v>
      </c>
      <c r="F246">
        <v>19.899999999999999</v>
      </c>
      <c r="G246">
        <v>42.007420362456692</v>
      </c>
      <c r="H246">
        <v>22.212615776303203</v>
      </c>
      <c r="I246">
        <v>-0.64548236649378055</v>
      </c>
      <c r="J246">
        <v>5639.6510430550434</v>
      </c>
      <c r="K246">
        <v>-2969.1062855070404</v>
      </c>
      <c r="L246">
        <v>-27.765452798084894</v>
      </c>
      <c r="M246">
        <v>6373.4806834310912</v>
      </c>
      <c r="N246">
        <v>36645.382592676688</v>
      </c>
      <c r="O246">
        <v>57.387523049676744</v>
      </c>
      <c r="P246">
        <v>1.3781267924941327</v>
      </c>
      <c r="Q246" s="6">
        <v>244</v>
      </c>
    </row>
    <row r="247" spans="1:17" x14ac:dyDescent="0.25">
      <c r="A247" s="6">
        <v>109.18019455536172</v>
      </c>
      <c r="B247" s="6">
        <v>-30.655186583084156</v>
      </c>
      <c r="C247" s="6">
        <v>3750</v>
      </c>
      <c r="D247">
        <v>3</v>
      </c>
      <c r="E247" s="1">
        <v>0.65</v>
      </c>
      <c r="F247">
        <v>19.899999999999999</v>
      </c>
      <c r="G247">
        <v>54.048620189015942</v>
      </c>
      <c r="H247">
        <v>19.81537874109798</v>
      </c>
      <c r="I247">
        <v>-0.81980544463827698</v>
      </c>
      <c r="J247">
        <v>5491.5841274421564</v>
      </c>
      <c r="K247">
        <v>-3233.0676012831013</v>
      </c>
      <c r="L247">
        <v>-30.486654795795545</v>
      </c>
      <c r="M247">
        <v>6372.6150317778565</v>
      </c>
      <c r="N247">
        <v>36815.438117385253</v>
      </c>
      <c r="O247">
        <v>54.259404150458423</v>
      </c>
      <c r="P247">
        <v>1.6075585377977146</v>
      </c>
      <c r="Q247" s="6">
        <v>245</v>
      </c>
    </row>
    <row r="248" spans="1:17" x14ac:dyDescent="0.25">
      <c r="A248" s="6">
        <v>109.46301323032414</v>
      </c>
      <c r="B248" s="6">
        <v>-30.480799856136368</v>
      </c>
      <c r="C248" s="6">
        <v>25000</v>
      </c>
      <c r="D248">
        <v>0.75</v>
      </c>
      <c r="E248" s="1">
        <v>0.65</v>
      </c>
      <c r="F248">
        <v>19.899999999999999</v>
      </c>
      <c r="G248">
        <v>42.007420362456692</v>
      </c>
      <c r="H248">
        <v>23.737988068048409</v>
      </c>
      <c r="I248">
        <v>-0.53698676967586323</v>
      </c>
      <c r="J248">
        <v>5501.4160635388298</v>
      </c>
      <c r="K248">
        <v>-3216.4214895672062</v>
      </c>
      <c r="L248">
        <v>-30.31283560630968</v>
      </c>
      <c r="M248">
        <v>6372.6718025262217</v>
      </c>
      <c r="N248">
        <v>36803.818668524953</v>
      </c>
      <c r="O248">
        <v>54.464868442462027</v>
      </c>
      <c r="P248">
        <v>1.0585348848704661</v>
      </c>
      <c r="Q248" s="6">
        <v>246</v>
      </c>
    </row>
    <row r="249" spans="1:17" x14ac:dyDescent="0.25">
      <c r="A249" s="6">
        <v>107.59727112546895</v>
      </c>
      <c r="B249" s="6">
        <v>-30.22871093962376</v>
      </c>
      <c r="C249" s="6">
        <v>25000</v>
      </c>
      <c r="D249">
        <v>0.75</v>
      </c>
      <c r="E249" s="1">
        <v>0.65</v>
      </c>
      <c r="F249">
        <v>19.899999999999999</v>
      </c>
      <c r="G249">
        <v>42.007420362456692</v>
      </c>
      <c r="H249">
        <v>23.99842665907612</v>
      </c>
      <c r="I249">
        <v>-2.40272887453105</v>
      </c>
      <c r="J249">
        <v>5515.5387326056452</v>
      </c>
      <c r="K249">
        <v>-3192.3063736169711</v>
      </c>
      <c r="L249">
        <v>-30.061578049056347</v>
      </c>
      <c r="M249">
        <v>6372.7535252752887</v>
      </c>
      <c r="N249">
        <v>36792.930145327184</v>
      </c>
      <c r="O249">
        <v>54.65904487496946</v>
      </c>
      <c r="P249">
        <v>4.7642876398530696</v>
      </c>
      <c r="Q249" s="6">
        <v>247</v>
      </c>
    </row>
    <row r="250" spans="1:17" x14ac:dyDescent="0.25">
      <c r="A250" s="6">
        <v>109.80026171750765</v>
      </c>
      <c r="B250" s="6">
        <v>-30.434286023072161</v>
      </c>
      <c r="C250" s="6">
        <v>9375</v>
      </c>
      <c r="D250">
        <v>1.2</v>
      </c>
      <c r="E250" s="1">
        <v>0.65</v>
      </c>
      <c r="F250">
        <v>19.899999999999999</v>
      </c>
      <c r="G250">
        <v>46.089820015575185</v>
      </c>
      <c r="H250">
        <v>20.290320614891847</v>
      </c>
      <c r="I250">
        <v>-0.19973828249234771</v>
      </c>
      <c r="J250">
        <v>5504.0299094007187</v>
      </c>
      <c r="K250">
        <v>-3211.9765312171776</v>
      </c>
      <c r="L250">
        <v>-30.266474198568837</v>
      </c>
      <c r="M250">
        <v>6372.6869121797927</v>
      </c>
      <c r="N250">
        <v>36800.588112536861</v>
      </c>
      <c r="O250">
        <v>54.522175942148458</v>
      </c>
      <c r="P250">
        <v>0.39430661369228509</v>
      </c>
      <c r="Q250" s="6">
        <v>248</v>
      </c>
    </row>
    <row r="251" spans="1:17" x14ac:dyDescent="0.25">
      <c r="A251" s="6">
        <v>109.30629728642658</v>
      </c>
      <c r="B251" s="6">
        <v>-28.46319693634458</v>
      </c>
      <c r="C251" s="6">
        <v>3750</v>
      </c>
      <c r="D251">
        <v>1.2</v>
      </c>
      <c r="E251" s="1">
        <v>0.65</v>
      </c>
      <c r="F251">
        <v>19.899999999999999</v>
      </c>
      <c r="G251">
        <v>46.089820015575185</v>
      </c>
      <c r="H251">
        <v>23.723111764652206</v>
      </c>
      <c r="I251">
        <v>-0.69370271357341551</v>
      </c>
      <c r="J251">
        <v>5611.4403093434239</v>
      </c>
      <c r="K251">
        <v>-3021.7327526082809</v>
      </c>
      <c r="L251">
        <v>-28.302243627402689</v>
      </c>
      <c r="M251">
        <v>6373.3139867348318</v>
      </c>
      <c r="N251">
        <v>36677.859892260676</v>
      </c>
      <c r="O251">
        <v>56.768730582166057</v>
      </c>
      <c r="P251">
        <v>1.4552998454051225</v>
      </c>
      <c r="Q251" s="6">
        <v>249</v>
      </c>
    </row>
    <row r="252" spans="1:17" x14ac:dyDescent="0.25">
      <c r="A252" s="6">
        <v>108.03432682151357</v>
      </c>
      <c r="B252" s="6">
        <v>-27.606710933857769</v>
      </c>
      <c r="C252" s="6">
        <v>3750</v>
      </c>
      <c r="D252">
        <v>1.2</v>
      </c>
      <c r="E252" s="1">
        <v>0.65</v>
      </c>
      <c r="F252">
        <v>19.899999999999999</v>
      </c>
      <c r="G252">
        <v>46.089820015575185</v>
      </c>
      <c r="H252">
        <v>21.710854920851816</v>
      </c>
      <c r="I252">
        <v>-1.9656731784864263</v>
      </c>
      <c r="J252">
        <v>5656.0513118592498</v>
      </c>
      <c r="K252">
        <v>-2937.9550294738633</v>
      </c>
      <c r="L252">
        <v>-27.448975944845717</v>
      </c>
      <c r="M252">
        <v>6373.5779745442442</v>
      </c>
      <c r="N252">
        <v>36629.94384944909</v>
      </c>
      <c r="O252">
        <v>57.686035775634359</v>
      </c>
      <c r="P252">
        <v>4.2357826540359822</v>
      </c>
      <c r="Q252" s="6">
        <v>250</v>
      </c>
    </row>
    <row r="253" spans="1:17" x14ac:dyDescent="0.25">
      <c r="A253" s="6">
        <v>110.45392108655402</v>
      </c>
      <c r="B253" s="6">
        <v>-29.293299524233721</v>
      </c>
      <c r="C253" s="6">
        <v>9375</v>
      </c>
      <c r="D253">
        <v>3</v>
      </c>
      <c r="E253" s="1">
        <v>0.65</v>
      </c>
      <c r="F253">
        <v>19.899999999999999</v>
      </c>
      <c r="G253">
        <v>54.048620189015942</v>
      </c>
      <c r="H253">
        <v>20.893655612394252</v>
      </c>
      <c r="I253">
        <v>0.45392108655401842</v>
      </c>
      <c r="J253">
        <v>5567.0076288099726</v>
      </c>
      <c r="K253">
        <v>-3102.2946584081674</v>
      </c>
      <c r="L253">
        <v>-29.129363526264306</v>
      </c>
      <c r="M253">
        <v>6373.0531212925162</v>
      </c>
      <c r="N253">
        <v>36728.586448471149</v>
      </c>
      <c r="O253">
        <v>55.823349115173478</v>
      </c>
      <c r="P253">
        <v>0.92767022401335775</v>
      </c>
      <c r="Q253" s="6">
        <v>251</v>
      </c>
    </row>
    <row r="254" spans="1:17" x14ac:dyDescent="0.25">
      <c r="A254" s="6">
        <v>108.4933932544439</v>
      </c>
      <c r="B254" s="6">
        <v>-28.480030015742635</v>
      </c>
      <c r="C254" s="6">
        <v>9375</v>
      </c>
      <c r="D254">
        <v>0.75</v>
      </c>
      <c r="E254" s="1">
        <v>0.65</v>
      </c>
      <c r="F254">
        <v>19.899999999999999</v>
      </c>
      <c r="G254">
        <v>42.007420362456692</v>
      </c>
      <c r="H254">
        <v>19.584318295762838</v>
      </c>
      <c r="I254">
        <v>-1.5066067455560983</v>
      </c>
      <c r="J254">
        <v>5610.5509524446825</v>
      </c>
      <c r="K254">
        <v>-3023.3726812814994</v>
      </c>
      <c r="L254">
        <v>-28.319014879264301</v>
      </c>
      <c r="M254">
        <v>6373.3087450630555</v>
      </c>
      <c r="N254">
        <v>36680.638149744918</v>
      </c>
      <c r="O254">
        <v>56.716511847344456</v>
      </c>
      <c r="P254">
        <v>3.157011761228627</v>
      </c>
      <c r="Q254" s="6">
        <v>252</v>
      </c>
    </row>
    <row r="255" spans="1:17" x14ac:dyDescent="0.25">
      <c r="A255" s="6">
        <v>108.47711495516512</v>
      </c>
      <c r="B255" s="6">
        <v>-35.776599796507462</v>
      </c>
      <c r="C255" s="6">
        <v>3906.25</v>
      </c>
      <c r="D255">
        <v>0.75</v>
      </c>
      <c r="E255" s="1">
        <v>0.65</v>
      </c>
      <c r="F255">
        <v>19.899999999999999</v>
      </c>
      <c r="G255">
        <v>42.007420362456692</v>
      </c>
      <c r="H255">
        <v>23.549152294588694</v>
      </c>
      <c r="I255">
        <v>-1.5228850448348794</v>
      </c>
      <c r="J255">
        <v>5180.5321035464895</v>
      </c>
      <c r="K255">
        <v>-3708.1109038763207</v>
      </c>
      <c r="L255">
        <v>-35.594253784190428</v>
      </c>
      <c r="M255">
        <v>6370.8711610989494</v>
      </c>
      <c r="N255">
        <v>37171.113043320765</v>
      </c>
      <c r="O255">
        <v>48.424419509335507</v>
      </c>
      <c r="P255">
        <v>2.6037057722301609</v>
      </c>
      <c r="Q255" s="6">
        <v>253</v>
      </c>
    </row>
    <row r="256" spans="1:17" x14ac:dyDescent="0.25">
      <c r="A256" s="6">
        <v>108.021299495715</v>
      </c>
      <c r="B256" s="6">
        <v>-29.387094409558365</v>
      </c>
      <c r="C256" s="6">
        <v>3750</v>
      </c>
      <c r="D256">
        <v>1.2</v>
      </c>
      <c r="E256" s="1">
        <v>0.65</v>
      </c>
      <c r="F256">
        <v>19.899999999999999</v>
      </c>
      <c r="G256">
        <v>46.089820015575185</v>
      </c>
      <c r="H256">
        <v>17.564439816811898</v>
      </c>
      <c r="I256">
        <v>-1.9787005042850012</v>
      </c>
      <c r="J256">
        <v>5561.9134736607803</v>
      </c>
      <c r="K256">
        <v>-3111.3574320563844</v>
      </c>
      <c r="L256">
        <v>-29.222829954802869</v>
      </c>
      <c r="M256">
        <v>6373.0233452029524</v>
      </c>
      <c r="N256">
        <v>36738.034751959211</v>
      </c>
      <c r="O256">
        <v>55.650391031408184</v>
      </c>
      <c r="P256">
        <v>4.0273002711601249</v>
      </c>
      <c r="Q256" s="6">
        <v>254</v>
      </c>
    </row>
    <row r="257" spans="1:17" x14ac:dyDescent="0.25">
      <c r="A257" s="6">
        <v>108.22816953034241</v>
      </c>
      <c r="B257" s="6">
        <v>-34.164290171245419</v>
      </c>
      <c r="C257" s="6">
        <v>9375</v>
      </c>
      <c r="D257">
        <v>3</v>
      </c>
      <c r="E257" s="1">
        <v>0.65</v>
      </c>
      <c r="F257">
        <v>19.899999999999999</v>
      </c>
      <c r="G257">
        <v>54.048620189015942</v>
      </c>
      <c r="H257">
        <v>17.068382253206693</v>
      </c>
      <c r="I257">
        <v>-1.7718304696575871</v>
      </c>
      <c r="J257">
        <v>5283.0487191379198</v>
      </c>
      <c r="K257">
        <v>-3561.5413411922391</v>
      </c>
      <c r="L257">
        <v>-33.985685895634433</v>
      </c>
      <c r="M257">
        <v>6371.4347280503653</v>
      </c>
      <c r="N257">
        <v>37055.53234037674</v>
      </c>
      <c r="O257">
        <v>50.234253057168253</v>
      </c>
      <c r="P257">
        <v>3.152969374846621</v>
      </c>
      <c r="Q257" s="6">
        <v>255</v>
      </c>
    </row>
    <row r="258" spans="1:17" x14ac:dyDescent="0.25">
      <c r="A258" s="6">
        <v>108.57033446037157</v>
      </c>
      <c r="B258" s="6">
        <v>-26.681738684369954</v>
      </c>
      <c r="C258" s="6">
        <v>9375</v>
      </c>
      <c r="D258">
        <v>3</v>
      </c>
      <c r="E258" s="1">
        <v>0.65</v>
      </c>
      <c r="F258">
        <v>19.899999999999999</v>
      </c>
      <c r="G258">
        <v>54.048620189015942</v>
      </c>
      <c r="H258">
        <v>21.476399495269739</v>
      </c>
      <c r="I258">
        <v>-1.4296655396284308</v>
      </c>
      <c r="J258">
        <v>5702.811093300561</v>
      </c>
      <c r="K258">
        <v>-2846.7521039139442</v>
      </c>
      <c r="L258">
        <v>-26.527636696421546</v>
      </c>
      <c r="M258">
        <v>6373.8569098317857</v>
      </c>
      <c r="N258">
        <v>36574.338095976098</v>
      </c>
      <c r="O258">
        <v>58.781745584416143</v>
      </c>
      <c r="P258">
        <v>3.1812553365220877</v>
      </c>
      <c r="Q258" s="6">
        <v>256</v>
      </c>
    </row>
    <row r="259" spans="1:17" x14ac:dyDescent="0.25">
      <c r="A259" s="6">
        <v>111.86919708396984</v>
      </c>
      <c r="B259" s="6">
        <v>-25.774939466452203</v>
      </c>
      <c r="C259" s="6">
        <v>6250</v>
      </c>
      <c r="D259">
        <v>3</v>
      </c>
      <c r="E259" s="1">
        <v>0.65</v>
      </c>
      <c r="F259">
        <v>19.899999999999999</v>
      </c>
      <c r="G259">
        <v>54.048620189015942</v>
      </c>
      <c r="H259">
        <v>19.254801926315622</v>
      </c>
      <c r="I259">
        <v>1.8691970839698371</v>
      </c>
      <c r="J259">
        <v>5747.2114190403545</v>
      </c>
      <c r="K259">
        <v>-2756.6313137118423</v>
      </c>
      <c r="L259">
        <v>-25.624554122362159</v>
      </c>
      <c r="M259">
        <v>6374.1238844945992</v>
      </c>
      <c r="N259">
        <v>36524.643583647587</v>
      </c>
      <c r="O259">
        <v>59.793291030678439</v>
      </c>
      <c r="P259">
        <v>4.2920918649848012</v>
      </c>
      <c r="Q259" s="6">
        <v>257</v>
      </c>
    </row>
    <row r="260" spans="1:17" x14ac:dyDescent="0.25">
      <c r="A260" s="6">
        <v>111.59052853642578</v>
      </c>
      <c r="B260" s="6">
        <v>-29.033564627369756</v>
      </c>
      <c r="C260" s="6">
        <v>25000</v>
      </c>
      <c r="D260">
        <v>1.2</v>
      </c>
      <c r="E260" s="1">
        <v>0.65</v>
      </c>
      <c r="F260">
        <v>19.899999999999999</v>
      </c>
      <c r="G260">
        <v>46.089820015575185</v>
      </c>
      <c r="H260">
        <v>19.834858617764258</v>
      </c>
      <c r="I260">
        <v>1.5905285364257793</v>
      </c>
      <c r="J260">
        <v>5581.03638608244</v>
      </c>
      <c r="K260">
        <v>-3077.155491729427</v>
      </c>
      <c r="L260">
        <v>-28.870547297026611</v>
      </c>
      <c r="M260">
        <v>6373.1352616319637</v>
      </c>
      <c r="N260">
        <v>36714.761135022745</v>
      </c>
      <c r="O260">
        <v>56.078807855480036</v>
      </c>
      <c r="P260">
        <v>3.274537354577475</v>
      </c>
      <c r="Q260" s="6">
        <v>258</v>
      </c>
    </row>
    <row r="261" spans="1:17" x14ac:dyDescent="0.25">
      <c r="A261" s="6">
        <v>113.25811756433303</v>
      </c>
      <c r="B261" s="6">
        <v>-27.693658861481381</v>
      </c>
      <c r="C261" s="6">
        <v>25000</v>
      </c>
      <c r="D261">
        <v>3</v>
      </c>
      <c r="E261" s="1">
        <v>0.65</v>
      </c>
      <c r="F261">
        <v>19.899999999999999</v>
      </c>
      <c r="G261">
        <v>54.048620189015942</v>
      </c>
      <c r="H261">
        <v>16.798206056860913</v>
      </c>
      <c r="I261">
        <v>3.258117564333034</v>
      </c>
      <c r="J261">
        <v>5651.5799607316003</v>
      </c>
      <c r="K261">
        <v>-2946.4897196317816</v>
      </c>
      <c r="L261">
        <v>-27.535590716243494</v>
      </c>
      <c r="M261">
        <v>6373.551421337932</v>
      </c>
      <c r="N261">
        <v>36641.768320094932</v>
      </c>
      <c r="O261">
        <v>57.458329676176582</v>
      </c>
      <c r="P261">
        <v>6.9833428827616988</v>
      </c>
      <c r="Q261" s="6">
        <v>259</v>
      </c>
    </row>
    <row r="262" spans="1:17" x14ac:dyDescent="0.25">
      <c r="A262" s="6">
        <v>106.89961046365605</v>
      </c>
      <c r="B262" s="6">
        <v>-29.532460769705338</v>
      </c>
      <c r="C262" s="6">
        <v>37500</v>
      </c>
      <c r="D262">
        <v>3</v>
      </c>
      <c r="E262" s="1">
        <v>0.65</v>
      </c>
      <c r="F262">
        <v>19.899999999999999</v>
      </c>
      <c r="G262">
        <v>54.048620189015942</v>
      </c>
      <c r="H262">
        <v>17.886832494723464</v>
      </c>
      <c r="I262">
        <v>-3.100389536343954</v>
      </c>
      <c r="J262">
        <v>5553.9889480408619</v>
      </c>
      <c r="K262">
        <v>-3125.3869545443872</v>
      </c>
      <c r="L262">
        <v>-29.36769072426328</v>
      </c>
      <c r="M262">
        <v>6372.9770790891971</v>
      </c>
      <c r="N262">
        <v>36752.642605974863</v>
      </c>
      <c r="O262">
        <v>55.384571747085857</v>
      </c>
      <c r="P262">
        <v>6.2708736708999986</v>
      </c>
      <c r="Q262" s="6">
        <v>260</v>
      </c>
    </row>
    <row r="263" spans="1:17" x14ac:dyDescent="0.25">
      <c r="A263" s="6">
        <v>114.82836692608097</v>
      </c>
      <c r="B263" s="6">
        <v>-22.95165135086296</v>
      </c>
      <c r="C263" s="6">
        <v>25000</v>
      </c>
      <c r="D263">
        <v>3</v>
      </c>
      <c r="E263" s="1">
        <v>0.65</v>
      </c>
      <c r="F263">
        <v>19.899999999999999</v>
      </c>
      <c r="G263">
        <v>54.048620189015942</v>
      </c>
      <c r="H263">
        <v>22.119497375558339</v>
      </c>
      <c r="I263">
        <v>4.8283669260809745</v>
      </c>
      <c r="J263">
        <v>5876.201446159107</v>
      </c>
      <c r="K263">
        <v>-2471.7906405159561</v>
      </c>
      <c r="L263">
        <v>-22.813778684907611</v>
      </c>
      <c r="M263">
        <v>6374.9111685093039</v>
      </c>
      <c r="N263">
        <v>36396.190960062995</v>
      </c>
      <c r="O263">
        <v>62.574818969364678</v>
      </c>
      <c r="P263">
        <v>12.222438146386372</v>
      </c>
      <c r="Q263" s="6">
        <v>261</v>
      </c>
    </row>
    <row r="264" spans="1:17" x14ac:dyDescent="0.25">
      <c r="A264" s="6">
        <v>113.35905306922808</v>
      </c>
      <c r="B264" s="6">
        <v>-27.454218111305629</v>
      </c>
      <c r="C264" s="6">
        <v>12500</v>
      </c>
      <c r="D264">
        <v>3</v>
      </c>
      <c r="E264" s="1">
        <v>0.65</v>
      </c>
      <c r="F264">
        <v>19.899999999999999</v>
      </c>
      <c r="G264">
        <v>54.048620189015942</v>
      </c>
      <c r="H264">
        <v>23.48000784554538</v>
      </c>
      <c r="I264">
        <v>3.3590530692280822</v>
      </c>
      <c r="J264">
        <v>5663.8619196797208</v>
      </c>
      <c r="K264">
        <v>-2922.9704498006731</v>
      </c>
      <c r="L264">
        <v>-27.297070912027255</v>
      </c>
      <c r="M264">
        <v>6373.6244081061132</v>
      </c>
      <c r="N264">
        <v>36628.331034725081</v>
      </c>
      <c r="O264">
        <v>57.71825229657307</v>
      </c>
      <c r="P264">
        <v>7.2551532121483913</v>
      </c>
      <c r="Q264" s="6">
        <v>262</v>
      </c>
    </row>
    <row r="265" spans="1:17" x14ac:dyDescent="0.25">
      <c r="A265" s="6">
        <v>114.75172746803334</v>
      </c>
      <c r="B265" s="6">
        <v>-28.375993224487331</v>
      </c>
      <c r="C265" s="6">
        <v>25000</v>
      </c>
      <c r="D265">
        <v>0.75</v>
      </c>
      <c r="E265" s="1">
        <v>0.65</v>
      </c>
      <c r="F265">
        <v>19.899999999999999</v>
      </c>
      <c r="G265">
        <v>42.007420362456692</v>
      </c>
      <c r="H265">
        <v>17.850365182177015</v>
      </c>
      <c r="I265">
        <v>4.7517274680333372</v>
      </c>
      <c r="J265">
        <v>5616.0398691844084</v>
      </c>
      <c r="K265">
        <v>-3013.2329939255983</v>
      </c>
      <c r="L265">
        <v>-28.215361097140892</v>
      </c>
      <c r="M265">
        <v>6373.3411087082613</v>
      </c>
      <c r="N265">
        <v>36694.290099529877</v>
      </c>
      <c r="O265">
        <v>56.462381644280391</v>
      </c>
      <c r="P265">
        <v>9.9208904034732903</v>
      </c>
      <c r="Q265" s="6">
        <v>263</v>
      </c>
    </row>
    <row r="266" spans="1:17" x14ac:dyDescent="0.25">
      <c r="A266" s="6">
        <v>109.15510579063672</v>
      </c>
      <c r="B266" s="6">
        <v>-25.965374339488431</v>
      </c>
      <c r="C266" s="6">
        <v>6250</v>
      </c>
      <c r="D266">
        <v>1.2</v>
      </c>
      <c r="E266" s="1">
        <v>0.65</v>
      </c>
      <c r="F266">
        <v>19.899999999999999</v>
      </c>
      <c r="G266">
        <v>46.089820015575185</v>
      </c>
      <c r="H266">
        <v>18.190678534272521</v>
      </c>
      <c r="I266">
        <v>-0.84489420936327519</v>
      </c>
      <c r="J266">
        <v>5738.0058719019307</v>
      </c>
      <c r="K266">
        <v>-2775.614546986566</v>
      </c>
      <c r="L266">
        <v>-25.814195924446512</v>
      </c>
      <c r="M266">
        <v>6374.0683632531327</v>
      </c>
      <c r="N266">
        <v>36532.449850965073</v>
      </c>
      <c r="O266">
        <v>59.631916872369814</v>
      </c>
      <c r="P266">
        <v>1.9291510124206808</v>
      </c>
      <c r="Q266" s="6">
        <v>264</v>
      </c>
    </row>
    <row r="267" spans="1:17" x14ac:dyDescent="0.25">
      <c r="A267" s="6">
        <v>107.91314219435762</v>
      </c>
      <c r="B267" s="6">
        <v>-23.959057035364381</v>
      </c>
      <c r="C267" s="6">
        <v>3750</v>
      </c>
      <c r="D267">
        <v>1.2</v>
      </c>
      <c r="E267" s="1">
        <v>0.65</v>
      </c>
      <c r="F267">
        <v>19.899999999999999</v>
      </c>
      <c r="G267">
        <v>46.089820015575185</v>
      </c>
      <c r="H267">
        <v>22.476119144721078</v>
      </c>
      <c r="I267">
        <v>-2.0868578056423814</v>
      </c>
      <c r="J267">
        <v>5831.7930404030021</v>
      </c>
      <c r="K267">
        <v>-2574.1409518324399</v>
      </c>
      <c r="L267">
        <v>-23.816560539706476</v>
      </c>
      <c r="M267">
        <v>6374.6381627503933</v>
      </c>
      <c r="N267">
        <v>36427.898684359345</v>
      </c>
      <c r="O267">
        <v>61.861496448296769</v>
      </c>
      <c r="P267">
        <v>5.1275251860286577</v>
      </c>
      <c r="Q267" s="6">
        <v>265</v>
      </c>
    </row>
    <row r="268" spans="1:17" x14ac:dyDescent="0.25">
      <c r="A268" s="6">
        <v>110.09283854324354</v>
      </c>
      <c r="B268" s="6">
        <v>-30.482985956046164</v>
      </c>
      <c r="C268" s="6">
        <v>12500</v>
      </c>
      <c r="D268">
        <v>3</v>
      </c>
      <c r="E268" s="1">
        <v>0.65</v>
      </c>
      <c r="F268">
        <v>19.899999999999999</v>
      </c>
      <c r="G268">
        <v>54.048620189015942</v>
      </c>
      <c r="H268">
        <v>15.288661915458553</v>
      </c>
      <c r="I268">
        <v>9.2838543243544791E-2</v>
      </c>
      <c r="J268">
        <v>5501.2931263719647</v>
      </c>
      <c r="K268">
        <v>-3216.6303463667446</v>
      </c>
      <c r="L268">
        <v>-30.315014553231681</v>
      </c>
      <c r="M268">
        <v>6372.6710920488331</v>
      </c>
      <c r="N268">
        <v>36803.690856585155</v>
      </c>
      <c r="O268">
        <v>54.467105521030092</v>
      </c>
      <c r="P268">
        <v>0.1830110690362225</v>
      </c>
      <c r="Q268" s="6">
        <v>266</v>
      </c>
    </row>
    <row r="269" spans="1:17" x14ac:dyDescent="0.25">
      <c r="A269" s="6">
        <v>113.10805405113481</v>
      </c>
      <c r="B269" s="6">
        <v>-27.544970278384788</v>
      </c>
      <c r="C269" s="6">
        <v>25000</v>
      </c>
      <c r="D269">
        <v>3</v>
      </c>
      <c r="E269" s="1">
        <v>0.65</v>
      </c>
      <c r="F269">
        <v>19.899999999999999</v>
      </c>
      <c r="G269">
        <v>54.048620189015942</v>
      </c>
      <c r="H269">
        <v>18.506207420725897</v>
      </c>
      <c r="I269">
        <v>3.1080540511348147</v>
      </c>
      <c r="J269">
        <v>5659.2184632428043</v>
      </c>
      <c r="K269">
        <v>-2931.8906008379245</v>
      </c>
      <c r="L269">
        <v>-27.38747273681405</v>
      </c>
      <c r="M269">
        <v>6373.5967953730815</v>
      </c>
      <c r="N269">
        <v>36632.052350802609</v>
      </c>
      <c r="O269">
        <v>57.645892387166498</v>
      </c>
      <c r="P269">
        <v>6.6968572124832342</v>
      </c>
      <c r="Q269" s="6">
        <v>267</v>
      </c>
    </row>
    <row r="270" spans="1:17" x14ac:dyDescent="0.25">
      <c r="A270" s="6">
        <v>108.79356945430769</v>
      </c>
      <c r="B270" s="6">
        <v>-27.765139742344584</v>
      </c>
      <c r="C270" s="6">
        <v>3750</v>
      </c>
      <c r="D270">
        <v>0.75</v>
      </c>
      <c r="E270" s="1">
        <v>0.65</v>
      </c>
      <c r="F270">
        <v>19.899999999999999</v>
      </c>
      <c r="G270">
        <v>42.007420362456692</v>
      </c>
      <c r="H270">
        <v>16.286921434111282</v>
      </c>
      <c r="I270">
        <v>-1.2064305456923137</v>
      </c>
      <c r="J270">
        <v>5647.894272687302</v>
      </c>
      <c r="K270">
        <v>-2953.5011770887604</v>
      </c>
      <c r="L270">
        <v>-27.606798789769478</v>
      </c>
      <c r="M270">
        <v>6373.5295495132614</v>
      </c>
      <c r="N270">
        <v>36636.93422150227</v>
      </c>
      <c r="O270">
        <v>57.550447533725794</v>
      </c>
      <c r="P270">
        <v>2.5883700727013186</v>
      </c>
      <c r="Q270" s="6">
        <v>268</v>
      </c>
    </row>
    <row r="271" spans="1:17" x14ac:dyDescent="0.25">
      <c r="A271" s="6">
        <v>112.09029745326704</v>
      </c>
      <c r="B271" s="6">
        <v>-29.094304879936104</v>
      </c>
      <c r="C271" s="6">
        <v>25000</v>
      </c>
      <c r="D271">
        <v>0.75</v>
      </c>
      <c r="E271" s="1">
        <v>0.65</v>
      </c>
      <c r="F271">
        <v>19.899999999999999</v>
      </c>
      <c r="G271">
        <v>42.007420362456692</v>
      </c>
      <c r="H271">
        <v>18.23973132931031</v>
      </c>
      <c r="I271">
        <v>2.0902974532670413</v>
      </c>
      <c r="J271">
        <v>5577.7659538743183</v>
      </c>
      <c r="K271">
        <v>-3083.0400121646535</v>
      </c>
      <c r="L271">
        <v>-28.931071517918248</v>
      </c>
      <c r="M271">
        <v>6373.1160944084259</v>
      </c>
      <c r="N271">
        <v>36720.306215318822</v>
      </c>
      <c r="O271">
        <v>55.976447619720005</v>
      </c>
      <c r="P271">
        <v>4.2926834937859244</v>
      </c>
      <c r="Q271" s="6">
        <v>269</v>
      </c>
    </row>
    <row r="272" spans="1:17" x14ac:dyDescent="0.25">
      <c r="A272" s="6">
        <v>109.71274624767206</v>
      </c>
      <c r="B272" s="6">
        <v>-24.97923553540511</v>
      </c>
      <c r="C272" s="6">
        <v>3750</v>
      </c>
      <c r="D272">
        <v>0.75</v>
      </c>
      <c r="E272" s="1">
        <v>0.65</v>
      </c>
      <c r="F272">
        <v>19.899999999999999</v>
      </c>
      <c r="G272">
        <v>42.007420362456692</v>
      </c>
      <c r="H272">
        <v>19.790324772792943</v>
      </c>
      <c r="I272">
        <v>-0.28725375232794192</v>
      </c>
      <c r="J272">
        <v>5784.988606022177</v>
      </c>
      <c r="K272">
        <v>-2676.9905892057964</v>
      </c>
      <c r="L272">
        <v>-24.832234954189804</v>
      </c>
      <c r="M272">
        <v>6374.3526562705019</v>
      </c>
      <c r="N272">
        <v>36477.596765085924</v>
      </c>
      <c r="O272">
        <v>60.780981515007575</v>
      </c>
      <c r="P272">
        <v>0.68020273516714791</v>
      </c>
      <c r="Q272" s="6">
        <v>270</v>
      </c>
    </row>
    <row r="273" spans="1:17" x14ac:dyDescent="0.25">
      <c r="A273" s="6">
        <v>113.81886726134738</v>
      </c>
      <c r="B273" s="6">
        <v>-30.366678094073677</v>
      </c>
      <c r="C273" s="6">
        <v>37500</v>
      </c>
      <c r="D273">
        <v>3</v>
      </c>
      <c r="E273" s="1">
        <v>0.65</v>
      </c>
      <c r="F273">
        <v>19.899999999999999</v>
      </c>
      <c r="G273">
        <v>54.048620189015942</v>
      </c>
      <c r="H273">
        <v>20.954387833799291</v>
      </c>
      <c r="I273">
        <v>3.8188672613473784</v>
      </c>
      <c r="J273">
        <v>5507.8226689966032</v>
      </c>
      <c r="K273">
        <v>-3205.512053625338</v>
      </c>
      <c r="L273">
        <v>-30.199088604841286</v>
      </c>
      <c r="M273">
        <v>6372.7088493865931</v>
      </c>
      <c r="N273">
        <v>36810.218836330903</v>
      </c>
      <c r="O273">
        <v>54.353045423091565</v>
      </c>
      <c r="P273">
        <v>7.5218484330795707</v>
      </c>
      <c r="Q273" s="6">
        <v>271</v>
      </c>
    </row>
    <row r="274" spans="1:17" x14ac:dyDescent="0.25">
      <c r="A274" s="6">
        <v>110.20254478726072</v>
      </c>
      <c r="B274" s="6">
        <v>-22.316420464701721</v>
      </c>
      <c r="C274" s="6">
        <v>25000</v>
      </c>
      <c r="D274">
        <v>0.75</v>
      </c>
      <c r="E274" s="1">
        <v>0.65</v>
      </c>
      <c r="F274">
        <v>19.899999999999999</v>
      </c>
      <c r="G274">
        <v>42.007420362456692</v>
      </c>
      <c r="H274">
        <v>20.22042409326982</v>
      </c>
      <c r="I274">
        <v>0.20254478726072023</v>
      </c>
      <c r="J274">
        <v>5903.2730703879042</v>
      </c>
      <c r="K274">
        <v>-2406.8639912926797</v>
      </c>
      <c r="L274">
        <v>-22.181550801524374</v>
      </c>
      <c r="M274">
        <v>6375.0786047035035</v>
      </c>
      <c r="N274">
        <v>36340.701359169769</v>
      </c>
      <c r="O274">
        <v>63.858703399458832</v>
      </c>
      <c r="P274">
        <v>0.53339061898473095</v>
      </c>
      <c r="Q274" s="6">
        <v>272</v>
      </c>
    </row>
    <row r="275" spans="1:17" x14ac:dyDescent="0.25">
      <c r="A275" s="6">
        <v>114.70162605698653</v>
      </c>
      <c r="B275" s="6">
        <v>-24.75624159023986</v>
      </c>
      <c r="C275" s="6">
        <v>9375</v>
      </c>
      <c r="D275">
        <v>1.2</v>
      </c>
      <c r="E275" s="1">
        <v>0.65</v>
      </c>
      <c r="F275">
        <v>19.899999999999999</v>
      </c>
      <c r="G275">
        <v>46.089820015575185</v>
      </c>
      <c r="H275">
        <v>23.963613869276603</v>
      </c>
      <c r="I275">
        <v>4.7016260569865267</v>
      </c>
      <c r="J275">
        <v>5795.3760949885218</v>
      </c>
      <c r="K275">
        <v>-2654.5796264438472</v>
      </c>
      <c r="L275">
        <v>-24.610209906039646</v>
      </c>
      <c r="M275">
        <v>6374.4158222926726</v>
      </c>
      <c r="N275">
        <v>36488.056595288872</v>
      </c>
      <c r="O275">
        <v>60.561723009886279</v>
      </c>
      <c r="P275">
        <v>11.111376836725251</v>
      </c>
      <c r="Q275" s="6">
        <v>273</v>
      </c>
    </row>
    <row r="276" spans="1:17" x14ac:dyDescent="0.25">
      <c r="A276" s="6">
        <v>109.25997268136199</v>
      </c>
      <c r="B276" s="6">
        <v>-21.01142582284584</v>
      </c>
      <c r="C276" s="6">
        <v>3750</v>
      </c>
      <c r="D276">
        <v>1.2</v>
      </c>
      <c r="E276" s="1">
        <v>0.65</v>
      </c>
      <c r="F276">
        <v>19.899999999999999</v>
      </c>
      <c r="G276">
        <v>46.089820015575185</v>
      </c>
      <c r="H276">
        <v>20.822986376489176</v>
      </c>
      <c r="I276">
        <v>-0.7400273186380133</v>
      </c>
      <c r="J276">
        <v>5956.6145711955778</v>
      </c>
      <c r="K276">
        <v>-2272.5767703120432</v>
      </c>
      <c r="L276">
        <v>-20.882930302625191</v>
      </c>
      <c r="M276">
        <v>6375.4107574917398</v>
      </c>
      <c r="N276">
        <v>36279.352257757731</v>
      </c>
      <c r="O276">
        <v>65.357831715481524</v>
      </c>
      <c r="P276">
        <v>2.0631434684310692</v>
      </c>
      <c r="Q276" s="6">
        <v>274</v>
      </c>
    </row>
    <row r="277" spans="1:17" x14ac:dyDescent="0.25">
      <c r="A277" s="6">
        <v>106.82160646505324</v>
      </c>
      <c r="B277" s="6">
        <v>-23.284191828207284</v>
      </c>
      <c r="C277" s="6">
        <v>3750</v>
      </c>
      <c r="D277">
        <v>0.75</v>
      </c>
      <c r="E277" s="1">
        <v>0.65</v>
      </c>
      <c r="F277">
        <v>19.899999999999999</v>
      </c>
      <c r="G277">
        <v>42.007420362456692</v>
      </c>
      <c r="H277">
        <v>23.714751450011832</v>
      </c>
      <c r="I277">
        <v>-3.178393534946764</v>
      </c>
      <c r="J277">
        <v>5861.7421034696536</v>
      </c>
      <c r="K277">
        <v>-2505.6607325043387</v>
      </c>
      <c r="L277">
        <v>-23.14477385357187</v>
      </c>
      <c r="M277">
        <v>6374.8220519480401</v>
      </c>
      <c r="N277">
        <v>36399.214348454785</v>
      </c>
      <c r="O277">
        <v>62.504207254308859</v>
      </c>
      <c r="P277">
        <v>7.9965496638625622</v>
      </c>
      <c r="Q277" s="6">
        <v>275</v>
      </c>
    </row>
    <row r="278" spans="1:17" x14ac:dyDescent="0.25">
      <c r="A278" s="6">
        <v>108.6184271105719</v>
      </c>
      <c r="B278" s="6">
        <v>-23.702366993960936</v>
      </c>
      <c r="C278" s="6">
        <v>3750</v>
      </c>
      <c r="D278">
        <v>3</v>
      </c>
      <c r="E278" s="1">
        <v>0.65</v>
      </c>
      <c r="F278">
        <v>19.899999999999999</v>
      </c>
      <c r="G278">
        <v>54.048620189015942</v>
      </c>
      <c r="H278">
        <v>23.172295773737293</v>
      </c>
      <c r="I278">
        <v>-1.3815728894280994</v>
      </c>
      <c r="J278">
        <v>5843.2797319010251</v>
      </c>
      <c r="K278">
        <v>-2548.1348999108873</v>
      </c>
      <c r="L278">
        <v>-23.561032273201384</v>
      </c>
      <c r="M278">
        <v>6374.7085810560138</v>
      </c>
      <c r="N278">
        <v>36412.101390334537</v>
      </c>
      <c r="O278">
        <v>62.21280464511748</v>
      </c>
      <c r="P278">
        <v>3.4334221623275334</v>
      </c>
      <c r="Q278" s="6">
        <v>276</v>
      </c>
    </row>
    <row r="279" spans="1:17" x14ac:dyDescent="0.25">
      <c r="A279" s="6">
        <v>111.95100058770507</v>
      </c>
      <c r="B279" s="6">
        <v>-26.459074383004822</v>
      </c>
      <c r="C279" s="6">
        <v>3750</v>
      </c>
      <c r="D279">
        <v>0.75</v>
      </c>
      <c r="E279" s="1">
        <v>0.65</v>
      </c>
      <c r="F279">
        <v>19.899999999999999</v>
      </c>
      <c r="G279">
        <v>42.007420362456692</v>
      </c>
      <c r="H279">
        <v>21.689568856215026</v>
      </c>
      <c r="I279">
        <v>1.9510005877050673</v>
      </c>
      <c r="J279">
        <v>5713.8461326317884</v>
      </c>
      <c r="K279">
        <v>-2824.687181994776</v>
      </c>
      <c r="L279">
        <v>-26.305870942738611</v>
      </c>
      <c r="M279">
        <v>6373.9230700971621</v>
      </c>
      <c r="N279">
        <v>36563.398350999574</v>
      </c>
      <c r="O279">
        <v>59.001919535660825</v>
      </c>
      <c r="P279">
        <v>4.3719639189823098</v>
      </c>
      <c r="Q279" s="6">
        <v>277</v>
      </c>
    </row>
    <row r="280" spans="1:17" x14ac:dyDescent="0.25">
      <c r="A280" s="6">
        <v>112.38150349295306</v>
      </c>
      <c r="B280" s="6">
        <v>-25.851701498851249</v>
      </c>
      <c r="C280" s="6">
        <v>6250</v>
      </c>
      <c r="D280">
        <v>3</v>
      </c>
      <c r="E280" s="1">
        <v>0.65</v>
      </c>
      <c r="F280">
        <v>19.899999999999999</v>
      </c>
      <c r="G280">
        <v>54.048620189015942</v>
      </c>
      <c r="H280">
        <v>23.182603472903864</v>
      </c>
      <c r="I280">
        <v>2.3815034929530583</v>
      </c>
      <c r="J280">
        <v>5743.5083924816117</v>
      </c>
      <c r="K280">
        <v>-2764.2868494288564</v>
      </c>
      <c r="L280">
        <v>-25.700995680862405</v>
      </c>
      <c r="M280">
        <v>6374.1015398589325</v>
      </c>
      <c r="N280">
        <v>36531.11023180285</v>
      </c>
      <c r="O280">
        <v>59.660167374629332</v>
      </c>
      <c r="P280">
        <v>5.4482874354889841</v>
      </c>
      <c r="Q280" s="6">
        <v>278</v>
      </c>
    </row>
    <row r="281" spans="1:17" x14ac:dyDescent="0.25">
      <c r="A281" s="6">
        <v>114.73314160144312</v>
      </c>
      <c r="B281" s="6">
        <v>-28.296439958663974</v>
      </c>
      <c r="C281" s="6">
        <v>9375</v>
      </c>
      <c r="D281">
        <v>3</v>
      </c>
      <c r="E281" s="1">
        <v>0.65</v>
      </c>
      <c r="F281">
        <v>19.899999999999999</v>
      </c>
      <c r="G281">
        <v>54.048620189015942</v>
      </c>
      <c r="H281">
        <v>19.555541950688184</v>
      </c>
      <c r="I281">
        <v>4.7331416014431227</v>
      </c>
      <c r="J281">
        <v>5620.2245667022617</v>
      </c>
      <c r="K281">
        <v>-3005.4729222242127</v>
      </c>
      <c r="L281">
        <v>-28.136102126565959</v>
      </c>
      <c r="M281">
        <v>6373.3658035912686</v>
      </c>
      <c r="N281">
        <v>36689.328891500125</v>
      </c>
      <c r="O281">
        <v>56.555376829193861</v>
      </c>
      <c r="P281">
        <v>9.9076526234757161</v>
      </c>
      <c r="Q281" s="6">
        <v>279</v>
      </c>
    </row>
    <row r="282" spans="1:17" x14ac:dyDescent="0.25">
      <c r="A282" s="6">
        <v>111.964045280672</v>
      </c>
      <c r="B282" s="6">
        <v>-22.48767407819161</v>
      </c>
      <c r="C282" s="6">
        <v>37500</v>
      </c>
      <c r="D282">
        <v>3</v>
      </c>
      <c r="E282" s="1">
        <v>0.65</v>
      </c>
      <c r="F282">
        <v>19.899999999999999</v>
      </c>
      <c r="G282">
        <v>54.048620189015942</v>
      </c>
      <c r="H282">
        <v>18.587059895473445</v>
      </c>
      <c r="I282">
        <v>1.9640452806719964</v>
      </c>
      <c r="J282">
        <v>5896.0458651468853</v>
      </c>
      <c r="K282">
        <v>-2424.3967270902963</v>
      </c>
      <c r="L282">
        <v>-22.351988283424188</v>
      </c>
      <c r="M282">
        <v>6375.033830046852</v>
      </c>
      <c r="N282">
        <v>36353.052738681727</v>
      </c>
      <c r="O282">
        <v>63.567500203461691</v>
      </c>
      <c r="P282">
        <v>5.1232785586175682</v>
      </c>
      <c r="Q282" s="6">
        <v>280</v>
      </c>
    </row>
    <row r="283" spans="1:17" x14ac:dyDescent="0.25">
      <c r="A283" s="6">
        <v>111.69548163577772</v>
      </c>
      <c r="B283" s="6">
        <v>-24.810022306189808</v>
      </c>
      <c r="C283" s="6">
        <v>3750</v>
      </c>
      <c r="D283">
        <v>3</v>
      </c>
      <c r="E283" s="1">
        <v>0.65</v>
      </c>
      <c r="F283">
        <v>19.899999999999999</v>
      </c>
      <c r="G283">
        <v>54.048620189015942</v>
      </c>
      <c r="H283">
        <v>20.779321548963367</v>
      </c>
      <c r="I283">
        <v>1.6954816357777247</v>
      </c>
      <c r="J283">
        <v>5792.8788961975806</v>
      </c>
      <c r="K283">
        <v>-2659.9882410460827</v>
      </c>
      <c r="L283">
        <v>-24.663756141012218</v>
      </c>
      <c r="M283">
        <v>6374.4006266091192</v>
      </c>
      <c r="N283">
        <v>36471.331758943423</v>
      </c>
      <c r="O283">
        <v>60.915400457916782</v>
      </c>
      <c r="P283">
        <v>4.0351001720485806</v>
      </c>
      <c r="Q283" s="6">
        <v>281</v>
      </c>
    </row>
    <row r="284" spans="1:17" x14ac:dyDescent="0.25">
      <c r="A284" s="6">
        <v>105.63749806826897</v>
      </c>
      <c r="B284" s="6">
        <v>-23.753248281122332</v>
      </c>
      <c r="C284" s="6">
        <v>3750</v>
      </c>
      <c r="D284">
        <v>1.2</v>
      </c>
      <c r="E284" s="1">
        <v>0.65</v>
      </c>
      <c r="F284">
        <v>19.899999999999999</v>
      </c>
      <c r="G284">
        <v>46.089820015575185</v>
      </c>
      <c r="H284">
        <v>19.91156933540811</v>
      </c>
      <c r="I284">
        <v>-4.3625019317310318</v>
      </c>
      <c r="J284">
        <v>5841.0121220564752</v>
      </c>
      <c r="K284">
        <v>-2553.2938549044197</v>
      </c>
      <c r="L284">
        <v>-23.611682373978173</v>
      </c>
      <c r="M284">
        <v>6374.6946687275431</v>
      </c>
      <c r="N284">
        <v>36432.348342646634</v>
      </c>
      <c r="O284">
        <v>61.765448836007188</v>
      </c>
      <c r="P284">
        <v>10.72443341305256</v>
      </c>
      <c r="Q284" s="6">
        <v>282</v>
      </c>
    </row>
    <row r="285" spans="1:17" x14ac:dyDescent="0.25">
      <c r="A285" s="6">
        <v>113.64018466435571</v>
      </c>
      <c r="B285" s="6">
        <v>-24.90638693344097</v>
      </c>
      <c r="C285" s="6">
        <v>3750</v>
      </c>
      <c r="D285">
        <v>0.75</v>
      </c>
      <c r="E285" s="1">
        <v>0.65</v>
      </c>
      <c r="F285">
        <v>19.899999999999999</v>
      </c>
      <c r="G285">
        <v>42.007420362456692</v>
      </c>
      <c r="H285">
        <v>20.345194473685186</v>
      </c>
      <c r="I285">
        <v>3.640184664355715</v>
      </c>
      <c r="J285">
        <v>5788.3916607177634</v>
      </c>
      <c r="K285">
        <v>-2669.6736562689071</v>
      </c>
      <c r="L285">
        <v>-24.75970190521377</v>
      </c>
      <c r="M285">
        <v>6374.3733377362787</v>
      </c>
      <c r="N285">
        <v>36487.080510218417</v>
      </c>
      <c r="O285">
        <v>60.581132799426534</v>
      </c>
      <c r="P285">
        <v>8.5904042974214079</v>
      </c>
      <c r="Q285" s="6">
        <v>283</v>
      </c>
    </row>
    <row r="286" spans="1:17" x14ac:dyDescent="0.25">
      <c r="A286" s="6">
        <v>107.43802370636685</v>
      </c>
      <c r="B286" s="6">
        <v>-28.043243147925267</v>
      </c>
      <c r="C286" s="6">
        <v>25000</v>
      </c>
      <c r="D286">
        <v>3</v>
      </c>
      <c r="E286" s="1">
        <v>0.65</v>
      </c>
      <c r="F286">
        <v>19.899999999999999</v>
      </c>
      <c r="G286">
        <v>54.048620189015942</v>
      </c>
      <c r="H286">
        <v>20.801521261242506</v>
      </c>
      <c r="I286">
        <v>-2.5619762936331512</v>
      </c>
      <c r="J286">
        <v>5633.471235411519</v>
      </c>
      <c r="K286">
        <v>-2980.7367350682821</v>
      </c>
      <c r="L286">
        <v>-27.883850152180852</v>
      </c>
      <c r="M286">
        <v>6373.4440959338863</v>
      </c>
      <c r="N286">
        <v>36658.551484211144</v>
      </c>
      <c r="O286">
        <v>57.136029683142375</v>
      </c>
      <c r="P286">
        <v>5.4366745101768048</v>
      </c>
      <c r="Q286" s="6">
        <v>284</v>
      </c>
    </row>
    <row r="287" spans="1:17" x14ac:dyDescent="0.25">
      <c r="A287" s="6">
        <v>113.19282422375827</v>
      </c>
      <c r="B287" s="6">
        <v>-23.246337602765202</v>
      </c>
      <c r="C287" s="6">
        <v>25000</v>
      </c>
      <c r="D287">
        <v>3</v>
      </c>
      <c r="E287" s="1">
        <v>0.65</v>
      </c>
      <c r="F287">
        <v>19.899999999999999</v>
      </c>
      <c r="G287">
        <v>54.048620189015942</v>
      </c>
      <c r="H287">
        <v>14.368178751354264</v>
      </c>
      <c r="I287">
        <v>3.1928242237582651</v>
      </c>
      <c r="J287">
        <v>5863.398002881112</v>
      </c>
      <c r="K287">
        <v>-2501.809351677281</v>
      </c>
      <c r="L287">
        <v>-23.107094598873942</v>
      </c>
      <c r="M287">
        <v>6374.8322466030513</v>
      </c>
      <c r="N287">
        <v>36397.395940434886</v>
      </c>
      <c r="O287">
        <v>62.545396092794086</v>
      </c>
      <c r="P287">
        <v>8.0446482602832123</v>
      </c>
      <c r="Q287" s="6">
        <v>285</v>
      </c>
    </row>
    <row r="288" spans="1:17" x14ac:dyDescent="0.25">
      <c r="A288" s="6">
        <v>114.69595523687181</v>
      </c>
      <c r="B288" s="6">
        <v>-21.600654469982398</v>
      </c>
      <c r="C288" s="6">
        <v>50000</v>
      </c>
      <c r="D288">
        <v>0.75</v>
      </c>
      <c r="E288" s="1">
        <v>0.65</v>
      </c>
      <c r="F288">
        <v>19.899999999999999</v>
      </c>
      <c r="G288">
        <v>42.007420362456692</v>
      </c>
      <c r="H288">
        <v>22.448620509404108</v>
      </c>
      <c r="I288">
        <v>4.6959552368718107</v>
      </c>
      <c r="J288">
        <v>5932.909743300218</v>
      </c>
      <c r="K288">
        <v>-2333.3575656251219</v>
      </c>
      <c r="L288">
        <v>-21.469247340641342</v>
      </c>
      <c r="M288">
        <v>6375.2627829138655</v>
      </c>
      <c r="N288">
        <v>36329.41049142339</v>
      </c>
      <c r="O288">
        <v>64.132099487920087</v>
      </c>
      <c r="P288">
        <v>12.578643095471586</v>
      </c>
      <c r="Q288" s="6">
        <v>286</v>
      </c>
    </row>
    <row r="289" spans="1:17" x14ac:dyDescent="0.25">
      <c r="A289" s="6">
        <v>112.75575527419971</v>
      </c>
      <c r="B289" s="6">
        <v>-23.000210570275978</v>
      </c>
      <c r="C289" s="6">
        <v>25000</v>
      </c>
      <c r="D289">
        <v>1.2</v>
      </c>
      <c r="E289" s="1">
        <v>0.65</v>
      </c>
      <c r="F289">
        <v>19.899999999999999</v>
      </c>
      <c r="G289">
        <v>46.089820015575185</v>
      </c>
      <c r="H289">
        <v>22.537505580579953</v>
      </c>
      <c r="I289">
        <v>2.7557552741997142</v>
      </c>
      <c r="J289">
        <v>5874.1023191086215</v>
      </c>
      <c r="K289">
        <v>-2476.7416555490549</v>
      </c>
      <c r="L289">
        <v>-22.862111095460808</v>
      </c>
      <c r="M289">
        <v>6374.8982175160381</v>
      </c>
      <c r="N289">
        <v>36382.329900938974</v>
      </c>
      <c r="O289">
        <v>62.888429008426449</v>
      </c>
      <c r="P289">
        <v>7.0228174742577796</v>
      </c>
      <c r="Q289" s="6">
        <v>287</v>
      </c>
    </row>
    <row r="290" spans="1:17" x14ac:dyDescent="0.25">
      <c r="A290" s="6">
        <v>111.26268835108702</v>
      </c>
      <c r="B290" s="6">
        <v>-20.246479087508696</v>
      </c>
      <c r="C290" s="6">
        <v>46875</v>
      </c>
      <c r="D290">
        <v>3</v>
      </c>
      <c r="E290" s="1">
        <v>0.65</v>
      </c>
      <c r="F290">
        <v>19.899999999999999</v>
      </c>
      <c r="G290">
        <v>54.048620189015942</v>
      </c>
      <c r="H290">
        <v>23.847650084900369</v>
      </c>
      <c r="I290">
        <v>1.2626883510870215</v>
      </c>
      <c r="J290">
        <v>5986.4515318668964</v>
      </c>
      <c r="K290">
        <v>-2193.3184761883972</v>
      </c>
      <c r="L290">
        <v>-20.121843766909411</v>
      </c>
      <c r="M290">
        <v>6375.5978450166458</v>
      </c>
      <c r="N290">
        <v>36245.804932654224</v>
      </c>
      <c r="O290">
        <v>66.216429374483468</v>
      </c>
      <c r="P290">
        <v>3.644429727050579</v>
      </c>
      <c r="Q290" s="6">
        <v>288</v>
      </c>
    </row>
    <row r="291" spans="1:17" x14ac:dyDescent="0.25">
      <c r="A291" s="6">
        <v>102.70337503674136</v>
      </c>
      <c r="B291" s="6">
        <v>-29.901129167284459</v>
      </c>
      <c r="C291" s="6">
        <v>3906.25</v>
      </c>
      <c r="D291">
        <v>3</v>
      </c>
      <c r="E291" s="1">
        <v>0.65</v>
      </c>
      <c r="F291">
        <v>19.899999999999999</v>
      </c>
      <c r="G291">
        <v>54.048620189015942</v>
      </c>
      <c r="H291">
        <v>23.715921849296858</v>
      </c>
      <c r="I291">
        <v>-7.2966249632586369</v>
      </c>
      <c r="J291">
        <v>5533.7311366259019</v>
      </c>
      <c r="K291">
        <v>-3160.8784987728541</v>
      </c>
      <c r="L291">
        <v>-29.735095831420665</v>
      </c>
      <c r="M291">
        <v>6372.8591053362798</v>
      </c>
      <c r="N291">
        <v>36817.889306679739</v>
      </c>
      <c r="O291">
        <v>54.221748065238373</v>
      </c>
      <c r="P291">
        <v>14.405261661911929</v>
      </c>
      <c r="Q291" s="6">
        <v>289</v>
      </c>
    </row>
    <row r="292" spans="1:17" x14ac:dyDescent="0.25">
      <c r="A292" s="6">
        <v>108.63693495332483</v>
      </c>
      <c r="B292" s="6">
        <v>-21.251589586415534</v>
      </c>
      <c r="C292" s="6">
        <v>9375</v>
      </c>
      <c r="D292">
        <v>0.75</v>
      </c>
      <c r="E292" s="1">
        <v>0.65</v>
      </c>
      <c r="F292">
        <v>19.899999999999999</v>
      </c>
      <c r="G292">
        <v>42.007420362456692</v>
      </c>
      <c r="H292">
        <v>18.774779067061608</v>
      </c>
      <c r="I292">
        <v>-1.3630650466751746</v>
      </c>
      <c r="J292">
        <v>5947.0283919471794</v>
      </c>
      <c r="K292">
        <v>-2297.3793152761141</v>
      </c>
      <c r="L292">
        <v>-21.121900739420507</v>
      </c>
      <c r="M292">
        <v>6375.3508462581412</v>
      </c>
      <c r="N292">
        <v>36291.859062165924</v>
      </c>
      <c r="O292">
        <v>65.045391615666006</v>
      </c>
      <c r="P292">
        <v>3.7558745218977356</v>
      </c>
      <c r="Q292" s="6">
        <v>290</v>
      </c>
    </row>
    <row r="293" spans="1:17" x14ac:dyDescent="0.25">
      <c r="A293" s="6">
        <v>107.56265422830143</v>
      </c>
      <c r="B293" s="6">
        <v>-30.474636224637077</v>
      </c>
      <c r="C293" s="6">
        <v>9375</v>
      </c>
      <c r="D293">
        <v>1.2</v>
      </c>
      <c r="E293" s="1">
        <v>0.65</v>
      </c>
      <c r="F293">
        <v>19.899999999999999</v>
      </c>
      <c r="G293">
        <v>46.089820015575185</v>
      </c>
      <c r="H293">
        <v>23.377977225969978</v>
      </c>
      <c r="I293">
        <v>-2.437345771698574</v>
      </c>
      <c r="J293">
        <v>5501.7626374087649</v>
      </c>
      <c r="K293">
        <v>-3215.8326003190164</v>
      </c>
      <c r="L293">
        <v>-30.306692147647293</v>
      </c>
      <c r="M293">
        <v>6372.6738055279129</v>
      </c>
      <c r="N293">
        <v>36808.847059532665</v>
      </c>
      <c r="O293">
        <v>54.376395435728668</v>
      </c>
      <c r="P293">
        <v>4.7975582123414524</v>
      </c>
      <c r="Q293" s="6">
        <v>291</v>
      </c>
    </row>
    <row r="294" spans="1:17" x14ac:dyDescent="0.25">
      <c r="A294" s="6">
        <v>113.98817832702862</v>
      </c>
      <c r="B294" s="6">
        <v>-26.902849416989298</v>
      </c>
      <c r="C294" s="6">
        <v>3750</v>
      </c>
      <c r="D294">
        <v>1.2</v>
      </c>
      <c r="E294" s="1">
        <v>0.65</v>
      </c>
      <c r="F294">
        <v>19.899999999999999</v>
      </c>
      <c r="G294">
        <v>46.089820015575185</v>
      </c>
      <c r="H294">
        <v>15.154877483066631</v>
      </c>
      <c r="I294">
        <v>3.9881783270286206</v>
      </c>
      <c r="J294">
        <v>5691.7679307337239</v>
      </c>
      <c r="K294">
        <v>-2868.6211573742235</v>
      </c>
      <c r="L294">
        <v>-26.747864307385985</v>
      </c>
      <c r="M294">
        <v>6373.7908282170574</v>
      </c>
      <c r="N294">
        <v>36600.890885347311</v>
      </c>
      <c r="O294">
        <v>58.255716014577722</v>
      </c>
      <c r="P294">
        <v>8.7594366203652729</v>
      </c>
      <c r="Q294" s="6">
        <v>292</v>
      </c>
    </row>
    <row r="295" spans="1:17" x14ac:dyDescent="0.25">
      <c r="A295" s="6">
        <v>114.0386805312542</v>
      </c>
      <c r="B295" s="6">
        <v>-29.639198572861467</v>
      </c>
      <c r="C295" s="6">
        <v>62500</v>
      </c>
      <c r="D295">
        <v>3</v>
      </c>
      <c r="E295" s="1">
        <v>0.65</v>
      </c>
      <c r="F295">
        <v>19.899999999999999</v>
      </c>
      <c r="G295">
        <v>54.048620189015942</v>
      </c>
      <c r="H295">
        <v>23.107798292137826</v>
      </c>
      <c r="I295">
        <v>4.0386805312542009</v>
      </c>
      <c r="J295">
        <v>5548.1474650981972</v>
      </c>
      <c r="K295">
        <v>-3135.6757481133923</v>
      </c>
      <c r="L295">
        <v>-29.474059975053361</v>
      </c>
      <c r="M295">
        <v>6372.9430165177246</v>
      </c>
      <c r="N295">
        <v>36765.815761083213</v>
      </c>
      <c r="O295">
        <v>55.14665749208735</v>
      </c>
      <c r="P295">
        <v>8.1252382864236594</v>
      </c>
      <c r="Q295" s="6">
        <v>293</v>
      </c>
    </row>
    <row r="296" spans="1:17" x14ac:dyDescent="0.25">
      <c r="A296" s="6">
        <v>110.73529693442106</v>
      </c>
      <c r="B296" s="6">
        <v>-31.072302907623314</v>
      </c>
      <c r="C296" s="6">
        <v>25000</v>
      </c>
      <c r="D296">
        <v>1.2</v>
      </c>
      <c r="E296" s="1">
        <v>0.65</v>
      </c>
      <c r="F296">
        <v>19.899999999999999</v>
      </c>
      <c r="G296">
        <v>46.089820015575185</v>
      </c>
      <c r="H296">
        <v>14.010583015425148</v>
      </c>
      <c r="I296">
        <v>0.73529693442105781</v>
      </c>
      <c r="J296">
        <v>5467.8608300203259</v>
      </c>
      <c r="K296">
        <v>-3272.7633205840143</v>
      </c>
      <c r="L296">
        <v>-30.90243887450205</v>
      </c>
      <c r="M296">
        <v>6372.4784667373078</v>
      </c>
      <c r="N296">
        <v>36842.446365339449</v>
      </c>
      <c r="O296">
        <v>53.785920412256253</v>
      </c>
      <c r="P296">
        <v>1.424449218887569</v>
      </c>
      <c r="Q296" s="6">
        <v>294</v>
      </c>
    </row>
    <row r="297" spans="1:17" x14ac:dyDescent="0.25">
      <c r="A297" s="6">
        <v>107.52799807510509</v>
      </c>
      <c r="B297" s="6">
        <v>-26.136592094287931</v>
      </c>
      <c r="C297" s="6">
        <v>9375</v>
      </c>
      <c r="D297">
        <v>3</v>
      </c>
      <c r="E297" s="1">
        <v>0.65</v>
      </c>
      <c r="F297">
        <v>19.899999999999999</v>
      </c>
      <c r="G297">
        <v>54.048620189015942</v>
      </c>
      <c r="H297">
        <v>22.506397698833432</v>
      </c>
      <c r="I297">
        <v>-2.4720019248949114</v>
      </c>
      <c r="J297">
        <v>5729.6752396494867</v>
      </c>
      <c r="K297">
        <v>-2792.6563699263975</v>
      </c>
      <c r="L297">
        <v>-25.984706305191985</v>
      </c>
      <c r="M297">
        <v>6374.0181951687964</v>
      </c>
      <c r="N297">
        <v>36547.486712849444</v>
      </c>
      <c r="O297">
        <v>59.324810004564171</v>
      </c>
      <c r="P297">
        <v>5.5972590992565765</v>
      </c>
      <c r="Q297" s="6">
        <v>295</v>
      </c>
    </row>
    <row r="298" spans="1:17" x14ac:dyDescent="0.25">
      <c r="A298" s="6">
        <v>110.2024451498734</v>
      </c>
      <c r="B298" s="6">
        <v>-16.892547767838941</v>
      </c>
      <c r="C298" s="6">
        <v>50000</v>
      </c>
      <c r="D298">
        <v>1.2</v>
      </c>
      <c r="E298" s="1">
        <v>0.65</v>
      </c>
      <c r="F298">
        <v>19.899999999999999</v>
      </c>
      <c r="G298">
        <v>46.089820015575185</v>
      </c>
      <c r="H298">
        <v>21.684418125707673</v>
      </c>
      <c r="I298">
        <v>0.20244514987339812</v>
      </c>
      <c r="J298">
        <v>6104.6576868138991</v>
      </c>
      <c r="K298">
        <v>-1841.458795829448</v>
      </c>
      <c r="L298">
        <v>-16.785840629743539</v>
      </c>
      <c r="M298">
        <v>6376.3481688121192</v>
      </c>
      <c r="N298">
        <v>36106.515321433413</v>
      </c>
      <c r="O298">
        <v>70.162648437227574</v>
      </c>
      <c r="P298">
        <v>0.69666731471541776</v>
      </c>
      <c r="Q298" s="6">
        <v>296</v>
      </c>
    </row>
    <row r="299" spans="1:17" x14ac:dyDescent="0.25">
      <c r="A299" s="6">
        <v>110.24586387727157</v>
      </c>
      <c r="B299" s="6">
        <v>-19.727647147413364</v>
      </c>
      <c r="C299" s="6">
        <v>9375</v>
      </c>
      <c r="D299">
        <v>0.75</v>
      </c>
      <c r="E299" s="1">
        <v>0.65</v>
      </c>
      <c r="F299">
        <v>19.899999999999999</v>
      </c>
      <c r="G299">
        <v>42.007420362456692</v>
      </c>
      <c r="H299">
        <v>15.353006631138197</v>
      </c>
      <c r="I299">
        <v>0.24586387727157444</v>
      </c>
      <c r="J299">
        <v>6006.0838433230447</v>
      </c>
      <c r="K299">
        <v>-2139.3412332580956</v>
      </c>
      <c r="L299">
        <v>-19.605680398189484</v>
      </c>
      <c r="M299">
        <v>6375.721452929416</v>
      </c>
      <c r="N299">
        <v>36221.353772029885</v>
      </c>
      <c r="O299">
        <v>66.861262665561128</v>
      </c>
      <c r="P299">
        <v>0.72834394681457404</v>
      </c>
      <c r="Q299" s="6">
        <v>297</v>
      </c>
    </row>
    <row r="300" spans="1:17" x14ac:dyDescent="0.25">
      <c r="A300" s="6">
        <v>116.54431011578342</v>
      </c>
      <c r="B300" s="6">
        <v>-26.488021208473302</v>
      </c>
      <c r="C300" s="6">
        <v>3906.25</v>
      </c>
      <c r="D300">
        <v>1.2</v>
      </c>
      <c r="E300" s="1">
        <v>0.65</v>
      </c>
      <c r="F300">
        <v>19.899999999999999</v>
      </c>
      <c r="G300">
        <v>46.089820015575185</v>
      </c>
      <c r="H300">
        <v>21.440491068619338</v>
      </c>
      <c r="I300">
        <v>6.5443101157834178</v>
      </c>
      <c r="J300">
        <v>5712.416424219321</v>
      </c>
      <c r="K300">
        <v>-2827.558051884002</v>
      </c>
      <c r="L300">
        <v>-26.334700433754115</v>
      </c>
      <c r="M300">
        <v>6373.9144911478616</v>
      </c>
      <c r="N300">
        <v>36604.126905563622</v>
      </c>
      <c r="O300">
        <v>58.19542678883009</v>
      </c>
      <c r="P300">
        <v>14.424461234771492</v>
      </c>
      <c r="Q300" s="6">
        <v>298</v>
      </c>
    </row>
    <row r="301" spans="1:17" x14ac:dyDescent="0.25">
      <c r="A301" s="6">
        <v>107.94739193426783</v>
      </c>
      <c r="B301" s="6">
        <v>-23.114670999673415</v>
      </c>
      <c r="C301" s="6">
        <v>62500</v>
      </c>
      <c r="D301">
        <v>1.2</v>
      </c>
      <c r="E301" s="1">
        <v>0.65</v>
      </c>
      <c r="F301">
        <v>19.899999999999999</v>
      </c>
      <c r="G301">
        <v>46.089820015575185</v>
      </c>
      <c r="H301">
        <v>17.946518814494276</v>
      </c>
      <c r="I301">
        <v>-2.0526080657321728</v>
      </c>
      <c r="J301">
        <v>5869.1377545590576</v>
      </c>
      <c r="K301">
        <v>-2488.4049130184908</v>
      </c>
      <c r="L301">
        <v>-22.976038466815165</v>
      </c>
      <c r="M301">
        <v>6374.8676059291693</v>
      </c>
      <c r="N301">
        <v>36384.569749539631</v>
      </c>
      <c r="O301">
        <v>62.836556464680243</v>
      </c>
      <c r="P301">
        <v>5.2163845816880468</v>
      </c>
      <c r="Q301" s="6">
        <v>299</v>
      </c>
    </row>
    <row r="302" spans="1:17" x14ac:dyDescent="0.25">
      <c r="A302" s="6">
        <v>117.7054323617821</v>
      </c>
      <c r="B302" s="6">
        <v>-21.933939531683261</v>
      </c>
      <c r="C302" s="6">
        <v>9375</v>
      </c>
      <c r="D302">
        <v>3</v>
      </c>
      <c r="E302" s="1">
        <v>0.65</v>
      </c>
      <c r="F302">
        <v>19.899999999999999</v>
      </c>
      <c r="G302">
        <v>54.048620189015942</v>
      </c>
      <c r="H302">
        <v>16.017340295472213</v>
      </c>
      <c r="I302">
        <v>7.7054323617821012</v>
      </c>
      <c r="J302">
        <v>5919.2244676394821</v>
      </c>
      <c r="K302">
        <v>-2367.6299129809527</v>
      </c>
      <c r="L302">
        <v>-21.800909865949972</v>
      </c>
      <c r="M302">
        <v>6375.177621301551</v>
      </c>
      <c r="N302">
        <v>36384.154859373251</v>
      </c>
      <c r="O302">
        <v>62.855094559085906</v>
      </c>
      <c r="P302">
        <v>19.911286098109613</v>
      </c>
      <c r="Q302" s="6">
        <v>300</v>
      </c>
    </row>
    <row r="303" spans="1:17" x14ac:dyDescent="0.25">
      <c r="A303" s="6">
        <v>122.23401184826395</v>
      </c>
      <c r="B303" s="6">
        <v>-21.702333086069302</v>
      </c>
      <c r="C303" s="6">
        <v>37500</v>
      </c>
      <c r="D303">
        <v>0.75</v>
      </c>
      <c r="E303" s="1">
        <v>0.65</v>
      </c>
      <c r="F303">
        <v>19.899999999999999</v>
      </c>
      <c r="G303">
        <v>42.007420362456692</v>
      </c>
      <c r="H303">
        <v>16.885433834968552</v>
      </c>
      <c r="I303">
        <v>12.234011848263947</v>
      </c>
      <c r="J303">
        <v>5928.7558332100743</v>
      </c>
      <c r="K303">
        <v>-2343.8216586191511</v>
      </c>
      <c r="L303">
        <v>-21.570429071637573</v>
      </c>
      <c r="M303">
        <v>6375.236913027994</v>
      </c>
      <c r="N303">
        <v>36467.116144546766</v>
      </c>
      <c r="O303">
        <v>61.028185766447223</v>
      </c>
      <c r="P303">
        <v>30.385908804484931</v>
      </c>
      <c r="Q303" s="6">
        <v>301</v>
      </c>
    </row>
    <row r="304" spans="1:17" x14ac:dyDescent="0.25">
      <c r="A304" s="6">
        <v>120.72081820167796</v>
      </c>
      <c r="B304" s="6">
        <v>-24.298925853636646</v>
      </c>
      <c r="C304" s="6">
        <v>25000</v>
      </c>
      <c r="D304">
        <v>1.2</v>
      </c>
      <c r="E304" s="1">
        <v>0.65</v>
      </c>
      <c r="F304">
        <v>19.899999999999999</v>
      </c>
      <c r="G304">
        <v>46.089820015575185</v>
      </c>
      <c r="H304">
        <v>21.059864888295113</v>
      </c>
      <c r="I304">
        <v>10.720818201677957</v>
      </c>
      <c r="J304">
        <v>5816.4045200229302</v>
      </c>
      <c r="K304">
        <v>-2608.4957703576151</v>
      </c>
      <c r="L304">
        <v>-24.154908615547406</v>
      </c>
      <c r="M304">
        <v>6374.5440405190348</v>
      </c>
      <c r="N304">
        <v>36558.493533487002</v>
      </c>
      <c r="O304">
        <v>59.116209908909234</v>
      </c>
      <c r="P304">
        <v>24.706976412031029</v>
      </c>
      <c r="Q304" s="6">
        <v>302</v>
      </c>
    </row>
    <row r="305" spans="1:17" x14ac:dyDescent="0.25">
      <c r="A305" s="6">
        <v>119.89953954895104</v>
      </c>
      <c r="B305" s="6">
        <v>-22.828376950146385</v>
      </c>
      <c r="C305" s="6">
        <v>25000</v>
      </c>
      <c r="D305">
        <v>0.75</v>
      </c>
      <c r="E305" s="1">
        <v>0.65</v>
      </c>
      <c r="F305">
        <v>19.899999999999999</v>
      </c>
      <c r="G305">
        <v>42.007420362456692</v>
      </c>
      <c r="H305">
        <v>23.463875007636499</v>
      </c>
      <c r="I305">
        <v>9.89953954895104</v>
      </c>
      <c r="J305">
        <v>5881.5114634575675</v>
      </c>
      <c r="K305">
        <v>-2459.2139546013159</v>
      </c>
      <c r="L305">
        <v>-22.691081835666399</v>
      </c>
      <c r="M305">
        <v>6374.9439502860432</v>
      </c>
      <c r="N305">
        <v>36467.267848950032</v>
      </c>
      <c r="O305">
        <v>61.016924486388838</v>
      </c>
      <c r="P305">
        <v>24.21941913743099</v>
      </c>
      <c r="Q305" s="6">
        <v>303</v>
      </c>
    </row>
    <row r="306" spans="1:17" x14ac:dyDescent="0.25">
      <c r="A306" s="6">
        <v>118.4957663385966</v>
      </c>
      <c r="B306" s="6">
        <v>-23.665429804981148</v>
      </c>
      <c r="C306" s="6">
        <v>3750</v>
      </c>
      <c r="D306">
        <v>0.75</v>
      </c>
      <c r="E306" s="1">
        <v>0.65</v>
      </c>
      <c r="F306">
        <v>19.899999999999999</v>
      </c>
      <c r="G306">
        <v>42.007420362456692</v>
      </c>
      <c r="H306">
        <v>18.62061641455405</v>
      </c>
      <c r="I306">
        <v>8.4957663385965958</v>
      </c>
      <c r="J306">
        <v>5844.9230197343068</v>
      </c>
      <c r="K306">
        <v>-2544.3885255231007</v>
      </c>
      <c r="L306">
        <v>-23.524263191055244</v>
      </c>
      <c r="M306">
        <v>6374.7186663752955</v>
      </c>
      <c r="N306">
        <v>36482.434807686303</v>
      </c>
      <c r="O306">
        <v>60.688474325410148</v>
      </c>
      <c r="P306">
        <v>20.412277255472883</v>
      </c>
      <c r="Q306" s="6">
        <v>304</v>
      </c>
    </row>
    <row r="307" spans="1:17" x14ac:dyDescent="0.25">
      <c r="A307" s="6">
        <v>118.21083432985425</v>
      </c>
      <c r="B307" s="6">
        <v>-20.189388147537777</v>
      </c>
      <c r="C307" s="6">
        <v>3750</v>
      </c>
      <c r="D307">
        <v>3</v>
      </c>
      <c r="E307" s="1">
        <v>0.65</v>
      </c>
      <c r="F307">
        <v>19.899999999999999</v>
      </c>
      <c r="G307">
        <v>54.048620189015942</v>
      </c>
      <c r="H307">
        <v>18.742829139803455</v>
      </c>
      <c r="I307">
        <v>8.2108343298542508</v>
      </c>
      <c r="J307">
        <v>5988.6358007034569</v>
      </c>
      <c r="K307">
        <v>-2187.3875365383155</v>
      </c>
      <c r="L307">
        <v>-20.065044499104026</v>
      </c>
      <c r="M307">
        <v>6375.611577603383</v>
      </c>
      <c r="N307">
        <v>36312.92493165037</v>
      </c>
      <c r="O307">
        <v>64.538899991251469</v>
      </c>
      <c r="P307">
        <v>22.6896249479665</v>
      </c>
      <c r="Q307" s="6">
        <v>305</v>
      </c>
    </row>
    <row r="308" spans="1:17" x14ac:dyDescent="0.25">
      <c r="A308" s="6">
        <v>121.77866477053682</v>
      </c>
      <c r="B308" s="6">
        <v>-20.241175448076163</v>
      </c>
      <c r="C308" s="6">
        <v>37500</v>
      </c>
      <c r="D308">
        <v>1.2</v>
      </c>
      <c r="E308" s="1">
        <v>0.65</v>
      </c>
      <c r="F308">
        <v>19.899999999999999</v>
      </c>
      <c r="G308">
        <v>46.089820015575185</v>
      </c>
      <c r="H308">
        <v>22.572584106648073</v>
      </c>
      <c r="I308">
        <v>11.778664770536821</v>
      </c>
      <c r="J308">
        <v>5986.654695862605</v>
      </c>
      <c r="K308">
        <v>-2192.7675933203691</v>
      </c>
      <c r="L308">
        <v>-20.116567202586239</v>
      </c>
      <c r="M308">
        <v>6375.5991221068616</v>
      </c>
      <c r="N308">
        <v>36390.231410628927</v>
      </c>
      <c r="O308">
        <v>62.729492403475568</v>
      </c>
      <c r="P308">
        <v>31.07793295651037</v>
      </c>
      <c r="Q308" s="6">
        <v>306</v>
      </c>
    </row>
    <row r="309" spans="1:17" x14ac:dyDescent="0.25">
      <c r="A309" s="6">
        <v>121.81239782139964</v>
      </c>
      <c r="B309" s="6">
        <v>-22.651089585857253</v>
      </c>
      <c r="C309" s="6">
        <v>25000</v>
      </c>
      <c r="D309">
        <v>3</v>
      </c>
      <c r="E309" s="1">
        <v>0.65</v>
      </c>
      <c r="F309">
        <v>19.899999999999999</v>
      </c>
      <c r="G309">
        <v>54.048620189015942</v>
      </c>
      <c r="H309">
        <v>15.637843318335245</v>
      </c>
      <c r="I309">
        <v>11.812397821399642</v>
      </c>
      <c r="J309">
        <v>5889.1004655546294</v>
      </c>
      <c r="K309">
        <v>-2441.1071418378274</v>
      </c>
      <c r="L309">
        <v>-22.514629501366031</v>
      </c>
      <c r="M309">
        <v>6374.990852646567</v>
      </c>
      <c r="N309">
        <v>36501.42891445649</v>
      </c>
      <c r="O309">
        <v>60.296822482087812</v>
      </c>
      <c r="P309">
        <v>28.503964188848105</v>
      </c>
      <c r="Q309" s="6">
        <v>307</v>
      </c>
    </row>
    <row r="310" spans="1:17" x14ac:dyDescent="0.25">
      <c r="A310" s="6">
        <v>121.75671080475433</v>
      </c>
      <c r="B310" s="6">
        <v>-23.267044255282581</v>
      </c>
      <c r="C310" s="6">
        <v>46875</v>
      </c>
      <c r="D310">
        <v>0.75</v>
      </c>
      <c r="E310" s="1">
        <v>0.65</v>
      </c>
      <c r="F310">
        <v>19.899999999999999</v>
      </c>
      <c r="G310">
        <v>42.007420362456692</v>
      </c>
      <c r="H310">
        <v>15.272882046290229</v>
      </c>
      <c r="I310">
        <v>11.756710804754334</v>
      </c>
      <c r="J310">
        <v>5862.4925250328597</v>
      </c>
      <c r="K310">
        <v>-2503.9162300384783</v>
      </c>
      <c r="L310">
        <v>-23.127705510654025</v>
      </c>
      <c r="M310">
        <v>6374.8266716136104</v>
      </c>
      <c r="N310">
        <v>36530.129654454839</v>
      </c>
      <c r="O310">
        <v>59.699126711007104</v>
      </c>
      <c r="P310">
        <v>27.783378573881002</v>
      </c>
      <c r="Q310" s="6">
        <v>308</v>
      </c>
    </row>
    <row r="311" spans="1:17" x14ac:dyDescent="0.25">
      <c r="A311" s="6">
        <v>118.24222783847186</v>
      </c>
      <c r="B311" s="6">
        <v>-22.813799143139644</v>
      </c>
      <c r="C311" s="6">
        <v>3906.25</v>
      </c>
      <c r="D311">
        <v>3</v>
      </c>
      <c r="E311" s="1">
        <v>0.65</v>
      </c>
      <c r="F311">
        <v>19.899999999999999</v>
      </c>
      <c r="G311">
        <v>54.048620189015942</v>
      </c>
      <c r="H311">
        <v>15.317816079178817</v>
      </c>
      <c r="I311">
        <v>8.2422278384718624</v>
      </c>
      <c r="J311">
        <v>5882.1376043309683</v>
      </c>
      <c r="K311">
        <v>-2457.7259576250976</v>
      </c>
      <c r="L311">
        <v>-22.676572494093314</v>
      </c>
      <c r="M311">
        <v>6374.9478177526016</v>
      </c>
      <c r="N311">
        <v>36435.527886735996</v>
      </c>
      <c r="O311">
        <v>61.702982140008707</v>
      </c>
      <c r="P311">
        <v>20.485148023033855</v>
      </c>
      <c r="Q311" s="6">
        <v>309</v>
      </c>
    </row>
    <row r="312" spans="1:17" x14ac:dyDescent="0.25">
      <c r="A312" s="6">
        <v>117.91468815981659</v>
      </c>
      <c r="B312" s="6">
        <v>-21.98149165898667</v>
      </c>
      <c r="C312" s="6">
        <v>25000</v>
      </c>
      <c r="D312">
        <v>3</v>
      </c>
      <c r="E312" s="1">
        <v>0.65</v>
      </c>
      <c r="F312">
        <v>19.899999999999999</v>
      </c>
      <c r="G312">
        <v>54.048620189015942</v>
      </c>
      <c r="H312">
        <v>14.90595714896261</v>
      </c>
      <c r="I312">
        <v>7.9146881598165919</v>
      </c>
      <c r="J312">
        <v>5917.255604563743</v>
      </c>
      <c r="K312">
        <v>-2372.5133933765223</v>
      </c>
      <c r="L312">
        <v>-21.848231946537592</v>
      </c>
      <c r="M312">
        <v>6375.1653854227188</v>
      </c>
      <c r="N312">
        <v>36389.816544202993</v>
      </c>
      <c r="O312">
        <v>62.72621297102156</v>
      </c>
      <c r="P312">
        <v>20.375686075063118</v>
      </c>
      <c r="Q312" s="6">
        <v>310</v>
      </c>
    </row>
    <row r="313" spans="1:17" x14ac:dyDescent="0.25">
      <c r="A313" s="6">
        <v>117.95195085225092</v>
      </c>
      <c r="B313" s="6">
        <v>-23.125803735425507</v>
      </c>
      <c r="C313" s="6">
        <v>25000</v>
      </c>
      <c r="D313">
        <v>3</v>
      </c>
      <c r="E313" s="1">
        <v>0.65</v>
      </c>
      <c r="F313">
        <v>19.899999999999999</v>
      </c>
      <c r="G313">
        <v>54.048620189015942</v>
      </c>
      <c r="H313">
        <v>14.445417203699954</v>
      </c>
      <c r="I313">
        <v>7.951950852250917</v>
      </c>
      <c r="J313">
        <v>5868.6536404300359</v>
      </c>
      <c r="K313">
        <v>-2489.5387927666193</v>
      </c>
      <c r="L313">
        <v>-22.987119473010793</v>
      </c>
      <c r="M313">
        <v>6374.8646222506241</v>
      </c>
      <c r="N313">
        <v>36446.108360631122</v>
      </c>
      <c r="O313">
        <v>61.47025208362767</v>
      </c>
      <c r="P313">
        <v>19.578414708182645</v>
      </c>
      <c r="Q313" s="6">
        <v>311</v>
      </c>
    </row>
    <row r="314" spans="1:17" x14ac:dyDescent="0.25">
      <c r="A314" s="6">
        <v>121.82218078425197</v>
      </c>
      <c r="B314" s="6">
        <v>-22.039394124310302</v>
      </c>
      <c r="C314" s="6">
        <v>46875</v>
      </c>
      <c r="D314">
        <v>1.2</v>
      </c>
      <c r="E314" s="1">
        <v>0.65</v>
      </c>
      <c r="F314">
        <v>19.899999999999999</v>
      </c>
      <c r="G314">
        <v>46.089820015575185</v>
      </c>
      <c r="H314">
        <v>22.647061025815923</v>
      </c>
      <c r="I314">
        <v>11.822180784251969</v>
      </c>
      <c r="J314">
        <v>5914.852706194748</v>
      </c>
      <c r="K314">
        <v>-2378.4576560162614</v>
      </c>
      <c r="L314">
        <v>-21.905854784695471</v>
      </c>
      <c r="M314">
        <v>6375.150457631702</v>
      </c>
      <c r="N314">
        <v>36472.566888703572</v>
      </c>
      <c r="O314">
        <v>60.909538914126792</v>
      </c>
      <c r="P314">
        <v>29.153225207445288</v>
      </c>
      <c r="Q314" s="6">
        <v>312</v>
      </c>
    </row>
    <row r="315" spans="1:17" x14ac:dyDescent="0.25">
      <c r="A315" s="6">
        <v>118.21780472378175</v>
      </c>
      <c r="B315" s="6">
        <v>-19.914900419572486</v>
      </c>
      <c r="C315" s="6">
        <v>9375</v>
      </c>
      <c r="D315">
        <v>3</v>
      </c>
      <c r="E315" s="1">
        <v>0.65</v>
      </c>
      <c r="F315">
        <v>19.899999999999999</v>
      </c>
      <c r="G315">
        <v>54.048620189015942</v>
      </c>
      <c r="H315">
        <v>16.043075975234714</v>
      </c>
      <c r="I315">
        <v>8.2178047237817538</v>
      </c>
      <c r="J315">
        <v>5999.0547944077734</v>
      </c>
      <c r="K315">
        <v>-2158.8424455184281</v>
      </c>
      <c r="L315">
        <v>-19.791965924169297</v>
      </c>
      <c r="M315">
        <v>6375.6771507722124</v>
      </c>
      <c r="N315">
        <v>36301.081763137117</v>
      </c>
      <c r="O315">
        <v>64.829193845461148</v>
      </c>
      <c r="P315">
        <v>22.976204990175368</v>
      </c>
      <c r="Q315" s="6">
        <v>313</v>
      </c>
    </row>
    <row r="316" spans="1:17" x14ac:dyDescent="0.25">
      <c r="A316" s="6">
        <v>119.19784277324548</v>
      </c>
      <c r="B316" s="6">
        <v>-20.357326240073043</v>
      </c>
      <c r="C316" s="6">
        <v>3750</v>
      </c>
      <c r="D316">
        <v>1.2</v>
      </c>
      <c r="E316" s="1">
        <v>0.65</v>
      </c>
      <c r="F316">
        <v>19.899999999999999</v>
      </c>
      <c r="G316">
        <v>46.089820015575185</v>
      </c>
      <c r="H316">
        <v>17.090341838269058</v>
      </c>
      <c r="I316">
        <v>9.1978427732454833</v>
      </c>
      <c r="J316">
        <v>5982.1936670515634</v>
      </c>
      <c r="K316">
        <v>-2204.8278057642033</v>
      </c>
      <c r="L316">
        <v>-20.232126015690465</v>
      </c>
      <c r="M316">
        <v>6375.5710899638498</v>
      </c>
      <c r="N316">
        <v>36338.420627216678</v>
      </c>
      <c r="O316">
        <v>63.92766360144541</v>
      </c>
      <c r="P316">
        <v>24.960723793026723</v>
      </c>
      <c r="Q316" s="6">
        <v>314</v>
      </c>
    </row>
    <row r="317" spans="1:17" x14ac:dyDescent="0.25">
      <c r="A317" s="6">
        <v>121.84899366555848</v>
      </c>
      <c r="B317" s="6">
        <v>-22.522937659880494</v>
      </c>
      <c r="C317" s="6">
        <v>3750</v>
      </c>
      <c r="D317">
        <v>3</v>
      </c>
      <c r="E317" s="1">
        <v>0.65</v>
      </c>
      <c r="F317">
        <v>19.899999999999999</v>
      </c>
      <c r="G317">
        <v>54.048620189015942</v>
      </c>
      <c r="H317">
        <v>14.530450682301689</v>
      </c>
      <c r="I317">
        <v>11.848993665558481</v>
      </c>
      <c r="J317">
        <v>5894.5511560691102</v>
      </c>
      <c r="K317">
        <v>-2428.0043290537683</v>
      </c>
      <c r="L317">
        <v>-22.387084408649958</v>
      </c>
      <c r="M317">
        <v>6375.0245766914131</v>
      </c>
      <c r="N317">
        <v>36496.163109581401</v>
      </c>
      <c r="O317">
        <v>60.407829942880156</v>
      </c>
      <c r="P317">
        <v>28.710117891303344</v>
      </c>
      <c r="Q317" s="6">
        <v>315</v>
      </c>
    </row>
    <row r="318" spans="1:17" x14ac:dyDescent="0.25">
      <c r="A318" s="6">
        <v>118.05030923832393</v>
      </c>
      <c r="B318" s="6">
        <v>-21.861998222733568</v>
      </c>
      <c r="C318" s="6">
        <v>3750</v>
      </c>
      <c r="D318">
        <v>3</v>
      </c>
      <c r="E318" s="1">
        <v>0.65</v>
      </c>
      <c r="F318">
        <v>19.899999999999999</v>
      </c>
      <c r="G318">
        <v>54.048620189015942</v>
      </c>
      <c r="H318">
        <v>21.946970712736473</v>
      </c>
      <c r="I318">
        <v>8.0503092383239334</v>
      </c>
      <c r="J318">
        <v>5922.1954204539816</v>
      </c>
      <c r="K318">
        <v>-2360.2386786193601</v>
      </c>
      <c r="L318">
        <v>-21.729317284662773</v>
      </c>
      <c r="M318">
        <v>6375.1960925211524</v>
      </c>
      <c r="N318">
        <v>36386.408216511605</v>
      </c>
      <c r="O318">
        <v>62.804413350429911</v>
      </c>
      <c r="P318">
        <v>20.798034138126049</v>
      </c>
      <c r="Q318" s="6">
        <v>316</v>
      </c>
    </row>
    <row r="319" spans="1:17" x14ac:dyDescent="0.25">
      <c r="A319" s="6">
        <v>119.28534241524561</v>
      </c>
      <c r="B319" s="6">
        <v>-23.843803052970109</v>
      </c>
      <c r="C319" s="6">
        <v>25000</v>
      </c>
      <c r="D319">
        <v>0.75</v>
      </c>
      <c r="E319" s="1">
        <v>0.65</v>
      </c>
      <c r="F319">
        <v>19.899999999999999</v>
      </c>
      <c r="G319">
        <v>42.007420362456692</v>
      </c>
      <c r="H319">
        <v>21.656363113432015</v>
      </c>
      <c r="I319">
        <v>9.2853424152456085</v>
      </c>
      <c r="J319">
        <v>5836.9650307678048</v>
      </c>
      <c r="K319">
        <v>-2562.470478683781</v>
      </c>
      <c r="L319">
        <v>-23.701826794891346</v>
      </c>
      <c r="M319">
        <v>6374.6698521987855</v>
      </c>
      <c r="N319">
        <v>36505.882512466305</v>
      </c>
      <c r="O319">
        <v>60.19548012038841</v>
      </c>
      <c r="P319">
        <v>22.020486445803179</v>
      </c>
      <c r="Q319" s="6">
        <v>317</v>
      </c>
    </row>
    <row r="320" spans="1:17" x14ac:dyDescent="0.25">
      <c r="A320" s="6">
        <v>119.55037764683438</v>
      </c>
      <c r="B320" s="6">
        <v>-19.544221042664567</v>
      </c>
      <c r="C320" s="6">
        <v>3750</v>
      </c>
      <c r="D320">
        <v>0.75</v>
      </c>
      <c r="E320" s="1">
        <v>0.65</v>
      </c>
      <c r="F320">
        <v>19.899999999999999</v>
      </c>
      <c r="G320">
        <v>42.007420362456692</v>
      </c>
      <c r="H320">
        <v>23.0619455020733</v>
      </c>
      <c r="I320">
        <v>9.5503776468343773</v>
      </c>
      <c r="J320">
        <v>6012.9072596009119</v>
      </c>
      <c r="K320">
        <v>-2120.2168175978286</v>
      </c>
      <c r="L320">
        <v>-19.423207273705454</v>
      </c>
      <c r="M320">
        <v>6375.7645083696443</v>
      </c>
      <c r="N320">
        <v>36310.256434054216</v>
      </c>
      <c r="O320">
        <v>64.608386777715381</v>
      </c>
      <c r="P320">
        <v>26.699097750204146</v>
      </c>
      <c r="Q320" s="6">
        <v>318</v>
      </c>
    </row>
    <row r="321" spans="1:17" x14ac:dyDescent="0.25">
      <c r="A321" s="6">
        <v>120.89215780942736</v>
      </c>
      <c r="B321" s="6">
        <v>-23.045386593167361</v>
      </c>
      <c r="C321" s="6">
        <v>9375</v>
      </c>
      <c r="D321">
        <v>0.75</v>
      </c>
      <c r="E321" s="1">
        <v>0.65</v>
      </c>
      <c r="F321">
        <v>19.899999999999999</v>
      </c>
      <c r="G321">
        <v>42.007420362456692</v>
      </c>
      <c r="H321">
        <v>14.093509574181704</v>
      </c>
      <c r="I321">
        <v>10.89215780942736</v>
      </c>
      <c r="J321">
        <v>5872.1456628466076</v>
      </c>
      <c r="K321">
        <v>-2481.3461539147847</v>
      </c>
      <c r="L321">
        <v>-22.907076465393072</v>
      </c>
      <c r="M321">
        <v>6374.8861496685504</v>
      </c>
      <c r="N321">
        <v>36499.136261342501</v>
      </c>
      <c r="O321">
        <v>60.341918099979111</v>
      </c>
      <c r="P321">
        <v>26.177066786929544</v>
      </c>
      <c r="Q321" s="6">
        <v>319</v>
      </c>
    </row>
    <row r="322" spans="1:17" x14ac:dyDescent="0.25">
      <c r="A322" s="6">
        <v>122.12319013932708</v>
      </c>
      <c r="B322" s="6">
        <v>-22.088532236838056</v>
      </c>
      <c r="C322" s="6">
        <v>25000</v>
      </c>
      <c r="D322">
        <v>3</v>
      </c>
      <c r="E322" s="1">
        <v>0.65</v>
      </c>
      <c r="F322">
        <v>19.899999999999999</v>
      </c>
      <c r="G322">
        <v>54.048620189015942</v>
      </c>
      <c r="H322">
        <v>17.939001860209672</v>
      </c>
      <c r="I322">
        <v>12.123190139327079</v>
      </c>
      <c r="J322">
        <v>5912.8087957128073</v>
      </c>
      <c r="K322">
        <v>-2383.5002968489634</v>
      </c>
      <c r="L322">
        <v>-21.954756020345254</v>
      </c>
      <c r="M322">
        <v>6375.1377647653881</v>
      </c>
      <c r="N322">
        <v>36482.325680300644</v>
      </c>
      <c r="O322">
        <v>60.702113877284191</v>
      </c>
      <c r="P322">
        <v>29.736321892719374</v>
      </c>
      <c r="Q322" s="6">
        <v>320</v>
      </c>
    </row>
    <row r="323" spans="1:17" x14ac:dyDescent="0.25">
      <c r="A323" s="6">
        <v>118.11099796243316</v>
      </c>
      <c r="B323" s="6">
        <v>-20.997858015242947</v>
      </c>
      <c r="C323" s="6">
        <v>3750</v>
      </c>
      <c r="D323">
        <v>1.2</v>
      </c>
      <c r="E323" s="1">
        <v>0.65</v>
      </c>
      <c r="F323">
        <v>19.899999999999999</v>
      </c>
      <c r="G323">
        <v>46.089820015575185</v>
      </c>
      <c r="H323">
        <v>18.57556056728184</v>
      </c>
      <c r="I323">
        <v>8.1109979624331601</v>
      </c>
      <c r="J323">
        <v>5957.1530210922056</v>
      </c>
      <c r="K323">
        <v>-2271.1743999765972</v>
      </c>
      <c r="L323">
        <v>-20.869430179078872</v>
      </c>
      <c r="M323">
        <v>6375.4141255150671</v>
      </c>
      <c r="N323">
        <v>36347.343991769747</v>
      </c>
      <c r="O323">
        <v>63.712635252894842</v>
      </c>
      <c r="P323">
        <v>21.688801820548761</v>
      </c>
      <c r="Q323" s="6">
        <v>321</v>
      </c>
    </row>
    <row r="324" spans="1:17" x14ac:dyDescent="0.25">
      <c r="A324" s="6">
        <v>118.44212480043998</v>
      </c>
      <c r="B324" s="6">
        <v>-19.102120907327102</v>
      </c>
      <c r="C324" s="6">
        <v>3906.25</v>
      </c>
      <c r="D324">
        <v>1.2</v>
      </c>
      <c r="E324" s="1">
        <v>0.65</v>
      </c>
      <c r="F324">
        <v>19.899999999999999</v>
      </c>
      <c r="G324">
        <v>46.089820015575185</v>
      </c>
      <c r="H324">
        <v>17.727965022448416</v>
      </c>
      <c r="I324">
        <v>8.4421248004399843</v>
      </c>
      <c r="J324">
        <v>6029.1008494876496</v>
      </c>
      <c r="K324">
        <v>-2074.0350684537334</v>
      </c>
      <c r="L324">
        <v>-18.983424199133331</v>
      </c>
      <c r="M324">
        <v>6375.8668836848046</v>
      </c>
      <c r="N324">
        <v>36270.533744022257</v>
      </c>
      <c r="O324">
        <v>65.594075045300201</v>
      </c>
      <c r="P324">
        <v>24.395642833459402</v>
      </c>
      <c r="Q324" s="6">
        <v>322</v>
      </c>
    </row>
    <row r="325" spans="1:17" x14ac:dyDescent="0.25">
      <c r="A325" s="6">
        <v>121.51109866760247</v>
      </c>
      <c r="B325" s="6">
        <v>-22.740462079523663</v>
      </c>
      <c r="C325" s="6">
        <v>25000</v>
      </c>
      <c r="D325">
        <v>3</v>
      </c>
      <c r="E325" s="1">
        <v>0.65</v>
      </c>
      <c r="F325">
        <v>19.899999999999999</v>
      </c>
      <c r="G325">
        <v>54.048620189015942</v>
      </c>
      <c r="H325">
        <v>23.316245377287068</v>
      </c>
      <c r="I325">
        <v>11.511098667602468</v>
      </c>
      <c r="J325">
        <v>5885.2817907624185</v>
      </c>
      <c r="K325">
        <v>-2450.2378685319759</v>
      </c>
      <c r="L325">
        <v>-22.603580396707383</v>
      </c>
      <c r="M325">
        <v>6374.9672445486194</v>
      </c>
      <c r="N325">
        <v>36498.516090970952</v>
      </c>
      <c r="O325">
        <v>60.357049437475347</v>
      </c>
      <c r="P325">
        <v>27.782068429735492</v>
      </c>
      <c r="Q325" s="6">
        <v>323</v>
      </c>
    </row>
    <row r="326" spans="1:17" x14ac:dyDescent="0.25">
      <c r="A326" s="6">
        <v>122.17233865793155</v>
      </c>
      <c r="B326" s="6">
        <v>-21.403589109490412</v>
      </c>
      <c r="C326" s="6">
        <v>3750</v>
      </c>
      <c r="D326">
        <v>0.75</v>
      </c>
      <c r="E326" s="1">
        <v>0.65</v>
      </c>
      <c r="F326">
        <v>19.899999999999999</v>
      </c>
      <c r="G326">
        <v>42.007420362456692</v>
      </c>
      <c r="H326">
        <v>22.113808015684214</v>
      </c>
      <c r="I326">
        <v>12.172338657931547</v>
      </c>
      <c r="J326">
        <v>5940.9074738149438</v>
      </c>
      <c r="K326">
        <v>-2313.0563490129434</v>
      </c>
      <c r="L326">
        <v>-21.273149676125122</v>
      </c>
      <c r="M326">
        <v>6375.3126422269952</v>
      </c>
      <c r="N326">
        <v>36451.832343082628</v>
      </c>
      <c r="O326">
        <v>61.358765847995585</v>
      </c>
      <c r="P326">
        <v>30.586078699524275</v>
      </c>
      <c r="Q326" s="6">
        <v>324</v>
      </c>
    </row>
    <row r="327" spans="1:17" x14ac:dyDescent="0.25">
      <c r="A327" s="6">
        <v>118.32210230483302</v>
      </c>
      <c r="B327" s="6">
        <v>-18.531987043767419</v>
      </c>
      <c r="C327" s="6">
        <v>3750</v>
      </c>
      <c r="D327">
        <v>0.75</v>
      </c>
      <c r="E327" s="1">
        <v>0.65</v>
      </c>
      <c r="F327">
        <v>19.899999999999999</v>
      </c>
      <c r="G327">
        <v>42.007420362456692</v>
      </c>
      <c r="H327">
        <v>19.205485403869744</v>
      </c>
      <c r="I327">
        <v>8.3221023048330238</v>
      </c>
      <c r="J327">
        <v>6049.4561197002186</v>
      </c>
      <c r="K327">
        <v>-2014.3001520243176</v>
      </c>
      <c r="L327">
        <v>-18.416319748883197</v>
      </c>
      <c r="M327">
        <v>6375.9959572308089</v>
      </c>
      <c r="N327">
        <v>36244.993568171623</v>
      </c>
      <c r="O327">
        <v>66.250893705487741</v>
      </c>
      <c r="P327">
        <v>24.713522207894265</v>
      </c>
      <c r="Q327" s="6">
        <v>325</v>
      </c>
    </row>
    <row r="328" spans="1:17" x14ac:dyDescent="0.25">
      <c r="A328" s="6">
        <v>121.7193858362793</v>
      </c>
      <c r="B328" s="6">
        <v>-22.568290204870387</v>
      </c>
      <c r="C328" s="6">
        <v>3750</v>
      </c>
      <c r="D328">
        <v>3</v>
      </c>
      <c r="E328" s="1">
        <v>0.65</v>
      </c>
      <c r="F328">
        <v>19.899999999999999</v>
      </c>
      <c r="G328">
        <v>54.048620189015942</v>
      </c>
      <c r="H328">
        <v>15.581970532892548</v>
      </c>
      <c r="I328">
        <v>11.719385836279301</v>
      </c>
      <c r="J328">
        <v>5892.6255352555281</v>
      </c>
      <c r="K328">
        <v>-2432.6427409486191</v>
      </c>
      <c r="L328">
        <v>-22.432221888124829</v>
      </c>
      <c r="M328">
        <v>6375.0126591117842</v>
      </c>
      <c r="N328">
        <v>36495.193261821158</v>
      </c>
      <c r="O328">
        <v>60.427833130198643</v>
      </c>
      <c r="P328">
        <v>28.392088364985437</v>
      </c>
      <c r="Q328" s="6">
        <v>326</v>
      </c>
    </row>
    <row r="329" spans="1:17" x14ac:dyDescent="0.25">
      <c r="A329" s="6">
        <v>119.99091679539124</v>
      </c>
      <c r="B329" s="6">
        <v>-22.547529513862827</v>
      </c>
      <c r="C329" s="6">
        <v>3750</v>
      </c>
      <c r="D329">
        <v>0.75</v>
      </c>
      <c r="E329" s="1">
        <v>0.65</v>
      </c>
      <c r="F329">
        <v>19.899999999999999</v>
      </c>
      <c r="G329">
        <v>42.007420362456692</v>
      </c>
      <c r="H329">
        <v>16.681917911271395</v>
      </c>
      <c r="I329">
        <v>9.990916795391243</v>
      </c>
      <c r="J329">
        <v>5893.5074691224072</v>
      </c>
      <c r="K329">
        <v>-2430.5196361981066</v>
      </c>
      <c r="L329">
        <v>-22.411559604039027</v>
      </c>
      <c r="M329">
        <v>6375.018116879839</v>
      </c>
      <c r="N329">
        <v>36455.49230865109</v>
      </c>
      <c r="O329">
        <v>61.271633178900835</v>
      </c>
      <c r="P329">
        <v>24.674880704160032</v>
      </c>
      <c r="Q329" s="6">
        <v>327</v>
      </c>
    </row>
    <row r="330" spans="1:17" x14ac:dyDescent="0.25">
      <c r="A330" s="6">
        <v>120.27648369636509</v>
      </c>
      <c r="B330" s="6">
        <v>-22.088174791400633</v>
      </c>
      <c r="C330" s="6">
        <v>50000</v>
      </c>
      <c r="D330">
        <v>0.75</v>
      </c>
      <c r="E330" s="1">
        <v>0.65</v>
      </c>
      <c r="F330">
        <v>19.899999999999999</v>
      </c>
      <c r="G330">
        <v>42.007420362456692</v>
      </c>
      <c r="H330">
        <v>17.238118229691839</v>
      </c>
      <c r="I330">
        <v>10.276483696365091</v>
      </c>
      <c r="J330">
        <v>5912.8236793920832</v>
      </c>
      <c r="K330">
        <v>-2383.4636213821291</v>
      </c>
      <c r="L330">
        <v>-21.954400296611627</v>
      </c>
      <c r="M330">
        <v>6375.1378571785999</v>
      </c>
      <c r="N330">
        <v>36439.504623664572</v>
      </c>
      <c r="O330">
        <v>61.621489665592904</v>
      </c>
      <c r="P330">
        <v>25.741351247911982</v>
      </c>
      <c r="Q330" s="6">
        <v>328</v>
      </c>
    </row>
    <row r="331" spans="1:17" x14ac:dyDescent="0.25">
      <c r="A331" s="6">
        <v>120.05525047535839</v>
      </c>
      <c r="B331" s="6">
        <v>-19.3945815060131</v>
      </c>
      <c r="C331" s="6">
        <v>50000</v>
      </c>
      <c r="D331">
        <v>0.75</v>
      </c>
      <c r="E331" s="1">
        <v>0.65</v>
      </c>
      <c r="F331">
        <v>19.899999999999999</v>
      </c>
      <c r="G331">
        <v>42.007420362456692</v>
      </c>
      <c r="H331">
        <v>18.535377562248765</v>
      </c>
      <c r="I331">
        <v>10.055250475358392</v>
      </c>
      <c r="J331">
        <v>6018.4283503274482</v>
      </c>
      <c r="K331">
        <v>-2104.5992370236672</v>
      </c>
      <c r="L331">
        <v>-19.274348828647611</v>
      </c>
      <c r="M331">
        <v>6375.79938176428</v>
      </c>
      <c r="N331">
        <v>36314.424834983169</v>
      </c>
      <c r="O331">
        <v>64.508523773240185</v>
      </c>
      <c r="P331">
        <v>28.10154892029685</v>
      </c>
      <c r="Q331" s="6">
        <v>329</v>
      </c>
    </row>
    <row r="332" spans="1:17" x14ac:dyDescent="0.25">
      <c r="A332" s="6">
        <v>118.94886866525221</v>
      </c>
      <c r="B332" s="6">
        <v>-16.537379618703977</v>
      </c>
      <c r="C332" s="6">
        <v>6250</v>
      </c>
      <c r="D332">
        <v>3</v>
      </c>
      <c r="E332" s="1">
        <v>0.65</v>
      </c>
      <c r="F332">
        <v>19.899999999999999</v>
      </c>
      <c r="G332">
        <v>54.048620189015942</v>
      </c>
      <c r="H332">
        <v>15.339448746675293</v>
      </c>
      <c r="I332">
        <v>8.9488686652522063</v>
      </c>
      <c r="J332">
        <v>6115.9622407930228</v>
      </c>
      <c r="K332">
        <v>-1803.8144796539357</v>
      </c>
      <c r="L332">
        <v>-16.432660293962037</v>
      </c>
      <c r="M332">
        <v>6376.4206893691708</v>
      </c>
      <c r="N332">
        <v>36180.143582998891</v>
      </c>
      <c r="O332">
        <v>68.007639264297893</v>
      </c>
      <c r="P332">
        <v>28.952366255329252</v>
      </c>
      <c r="Q332" s="6">
        <v>330</v>
      </c>
    </row>
    <row r="333" spans="1:17" x14ac:dyDescent="0.25">
      <c r="A333" s="6">
        <v>119.08464805273843</v>
      </c>
      <c r="B333" s="6">
        <v>-13.056934795744565</v>
      </c>
      <c r="C333" s="6">
        <v>6250</v>
      </c>
      <c r="D333">
        <v>3</v>
      </c>
      <c r="E333" s="1">
        <v>0.65</v>
      </c>
      <c r="F333">
        <v>19.899999999999999</v>
      </c>
      <c r="G333">
        <v>54.048620189015942</v>
      </c>
      <c r="H333">
        <v>16.761021334782164</v>
      </c>
      <c r="I333">
        <v>9.0846480527384301</v>
      </c>
      <c r="J333">
        <v>6214.3016428077663</v>
      </c>
      <c r="K333">
        <v>-1431.5422928520634</v>
      </c>
      <c r="L333">
        <v>-12.97249117408704</v>
      </c>
      <c r="M333">
        <v>6377.0571774155715</v>
      </c>
      <c r="N333">
        <v>36069.567343634095</v>
      </c>
      <c r="O333">
        <v>71.368013897631826</v>
      </c>
      <c r="P333">
        <v>35.289787563025797</v>
      </c>
      <c r="Q333" s="6">
        <v>331</v>
      </c>
    </row>
    <row r="334" spans="1:17" x14ac:dyDescent="0.25">
      <c r="A334" s="6">
        <v>118.90346162858049</v>
      </c>
      <c r="B334" s="6">
        <v>-18.707955687602443</v>
      </c>
      <c r="C334" s="6">
        <v>25000</v>
      </c>
      <c r="D334">
        <v>1.2</v>
      </c>
      <c r="E334" s="1">
        <v>0.65</v>
      </c>
      <c r="F334">
        <v>19.899999999999999</v>
      </c>
      <c r="G334">
        <v>46.089820015575185</v>
      </c>
      <c r="H334">
        <v>22.540783752178832</v>
      </c>
      <c r="I334">
        <v>8.9034616285804873</v>
      </c>
      <c r="J334">
        <v>6043.2371425326955</v>
      </c>
      <c r="K334">
        <v>-2032.7581829620797</v>
      </c>
      <c r="L334">
        <v>-18.591348476737988</v>
      </c>
      <c r="M334">
        <v>6375.9564765834184</v>
      </c>
      <c r="N334">
        <v>36262.823055939567</v>
      </c>
      <c r="O334">
        <v>65.792227862197009</v>
      </c>
      <c r="P334">
        <v>26.031763158747232</v>
      </c>
      <c r="Q334" s="6">
        <v>332</v>
      </c>
    </row>
    <row r="335" spans="1:17" x14ac:dyDescent="0.25">
      <c r="A335" s="6">
        <v>118.39432246081961</v>
      </c>
      <c r="B335" s="6">
        <v>-21.916178277589797</v>
      </c>
      <c r="C335" s="6">
        <v>50000</v>
      </c>
      <c r="D335">
        <v>0.75</v>
      </c>
      <c r="E335" s="1">
        <v>0.65</v>
      </c>
      <c r="F335">
        <v>19.899999999999999</v>
      </c>
      <c r="G335">
        <v>42.007420362456692</v>
      </c>
      <c r="H335">
        <v>21.966851265026449</v>
      </c>
      <c r="I335">
        <v>8.394322460819609</v>
      </c>
      <c r="J335">
        <v>5919.9588174731543</v>
      </c>
      <c r="K335">
        <v>-2365.8054665042609</v>
      </c>
      <c r="L335">
        <v>-21.783234630260864</v>
      </c>
      <c r="M335">
        <v>6375.1821860963</v>
      </c>
      <c r="N335">
        <v>36394.861537688419</v>
      </c>
      <c r="O335">
        <v>62.612666970208814</v>
      </c>
      <c r="P335">
        <v>21.571578645769346</v>
      </c>
      <c r="Q335" s="6">
        <v>333</v>
      </c>
    </row>
    <row r="336" spans="1:17" x14ac:dyDescent="0.25">
      <c r="A336" s="6">
        <v>121.06934900048259</v>
      </c>
      <c r="B336" s="6">
        <v>-20.06484801568973</v>
      </c>
      <c r="C336" s="6">
        <v>3750</v>
      </c>
      <c r="D336">
        <v>3</v>
      </c>
      <c r="E336" s="1">
        <v>0.65</v>
      </c>
      <c r="F336">
        <v>19.899999999999999</v>
      </c>
      <c r="G336">
        <v>54.048620189015942</v>
      </c>
      <c r="H336">
        <v>19.008452471749862</v>
      </c>
      <c r="I336">
        <v>11.069349000482589</v>
      </c>
      <c r="J336">
        <v>5993.3800769057452</v>
      </c>
      <c r="K336">
        <v>-2174.4421809795631</v>
      </c>
      <c r="L336">
        <v>-19.941142329800673</v>
      </c>
      <c r="M336">
        <v>6375.6414222157973</v>
      </c>
      <c r="N336">
        <v>36365.574263241637</v>
      </c>
      <c r="O336">
        <v>63.294921225610054</v>
      </c>
      <c r="P336">
        <v>29.693112571765358</v>
      </c>
      <c r="Q336" s="6">
        <v>334</v>
      </c>
    </row>
    <row r="337" spans="1:17" x14ac:dyDescent="0.25">
      <c r="A337" s="6">
        <v>118.38680937682703</v>
      </c>
      <c r="B337" s="6">
        <v>-19.392280818662798</v>
      </c>
      <c r="C337" s="6">
        <v>3906.25</v>
      </c>
      <c r="D337">
        <v>3</v>
      </c>
      <c r="E337" s="1">
        <v>0.65</v>
      </c>
      <c r="F337">
        <v>19.899999999999999</v>
      </c>
      <c r="G337">
        <v>54.048620189015942</v>
      </c>
      <c r="H337">
        <v>20.255535687615893</v>
      </c>
      <c r="I337">
        <v>8.3868093768270313</v>
      </c>
      <c r="J337">
        <v>6018.512917201755</v>
      </c>
      <c r="K337">
        <v>-2104.3590084638531</v>
      </c>
      <c r="L337">
        <v>-19.272060175933163</v>
      </c>
      <c r="M337">
        <v>6375.799916169527</v>
      </c>
      <c r="N337">
        <v>36281.706828172464</v>
      </c>
      <c r="O337">
        <v>65.311729808694977</v>
      </c>
      <c r="P337">
        <v>23.942489675141413</v>
      </c>
      <c r="Q337" s="6">
        <v>335</v>
      </c>
    </row>
    <row r="338" spans="1:17" x14ac:dyDescent="0.25">
      <c r="A338" s="6">
        <v>117.75576233507215</v>
      </c>
      <c r="B338" s="6">
        <v>-19.384206389027103</v>
      </c>
      <c r="C338" s="6">
        <v>3906.25</v>
      </c>
      <c r="D338">
        <v>1.2</v>
      </c>
      <c r="E338" s="1">
        <v>0.65</v>
      </c>
      <c r="F338">
        <v>19.899999999999999</v>
      </c>
      <c r="G338">
        <v>46.089820015575185</v>
      </c>
      <c r="H338">
        <v>21.846877815801555</v>
      </c>
      <c r="I338">
        <v>7.7557623350721485</v>
      </c>
      <c r="J338">
        <v>6018.8096342948047</v>
      </c>
      <c r="K338">
        <v>-2103.5158824689502</v>
      </c>
      <c r="L338">
        <v>-19.264027988814732</v>
      </c>
      <c r="M338">
        <v>6375.8017912792029</v>
      </c>
      <c r="N338">
        <v>36270.547828381059</v>
      </c>
      <c r="O338">
        <v>65.591578233364501</v>
      </c>
      <c r="P338">
        <v>22.310918592843002</v>
      </c>
      <c r="Q338" s="6">
        <v>336</v>
      </c>
    </row>
    <row r="339" spans="1:17" x14ac:dyDescent="0.25">
      <c r="A339" s="6">
        <v>119.99120984106733</v>
      </c>
      <c r="B339" s="6">
        <v>-13.460325725940958</v>
      </c>
      <c r="C339" s="6">
        <v>62500</v>
      </c>
      <c r="D339">
        <v>0.75</v>
      </c>
      <c r="E339" s="1">
        <v>0.65</v>
      </c>
      <c r="F339">
        <v>19.899999999999999</v>
      </c>
      <c r="G339">
        <v>42.007420362456692</v>
      </c>
      <c r="H339">
        <v>20.978336015546084</v>
      </c>
      <c r="I339">
        <v>9.9912098410673309</v>
      </c>
      <c r="J339">
        <v>6204.0663083257232</v>
      </c>
      <c r="K339">
        <v>-1474.980871818271</v>
      </c>
      <c r="L339">
        <v>-13.373463063112293</v>
      </c>
      <c r="M339">
        <v>6376.9904602666729</v>
      </c>
      <c r="N339">
        <v>36100.371048043671</v>
      </c>
      <c r="O339">
        <v>70.379729530261059</v>
      </c>
      <c r="P339">
        <v>37.119524276108095</v>
      </c>
      <c r="Q339" s="6">
        <v>337</v>
      </c>
    </row>
    <row r="340" spans="1:17" x14ac:dyDescent="0.25">
      <c r="A340" s="6">
        <v>121.17901079599582</v>
      </c>
      <c r="B340" s="6">
        <v>-15.242074842537383</v>
      </c>
      <c r="C340" s="6">
        <v>6250</v>
      </c>
      <c r="D340">
        <v>1.2</v>
      </c>
      <c r="E340" s="1">
        <v>0.65</v>
      </c>
      <c r="F340">
        <v>19.899999999999999</v>
      </c>
      <c r="G340">
        <v>46.089820015575185</v>
      </c>
      <c r="H340">
        <v>17.083806971083817</v>
      </c>
      <c r="I340">
        <v>11.179010795995822</v>
      </c>
      <c r="J340">
        <v>6155.2047646084484</v>
      </c>
      <c r="K340">
        <v>-1665.9588429698517</v>
      </c>
      <c r="L340">
        <v>-15.1447380552281</v>
      </c>
      <c r="M340">
        <v>6376.6734713899214</v>
      </c>
      <c r="N340">
        <v>36183.799033912015</v>
      </c>
      <c r="O340">
        <v>67.915111137852406</v>
      </c>
      <c r="P340">
        <v>36.932799881379232</v>
      </c>
      <c r="Q340" s="6">
        <v>338</v>
      </c>
    </row>
    <row r="341" spans="1:17" x14ac:dyDescent="0.25">
      <c r="A341" s="6">
        <v>121.92805674891603</v>
      </c>
      <c r="B341" s="6">
        <v>-20.825594275201684</v>
      </c>
      <c r="C341" s="6">
        <v>25000</v>
      </c>
      <c r="D341">
        <v>0.75</v>
      </c>
      <c r="E341" s="1">
        <v>0.65</v>
      </c>
      <c r="F341">
        <v>19.899999999999999</v>
      </c>
      <c r="G341">
        <v>42.007420362456692</v>
      </c>
      <c r="H341">
        <v>23.600959115437504</v>
      </c>
      <c r="I341">
        <v>11.928056748916035</v>
      </c>
      <c r="J341">
        <v>5963.9604930459927</v>
      </c>
      <c r="K341">
        <v>-2253.3583351517686</v>
      </c>
      <c r="L341">
        <v>-20.698028270866057</v>
      </c>
      <c r="M341">
        <v>6375.4567325966027</v>
      </c>
      <c r="N341">
        <v>36419.636871591822</v>
      </c>
      <c r="O341">
        <v>62.066952468456066</v>
      </c>
      <c r="P341">
        <v>30.717812671702923</v>
      </c>
      <c r="Q341" s="6">
        <v>339</v>
      </c>
    </row>
    <row r="342" spans="1:17" x14ac:dyDescent="0.25">
      <c r="A342" s="6">
        <v>121.51306533034196</v>
      </c>
      <c r="B342" s="6">
        <v>-20.6827176153827</v>
      </c>
      <c r="C342" s="6">
        <v>25000</v>
      </c>
      <c r="D342">
        <v>0.75</v>
      </c>
      <c r="E342" s="1">
        <v>0.65</v>
      </c>
      <c r="F342">
        <v>19.899999999999999</v>
      </c>
      <c r="G342">
        <v>42.007420362456692</v>
      </c>
      <c r="H342">
        <v>16.928874281938878</v>
      </c>
      <c r="I342">
        <v>11.513065330341959</v>
      </c>
      <c r="J342">
        <v>5969.5658927859504</v>
      </c>
      <c r="K342">
        <v>-2238.5663741476719</v>
      </c>
      <c r="L342">
        <v>-20.555869894325543</v>
      </c>
      <c r="M342">
        <v>6375.4918523811139</v>
      </c>
      <c r="N342">
        <v>36403.121314167809</v>
      </c>
      <c r="O342">
        <v>62.435886916957863</v>
      </c>
      <c r="P342">
        <v>29.972483735340166</v>
      </c>
      <c r="Q342" s="6">
        <v>340</v>
      </c>
    </row>
    <row r="343" spans="1:17" x14ac:dyDescent="0.25">
      <c r="A343" s="6">
        <v>121.82378707044064</v>
      </c>
      <c r="B343" s="6">
        <v>-18.873677169007433</v>
      </c>
      <c r="C343" s="6">
        <v>25000</v>
      </c>
      <c r="D343">
        <v>0.75</v>
      </c>
      <c r="E343" s="1">
        <v>0.65</v>
      </c>
      <c r="F343">
        <v>19.899999999999999</v>
      </c>
      <c r="G343">
        <v>42.007420362456692</v>
      </c>
      <c r="H343">
        <v>17.076653586326849</v>
      </c>
      <c r="I343">
        <v>11.823787070440645</v>
      </c>
      <c r="J343">
        <v>6037.3283993960495</v>
      </c>
      <c r="K343">
        <v>-2050.1241251247693</v>
      </c>
      <c r="L343">
        <v>-18.756188766189329</v>
      </c>
      <c r="M343">
        <v>6375.9190028240373</v>
      </c>
      <c r="N343">
        <v>36333.892917714249</v>
      </c>
      <c r="O343">
        <v>64.045695832814204</v>
      </c>
      <c r="P343">
        <v>32.909218812924912</v>
      </c>
      <c r="Q343" s="6">
        <v>341</v>
      </c>
    </row>
    <row r="344" spans="1:17" x14ac:dyDescent="0.25">
      <c r="A344" s="6">
        <v>121.73935040322743</v>
      </c>
      <c r="B344" s="6">
        <v>-15.978959459200832</v>
      </c>
      <c r="C344" s="6">
        <v>3906.25</v>
      </c>
      <c r="D344">
        <v>1.2</v>
      </c>
      <c r="E344" s="1">
        <v>0.65</v>
      </c>
      <c r="F344">
        <v>19.899999999999999</v>
      </c>
      <c r="G344">
        <v>46.089820015575185</v>
      </c>
      <c r="H344">
        <v>20.620492617792376</v>
      </c>
      <c r="I344">
        <v>11.739350403227434</v>
      </c>
      <c r="J344">
        <v>6133.2628248762639</v>
      </c>
      <c r="K344">
        <v>-1744.4903615364819</v>
      </c>
      <c r="L344">
        <v>-15.877397668993606</v>
      </c>
      <c r="M344">
        <v>6376.5319336221355</v>
      </c>
      <c r="N344">
        <v>36222.722529470848</v>
      </c>
      <c r="O344">
        <v>66.853131538579802</v>
      </c>
      <c r="P344">
        <v>37.04839255514581</v>
      </c>
      <c r="Q344" s="6">
        <v>342</v>
      </c>
    </row>
    <row r="345" spans="1:17" x14ac:dyDescent="0.25">
      <c r="A345" s="6">
        <v>119.66028517178742</v>
      </c>
      <c r="B345" s="6">
        <v>-19.056995924037757</v>
      </c>
      <c r="C345" s="6">
        <v>25000</v>
      </c>
      <c r="D345">
        <v>1.2</v>
      </c>
      <c r="E345" s="1">
        <v>0.65</v>
      </c>
      <c r="F345">
        <v>19.899999999999999</v>
      </c>
      <c r="G345">
        <v>46.089820015575185</v>
      </c>
      <c r="H345">
        <v>21.646382457648915</v>
      </c>
      <c r="I345">
        <v>9.6602851717874216</v>
      </c>
      <c r="J345">
        <v>6030.7336261603368</v>
      </c>
      <c r="K345">
        <v>-2069.3144445736366</v>
      </c>
      <c r="L345">
        <v>-18.93853730394596</v>
      </c>
      <c r="M345">
        <v>6375.8772212317663</v>
      </c>
      <c r="N345">
        <v>36292.099802852201</v>
      </c>
      <c r="O345">
        <v>65.056368702714408</v>
      </c>
      <c r="P345">
        <v>27.53453426575804</v>
      </c>
      <c r="Q345" s="6">
        <v>343</v>
      </c>
    </row>
    <row r="346" spans="1:17" x14ac:dyDescent="0.25">
      <c r="A346" s="6">
        <v>120.44855776440589</v>
      </c>
      <c r="B346" s="6">
        <v>-20.92918461850013</v>
      </c>
      <c r="C346" s="6">
        <v>6250</v>
      </c>
      <c r="D346">
        <v>1.2</v>
      </c>
      <c r="E346" s="1">
        <v>0.65</v>
      </c>
      <c r="F346">
        <v>19.899999999999999</v>
      </c>
      <c r="G346">
        <v>46.089820015575185</v>
      </c>
      <c r="H346">
        <v>18.713680265062731</v>
      </c>
      <c r="I346">
        <v>10.448557764405891</v>
      </c>
      <c r="J346">
        <v>5959.8732746061596</v>
      </c>
      <c r="K346">
        <v>-2264.0743893891258</v>
      </c>
      <c r="L346">
        <v>-20.801099803163584</v>
      </c>
      <c r="M346">
        <v>6375.4311454247936</v>
      </c>
      <c r="N346">
        <v>36389.679525080042</v>
      </c>
      <c r="O346">
        <v>62.737085051560676</v>
      </c>
      <c r="P346">
        <v>27.30490486396334</v>
      </c>
      <c r="Q346" s="6">
        <v>344</v>
      </c>
    </row>
    <row r="347" spans="1:17" x14ac:dyDescent="0.25">
      <c r="A347" s="6">
        <v>121.85241467589083</v>
      </c>
      <c r="B347" s="6">
        <v>-19.057396888884554</v>
      </c>
      <c r="C347" s="6">
        <v>3750</v>
      </c>
      <c r="D347">
        <v>3</v>
      </c>
      <c r="E347" s="1">
        <v>0.65</v>
      </c>
      <c r="F347">
        <v>19.899999999999999</v>
      </c>
      <c r="G347">
        <v>54.048620189015942</v>
      </c>
      <c r="H347">
        <v>22.295466801850267</v>
      </c>
      <c r="I347">
        <v>11.852414675890827</v>
      </c>
      <c r="J347">
        <v>6030.7191342837914</v>
      </c>
      <c r="K347">
        <v>-2069.3563959480189</v>
      </c>
      <c r="L347">
        <v>-18.938936151940187</v>
      </c>
      <c r="M347">
        <v>6375.8771294675698</v>
      </c>
      <c r="N347">
        <v>36342.109058453483</v>
      </c>
      <c r="O347">
        <v>63.849913070393114</v>
      </c>
      <c r="P347">
        <v>32.730655189400451</v>
      </c>
      <c r="Q347" s="6">
        <v>345</v>
      </c>
    </row>
    <row r="348" spans="1:17" x14ac:dyDescent="0.25">
      <c r="A348" s="6">
        <v>117.81064116915663</v>
      </c>
      <c r="B348" s="6">
        <v>-16.568529289475332</v>
      </c>
      <c r="C348" s="6">
        <v>3906.25</v>
      </c>
      <c r="D348">
        <v>1.2</v>
      </c>
      <c r="E348" s="1">
        <v>0.65</v>
      </c>
      <c r="F348">
        <v>19.899999999999999</v>
      </c>
      <c r="G348">
        <v>46.089820015575185</v>
      </c>
      <c r="H348">
        <v>22.498125015084959</v>
      </c>
      <c r="I348">
        <v>7.8106411691566251</v>
      </c>
      <c r="J348">
        <v>6114.9801393286716</v>
      </c>
      <c r="K348">
        <v>-1807.1187810355113</v>
      </c>
      <c r="L348">
        <v>-16.463634982605278</v>
      </c>
      <c r="M348">
        <v>6376.4143837391384</v>
      </c>
      <c r="N348">
        <v>36160.636516195926</v>
      </c>
      <c r="O348">
        <v>68.558448350333123</v>
      </c>
      <c r="P348">
        <v>25.689068084908136</v>
      </c>
      <c r="Q348" s="6">
        <v>346</v>
      </c>
    </row>
    <row r="349" spans="1:17" x14ac:dyDescent="0.25">
      <c r="A349" s="6">
        <v>122.48110227578785</v>
      </c>
      <c r="B349" s="6">
        <v>-17.862857977378557</v>
      </c>
      <c r="C349" s="6">
        <v>25000</v>
      </c>
      <c r="D349">
        <v>0.75</v>
      </c>
      <c r="E349" s="1">
        <v>0.65</v>
      </c>
      <c r="F349">
        <v>19.899999999999999</v>
      </c>
      <c r="G349">
        <v>42.007420362456692</v>
      </c>
      <c r="H349">
        <v>14.752224802208829</v>
      </c>
      <c r="I349">
        <v>12.481102275787848</v>
      </c>
      <c r="J349">
        <v>6072.5846683389354</v>
      </c>
      <c r="K349">
        <v>-1943.9436208010668</v>
      </c>
      <c r="L349">
        <v>-17.750803982935771</v>
      </c>
      <c r="M349">
        <v>6376.143141037398</v>
      </c>
      <c r="N349">
        <v>36310.89844218205</v>
      </c>
      <c r="O349">
        <v>64.604753799718708</v>
      </c>
      <c r="P349">
        <v>35.814866820186694</v>
      </c>
      <c r="Q349" s="6">
        <v>347</v>
      </c>
    </row>
    <row r="350" spans="1:17" x14ac:dyDescent="0.25">
      <c r="A350" s="6">
        <v>120.31869462427635</v>
      </c>
      <c r="B350" s="6">
        <v>-19.808956244774979</v>
      </c>
      <c r="C350" s="6">
        <v>6250</v>
      </c>
      <c r="D350">
        <v>3</v>
      </c>
      <c r="E350" s="1">
        <v>0.65</v>
      </c>
      <c r="F350">
        <v>19.899999999999999</v>
      </c>
      <c r="G350">
        <v>54.048620189015942</v>
      </c>
      <c r="H350">
        <v>18.197040331001126</v>
      </c>
      <c r="I350">
        <v>10.318694624276347</v>
      </c>
      <c r="J350">
        <v>6003.0395374931013</v>
      </c>
      <c r="K350">
        <v>-2147.8118188020226</v>
      </c>
      <c r="L350">
        <v>-19.686568643349698</v>
      </c>
      <c r="M350">
        <v>6375.7022591782816</v>
      </c>
      <c r="N350">
        <v>36337.661658599187</v>
      </c>
      <c r="O350">
        <v>63.949648618790285</v>
      </c>
      <c r="P350">
        <v>28.24716675958415</v>
      </c>
      <c r="Q350" s="6">
        <v>348</v>
      </c>
    </row>
    <row r="351" spans="1:17" x14ac:dyDescent="0.25">
      <c r="A351" s="6">
        <v>118.08780960653195</v>
      </c>
      <c r="B351" s="6">
        <v>-16.59219526700662</v>
      </c>
      <c r="C351" s="6">
        <v>25000</v>
      </c>
      <c r="D351">
        <v>3</v>
      </c>
      <c r="E351" s="1">
        <v>0.65</v>
      </c>
      <c r="F351">
        <v>19.899999999999999</v>
      </c>
      <c r="G351">
        <v>54.048620189015942</v>
      </c>
      <c r="H351">
        <v>23.414746015744942</v>
      </c>
      <c r="I351">
        <v>8.0878096065319482</v>
      </c>
      <c r="J351">
        <v>6114.2327844933434</v>
      </c>
      <c r="K351">
        <v>-1809.6288750113838</v>
      </c>
      <c r="L351">
        <v>-16.487168099573744</v>
      </c>
      <c r="M351">
        <v>6376.4095859855315</v>
      </c>
      <c r="N351">
        <v>36166.268135222264</v>
      </c>
      <c r="O351">
        <v>68.39777689459882</v>
      </c>
      <c r="P351">
        <v>26.45661622525979</v>
      </c>
      <c r="Q351" s="6">
        <v>349</v>
      </c>
    </row>
    <row r="352" spans="1:17" x14ac:dyDescent="0.25">
      <c r="A352" s="6">
        <v>121.45751499595067</v>
      </c>
      <c r="B352" s="6">
        <v>-17.488185179148445</v>
      </c>
      <c r="C352" s="6">
        <v>50000</v>
      </c>
      <c r="D352">
        <v>1.2</v>
      </c>
      <c r="E352" s="1">
        <v>0.65</v>
      </c>
      <c r="F352">
        <v>19.899999999999999</v>
      </c>
      <c r="G352">
        <v>46.089820015575185</v>
      </c>
      <c r="H352">
        <v>18.487665911762903</v>
      </c>
      <c r="I352">
        <v>11.457514995950675</v>
      </c>
      <c r="J352">
        <v>6085.1752805298665</v>
      </c>
      <c r="K352">
        <v>-1904.4337514368403</v>
      </c>
      <c r="L352">
        <v>-17.378181026291472</v>
      </c>
      <c r="M352">
        <v>6376.2234989359913</v>
      </c>
      <c r="N352">
        <v>36270.435982613279</v>
      </c>
      <c r="O352">
        <v>65.608279490093793</v>
      </c>
      <c r="P352">
        <v>33.997936338643321</v>
      </c>
      <c r="Q352" s="6">
        <v>350</v>
      </c>
    </row>
    <row r="353" spans="1:17" x14ac:dyDescent="0.25">
      <c r="A353" s="6">
        <v>121.05243872660708</v>
      </c>
      <c r="B353" s="6">
        <v>-18.332588772448936</v>
      </c>
      <c r="C353" s="6">
        <v>3750</v>
      </c>
      <c r="D353">
        <v>0.75</v>
      </c>
      <c r="E353" s="1">
        <v>0.65</v>
      </c>
      <c r="F353">
        <v>19.899999999999999</v>
      </c>
      <c r="G353">
        <v>42.007420362456692</v>
      </c>
      <c r="H353">
        <v>22.9844591650007</v>
      </c>
      <c r="I353">
        <v>11.052438726607079</v>
      </c>
      <c r="J353">
        <v>6056.4344424426799</v>
      </c>
      <c r="K353">
        <v>-1993.3619429166095</v>
      </c>
      <c r="L353">
        <v>-18.217991770370013</v>
      </c>
      <c r="M353">
        <v>6376.0403065754099</v>
      </c>
      <c r="N353">
        <v>36293.426644979809</v>
      </c>
      <c r="O353">
        <v>65.0288693289733</v>
      </c>
      <c r="P353">
        <v>31.841024346508419</v>
      </c>
      <c r="Q353" s="6">
        <v>351</v>
      </c>
    </row>
    <row r="354" spans="1:17" x14ac:dyDescent="0.25">
      <c r="A354" s="6">
        <v>122.42785713370772</v>
      </c>
      <c r="B354" s="6">
        <v>-19.560799521420577</v>
      </c>
      <c r="C354" s="6">
        <v>3750</v>
      </c>
      <c r="D354">
        <v>1.2</v>
      </c>
      <c r="E354" s="1">
        <v>0.65</v>
      </c>
      <c r="F354">
        <v>19.899999999999999</v>
      </c>
      <c r="G354">
        <v>46.089820015575185</v>
      </c>
      <c r="H354">
        <v>22.643153275220321</v>
      </c>
      <c r="I354">
        <v>12.427857133707718</v>
      </c>
      <c r="J354">
        <v>6012.2930661672681</v>
      </c>
      <c r="K354">
        <v>-2121.9462077016678</v>
      </c>
      <c r="L354">
        <v>-19.439699416960522</v>
      </c>
      <c r="M354">
        <v>6375.7606308473114</v>
      </c>
      <c r="N354">
        <v>36377.726524499914</v>
      </c>
      <c r="O354">
        <v>63.018966068873354</v>
      </c>
      <c r="P354">
        <v>33.353399246671195</v>
      </c>
      <c r="Q354" s="6">
        <v>352</v>
      </c>
    </row>
    <row r="355" spans="1:17" x14ac:dyDescent="0.25">
      <c r="A355" s="6">
        <v>119.40797912061385</v>
      </c>
      <c r="B355" s="6">
        <v>-13.479348737807378</v>
      </c>
      <c r="C355" s="6">
        <v>25000</v>
      </c>
      <c r="D355">
        <v>3</v>
      </c>
      <c r="E355" s="1">
        <v>0.65</v>
      </c>
      <c r="F355">
        <v>19.899999999999999</v>
      </c>
      <c r="G355">
        <v>54.048620189015942</v>
      </c>
      <c r="H355">
        <v>16.288886946208333</v>
      </c>
      <c r="I355">
        <v>9.4079791206138452</v>
      </c>
      <c r="J355">
        <v>6203.5760759046925</v>
      </c>
      <c r="K355">
        <v>-1477.027582871337</v>
      </c>
      <c r="L355">
        <v>-13.392372416128389</v>
      </c>
      <c r="M355">
        <v>6376.987267519029</v>
      </c>
      <c r="N355">
        <v>36088.50606182147</v>
      </c>
      <c r="O355">
        <v>70.753277103810206</v>
      </c>
      <c r="P355">
        <v>35.40654912946993</v>
      </c>
      <c r="Q355" s="6">
        <v>353</v>
      </c>
    </row>
    <row r="356" spans="1:17" x14ac:dyDescent="0.25">
      <c r="A356" s="6">
        <v>119.49867672964385</v>
      </c>
      <c r="B356" s="6">
        <v>-16.785181026708401</v>
      </c>
      <c r="C356" s="6">
        <v>9375</v>
      </c>
      <c r="D356">
        <v>1.2</v>
      </c>
      <c r="E356" s="1">
        <v>0.65</v>
      </c>
      <c r="F356">
        <v>19.899999999999999</v>
      </c>
      <c r="G356">
        <v>46.089820015575185</v>
      </c>
      <c r="H356">
        <v>15.569602585700887</v>
      </c>
      <c r="I356">
        <v>9.4986767296438472</v>
      </c>
      <c r="J356">
        <v>6108.0996813232732</v>
      </c>
      <c r="K356">
        <v>-1830.0862452593854</v>
      </c>
      <c r="L356">
        <v>-16.679073099988944</v>
      </c>
      <c r="M356">
        <v>6376.3702356488884</v>
      </c>
      <c r="N356">
        <v>36200.129615475882</v>
      </c>
      <c r="O356">
        <v>67.454885213365714</v>
      </c>
      <c r="P356">
        <v>30.087602866705808</v>
      </c>
      <c r="Q356" s="6">
        <v>354</v>
      </c>
    </row>
    <row r="357" spans="1:17" x14ac:dyDescent="0.25">
      <c r="A357" s="6">
        <v>121.51905969705899</v>
      </c>
      <c r="B357" s="6">
        <v>-14.530825371962095</v>
      </c>
      <c r="C357" s="6">
        <v>62500</v>
      </c>
      <c r="D357">
        <v>1.2</v>
      </c>
      <c r="E357" s="1">
        <v>0.65</v>
      </c>
      <c r="F357">
        <v>19.899999999999999</v>
      </c>
      <c r="G357">
        <v>46.089820015575185</v>
      </c>
      <c r="H357">
        <v>23.553392871793054</v>
      </c>
      <c r="I357">
        <v>11.519059697058992</v>
      </c>
      <c r="J357">
        <v>6175.4225112579843</v>
      </c>
      <c r="K357">
        <v>-1589.9026049949525</v>
      </c>
      <c r="L357">
        <v>-14.437627184344032</v>
      </c>
      <c r="M357">
        <v>6376.8043317888933</v>
      </c>
      <c r="N357">
        <v>36169.111248841255</v>
      </c>
      <c r="O357">
        <v>68.331914103179116</v>
      </c>
      <c r="P357">
        <v>39.085854864381929</v>
      </c>
      <c r="Q357" s="6">
        <v>355</v>
      </c>
    </row>
    <row r="358" spans="1:17" x14ac:dyDescent="0.25">
      <c r="A358" s="6">
        <v>118.23745339802382</v>
      </c>
      <c r="B358" s="6">
        <v>-14.25117627728314</v>
      </c>
      <c r="C358" s="6">
        <v>3906.25</v>
      </c>
      <c r="D358">
        <v>0.75</v>
      </c>
      <c r="E358" s="1">
        <v>0.65</v>
      </c>
      <c r="F358">
        <v>19.899999999999999</v>
      </c>
      <c r="G358">
        <v>42.007420362456692</v>
      </c>
      <c r="H358">
        <v>21.171478089912682</v>
      </c>
      <c r="I358">
        <v>8.2374533980238169</v>
      </c>
      <c r="J358">
        <v>6183.1125596578577</v>
      </c>
      <c r="K358">
        <v>-1559.9323035964965</v>
      </c>
      <c r="L358">
        <v>-14.159621041145382</v>
      </c>
      <c r="M358">
        <v>6376.8542179669294</v>
      </c>
      <c r="N358">
        <v>36089.43386056897</v>
      </c>
      <c r="O358">
        <v>70.71819496500018</v>
      </c>
      <c r="P358">
        <v>30.458932920443349</v>
      </c>
      <c r="Q358" s="6">
        <v>356</v>
      </c>
    </row>
    <row r="359" spans="1:17" x14ac:dyDescent="0.25">
      <c r="A359" s="6">
        <v>117.78250924823384</v>
      </c>
      <c r="B359" s="6">
        <v>-13.67967462481004</v>
      </c>
      <c r="C359" s="6">
        <v>25000</v>
      </c>
      <c r="D359">
        <v>1.2</v>
      </c>
      <c r="E359" s="1">
        <v>0.65</v>
      </c>
      <c r="F359">
        <v>19.899999999999999</v>
      </c>
      <c r="G359">
        <v>46.089820015575185</v>
      </c>
      <c r="H359">
        <v>18.471089457677536</v>
      </c>
      <c r="I359">
        <v>7.7825092482338363</v>
      </c>
      <c r="J359">
        <v>6198.3722882577622</v>
      </c>
      <c r="K359">
        <v>-1498.571166746412</v>
      </c>
      <c r="L359">
        <v>-13.591503711521879</v>
      </c>
      <c r="M359">
        <v>6376.9533921493794</v>
      </c>
      <c r="N359">
        <v>36063.785399219611</v>
      </c>
      <c r="O359">
        <v>71.554183094847275</v>
      </c>
      <c r="P359">
        <v>30.024051846859447</v>
      </c>
      <c r="Q359" s="6">
        <v>357</v>
      </c>
    </row>
    <row r="360" spans="1:17" x14ac:dyDescent="0.25">
      <c r="A360" s="6">
        <v>118.11954278737207</v>
      </c>
      <c r="B360" s="6">
        <v>-14.295054153479526</v>
      </c>
      <c r="C360" s="6">
        <v>25000</v>
      </c>
      <c r="D360">
        <v>1.2</v>
      </c>
      <c r="E360" s="1">
        <v>0.65</v>
      </c>
      <c r="F360">
        <v>19.899999999999999</v>
      </c>
      <c r="G360">
        <v>46.089820015575185</v>
      </c>
      <c r="H360">
        <v>18.337685339991285</v>
      </c>
      <c r="I360">
        <v>8.1195427873720689</v>
      </c>
      <c r="J360">
        <v>6181.9156539538444</v>
      </c>
      <c r="K360">
        <v>-1564.6371743444204</v>
      </c>
      <c r="L360">
        <v>-14.203240556848405</v>
      </c>
      <c r="M360">
        <v>6376.8464494560385</v>
      </c>
      <c r="N360">
        <v>36088.702005029467</v>
      </c>
      <c r="O360">
        <v>70.741107913016421</v>
      </c>
      <c r="P360">
        <v>30.019563709749619</v>
      </c>
      <c r="Q360" s="6">
        <v>358</v>
      </c>
    </row>
    <row r="361" spans="1:17" x14ac:dyDescent="0.25">
      <c r="A361" s="6">
        <v>120.27382579942723</v>
      </c>
      <c r="B361" s="6">
        <v>-11.899499835879121</v>
      </c>
      <c r="C361" s="6">
        <v>9375</v>
      </c>
      <c r="D361">
        <v>0.75</v>
      </c>
      <c r="E361" s="1">
        <v>0.65</v>
      </c>
      <c r="F361">
        <v>19.899999999999999</v>
      </c>
      <c r="G361">
        <v>42.007420362456692</v>
      </c>
      <c r="H361">
        <v>17.038619564922556</v>
      </c>
      <c r="I361">
        <v>10.273825799427229</v>
      </c>
      <c r="J361">
        <v>6241.9671621913194</v>
      </c>
      <c r="K361">
        <v>-1306.5263795095104</v>
      </c>
      <c r="L361">
        <v>-11.822087521694742</v>
      </c>
      <c r="M361">
        <v>6377.2380568886547</v>
      </c>
      <c r="N361">
        <v>36063.126241669794</v>
      </c>
      <c r="O361">
        <v>71.588621605226422</v>
      </c>
      <c r="P361">
        <v>41.317501743758228</v>
      </c>
      <c r="Q361" s="6">
        <v>359</v>
      </c>
    </row>
    <row r="362" spans="1:17" x14ac:dyDescent="0.25">
      <c r="A362" s="6">
        <v>116.02240092875756</v>
      </c>
      <c r="B362" s="6">
        <v>-22.31758303466831</v>
      </c>
      <c r="C362" s="6">
        <v>9375</v>
      </c>
      <c r="D362">
        <v>0.75</v>
      </c>
      <c r="E362" s="1">
        <v>0.65</v>
      </c>
      <c r="F362">
        <v>19.899999999999999</v>
      </c>
      <c r="G362">
        <v>42.007420362456692</v>
      </c>
      <c r="H362">
        <v>22.455242004663994</v>
      </c>
      <c r="I362">
        <v>6.0224009287575626</v>
      </c>
      <c r="J362">
        <v>5903.224185097919</v>
      </c>
      <c r="K362">
        <v>-2406.9830852732512</v>
      </c>
      <c r="L362">
        <v>-22.18270781494633</v>
      </c>
      <c r="M362">
        <v>6375.0783016615987</v>
      </c>
      <c r="N362">
        <v>36378.496584037122</v>
      </c>
      <c r="O362">
        <v>62.98119642200696</v>
      </c>
      <c r="P362">
        <v>15.526378374421421</v>
      </c>
      <c r="Q362" s="6">
        <v>360</v>
      </c>
    </row>
    <row r="363" spans="1:17" x14ac:dyDescent="0.25">
      <c r="A363" s="6">
        <v>120.66906608752149</v>
      </c>
      <c r="B363" s="6">
        <v>-16.144884198348691</v>
      </c>
      <c r="C363" s="6">
        <v>3750</v>
      </c>
      <c r="D363">
        <v>1.2</v>
      </c>
      <c r="E363" s="1">
        <v>0.65</v>
      </c>
      <c r="F363">
        <v>19.899999999999999</v>
      </c>
      <c r="G363">
        <v>46.089820015575185</v>
      </c>
      <c r="H363">
        <v>23.993886657459548</v>
      </c>
      <c r="I363">
        <v>10.669066087521486</v>
      </c>
      <c r="J363">
        <v>6128.1827423100694</v>
      </c>
      <c r="K363">
        <v>-1762.1347229509972</v>
      </c>
      <c r="L363">
        <v>-16.04238015291547</v>
      </c>
      <c r="M363">
        <v>6376.4992358641857</v>
      </c>
      <c r="N363">
        <v>36202.609702470443</v>
      </c>
      <c r="O363">
        <v>67.392037417668988</v>
      </c>
      <c r="P363">
        <v>34.117965157613654</v>
      </c>
      <c r="Q363" s="6">
        <v>361</v>
      </c>
    </row>
    <row r="364" spans="1:17" x14ac:dyDescent="0.25">
      <c r="A364" s="6">
        <v>122.2719920571036</v>
      </c>
      <c r="B364" s="6">
        <v>-17.469155312512711</v>
      </c>
      <c r="C364" s="6">
        <v>9375</v>
      </c>
      <c r="D364">
        <v>0.75</v>
      </c>
      <c r="E364" s="1">
        <v>0.65</v>
      </c>
      <c r="F364">
        <v>19.899999999999999</v>
      </c>
      <c r="G364">
        <v>42.007420362456692</v>
      </c>
      <c r="H364">
        <v>20.872946233144823</v>
      </c>
      <c r="I364">
        <v>12.271992057103603</v>
      </c>
      <c r="J364">
        <v>6085.8078558233256</v>
      </c>
      <c r="K364">
        <v>-1902.4248715407648</v>
      </c>
      <c r="L364">
        <v>-17.359255773329139</v>
      </c>
      <c r="M364">
        <v>6376.2275406275921</v>
      </c>
      <c r="N364">
        <v>36290.387566907222</v>
      </c>
      <c r="O364">
        <v>65.109963101062931</v>
      </c>
      <c r="P364">
        <v>35.927572688490116</v>
      </c>
      <c r="Q364" s="6">
        <v>362</v>
      </c>
    </row>
    <row r="365" spans="1:17" x14ac:dyDescent="0.25">
      <c r="A365" s="6">
        <v>120.50649237498034</v>
      </c>
      <c r="B365" s="6">
        <v>-19.304247169494097</v>
      </c>
      <c r="C365" s="6">
        <v>9375</v>
      </c>
      <c r="D365">
        <v>1.2</v>
      </c>
      <c r="E365" s="1">
        <v>0.65</v>
      </c>
      <c r="F365">
        <v>19.899999999999999</v>
      </c>
      <c r="G365">
        <v>46.089820015575185</v>
      </c>
      <c r="H365">
        <v>17.985663934116875</v>
      </c>
      <c r="I365">
        <v>10.50649237498034</v>
      </c>
      <c r="J365">
        <v>6021.7415259285899</v>
      </c>
      <c r="K365">
        <v>-2095.1643858004113</v>
      </c>
      <c r="L365">
        <v>-19.184487598021764</v>
      </c>
      <c r="M365">
        <v>6375.820324367618</v>
      </c>
      <c r="N365">
        <v>36320.467788786591</v>
      </c>
      <c r="O365">
        <v>64.36349296603349</v>
      </c>
      <c r="P365">
        <v>29.292218280800874</v>
      </c>
      <c r="Q365" s="6">
        <v>363</v>
      </c>
    </row>
    <row r="366" spans="1:17" x14ac:dyDescent="0.25">
      <c r="A366" s="6">
        <v>115.29877185792</v>
      </c>
      <c r="B366" s="6">
        <v>-15.235696123566459</v>
      </c>
      <c r="C366" s="6">
        <v>25000</v>
      </c>
      <c r="D366">
        <v>0.75</v>
      </c>
      <c r="E366" s="1">
        <v>0.65</v>
      </c>
      <c r="F366">
        <v>19.899999999999999</v>
      </c>
      <c r="G366">
        <v>42.007420362456692</v>
      </c>
      <c r="H366">
        <v>17.752081509813085</v>
      </c>
      <c r="I366">
        <v>5.298771857920002</v>
      </c>
      <c r="J366">
        <v>6155.3902831159457</v>
      </c>
      <c r="K366">
        <v>-1665.2778484284645</v>
      </c>
      <c r="L366">
        <v>-15.138396192035106</v>
      </c>
      <c r="M366">
        <v>6376.6746702293622</v>
      </c>
      <c r="N366">
        <v>36077.990168844648</v>
      </c>
      <c r="O366">
        <v>71.077090315818197</v>
      </c>
      <c r="P366">
        <v>19.439267320596514</v>
      </c>
      <c r="Q366" s="6">
        <v>364</v>
      </c>
    </row>
    <row r="367" spans="1:17" x14ac:dyDescent="0.25">
      <c r="A367" s="6">
        <v>117.2110425810482</v>
      </c>
      <c r="B367" s="6">
        <v>-21.160623834950314</v>
      </c>
      <c r="C367" s="6">
        <v>62500</v>
      </c>
      <c r="D367">
        <v>1.2</v>
      </c>
      <c r="E367" s="1">
        <v>0.65</v>
      </c>
      <c r="F367">
        <v>19.899999999999999</v>
      </c>
      <c r="G367">
        <v>46.089820015575185</v>
      </c>
      <c r="H367">
        <v>18.650400176704231</v>
      </c>
      <c r="I367">
        <v>7.2110425810482042</v>
      </c>
      <c r="J367">
        <v>5950.6715686855732</v>
      </c>
      <c r="K367">
        <v>-2287.9896133938764</v>
      </c>
      <c r="L367">
        <v>-21.031385919123515</v>
      </c>
      <c r="M367">
        <v>6375.3736039044079</v>
      </c>
      <c r="N367">
        <v>36340.325313513807</v>
      </c>
      <c r="O367">
        <v>63.876602748277342</v>
      </c>
      <c r="P367">
        <v>19.315617977115572</v>
      </c>
      <c r="Q367" s="6">
        <v>365</v>
      </c>
    </row>
    <row r="368" spans="1:17" x14ac:dyDescent="0.25">
      <c r="A368" s="6">
        <v>121.98343692095763</v>
      </c>
      <c r="B368" s="6">
        <v>-15.315097202250762</v>
      </c>
      <c r="C368" s="6">
        <v>3906.25</v>
      </c>
      <c r="D368">
        <v>3</v>
      </c>
      <c r="E368" s="1">
        <v>0.65</v>
      </c>
      <c r="F368">
        <v>19.899999999999999</v>
      </c>
      <c r="G368">
        <v>54.048620189015942</v>
      </c>
      <c r="H368">
        <v>15.222255207345745</v>
      </c>
      <c r="I368">
        <v>11.983436920957629</v>
      </c>
      <c r="J368">
        <v>6153.0755753763451</v>
      </c>
      <c r="K368">
        <v>-1673.7532923457766</v>
      </c>
      <c r="L368">
        <v>-15.21733883832346</v>
      </c>
      <c r="M368">
        <v>6376.6597149237359</v>
      </c>
      <c r="N368">
        <v>36206.432873212842</v>
      </c>
      <c r="O368">
        <v>67.294119652485662</v>
      </c>
      <c r="P368">
        <v>38.785599100577848</v>
      </c>
      <c r="Q368" s="6">
        <v>366</v>
      </c>
    </row>
    <row r="369" spans="1:17" x14ac:dyDescent="0.25">
      <c r="A369" s="6">
        <v>117.04687502815339</v>
      </c>
      <c r="B369" s="6">
        <v>-11.377069497887048</v>
      </c>
      <c r="C369" s="6">
        <v>9375</v>
      </c>
      <c r="D369">
        <v>1.2</v>
      </c>
      <c r="E369" s="1">
        <v>0.65</v>
      </c>
      <c r="F369">
        <v>19.899999999999999</v>
      </c>
      <c r="G369">
        <v>46.089820015575185</v>
      </c>
      <c r="H369">
        <v>16.21640117999118</v>
      </c>
      <c r="I369">
        <v>7.0468750281533943</v>
      </c>
      <c r="J369">
        <v>6253.6254406910048</v>
      </c>
      <c r="K369">
        <v>-1249.9237252384962</v>
      </c>
      <c r="L369">
        <v>-11.302872593358892</v>
      </c>
      <c r="M369">
        <v>6377.3145187744849</v>
      </c>
      <c r="N369">
        <v>35987.650142948049</v>
      </c>
      <c r="O369">
        <v>74.294640619570728</v>
      </c>
      <c r="P369">
        <v>32.073103567031296</v>
      </c>
      <c r="Q369" s="6">
        <v>367</v>
      </c>
    </row>
    <row r="370" spans="1:17" x14ac:dyDescent="0.25">
      <c r="A370" s="6">
        <v>115.34084601180298</v>
      </c>
      <c r="B370" s="6">
        <v>-14.715264467909787</v>
      </c>
      <c r="C370" s="6">
        <v>3750</v>
      </c>
      <c r="D370">
        <v>3</v>
      </c>
      <c r="E370" s="1">
        <v>0.65</v>
      </c>
      <c r="F370">
        <v>19.899999999999999</v>
      </c>
      <c r="G370">
        <v>54.048620189015942</v>
      </c>
      <c r="H370">
        <v>16.496869059831269</v>
      </c>
      <c r="I370">
        <v>5.3408460118029808</v>
      </c>
      <c r="J370">
        <v>6170.2705193438178</v>
      </c>
      <c r="K370">
        <v>-1609.6488437466737</v>
      </c>
      <c r="L370">
        <v>-14.620987499807134</v>
      </c>
      <c r="M370">
        <v>6376.7709447696516</v>
      </c>
      <c r="N370">
        <v>36061.178097489166</v>
      </c>
      <c r="O370">
        <v>71.632729618807815</v>
      </c>
      <c r="P370">
        <v>20.205308362886935</v>
      </c>
      <c r="Q370" s="6">
        <v>368</v>
      </c>
    </row>
    <row r="371" spans="1:17" x14ac:dyDescent="0.25">
      <c r="A371" s="6">
        <v>120.97084705555986</v>
      </c>
      <c r="B371" s="6">
        <v>-23.296505704072796</v>
      </c>
      <c r="C371" s="6">
        <v>62500</v>
      </c>
      <c r="D371">
        <v>1.2</v>
      </c>
      <c r="E371" s="1">
        <v>0.65</v>
      </c>
      <c r="F371">
        <v>19.899999999999999</v>
      </c>
      <c r="G371">
        <v>46.089820015575185</v>
      </c>
      <c r="H371">
        <v>21.18886570735971</v>
      </c>
      <c r="I371">
        <v>10.970847055559858</v>
      </c>
      <c r="J371">
        <v>5861.2028937524556</v>
      </c>
      <c r="K371">
        <v>-2506.913344217432</v>
      </c>
      <c r="L371">
        <v>-23.15703086402759</v>
      </c>
      <c r="M371">
        <v>6374.8187328854765</v>
      </c>
      <c r="N371">
        <v>36513.298625317919</v>
      </c>
      <c r="O371">
        <v>60.045503206121062</v>
      </c>
      <c r="P371">
        <v>26.112151780107759</v>
      </c>
      <c r="Q371" s="6">
        <v>369</v>
      </c>
    </row>
    <row r="372" spans="1:17" x14ac:dyDescent="0.25">
      <c r="A372" s="6">
        <v>115.32840294890386</v>
      </c>
      <c r="B372" s="6">
        <v>-13.497719998174691</v>
      </c>
      <c r="C372" s="6">
        <v>9375</v>
      </c>
      <c r="D372">
        <v>1.2</v>
      </c>
      <c r="E372" s="1">
        <v>0.65</v>
      </c>
      <c r="F372">
        <v>19.899999999999999</v>
      </c>
      <c r="G372">
        <v>46.089820015575185</v>
      </c>
      <c r="H372">
        <v>21.036435099479803</v>
      </c>
      <c r="I372">
        <v>5.3284029489038574</v>
      </c>
      <c r="J372">
        <v>6203.1019937492829</v>
      </c>
      <c r="K372">
        <v>-1479.0040194546484</v>
      </c>
      <c r="L372">
        <v>-13.410633947812011</v>
      </c>
      <c r="M372">
        <v>6376.9841801920238</v>
      </c>
      <c r="N372">
        <v>36022.82778204717</v>
      </c>
      <c r="O372">
        <v>72.96647151960461</v>
      </c>
      <c r="P372">
        <v>21.781205947337693</v>
      </c>
      <c r="Q372" s="6">
        <v>370</v>
      </c>
    </row>
    <row r="373" spans="1:17" x14ac:dyDescent="0.25">
      <c r="A373" s="6">
        <v>123.35679598615019</v>
      </c>
      <c r="B373" s="6">
        <v>-12.673390966270858</v>
      </c>
      <c r="C373" s="6">
        <v>3906.25</v>
      </c>
      <c r="D373">
        <v>3</v>
      </c>
      <c r="E373" s="1">
        <v>0.65</v>
      </c>
      <c r="F373">
        <v>19.899999999999999</v>
      </c>
      <c r="G373">
        <v>54.048620189015942</v>
      </c>
      <c r="H373">
        <v>20.761880752042487</v>
      </c>
      <c r="I373">
        <v>13.356795986150189</v>
      </c>
      <c r="J373">
        <v>6223.7492506330664</v>
      </c>
      <c r="K373">
        <v>-1390.1763126544236</v>
      </c>
      <c r="L373">
        <v>-12.591262762164478</v>
      </c>
      <c r="M373">
        <v>6377.1188568993366</v>
      </c>
      <c r="N373">
        <v>36164.083876201432</v>
      </c>
      <c r="O373">
        <v>68.486526784177101</v>
      </c>
      <c r="P373">
        <v>47.261880223212074</v>
      </c>
      <c r="Q373" s="6">
        <v>371</v>
      </c>
    </row>
    <row r="374" spans="1:17" x14ac:dyDescent="0.25">
      <c r="A374" s="6">
        <v>123.13574893069831</v>
      </c>
      <c r="B374" s="6">
        <v>-14.149120434794241</v>
      </c>
      <c r="C374" s="6">
        <v>9375</v>
      </c>
      <c r="D374">
        <v>1.2</v>
      </c>
      <c r="E374" s="1">
        <v>0.65</v>
      </c>
      <c r="F374">
        <v>19.899999999999999</v>
      </c>
      <c r="G374">
        <v>46.089820015575185</v>
      </c>
      <c r="H374">
        <v>22.546703311333491</v>
      </c>
      <c r="I374">
        <v>13.135748930698313</v>
      </c>
      <c r="J374">
        <v>6185.8824949660138</v>
      </c>
      <c r="K374">
        <v>-1548.9857450865434</v>
      </c>
      <c r="L374">
        <v>-14.058166943414131</v>
      </c>
      <c r="M374">
        <v>6376.8722019504412</v>
      </c>
      <c r="N374">
        <v>36200.601375155777</v>
      </c>
      <c r="O374">
        <v>67.459999000643094</v>
      </c>
      <c r="P374">
        <v>43.671447372098619</v>
      </c>
      <c r="Q374" s="6">
        <v>372</v>
      </c>
    </row>
    <row r="375" spans="1:17" x14ac:dyDescent="0.25">
      <c r="A375" s="6">
        <v>122.0033039333624</v>
      </c>
      <c r="B375" s="6">
        <v>-20.232035469598628</v>
      </c>
      <c r="C375" s="6">
        <v>50000</v>
      </c>
      <c r="D375">
        <v>3</v>
      </c>
      <c r="E375" s="1">
        <v>0.65</v>
      </c>
      <c r="F375">
        <v>19.899999999999999</v>
      </c>
      <c r="G375">
        <v>54.048620189015942</v>
      </c>
      <c r="H375">
        <v>23.302778304687777</v>
      </c>
      <c r="I375">
        <v>12.003303933362403</v>
      </c>
      <c r="J375">
        <v>5987.0046967231056</v>
      </c>
      <c r="K375">
        <v>-2191.8181910295798</v>
      </c>
      <c r="L375">
        <v>-20.10747389369547</v>
      </c>
      <c r="M375">
        <v>6375.6013223156215</v>
      </c>
      <c r="N375">
        <v>36395.438499791831</v>
      </c>
      <c r="O375">
        <v>62.611845577177654</v>
      </c>
      <c r="P375">
        <v>31.583792794850169</v>
      </c>
      <c r="Q375" s="6">
        <v>373</v>
      </c>
    </row>
    <row r="376" spans="1:17" x14ac:dyDescent="0.25">
      <c r="A376" s="6">
        <v>118.74121657915249</v>
      </c>
      <c r="B376" s="6">
        <v>-18.225704532554083</v>
      </c>
      <c r="C376" s="6">
        <v>3750</v>
      </c>
      <c r="D376">
        <v>0.75</v>
      </c>
      <c r="E376" s="1">
        <v>0.65</v>
      </c>
      <c r="F376">
        <v>19.899999999999999</v>
      </c>
      <c r="G376">
        <v>42.007420362456692</v>
      </c>
      <c r="H376">
        <v>14.438664137125146</v>
      </c>
      <c r="I376">
        <v>8.7412165791524927</v>
      </c>
      <c r="J376">
        <v>6060.1449899751924</v>
      </c>
      <c r="K376">
        <v>-1982.1285707792188</v>
      </c>
      <c r="L376">
        <v>-18.111683514182758</v>
      </c>
      <c r="M376">
        <v>6376.0639089190981</v>
      </c>
      <c r="N376">
        <v>36240.35223228699</v>
      </c>
      <c r="O376">
        <v>66.373674540060406</v>
      </c>
      <c r="P376">
        <v>26.179387969346209</v>
      </c>
      <c r="Q376" s="6">
        <v>374</v>
      </c>
    </row>
    <row r="377" spans="1:17" x14ac:dyDescent="0.25">
      <c r="A377" s="6">
        <v>116.55508095735905</v>
      </c>
      <c r="B377" s="6">
        <v>-20.838143247701954</v>
      </c>
      <c r="C377" s="6">
        <v>62500</v>
      </c>
      <c r="D377">
        <v>0.75</v>
      </c>
      <c r="E377" s="1">
        <v>0.65</v>
      </c>
      <c r="F377">
        <v>19.899999999999999</v>
      </c>
      <c r="G377">
        <v>42.007420362456692</v>
      </c>
      <c r="H377">
        <v>16.549903366038343</v>
      </c>
      <c r="I377">
        <v>6.5550809573590527</v>
      </c>
      <c r="J377">
        <v>5963.4663999699096</v>
      </c>
      <c r="K377">
        <v>-2254.6568681609933</v>
      </c>
      <c r="L377">
        <v>-20.710514306151261</v>
      </c>
      <c r="M377">
        <v>6375.4536385041347</v>
      </c>
      <c r="N377">
        <v>36316.110030835756</v>
      </c>
      <c r="O377">
        <v>64.456974832275606</v>
      </c>
      <c r="P377">
        <v>17.90176932067299</v>
      </c>
      <c r="Q377" s="6">
        <v>375</v>
      </c>
    </row>
    <row r="378" spans="1:17" x14ac:dyDescent="0.25">
      <c r="A378" s="6">
        <v>120.27596063171235</v>
      </c>
      <c r="B378" s="6">
        <v>-12.429685783464056</v>
      </c>
      <c r="C378" s="6">
        <v>25000</v>
      </c>
      <c r="D378">
        <v>3</v>
      </c>
      <c r="E378" s="1">
        <v>0.65</v>
      </c>
      <c r="F378">
        <v>19.899999999999999</v>
      </c>
      <c r="G378">
        <v>54.048620189015942</v>
      </c>
      <c r="H378">
        <v>16.03005890661526</v>
      </c>
      <c r="I378">
        <v>10.275960631712351</v>
      </c>
      <c r="J378">
        <v>6229.6082012430852</v>
      </c>
      <c r="K378">
        <v>-1363.8603410146923</v>
      </c>
      <c r="L378">
        <v>-12.349036409606152</v>
      </c>
      <c r="M378">
        <v>6377.1571543116152</v>
      </c>
      <c r="N378">
        <v>36077.375647719506</v>
      </c>
      <c r="O378">
        <v>71.117724851452607</v>
      </c>
      <c r="P378">
        <v>40.107379204388707</v>
      </c>
      <c r="Q378" s="6">
        <v>376</v>
      </c>
    </row>
    <row r="379" spans="1:17" x14ac:dyDescent="0.25">
      <c r="A379" s="6">
        <v>123.16474377548262</v>
      </c>
      <c r="B379" s="6">
        <v>-17.583871775493424</v>
      </c>
      <c r="C379" s="6">
        <v>9375</v>
      </c>
      <c r="D379">
        <v>3</v>
      </c>
      <c r="E379" s="1">
        <v>0.65</v>
      </c>
      <c r="F379">
        <v>19.899999999999999</v>
      </c>
      <c r="G379">
        <v>54.048620189015942</v>
      </c>
      <c r="H379">
        <v>14.747892675096386</v>
      </c>
      <c r="I379">
        <v>13.16474377548262</v>
      </c>
      <c r="J379">
        <v>6081.9844161897736</v>
      </c>
      <c r="K379">
        <v>-1914.5317347832993</v>
      </c>
      <c r="L379">
        <v>-17.473342331281273</v>
      </c>
      <c r="M379">
        <v>6376.2031180215408</v>
      </c>
      <c r="N379">
        <v>36318.953045203962</v>
      </c>
      <c r="O379">
        <v>64.411912914165413</v>
      </c>
      <c r="P379">
        <v>37.748430555221745</v>
      </c>
      <c r="Q379" s="6">
        <v>377</v>
      </c>
    </row>
    <row r="380" spans="1:17" x14ac:dyDescent="0.25">
      <c r="A380" s="6">
        <v>119.34259647408318</v>
      </c>
      <c r="B380" s="6">
        <v>-19.799738294668963</v>
      </c>
      <c r="C380" s="6">
        <v>9375</v>
      </c>
      <c r="D380">
        <v>0.75</v>
      </c>
      <c r="E380" s="1">
        <v>0.65</v>
      </c>
      <c r="F380">
        <v>19.899999999999999</v>
      </c>
      <c r="G380">
        <v>42.007420362456692</v>
      </c>
      <c r="H380">
        <v>20.270127598765665</v>
      </c>
      <c r="I380">
        <v>9.3425964740831802</v>
      </c>
      <c r="J380">
        <v>6003.3852736057252</v>
      </c>
      <c r="K380">
        <v>-2146.8517283761621</v>
      </c>
      <c r="L380">
        <v>-19.677398355832644</v>
      </c>
      <c r="M380">
        <v>6375.7044384897426</v>
      </c>
      <c r="N380">
        <v>36316.999844496851</v>
      </c>
      <c r="O380">
        <v>64.44337179046407</v>
      </c>
      <c r="P380">
        <v>25.905412941268789</v>
      </c>
      <c r="Q380" s="6">
        <v>378</v>
      </c>
    </row>
    <row r="381" spans="1:17" x14ac:dyDescent="0.25">
      <c r="A381" s="6">
        <v>120.13261162922531</v>
      </c>
      <c r="B381" s="6">
        <v>-16.104890977352415</v>
      </c>
      <c r="C381" s="6">
        <v>62500</v>
      </c>
      <c r="D381">
        <v>0.75</v>
      </c>
      <c r="E381" s="1">
        <v>0.65</v>
      </c>
      <c r="F381">
        <v>19.899999999999999</v>
      </c>
      <c r="G381">
        <v>42.007420362456692</v>
      </c>
      <c r="H381">
        <v>17.909764600886817</v>
      </c>
      <c r="I381">
        <v>10.132611629225309</v>
      </c>
      <c r="J381">
        <v>6129.4118868743972</v>
      </c>
      <c r="K381">
        <v>-1757.8831838109102</v>
      </c>
      <c r="L381">
        <v>-16.002613735199592</v>
      </c>
      <c r="M381">
        <v>6376.5071447370256</v>
      </c>
      <c r="N381">
        <v>36189.135079968553</v>
      </c>
      <c r="O381">
        <v>67.761265592567298</v>
      </c>
      <c r="P381">
        <v>32.791896307313387</v>
      </c>
      <c r="Q381" s="6">
        <v>379</v>
      </c>
    </row>
    <row r="382" spans="1:17" x14ac:dyDescent="0.25">
      <c r="A382" s="6">
        <v>120.90632550648543</v>
      </c>
      <c r="B382" s="6">
        <v>-18.560973433825531</v>
      </c>
      <c r="C382" s="6">
        <v>25000</v>
      </c>
      <c r="D382">
        <v>3</v>
      </c>
      <c r="E382" s="1">
        <v>0.65</v>
      </c>
      <c r="F382">
        <v>19.899999999999999</v>
      </c>
      <c r="G382">
        <v>54.048620189015942</v>
      </c>
      <c r="H382">
        <v>20.22964743104253</v>
      </c>
      <c r="I382">
        <v>10.90632550648543</v>
      </c>
      <c r="J382">
        <v>6048.4356086148318</v>
      </c>
      <c r="K382">
        <v>-2017.3419354178131</v>
      </c>
      <c r="L382">
        <v>-18.445151012751911</v>
      </c>
      <c r="M382">
        <v>6375.9894758347236</v>
      </c>
      <c r="N382">
        <v>36299.124743182576</v>
      </c>
      <c r="O382">
        <v>64.887098374715762</v>
      </c>
      <c r="P382">
        <v>31.187689325577388</v>
      </c>
      <c r="Q382" s="6">
        <v>380</v>
      </c>
    </row>
    <row r="383" spans="1:17" x14ac:dyDescent="0.25">
      <c r="A383" s="6">
        <v>119.35300190760073</v>
      </c>
      <c r="B383" s="6">
        <v>-12.387982961070263</v>
      </c>
      <c r="C383" s="6">
        <v>62500</v>
      </c>
      <c r="D383">
        <v>1.2</v>
      </c>
      <c r="E383" s="1">
        <v>0.65</v>
      </c>
      <c r="F383">
        <v>19.899999999999999</v>
      </c>
      <c r="G383">
        <v>46.089820015575185</v>
      </c>
      <c r="H383">
        <v>23.716576087317996</v>
      </c>
      <c r="I383">
        <v>9.3530019076007278</v>
      </c>
      <c r="J383">
        <v>6230.5995559003641</v>
      </c>
      <c r="K383">
        <v>-1359.3547140705912</v>
      </c>
      <c r="L383">
        <v>-12.307587227028501</v>
      </c>
      <c r="M383">
        <v>6377.1636379076672</v>
      </c>
      <c r="N383">
        <v>36056.236012376372</v>
      </c>
      <c r="O383">
        <v>71.815539613838979</v>
      </c>
      <c r="P383">
        <v>37.51533810376408</v>
      </c>
      <c r="Q383" s="6">
        <v>381</v>
      </c>
    </row>
    <row r="384" spans="1:17" x14ac:dyDescent="0.25">
      <c r="A384" s="6">
        <v>121.20936472117862</v>
      </c>
      <c r="B384" s="6">
        <v>-20.135532364705085</v>
      </c>
      <c r="C384" s="6">
        <v>3906.25</v>
      </c>
      <c r="D384">
        <v>3</v>
      </c>
      <c r="E384" s="1">
        <v>0.65</v>
      </c>
      <c r="F384">
        <v>19.899999999999999</v>
      </c>
      <c r="G384">
        <v>54.048620189015942</v>
      </c>
      <c r="H384">
        <v>19.039960712380825</v>
      </c>
      <c r="I384">
        <v>11.209364721178616</v>
      </c>
      <c r="J384">
        <v>5990.6908633510002</v>
      </c>
      <c r="K384">
        <v>-2181.7907267942319</v>
      </c>
      <c r="L384">
        <v>-20.011464309524857</v>
      </c>
      <c r="M384">
        <v>6375.6245024124855</v>
      </c>
      <c r="N384">
        <v>36371.910055335698</v>
      </c>
      <c r="O384">
        <v>63.148357552101857</v>
      </c>
      <c r="P384">
        <v>29.928417090301071</v>
      </c>
      <c r="Q384" s="6">
        <v>382</v>
      </c>
    </row>
    <row r="385" spans="1:17" x14ac:dyDescent="0.25">
      <c r="A385" s="6">
        <v>116.66467676713897</v>
      </c>
      <c r="B385" s="6">
        <v>-16.812943696275219</v>
      </c>
      <c r="C385" s="6">
        <v>25000</v>
      </c>
      <c r="D385">
        <v>0.75</v>
      </c>
      <c r="E385" s="1">
        <v>0.65</v>
      </c>
      <c r="F385">
        <v>19.899999999999999</v>
      </c>
      <c r="G385">
        <v>42.007420362456692</v>
      </c>
      <c r="H385">
        <v>14.578426311620063</v>
      </c>
      <c r="I385">
        <v>6.6646767671389711</v>
      </c>
      <c r="J385">
        <v>6107.2117038733022</v>
      </c>
      <c r="K385">
        <v>-1833.027542426606</v>
      </c>
      <c r="L385">
        <v>-16.706680684711081</v>
      </c>
      <c r="M385">
        <v>6376.3645415880637</v>
      </c>
      <c r="N385">
        <v>36151.657081956349</v>
      </c>
      <c r="O385">
        <v>68.814899472233208</v>
      </c>
      <c r="P385">
        <v>21.997314684389572</v>
      </c>
      <c r="Q385" s="6">
        <v>383</v>
      </c>
    </row>
    <row r="386" spans="1:17" x14ac:dyDescent="0.25">
      <c r="A386" s="6">
        <v>115.67892360107849</v>
      </c>
      <c r="B386" s="6">
        <v>-16.546214106254503</v>
      </c>
      <c r="C386" s="6">
        <v>25000</v>
      </c>
      <c r="D386">
        <v>0.75</v>
      </c>
      <c r="E386" s="1">
        <v>0.65</v>
      </c>
      <c r="F386">
        <v>19.899999999999999</v>
      </c>
      <c r="G386">
        <v>42.007420362456692</v>
      </c>
      <c r="H386">
        <v>16.71721784423811</v>
      </c>
      <c r="I386">
        <v>5.6789236010784947</v>
      </c>
      <c r="J386">
        <v>6115.6838857127359</v>
      </c>
      <c r="K386">
        <v>-1804.7516795307383</v>
      </c>
      <c r="L386">
        <v>-16.441445141623557</v>
      </c>
      <c r="M386">
        <v>6376.4189020746935</v>
      </c>
      <c r="N386">
        <v>36128.651735593601</v>
      </c>
      <c r="O386">
        <v>69.493390221143486</v>
      </c>
      <c r="P386">
        <v>19.248050002771684</v>
      </c>
      <c r="Q386" s="6">
        <v>384</v>
      </c>
    </row>
    <row r="387" spans="1:17" x14ac:dyDescent="0.25">
      <c r="A387" s="6">
        <v>122.75301126696364</v>
      </c>
      <c r="B387" s="6">
        <v>-19.515762923520334</v>
      </c>
      <c r="C387" s="6">
        <v>62500</v>
      </c>
      <c r="D387">
        <v>0.75</v>
      </c>
      <c r="E387" s="1">
        <v>0.65</v>
      </c>
      <c r="F387">
        <v>19.899999999999999</v>
      </c>
      <c r="G387">
        <v>42.007420362456692</v>
      </c>
      <c r="H387">
        <v>23.518623654435967</v>
      </c>
      <c r="I387">
        <v>12.75301126696364</v>
      </c>
      <c r="J387">
        <v>6013.9603961857683</v>
      </c>
      <c r="K387">
        <v>-2117.2477917214974</v>
      </c>
      <c r="L387">
        <v>-19.394897449229603</v>
      </c>
      <c r="M387">
        <v>6375.7711579416373</v>
      </c>
      <c r="N387">
        <v>36384.463350906735</v>
      </c>
      <c r="O387">
        <v>62.865512461147262</v>
      </c>
      <c r="P387">
        <v>34.11791140749758</v>
      </c>
      <c r="Q387" s="6">
        <v>385</v>
      </c>
    </row>
    <row r="388" spans="1:17" x14ac:dyDescent="0.25">
      <c r="A388" s="6">
        <v>121.33177212186186</v>
      </c>
      <c r="B388" s="6">
        <v>-14.580559189350661</v>
      </c>
      <c r="C388" s="6">
        <v>46875</v>
      </c>
      <c r="D388">
        <v>1.2</v>
      </c>
      <c r="E388" s="1">
        <v>0.65</v>
      </c>
      <c r="F388">
        <v>19.899999999999999</v>
      </c>
      <c r="G388">
        <v>46.089820015575185</v>
      </c>
      <c r="H388">
        <v>18.535297915497754</v>
      </c>
      <c r="I388">
        <v>11.33177212186186</v>
      </c>
      <c r="J388">
        <v>6174.0395493465567</v>
      </c>
      <c r="K388">
        <v>-1595.2287593160677</v>
      </c>
      <c r="L388">
        <v>-14.487069730749161</v>
      </c>
      <c r="M388">
        <v>6376.7953669099743</v>
      </c>
      <c r="N388">
        <v>36166.028798352505</v>
      </c>
      <c r="O388">
        <v>68.419020368290703</v>
      </c>
      <c r="P388">
        <v>38.521269042936041</v>
      </c>
      <c r="Q388" s="6">
        <v>386</v>
      </c>
    </row>
    <row r="389" spans="1:17" x14ac:dyDescent="0.25">
      <c r="A389" s="6">
        <v>119.08605991489182</v>
      </c>
      <c r="B389" s="6">
        <v>-14.749128920290767</v>
      </c>
      <c r="C389" s="6">
        <v>6250</v>
      </c>
      <c r="D389">
        <v>1.2</v>
      </c>
      <c r="E389" s="1">
        <v>0.65</v>
      </c>
      <c r="F389">
        <v>19.899999999999999</v>
      </c>
      <c r="G389">
        <v>46.089820015575185</v>
      </c>
      <c r="H389">
        <v>18.439500246502597</v>
      </c>
      <c r="I389">
        <v>9.0860599148918197</v>
      </c>
      <c r="J389">
        <v>6169.3176590598432</v>
      </c>
      <c r="K389">
        <v>-1613.2726335743923</v>
      </c>
      <c r="L389">
        <v>-14.654654299292238</v>
      </c>
      <c r="M389">
        <v>6376.7647728787733</v>
      </c>
      <c r="N389">
        <v>36121.431605764446</v>
      </c>
      <c r="O389">
        <v>69.724048509075857</v>
      </c>
      <c r="P389">
        <v>32.135877729624028</v>
      </c>
      <c r="Q389" s="6">
        <v>387</v>
      </c>
    </row>
    <row r="390" spans="1:17" x14ac:dyDescent="0.25">
      <c r="A390" s="6">
        <v>120.86041277331394</v>
      </c>
      <c r="B390" s="6">
        <v>-17.991095254494731</v>
      </c>
      <c r="C390" s="6">
        <v>9375</v>
      </c>
      <c r="D390">
        <v>3</v>
      </c>
      <c r="E390" s="1">
        <v>0.65</v>
      </c>
      <c r="F390">
        <v>19.899999999999999</v>
      </c>
      <c r="G390">
        <v>54.048620189015942</v>
      </c>
      <c r="H390">
        <v>21.005507613307181</v>
      </c>
      <c r="I390">
        <v>10.860412773313939</v>
      </c>
      <c r="J390">
        <v>6068.2159212085799</v>
      </c>
      <c r="K390">
        <v>-1957.4477799072781</v>
      </c>
      <c r="L390">
        <v>-17.878344020842803</v>
      </c>
      <c r="M390">
        <v>6376.1152967518728</v>
      </c>
      <c r="N390">
        <v>36275.511397557573</v>
      </c>
      <c r="O390">
        <v>65.477007625193266</v>
      </c>
      <c r="P390">
        <v>31.846362857204326</v>
      </c>
      <c r="Q390" s="6">
        <v>388</v>
      </c>
    </row>
    <row r="391" spans="1:17" x14ac:dyDescent="0.25">
      <c r="A391" s="6">
        <v>125.78034866979795</v>
      </c>
      <c r="B391" s="6">
        <v>-14.860726542275765</v>
      </c>
      <c r="C391" s="6">
        <v>25000</v>
      </c>
      <c r="D391">
        <v>3</v>
      </c>
      <c r="E391" s="1">
        <v>0.65</v>
      </c>
      <c r="F391">
        <v>19.899999999999999</v>
      </c>
      <c r="G391">
        <v>54.048620189015942</v>
      </c>
      <c r="H391">
        <v>19.796102815634356</v>
      </c>
      <c r="I391">
        <v>15.780348669797945</v>
      </c>
      <c r="J391">
        <v>6166.1624075345917</v>
      </c>
      <c r="K391">
        <v>-1625.2106238230672</v>
      </c>
      <c r="L391">
        <v>-14.765601499469868</v>
      </c>
      <c r="M391">
        <v>6376.7443423646955</v>
      </c>
      <c r="N391">
        <v>36305.552312123829</v>
      </c>
      <c r="O391">
        <v>64.753876574391001</v>
      </c>
      <c r="P391">
        <v>47.775161399117842</v>
      </c>
      <c r="Q391" s="6">
        <v>389</v>
      </c>
    </row>
    <row r="392" spans="1:17" x14ac:dyDescent="0.25">
      <c r="A392" s="6">
        <v>126.986872460749</v>
      </c>
      <c r="B392" s="6">
        <v>-11.278905853102504</v>
      </c>
      <c r="C392" s="6">
        <v>3906.25</v>
      </c>
      <c r="D392">
        <v>0.75</v>
      </c>
      <c r="E392" s="1">
        <v>0.65</v>
      </c>
      <c r="F392">
        <v>19.899999999999999</v>
      </c>
      <c r="G392">
        <v>42.007420362456692</v>
      </c>
      <c r="H392">
        <v>20.712513225686134</v>
      </c>
      <c r="I392">
        <v>16.986872460748998</v>
      </c>
      <c r="J392">
        <v>6255.7583392766364</v>
      </c>
      <c r="K392">
        <v>-1239.2766801168186</v>
      </c>
      <c r="L392">
        <v>-11.205315878226635</v>
      </c>
      <c r="M392">
        <v>6377.3285229248258</v>
      </c>
      <c r="N392">
        <v>36248.630700746922</v>
      </c>
      <c r="O392">
        <v>66.201904945946396</v>
      </c>
      <c r="P392">
        <v>57.370406079277473</v>
      </c>
      <c r="Q392" s="6">
        <v>390</v>
      </c>
    </row>
    <row r="393" spans="1:17" x14ac:dyDescent="0.25">
      <c r="A393" s="6">
        <v>119.90299835209623</v>
      </c>
      <c r="B393" s="6">
        <v>-10.414964298878601</v>
      </c>
      <c r="C393" s="6">
        <v>37500</v>
      </c>
      <c r="D393">
        <v>1.2</v>
      </c>
      <c r="E393" s="1">
        <v>0.65</v>
      </c>
      <c r="F393">
        <v>19.899999999999999</v>
      </c>
      <c r="G393">
        <v>46.089820015575185</v>
      </c>
      <c r="H393">
        <v>21.410181855978426</v>
      </c>
      <c r="I393">
        <v>9.9029983520962332</v>
      </c>
      <c r="J393">
        <v>6273.7419257885713</v>
      </c>
      <c r="K393">
        <v>-1145.4212243869217</v>
      </c>
      <c r="L393">
        <v>-10.346752057023412</v>
      </c>
      <c r="M393">
        <v>6377.4467879139002</v>
      </c>
      <c r="N393">
        <v>36018.264713995515</v>
      </c>
      <c r="O393">
        <v>73.153239385777169</v>
      </c>
      <c r="P393">
        <v>44.001391816547972</v>
      </c>
      <c r="Q393" s="6">
        <v>391</v>
      </c>
    </row>
    <row r="394" spans="1:17" x14ac:dyDescent="0.25">
      <c r="A394" s="6">
        <v>122.81533271084247</v>
      </c>
      <c r="B394" s="6">
        <v>-12.44587392666649</v>
      </c>
      <c r="C394" s="6">
        <v>9375</v>
      </c>
      <c r="D394">
        <v>3</v>
      </c>
      <c r="E394" s="1">
        <v>0.65</v>
      </c>
      <c r="F394">
        <v>19.899999999999999</v>
      </c>
      <c r="G394">
        <v>54.048620189015942</v>
      </c>
      <c r="H394">
        <v>20.955689245503514</v>
      </c>
      <c r="I394">
        <v>12.815332710842469</v>
      </c>
      <c r="J394">
        <v>6229.222494222061</v>
      </c>
      <c r="K394">
        <v>-1365.6091381007864</v>
      </c>
      <c r="L394">
        <v>-12.365126140857708</v>
      </c>
      <c r="M394">
        <v>6377.1546320115594</v>
      </c>
      <c r="N394">
        <v>36142.335029119182</v>
      </c>
      <c r="O394">
        <v>69.116993845364533</v>
      </c>
      <c r="P394">
        <v>46.546328131680589</v>
      </c>
      <c r="Q394" s="6">
        <v>392</v>
      </c>
    </row>
    <row r="395" spans="1:17" x14ac:dyDescent="0.25">
      <c r="A395" s="6">
        <v>123.27500824435468</v>
      </c>
      <c r="B395" s="6">
        <v>-22.580257288297823</v>
      </c>
      <c r="C395" s="6">
        <v>3750</v>
      </c>
      <c r="D395">
        <v>1.2</v>
      </c>
      <c r="E395" s="1">
        <v>0.65</v>
      </c>
      <c r="F395">
        <v>19.899999999999999</v>
      </c>
      <c r="G395">
        <v>46.089820015575185</v>
      </c>
      <c r="H395">
        <v>23.999391009949477</v>
      </c>
      <c r="I395">
        <v>13.27500824435468</v>
      </c>
      <c r="J395">
        <v>5892.1168116444933</v>
      </c>
      <c r="K395">
        <v>-2433.8664192981491</v>
      </c>
      <c r="L395">
        <v>-22.444132279092045</v>
      </c>
      <c r="M395">
        <v>6375.0095112910121</v>
      </c>
      <c r="N395">
        <v>36535.739057150262</v>
      </c>
      <c r="O395">
        <v>59.589200146532598</v>
      </c>
      <c r="P395">
        <v>31.5680698710818</v>
      </c>
      <c r="Q395" s="6">
        <v>393</v>
      </c>
    </row>
    <row r="396" spans="1:17" x14ac:dyDescent="0.25">
      <c r="A396" s="6">
        <v>115.01798173809422</v>
      </c>
      <c r="B396" s="6">
        <v>-17.385467507039607</v>
      </c>
      <c r="C396" s="6">
        <v>62500</v>
      </c>
      <c r="D396">
        <v>0.75</v>
      </c>
      <c r="E396" s="1">
        <v>0.65</v>
      </c>
      <c r="F396">
        <v>19.899999999999999</v>
      </c>
      <c r="G396">
        <v>42.007420362456692</v>
      </c>
      <c r="H396">
        <v>16.965451624417746</v>
      </c>
      <c r="I396">
        <v>5.0179817380942211</v>
      </c>
      <c r="J396">
        <v>6088.5818028600197</v>
      </c>
      <c r="K396">
        <v>-1893.58795963337</v>
      </c>
      <c r="L396">
        <v>-17.276028598492893</v>
      </c>
      <c r="M396">
        <v>6376.2452690424825</v>
      </c>
      <c r="N396">
        <v>36152.447174571142</v>
      </c>
      <c r="O396">
        <v>68.787496692542703</v>
      </c>
      <c r="P396">
        <v>16.375937533977552</v>
      </c>
      <c r="Q396" s="6">
        <v>394</v>
      </c>
    </row>
    <row r="397" spans="1:17" x14ac:dyDescent="0.25">
      <c r="A397" s="6">
        <v>115.52854896803224</v>
      </c>
      <c r="B397" s="6">
        <v>-18.128709203548166</v>
      </c>
      <c r="C397" s="6">
        <v>3906.25</v>
      </c>
      <c r="D397">
        <v>1.2</v>
      </c>
      <c r="E397" s="1">
        <v>0.65</v>
      </c>
      <c r="F397">
        <v>19.899999999999999</v>
      </c>
      <c r="G397">
        <v>46.089820015575185</v>
      </c>
      <c r="H397">
        <v>16.358874081333887</v>
      </c>
      <c r="I397">
        <v>5.5285489680322399</v>
      </c>
      <c r="J397">
        <v>6063.4940603703235</v>
      </c>
      <c r="K397">
        <v>-1971.9286415157346</v>
      </c>
      <c r="L397">
        <v>-18.015212241795961</v>
      </c>
      <c r="M397">
        <v>6376.0852242874143</v>
      </c>
      <c r="N397">
        <v>36187.341113887764</v>
      </c>
      <c r="O397">
        <v>67.795491840801915</v>
      </c>
      <c r="P397">
        <v>17.279637139107479</v>
      </c>
      <c r="Q397" s="6">
        <v>395</v>
      </c>
    </row>
    <row r="398" spans="1:17" x14ac:dyDescent="0.25">
      <c r="A398" s="6">
        <v>113.10208358026139</v>
      </c>
      <c r="B398" s="6">
        <v>-19.865936708585632</v>
      </c>
      <c r="C398" s="6">
        <v>25000</v>
      </c>
      <c r="D398">
        <v>0.75</v>
      </c>
      <c r="E398" s="1">
        <v>0.65</v>
      </c>
      <c r="F398">
        <v>19.899999999999999</v>
      </c>
      <c r="G398">
        <v>42.007420362456692</v>
      </c>
      <c r="H398">
        <v>21.761211045749906</v>
      </c>
      <c r="I398">
        <v>3.1020835802613931</v>
      </c>
      <c r="J398">
        <v>6000.8989448216216</v>
      </c>
      <c r="K398">
        <v>-2153.7453732046097</v>
      </c>
      <c r="L398">
        <v>-19.743254761654629</v>
      </c>
      <c r="M398">
        <v>6375.6887689536352</v>
      </c>
      <c r="N398">
        <v>36237.551374843344</v>
      </c>
      <c r="O398">
        <v>66.433855555600573</v>
      </c>
      <c r="P398">
        <v>9.0612190332950355</v>
      </c>
      <c r="Q398" s="6">
        <v>396</v>
      </c>
    </row>
    <row r="399" spans="1:17" x14ac:dyDescent="0.25">
      <c r="A399" s="6">
        <v>122.13288376616262</v>
      </c>
      <c r="B399" s="6">
        <v>-23.712589033666308</v>
      </c>
      <c r="C399" s="6">
        <v>9375</v>
      </c>
      <c r="D399">
        <v>1.2</v>
      </c>
      <c r="E399" s="1">
        <v>0.65</v>
      </c>
      <c r="F399">
        <v>19.899999999999999</v>
      </c>
      <c r="G399">
        <v>46.089820015575185</v>
      </c>
      <c r="H399">
        <v>23.584768292814282</v>
      </c>
      <c r="I399">
        <v>12.132883766162621</v>
      </c>
      <c r="J399">
        <v>5842.824538525163</v>
      </c>
      <c r="K399">
        <v>-2549.1714917515374</v>
      </c>
      <c r="L399">
        <v>-23.571207832044351</v>
      </c>
      <c r="M399">
        <v>6374.7057879050808</v>
      </c>
      <c r="N399">
        <v>36561.484220753562</v>
      </c>
      <c r="O399">
        <v>59.060237871371562</v>
      </c>
      <c r="P399">
        <v>28.128181395581656</v>
      </c>
      <c r="Q399" s="6">
        <v>397</v>
      </c>
    </row>
    <row r="400" spans="1:17" x14ac:dyDescent="0.25">
      <c r="A400" s="6">
        <v>121.1076856629843</v>
      </c>
      <c r="B400" s="6">
        <v>-15.382619919711185</v>
      </c>
      <c r="C400" s="6">
        <v>25000</v>
      </c>
      <c r="D400">
        <v>3</v>
      </c>
      <c r="E400" s="1">
        <v>0.65</v>
      </c>
      <c r="F400">
        <v>19.899999999999999</v>
      </c>
      <c r="G400">
        <v>54.048620189015942</v>
      </c>
      <c r="H400">
        <v>20.015149565159195</v>
      </c>
      <c r="I400">
        <v>11.107685662984295</v>
      </c>
      <c r="J400">
        <v>6151.0978942079173</v>
      </c>
      <c r="K400">
        <v>-1680.9583318245875</v>
      </c>
      <c r="L400">
        <v>-15.28447229025717</v>
      </c>
      <c r="M400">
        <v>6376.646941572003</v>
      </c>
      <c r="N400">
        <v>36186.764615183827</v>
      </c>
      <c r="O400">
        <v>67.831880511486247</v>
      </c>
      <c r="P400">
        <v>36.506521181740901</v>
      </c>
      <c r="Q400" s="6">
        <v>398</v>
      </c>
    </row>
    <row r="401" spans="1:17" x14ac:dyDescent="0.25">
      <c r="A401" s="6">
        <v>118.95991065374605</v>
      </c>
      <c r="B401" s="6">
        <v>-12.351786454703564</v>
      </c>
      <c r="C401" s="6">
        <v>62500</v>
      </c>
      <c r="D401">
        <v>0.75</v>
      </c>
      <c r="E401" s="1">
        <v>0.65</v>
      </c>
      <c r="F401">
        <v>19.899999999999999</v>
      </c>
      <c r="G401">
        <v>42.007420362456692</v>
      </c>
      <c r="H401">
        <v>15.538529641033609</v>
      </c>
      <c r="I401">
        <v>8.95991065374605</v>
      </c>
      <c r="J401">
        <v>6206.0540298767137</v>
      </c>
      <c r="K401">
        <v>-1466.6512359461017</v>
      </c>
      <c r="L401">
        <v>-13.29652198547768</v>
      </c>
      <c r="M401">
        <v>6377.0034083142236</v>
      </c>
      <c r="N401">
        <v>36076.600612852279</v>
      </c>
      <c r="O401">
        <v>71.136223253270884</v>
      </c>
      <c r="P401">
        <v>34.262374826077746</v>
      </c>
      <c r="Q401" s="6">
        <v>399</v>
      </c>
    </row>
    <row r="402" spans="1:17" x14ac:dyDescent="0.25">
      <c r="A402" s="6">
        <v>143.67105346341228</v>
      </c>
      <c r="B402" s="6">
        <v>-12.57812146601416</v>
      </c>
      <c r="C402" s="6">
        <v>9375</v>
      </c>
      <c r="D402">
        <v>0.75</v>
      </c>
      <c r="E402" s="1">
        <v>0.65</v>
      </c>
      <c r="F402">
        <v>19.899999999999999</v>
      </c>
      <c r="G402">
        <v>42.007420362456692</v>
      </c>
      <c r="H402">
        <v>21.448986464085735</v>
      </c>
      <c r="I402">
        <v>17.694974900285914</v>
      </c>
      <c r="J402">
        <v>6190.6558100181928</v>
      </c>
      <c r="K402">
        <v>-1529.9265388853798</v>
      </c>
      <c r="L402">
        <v>-13.881632906128369</v>
      </c>
      <c r="M402">
        <v>6376.9032117868783</v>
      </c>
      <c r="N402">
        <v>36347.36950639003</v>
      </c>
      <c r="O402">
        <v>63.75735903382229</v>
      </c>
      <c r="P402">
        <v>52.883015658071173</v>
      </c>
      <c r="Q402" s="6">
        <v>400</v>
      </c>
    </row>
    <row r="403" spans="1:17" x14ac:dyDescent="0.25">
      <c r="A403" s="6">
        <v>147.01210309694571</v>
      </c>
      <c r="B403" s="6">
        <v>-13.140620823640079</v>
      </c>
      <c r="C403" s="6">
        <v>12500</v>
      </c>
      <c r="D403">
        <v>1.2</v>
      </c>
      <c r="E403" s="1">
        <v>0.65</v>
      </c>
      <c r="F403">
        <v>19.899999999999999</v>
      </c>
      <c r="G403">
        <v>46.089820015575185</v>
      </c>
      <c r="H403">
        <v>23.21742767379834</v>
      </c>
      <c r="I403">
        <v>18.477067677907428</v>
      </c>
      <c r="J403">
        <v>6140.8249020017729</v>
      </c>
      <c r="K403">
        <v>-1717.8621574558176</v>
      </c>
      <c r="L403">
        <v>-15.628672183511746</v>
      </c>
      <c r="M403">
        <v>6376.5806565167695</v>
      </c>
      <c r="N403">
        <v>36432.470428423047</v>
      </c>
      <c r="O403">
        <v>61.815928407406716</v>
      </c>
      <c r="P403">
        <v>50.948792895067854</v>
      </c>
      <c r="Q403" s="6">
        <v>401</v>
      </c>
    </row>
    <row r="404" spans="1:17" x14ac:dyDescent="0.25">
      <c r="A404" s="6">
        <v>142.9382542469836</v>
      </c>
      <c r="B404" s="6">
        <v>-10.674747538531054</v>
      </c>
      <c r="C404" s="6">
        <v>62500</v>
      </c>
      <c r="D404">
        <v>3</v>
      </c>
      <c r="E404" s="1">
        <v>0.65</v>
      </c>
      <c r="F404">
        <v>19.899999999999999</v>
      </c>
      <c r="G404">
        <v>54.048620189015942</v>
      </c>
      <c r="H404">
        <v>22.222648917440562</v>
      </c>
      <c r="I404">
        <v>18.197454699983439</v>
      </c>
      <c r="J404">
        <v>5997.7934807429538</v>
      </c>
      <c r="K404">
        <v>-2162.320788710445</v>
      </c>
      <c r="L404">
        <v>-19.825216095007498</v>
      </c>
      <c r="M404">
        <v>6375.6692065172292</v>
      </c>
      <c r="N404">
        <v>36578.361782478263</v>
      </c>
      <c r="O404">
        <v>58.747387496239512</v>
      </c>
      <c r="P404">
        <v>43.936289230795673</v>
      </c>
      <c r="Q404" s="6">
        <v>402</v>
      </c>
    </row>
    <row r="405" spans="1:17" x14ac:dyDescent="0.25">
      <c r="A405" s="6">
        <v>145.9594527194935</v>
      </c>
      <c r="B405" s="6">
        <v>-12.53562423230454</v>
      </c>
      <c r="C405" s="6">
        <v>3906.25</v>
      </c>
      <c r="D405">
        <v>3</v>
      </c>
      <c r="E405" s="1">
        <v>0.65</v>
      </c>
      <c r="F405">
        <v>19.899999999999999</v>
      </c>
      <c r="G405">
        <v>54.048620189015942</v>
      </c>
      <c r="H405">
        <v>21.079411892258349</v>
      </c>
      <c r="I405">
        <v>20.442250288549474</v>
      </c>
      <c r="J405">
        <v>6203.5179744067327</v>
      </c>
      <c r="K405">
        <v>-1477.2699568576575</v>
      </c>
      <c r="L405">
        <v>-13.394611784711154</v>
      </c>
      <c r="M405">
        <v>6376.9868891367214</v>
      </c>
      <c r="N405">
        <v>36445.755035627626</v>
      </c>
      <c r="O405">
        <v>61.537097961133647</v>
      </c>
      <c r="P405">
        <v>57.975505645322365</v>
      </c>
      <c r="Q405" s="6">
        <v>403</v>
      </c>
    </row>
    <row r="406" spans="1:17" x14ac:dyDescent="0.25">
      <c r="A406" s="6">
        <v>143.25831270209164</v>
      </c>
      <c r="B406" s="6">
        <v>-10.607005537078084</v>
      </c>
      <c r="C406" s="6">
        <v>46875</v>
      </c>
      <c r="D406">
        <v>0.75</v>
      </c>
      <c r="E406" s="1">
        <v>0.65</v>
      </c>
      <c r="F406">
        <v>19.899999999999999</v>
      </c>
      <c r="G406">
        <v>42.007420362456692</v>
      </c>
      <c r="H406">
        <v>14.332175265788388</v>
      </c>
      <c r="I406">
        <v>18.456221419359338</v>
      </c>
      <c r="J406">
        <v>6110.1077050351378</v>
      </c>
      <c r="K406">
        <v>-1823.4158771712109</v>
      </c>
      <c r="L406">
        <v>-16.616478760870876</v>
      </c>
      <c r="M406">
        <v>6376.3831149210137</v>
      </c>
      <c r="N406">
        <v>36465.323249781708</v>
      </c>
      <c r="O406">
        <v>61.097987287102562</v>
      </c>
      <c r="P406">
        <v>49.234405066204083</v>
      </c>
      <c r="Q406" s="6">
        <v>404</v>
      </c>
    </row>
    <row r="407" spans="1:17" x14ac:dyDescent="0.25">
      <c r="A407" s="6">
        <v>147.53837258954485</v>
      </c>
      <c r="B407" s="6">
        <v>-10.494777107692771</v>
      </c>
      <c r="C407" s="6">
        <v>9375</v>
      </c>
      <c r="D407">
        <v>1.2</v>
      </c>
      <c r="E407" s="1">
        <v>0.65</v>
      </c>
      <c r="F407">
        <v>19.899999999999999</v>
      </c>
      <c r="G407">
        <v>46.089820015575185</v>
      </c>
      <c r="H407">
        <v>15.926640788191902</v>
      </c>
      <c r="I407">
        <v>20.051019542442816</v>
      </c>
      <c r="J407">
        <v>6138.8120869371278</v>
      </c>
      <c r="K407">
        <v>-1724.9932070871334</v>
      </c>
      <c r="L407">
        <v>-15.695250647814087</v>
      </c>
      <c r="M407">
        <v>6376.5676820074705</v>
      </c>
      <c r="N407">
        <v>36499.004874149708</v>
      </c>
      <c r="O407">
        <v>60.389598887620728</v>
      </c>
      <c r="P407">
        <v>53.283632058398254</v>
      </c>
      <c r="Q407" s="6">
        <v>405</v>
      </c>
    </row>
    <row r="408" spans="1:17" x14ac:dyDescent="0.25">
      <c r="A408" s="6">
        <v>143.63694548170662</v>
      </c>
      <c r="B408" s="6">
        <v>-12.709499269189156</v>
      </c>
      <c r="C408" s="6">
        <v>3906.25</v>
      </c>
      <c r="D408">
        <v>3</v>
      </c>
      <c r="E408" s="1">
        <v>0.65</v>
      </c>
      <c r="F408">
        <v>19.899999999999999</v>
      </c>
      <c r="G408">
        <v>54.048620189015942</v>
      </c>
      <c r="H408">
        <v>23.496853523604283</v>
      </c>
      <c r="I408">
        <v>21.60032268566647</v>
      </c>
      <c r="J408">
        <v>6260.8316864166036</v>
      </c>
      <c r="K408">
        <v>-1213.561202389827</v>
      </c>
      <c r="L408">
        <v>-10.969827856829218</v>
      </c>
      <c r="M408">
        <v>6377.3618524891635</v>
      </c>
      <c r="N408">
        <v>36436.203735481569</v>
      </c>
      <c r="O408">
        <v>61.756085059625391</v>
      </c>
      <c r="P408">
        <v>64.185290510280552</v>
      </c>
      <c r="Q408" s="6">
        <v>406</v>
      </c>
    </row>
    <row r="409" spans="1:17" x14ac:dyDescent="0.25">
      <c r="A409" s="6">
        <v>147.01778163368832</v>
      </c>
      <c r="B409" s="6">
        <v>-14.442822894952664</v>
      </c>
      <c r="C409" s="6">
        <v>46875</v>
      </c>
      <c r="D409">
        <v>3</v>
      </c>
      <c r="E409" s="1">
        <v>0.65</v>
      </c>
      <c r="F409">
        <v>19.899999999999999</v>
      </c>
      <c r="G409">
        <v>54.048620189015942</v>
      </c>
      <c r="H409">
        <v>23.870122507653868</v>
      </c>
      <c r="I409">
        <v>19.841931450950341</v>
      </c>
      <c r="J409">
        <v>6153.1300396554761</v>
      </c>
      <c r="K409">
        <v>-1673.5543976842716</v>
      </c>
      <c r="L409">
        <v>-15.21548593322953</v>
      </c>
      <c r="M409">
        <v>6376.6600667527327</v>
      </c>
      <c r="N409">
        <v>36474.626005925529</v>
      </c>
      <c r="O409">
        <v>60.906852079032582</v>
      </c>
      <c r="P409">
        <v>53.800596670870426</v>
      </c>
      <c r="Q409" s="6">
        <v>407</v>
      </c>
    </row>
    <row r="410" spans="1:17" x14ac:dyDescent="0.25">
      <c r="A410" s="6">
        <v>145.95397161115019</v>
      </c>
      <c r="B410" s="6">
        <v>-9.9142461321558777</v>
      </c>
      <c r="C410" s="6">
        <v>6250</v>
      </c>
      <c r="D410">
        <v>0.75</v>
      </c>
      <c r="E410" s="1">
        <v>0.65</v>
      </c>
      <c r="F410">
        <v>19.899999999999999</v>
      </c>
      <c r="G410">
        <v>42.007420362456692</v>
      </c>
      <c r="H410">
        <v>17.991515540570742</v>
      </c>
      <c r="I410">
        <v>19.04974858409156</v>
      </c>
      <c r="J410">
        <v>6194.2017593689889</v>
      </c>
      <c r="K410">
        <v>-1515.6032242821191</v>
      </c>
      <c r="L410">
        <v>-13.749054797081968</v>
      </c>
      <c r="M410">
        <v>6376.926263430073</v>
      </c>
      <c r="N410">
        <v>36396.971435868705</v>
      </c>
      <c r="O410">
        <v>62.615820898512098</v>
      </c>
      <c r="P410">
        <v>55.290593391961778</v>
      </c>
      <c r="Q410" s="6">
        <v>408</v>
      </c>
    </row>
    <row r="411" spans="1:17" x14ac:dyDescent="0.25">
      <c r="A411" s="6">
        <v>148.45023321270833</v>
      </c>
      <c r="B411" s="6">
        <v>-10.903136187705016</v>
      </c>
      <c r="C411" s="6">
        <v>3750</v>
      </c>
      <c r="D411">
        <v>1.2</v>
      </c>
      <c r="E411" s="1">
        <v>0.65</v>
      </c>
      <c r="F411">
        <v>19.899999999999999</v>
      </c>
      <c r="G411">
        <v>46.089820015575185</v>
      </c>
      <c r="H411">
        <v>23.937956583618362</v>
      </c>
      <c r="I411">
        <v>19.613370292551622</v>
      </c>
      <c r="J411">
        <v>6179.8234443852562</v>
      </c>
      <c r="K411">
        <v>-1572.8253856220099</v>
      </c>
      <c r="L411">
        <v>-14.279175055710972</v>
      </c>
      <c r="M411">
        <v>6376.832873569032</v>
      </c>
      <c r="N411">
        <v>36435.991130873677</v>
      </c>
      <c r="O411">
        <v>61.745847157370463</v>
      </c>
      <c r="P411">
        <v>55.141558174030436</v>
      </c>
      <c r="Q411" s="6">
        <v>409</v>
      </c>
    </row>
    <row r="412" spans="1:17" x14ac:dyDescent="0.25">
      <c r="A412" s="6">
        <v>144.93027787182896</v>
      </c>
      <c r="B412" s="6">
        <v>-13.609516495252306</v>
      </c>
      <c r="C412" s="6">
        <v>9375</v>
      </c>
      <c r="D412">
        <v>3</v>
      </c>
      <c r="E412" s="1">
        <v>0.65</v>
      </c>
      <c r="F412">
        <v>19.899999999999999</v>
      </c>
      <c r="G412">
        <v>54.048620189015942</v>
      </c>
      <c r="H412">
        <v>14.312159396951197</v>
      </c>
      <c r="I412">
        <v>19.913018097678702</v>
      </c>
      <c r="J412">
        <v>6106.4438806173112</v>
      </c>
      <c r="K412">
        <v>-1835.566702528768</v>
      </c>
      <c r="L412">
        <v>-16.730517003922007</v>
      </c>
      <c r="M412">
        <v>6376.3596186665118</v>
      </c>
      <c r="N412">
        <v>36528.276393200991</v>
      </c>
      <c r="O412">
        <v>59.777166796496118</v>
      </c>
      <c r="P412">
        <v>51.354955552978268</v>
      </c>
      <c r="Q412" s="6">
        <v>410</v>
      </c>
    </row>
    <row r="413" spans="1:17" x14ac:dyDescent="0.25">
      <c r="A413" s="6">
        <v>142.73782614617198</v>
      </c>
      <c r="B413" s="6">
        <v>-12.2060904398367</v>
      </c>
      <c r="C413" s="6">
        <v>46875</v>
      </c>
      <c r="D413">
        <v>3</v>
      </c>
      <c r="E413" s="1">
        <v>0.65</v>
      </c>
      <c r="F413">
        <v>19.899999999999999</v>
      </c>
      <c r="G413">
        <v>54.048620189015942</v>
      </c>
      <c r="H413">
        <v>14.569249219054511</v>
      </c>
      <c r="I413">
        <v>20.314448738643705</v>
      </c>
      <c r="J413">
        <v>6133.156949677752</v>
      </c>
      <c r="K413">
        <v>-1744.8600622670708</v>
      </c>
      <c r="L413">
        <v>-15.88085311553113</v>
      </c>
      <c r="M413">
        <v>6376.5312518857108</v>
      </c>
      <c r="N413">
        <v>36516.370242876255</v>
      </c>
      <c r="O413">
        <v>60.027128293873098</v>
      </c>
      <c r="P413">
        <v>53.359184092423888</v>
      </c>
      <c r="Q413" s="6">
        <v>411</v>
      </c>
    </row>
    <row r="414" spans="1:17" x14ac:dyDescent="0.25">
      <c r="A414" s="6">
        <v>145.40339660261589</v>
      </c>
      <c r="B414" s="6">
        <v>-10.105777719715396</v>
      </c>
      <c r="C414" s="6">
        <v>62500</v>
      </c>
      <c r="D414">
        <v>0.75</v>
      </c>
      <c r="E414" s="1">
        <v>0.65</v>
      </c>
      <c r="F414">
        <v>19.899999999999999</v>
      </c>
      <c r="G414">
        <v>42.007420362456692</v>
      </c>
      <c r="H414">
        <v>23.326096232120751</v>
      </c>
      <c r="I414">
        <v>20.544245614843817</v>
      </c>
      <c r="J414">
        <v>6004.7684440831854</v>
      </c>
      <c r="K414">
        <v>-2143.0058822234137</v>
      </c>
      <c r="L414">
        <v>-19.640670173934218</v>
      </c>
      <c r="M414">
        <v>6375.7131584083481</v>
      </c>
      <c r="N414">
        <v>36664.657750121878</v>
      </c>
      <c r="O414">
        <v>57.07437119167475</v>
      </c>
      <c r="P414">
        <v>47.942025863640154</v>
      </c>
      <c r="Q414" s="6">
        <v>412</v>
      </c>
    </row>
    <row r="415" spans="1:17" x14ac:dyDescent="0.25">
      <c r="A415" s="6">
        <v>144.41315929209929</v>
      </c>
      <c r="B415" s="6">
        <v>-13.900342247660522</v>
      </c>
      <c r="C415" s="6">
        <v>6250</v>
      </c>
      <c r="D415">
        <v>1.2</v>
      </c>
      <c r="E415" s="1">
        <v>0.65</v>
      </c>
      <c r="F415">
        <v>19.899999999999999</v>
      </c>
      <c r="G415">
        <v>46.089820015575185</v>
      </c>
      <c r="H415">
        <v>18.199426928027435</v>
      </c>
      <c r="I415">
        <v>22.33162487134669</v>
      </c>
      <c r="J415">
        <v>6187.6332374698522</v>
      </c>
      <c r="K415">
        <v>-1542.024325591869</v>
      </c>
      <c r="L415">
        <v>-13.993671480253539</v>
      </c>
      <c r="M415">
        <v>6376.8835728872073</v>
      </c>
      <c r="N415">
        <v>36548.888400125732</v>
      </c>
      <c r="O415">
        <v>59.370202465330948</v>
      </c>
      <c r="P415">
        <v>59.356958162569541</v>
      </c>
      <c r="Q415" s="6">
        <v>413</v>
      </c>
    </row>
    <row r="416" spans="1:17" x14ac:dyDescent="0.25">
      <c r="A416" s="6">
        <v>146.38198847400716</v>
      </c>
      <c r="B416" s="6">
        <v>-12.16683983341095</v>
      </c>
      <c r="C416" s="6">
        <v>3750</v>
      </c>
      <c r="D416">
        <v>3</v>
      </c>
      <c r="E416" s="1">
        <v>0.65</v>
      </c>
      <c r="F416">
        <v>19.899999999999999</v>
      </c>
      <c r="G416">
        <v>54.048620189015942</v>
      </c>
      <c r="H416">
        <v>20.979080851610092</v>
      </c>
      <c r="I416">
        <v>19.765910603334561</v>
      </c>
      <c r="J416">
        <v>6207.3729541915354</v>
      </c>
      <c r="K416">
        <v>-1461.0965342034035</v>
      </c>
      <c r="L416">
        <v>-13.245226887794992</v>
      </c>
      <c r="M416">
        <v>6377.012002081362</v>
      </c>
      <c r="N416">
        <v>36412.427406227682</v>
      </c>
      <c r="O416">
        <v>62.27161029282923</v>
      </c>
      <c r="P416">
        <v>57.313222599235729</v>
      </c>
      <c r="Q416" s="6">
        <v>414</v>
      </c>
    </row>
    <row r="417" spans="1:17" x14ac:dyDescent="0.25">
      <c r="A417" s="6">
        <v>144.40735189225899</v>
      </c>
      <c r="B417" s="6">
        <v>-13.665317911945618</v>
      </c>
      <c r="C417" s="6">
        <v>25000</v>
      </c>
      <c r="D417">
        <v>3</v>
      </c>
      <c r="E417" s="1">
        <v>0.65</v>
      </c>
      <c r="F417">
        <v>19.899999999999999</v>
      </c>
      <c r="G417">
        <v>54.048620189015942</v>
      </c>
      <c r="H417">
        <v>21.368819592592601</v>
      </c>
      <c r="I417">
        <v>19.049213906509976</v>
      </c>
      <c r="J417">
        <v>6138.6912520828018</v>
      </c>
      <c r="K417">
        <v>-1725.4202917486939</v>
      </c>
      <c r="L417">
        <v>-15.699238791000697</v>
      </c>
      <c r="M417">
        <v>6376.5669032462965</v>
      </c>
      <c r="N417">
        <v>36457.620839432479</v>
      </c>
      <c r="O417">
        <v>61.26856637132893</v>
      </c>
      <c r="P417">
        <v>51.742541173965314</v>
      </c>
      <c r="Q417" s="6">
        <v>415</v>
      </c>
    </row>
    <row r="418" spans="1:17" x14ac:dyDescent="0.25">
      <c r="A418" s="6">
        <v>146.62935815873064</v>
      </c>
      <c r="B418" s="6">
        <v>-10.93620664500607</v>
      </c>
      <c r="C418" s="6">
        <v>62500</v>
      </c>
      <c r="D418">
        <v>3</v>
      </c>
      <c r="E418" s="1">
        <v>0.65</v>
      </c>
      <c r="F418">
        <v>19.899999999999999</v>
      </c>
      <c r="G418">
        <v>54.048620189015942</v>
      </c>
      <c r="H418">
        <v>22.701351876429889</v>
      </c>
      <c r="I418">
        <v>21.762938908169758</v>
      </c>
      <c r="J418">
        <v>6041.3049979164616</v>
      </c>
      <c r="K418">
        <v>-2038.4549547904405</v>
      </c>
      <c r="L418">
        <v>-18.645405168394131</v>
      </c>
      <c r="M418">
        <v>6375.9442187459663</v>
      </c>
      <c r="N418">
        <v>36678.676748137106</v>
      </c>
      <c r="O418">
        <v>56.815383040483745</v>
      </c>
      <c r="P418">
        <v>51.142465378039667</v>
      </c>
      <c r="Q418" s="6">
        <v>416</v>
      </c>
    </row>
    <row r="419" spans="1:17" x14ac:dyDescent="0.25">
      <c r="A419" s="6">
        <v>143.94060801854772</v>
      </c>
      <c r="B419" s="6">
        <v>-10.073118689649039</v>
      </c>
      <c r="C419" s="6">
        <v>3906.25</v>
      </c>
      <c r="D419">
        <v>0.75</v>
      </c>
      <c r="E419" s="1">
        <v>0.65</v>
      </c>
      <c r="F419">
        <v>19.899999999999999</v>
      </c>
      <c r="G419">
        <v>42.007420362456692</v>
      </c>
      <c r="H419">
        <v>19.82332367829272</v>
      </c>
      <c r="I419">
        <v>21.887778797505689</v>
      </c>
      <c r="J419">
        <v>6177.098709539232</v>
      </c>
      <c r="K419">
        <v>-1583.4214948173208</v>
      </c>
      <c r="L419">
        <v>-14.377478302774342</v>
      </c>
      <c r="M419">
        <v>6376.8152002108982</v>
      </c>
      <c r="N419">
        <v>36539.339417767274</v>
      </c>
      <c r="O419">
        <v>59.562627917786827</v>
      </c>
      <c r="P419">
        <v>58.119396698696903</v>
      </c>
      <c r="Q419" s="6">
        <v>417</v>
      </c>
    </row>
    <row r="420" spans="1:17" x14ac:dyDescent="0.25">
      <c r="A420" s="6">
        <v>142.73426013278262</v>
      </c>
      <c r="B420" s="6">
        <v>-10.721564314194818</v>
      </c>
      <c r="C420" s="6">
        <v>9375</v>
      </c>
      <c r="D420">
        <v>3</v>
      </c>
      <c r="E420" s="1">
        <v>0.65</v>
      </c>
      <c r="F420">
        <v>19.899999999999999</v>
      </c>
      <c r="G420">
        <v>54.048620189015942</v>
      </c>
      <c r="H420">
        <v>20.817598736871229</v>
      </c>
      <c r="I420">
        <v>20.333820114326954</v>
      </c>
      <c r="J420">
        <v>6187.1172466036332</v>
      </c>
      <c r="K420">
        <v>-1544.0795098531125</v>
      </c>
      <c r="L420">
        <v>-14.012710223918756</v>
      </c>
      <c r="M420">
        <v>6376.8802212342325</v>
      </c>
      <c r="N420">
        <v>36458.794050582124</v>
      </c>
      <c r="O420">
        <v>61.25194854193181</v>
      </c>
      <c r="P420">
        <v>56.673513244221255</v>
      </c>
      <c r="Q420" s="6">
        <v>418</v>
      </c>
    </row>
    <row r="421" spans="1:17" x14ac:dyDescent="0.25">
      <c r="A421" s="6">
        <v>141.68485203131701</v>
      </c>
      <c r="B421" s="6">
        <v>-14.096161576607495</v>
      </c>
      <c r="C421" s="6">
        <v>46875</v>
      </c>
      <c r="D421">
        <v>1.2</v>
      </c>
      <c r="E421" s="1">
        <v>0.65</v>
      </c>
      <c r="F421">
        <v>19.899999999999999</v>
      </c>
      <c r="G421">
        <v>46.089820015575185</v>
      </c>
      <c r="H421">
        <v>23.348821394491267</v>
      </c>
      <c r="I421">
        <v>20.403302894905181</v>
      </c>
      <c r="J421">
        <v>6165.8730570318303</v>
      </c>
      <c r="K421">
        <v>-1626.3006993019376</v>
      </c>
      <c r="L421">
        <v>-14.775735120161444</v>
      </c>
      <c r="M421">
        <v>6376.742469316212</v>
      </c>
      <c r="N421">
        <v>36484.808121978138</v>
      </c>
      <c r="O421">
        <v>60.693027852546017</v>
      </c>
      <c r="P421">
        <v>55.39554568264186</v>
      </c>
      <c r="Q421" s="6">
        <v>419</v>
      </c>
    </row>
    <row r="422" spans="1:17" x14ac:dyDescent="0.25">
      <c r="A422" s="6">
        <v>145.0734024999756</v>
      </c>
      <c r="B422" s="6">
        <v>-10.462400832286228</v>
      </c>
      <c r="C422" s="6">
        <v>3750</v>
      </c>
      <c r="D422">
        <v>0.75</v>
      </c>
      <c r="E422" s="1">
        <v>0.65</v>
      </c>
      <c r="F422">
        <v>19.899999999999999</v>
      </c>
      <c r="G422">
        <v>42.007420362456692</v>
      </c>
      <c r="H422">
        <v>18.219394935765752</v>
      </c>
      <c r="I422">
        <v>21.116505341222137</v>
      </c>
      <c r="J422">
        <v>6143.5885742086793</v>
      </c>
      <c r="K422">
        <v>-1708.018612085056</v>
      </c>
      <c r="L422">
        <v>-15.536804911125344</v>
      </c>
      <c r="M422">
        <v>6376.5984779015516</v>
      </c>
      <c r="N422">
        <v>36540.204103270073</v>
      </c>
      <c r="O422">
        <v>59.539372666830374</v>
      </c>
      <c r="P422">
        <v>55.088448694807845</v>
      </c>
      <c r="Q422" s="6">
        <v>420</v>
      </c>
    </row>
    <row r="423" spans="1:17" x14ac:dyDescent="0.25">
      <c r="A423" s="6">
        <v>142.47921352154012</v>
      </c>
      <c r="B423" s="6">
        <v>-14.463168681732343</v>
      </c>
      <c r="C423" s="6">
        <v>3906.25</v>
      </c>
      <c r="D423">
        <v>0.75</v>
      </c>
      <c r="E423" s="1">
        <v>0.65</v>
      </c>
      <c r="F423">
        <v>19.899999999999999</v>
      </c>
      <c r="G423">
        <v>42.007420362456692</v>
      </c>
      <c r="H423">
        <v>15.133243882340398</v>
      </c>
      <c r="I423">
        <v>18.753975922894682</v>
      </c>
      <c r="J423">
        <v>6110.2499981797519</v>
      </c>
      <c r="K423">
        <v>-1822.9421902248746</v>
      </c>
      <c r="L423">
        <v>-16.61203450194337</v>
      </c>
      <c r="M423">
        <v>6376.3840277352747</v>
      </c>
      <c r="N423">
        <v>36476.879570906145</v>
      </c>
      <c r="O423">
        <v>60.85138928699412</v>
      </c>
      <c r="P423">
        <v>49.728112120948815</v>
      </c>
      <c r="Q423" s="6">
        <v>421</v>
      </c>
    </row>
    <row r="424" spans="1:17" x14ac:dyDescent="0.25">
      <c r="A424" s="6">
        <v>141.64883266644327</v>
      </c>
      <c r="B424" s="6">
        <v>-13.344186805265728</v>
      </c>
      <c r="C424" s="6">
        <v>37500</v>
      </c>
      <c r="D424">
        <v>1.2</v>
      </c>
      <c r="E424" s="1">
        <v>0.65</v>
      </c>
      <c r="F424">
        <v>19.899999999999999</v>
      </c>
      <c r="G424">
        <v>46.089820015575185</v>
      </c>
      <c r="H424">
        <v>19.863554419832894</v>
      </c>
      <c r="I424">
        <v>22.008316812163201</v>
      </c>
      <c r="J424">
        <v>6198.2674291942858</v>
      </c>
      <c r="K424">
        <v>-1499.001914487724</v>
      </c>
      <c r="L424">
        <v>-13.595486922530478</v>
      </c>
      <c r="M424">
        <v>6376.9527098331691</v>
      </c>
      <c r="N424">
        <v>36522.316994054418</v>
      </c>
      <c r="O424">
        <v>59.915365212550498</v>
      </c>
      <c r="P424">
        <v>59.661034601134475</v>
      </c>
      <c r="Q424" s="6">
        <v>422</v>
      </c>
    </row>
    <row r="425" spans="1:17" x14ac:dyDescent="0.25">
      <c r="A425" s="6">
        <v>147.95906164251335</v>
      </c>
      <c r="B425" s="6">
        <v>-13.193142850683167</v>
      </c>
      <c r="C425" s="6">
        <v>3750</v>
      </c>
      <c r="D425">
        <v>3</v>
      </c>
      <c r="E425" s="1">
        <v>0.65</v>
      </c>
      <c r="F425">
        <v>19.899999999999999</v>
      </c>
      <c r="G425">
        <v>54.048620189015942</v>
      </c>
      <c r="H425">
        <v>15.693695045333861</v>
      </c>
      <c r="I425">
        <v>18.720943882704603</v>
      </c>
      <c r="J425">
        <v>6221.6322471778722</v>
      </c>
      <c r="K425">
        <v>-1399.5573286379242</v>
      </c>
      <c r="L425">
        <v>-12.677666836263585</v>
      </c>
      <c r="M425">
        <v>6377.1050277745699</v>
      </c>
      <c r="N425">
        <v>36353.552475781937</v>
      </c>
      <c r="O425">
        <v>63.618499613217502</v>
      </c>
      <c r="P425">
        <v>56.905422486342616</v>
      </c>
      <c r="Q425" s="6">
        <v>423</v>
      </c>
    </row>
    <row r="426" spans="1:17" x14ac:dyDescent="0.25">
      <c r="A426" s="6">
        <v>143.02295787069244</v>
      </c>
      <c r="B426" s="6">
        <v>-12.328389121880045</v>
      </c>
      <c r="C426" s="6">
        <v>46875</v>
      </c>
      <c r="D426">
        <v>1.2</v>
      </c>
      <c r="E426" s="1">
        <v>0.65</v>
      </c>
      <c r="F426">
        <v>19.899999999999999</v>
      </c>
      <c r="G426">
        <v>46.089820015575185</v>
      </c>
      <c r="H426">
        <v>19.890828249758901</v>
      </c>
      <c r="I426">
        <v>21.697907257315649</v>
      </c>
      <c r="J426">
        <v>6161.7394614427249</v>
      </c>
      <c r="K426">
        <v>-1641.7887180056032</v>
      </c>
      <c r="L426">
        <v>-14.919767934252155</v>
      </c>
      <c r="M426">
        <v>6376.7157209076649</v>
      </c>
      <c r="N426">
        <v>36547.019626411195</v>
      </c>
      <c r="O426">
        <v>59.403782522395915</v>
      </c>
      <c r="P426">
        <v>56.930969466678178</v>
      </c>
      <c r="Q426" s="6">
        <v>424</v>
      </c>
    </row>
    <row r="427" spans="1:17" x14ac:dyDescent="0.25">
      <c r="A427" s="6">
        <v>141.67546020570938</v>
      </c>
      <c r="B427" s="6">
        <v>-10.874672644055135</v>
      </c>
      <c r="C427" s="6">
        <v>3906.25</v>
      </c>
      <c r="D427">
        <v>3</v>
      </c>
      <c r="E427" s="1">
        <v>0.65</v>
      </c>
      <c r="F427">
        <v>19.899999999999999</v>
      </c>
      <c r="G427">
        <v>54.048620189015942</v>
      </c>
      <c r="H427">
        <v>17.285980101406189</v>
      </c>
      <c r="I427">
        <v>18.579078720406073</v>
      </c>
      <c r="J427">
        <v>6003.782687011415</v>
      </c>
      <c r="K427">
        <v>-2145.7475338580139</v>
      </c>
      <c r="L427">
        <v>-19.666852321021203</v>
      </c>
      <c r="M427">
        <v>6375.7069436977536</v>
      </c>
      <c r="N427">
        <v>36586.349939810476</v>
      </c>
      <c r="O427">
        <v>58.589832244158707</v>
      </c>
      <c r="P427">
        <v>44.793742950805083</v>
      </c>
      <c r="Q427" s="6">
        <v>425</v>
      </c>
    </row>
    <row r="428" spans="1:17" x14ac:dyDescent="0.25">
      <c r="A428" s="6">
        <v>143.34902787172345</v>
      </c>
      <c r="B428" s="6">
        <v>-12.151832448327459</v>
      </c>
      <c r="C428" s="6">
        <v>3750</v>
      </c>
      <c r="D428">
        <v>3</v>
      </c>
      <c r="E428" s="1">
        <v>0.65</v>
      </c>
      <c r="F428">
        <v>19.899999999999999</v>
      </c>
      <c r="G428">
        <v>54.048620189015942</v>
      </c>
      <c r="H428">
        <v>16.935717701314889</v>
      </c>
      <c r="I428">
        <v>19.395728650325594</v>
      </c>
      <c r="J428">
        <v>6109.5933546352699</v>
      </c>
      <c r="K428">
        <v>-1825.127007318292</v>
      </c>
      <c r="L428">
        <v>-16.632533919490481</v>
      </c>
      <c r="M428">
        <v>6376.3798155258974</v>
      </c>
      <c r="N428">
        <v>36503.438268583071</v>
      </c>
      <c r="O428">
        <v>60.291898723808167</v>
      </c>
      <c r="P428">
        <v>50.716118972786049</v>
      </c>
      <c r="Q428" s="6">
        <v>426</v>
      </c>
    </row>
    <row r="429" spans="1:17" x14ac:dyDescent="0.25">
      <c r="A429" s="6">
        <v>141.6846127799578</v>
      </c>
      <c r="B429" s="6">
        <v>-14.44353636673794</v>
      </c>
      <c r="C429" s="6">
        <v>6250</v>
      </c>
      <c r="D429">
        <v>3</v>
      </c>
      <c r="E429" s="1">
        <v>0.65</v>
      </c>
      <c r="F429">
        <v>19.899999999999999</v>
      </c>
      <c r="G429">
        <v>54.048620189015942</v>
      </c>
      <c r="H429">
        <v>16.302499691638864</v>
      </c>
      <c r="I429">
        <v>21.5010279103588</v>
      </c>
      <c r="J429">
        <v>6116.4205055734255</v>
      </c>
      <c r="K429">
        <v>-1802.2703831680608</v>
      </c>
      <c r="L429">
        <v>-16.418187580314243</v>
      </c>
      <c r="M429">
        <v>6376.4236320247592</v>
      </c>
      <c r="N429">
        <v>36586.601099274718</v>
      </c>
      <c r="O429">
        <v>58.602835825632411</v>
      </c>
      <c r="P429">
        <v>54.172726927676244</v>
      </c>
      <c r="Q429" s="6">
        <v>427</v>
      </c>
    </row>
    <row r="430" spans="1:17" x14ac:dyDescent="0.25">
      <c r="A430" s="6">
        <v>142.8433949558293</v>
      </c>
      <c r="B430" s="6">
        <v>-9.7368865271062273</v>
      </c>
      <c r="C430" s="6">
        <v>9375</v>
      </c>
      <c r="D430">
        <v>0.75</v>
      </c>
      <c r="E430" s="1">
        <v>0.65</v>
      </c>
      <c r="F430">
        <v>19.899999999999999</v>
      </c>
      <c r="G430">
        <v>42.007420362456692</v>
      </c>
      <c r="H430">
        <v>21.851596550705423</v>
      </c>
      <c r="I430">
        <v>21.632607557818687</v>
      </c>
      <c r="J430">
        <v>6122.867883490977</v>
      </c>
      <c r="K430">
        <v>-1780.3919481825649</v>
      </c>
      <c r="L430">
        <v>-16.213239813398896</v>
      </c>
      <c r="M430">
        <v>6376.4650558000067</v>
      </c>
      <c r="N430">
        <v>36585.651741912894</v>
      </c>
      <c r="O430">
        <v>58.622683083649392</v>
      </c>
      <c r="P430">
        <v>54.685775734958227</v>
      </c>
      <c r="Q430" s="6">
        <v>428</v>
      </c>
    </row>
    <row r="431" spans="1:17" x14ac:dyDescent="0.25">
      <c r="A431" s="6">
        <v>145.57400768510311</v>
      </c>
      <c r="B431" s="6">
        <v>-13.882648085618129</v>
      </c>
      <c r="C431" s="6">
        <v>25000</v>
      </c>
      <c r="D431">
        <v>3</v>
      </c>
      <c r="E431" s="1">
        <v>0.65</v>
      </c>
      <c r="F431">
        <v>19.899999999999999</v>
      </c>
      <c r="G431">
        <v>54.048620189015942</v>
      </c>
      <c r="H431">
        <v>21.664723898622462</v>
      </c>
      <c r="I431">
        <v>22.375842673525312</v>
      </c>
      <c r="J431">
        <v>6200.77119782311</v>
      </c>
      <c r="K431">
        <v>-1488.6807052916117</v>
      </c>
      <c r="L431">
        <v>-13.500063346770844</v>
      </c>
      <c r="M431">
        <v>6376.9690049474266</v>
      </c>
      <c r="N431">
        <v>36536.981292819139</v>
      </c>
      <c r="O431">
        <v>59.614764956451239</v>
      </c>
      <c r="P431">
        <v>60.287741253997979</v>
      </c>
      <c r="Q431" s="6">
        <v>429</v>
      </c>
    </row>
    <row r="432" spans="1:17" x14ac:dyDescent="0.25">
      <c r="A432" s="6">
        <v>142.69163437591055</v>
      </c>
      <c r="B432" s="6">
        <v>-11.070339610808182</v>
      </c>
      <c r="C432" s="6">
        <v>9375</v>
      </c>
      <c r="D432">
        <v>1.2</v>
      </c>
      <c r="E432" s="1">
        <v>0.65</v>
      </c>
      <c r="F432">
        <v>19.899999999999999</v>
      </c>
      <c r="G432">
        <v>46.089820015575185</v>
      </c>
      <c r="H432">
        <v>21.853527824226575</v>
      </c>
      <c r="I432">
        <v>17.80951047925349</v>
      </c>
      <c r="J432">
        <v>6178.3459412805296</v>
      </c>
      <c r="K432">
        <v>-1578.5805936432516</v>
      </c>
      <c r="L432">
        <v>-14.332562380194622</v>
      </c>
      <c r="M432">
        <v>6376.8232891279549</v>
      </c>
      <c r="N432">
        <v>36365.323669712961</v>
      </c>
      <c r="O432">
        <v>63.336086967162608</v>
      </c>
      <c r="P432">
        <v>52.207864034372889</v>
      </c>
      <c r="Q432" s="6">
        <v>430</v>
      </c>
    </row>
    <row r="433" spans="1:17" x14ac:dyDescent="0.25">
      <c r="A433" s="6">
        <v>144.65355554922499</v>
      </c>
      <c r="B433" s="6">
        <v>-9.7901749901910176</v>
      </c>
      <c r="C433" s="6">
        <v>25000</v>
      </c>
      <c r="D433">
        <v>1.2</v>
      </c>
      <c r="E433" s="1">
        <v>0.65</v>
      </c>
      <c r="F433">
        <v>19.899999999999999</v>
      </c>
      <c r="G433">
        <v>46.089820015575185</v>
      </c>
      <c r="H433">
        <v>22.68330341934146</v>
      </c>
      <c r="I433">
        <v>17.882652743698486</v>
      </c>
      <c r="J433">
        <v>6139.2945377325632</v>
      </c>
      <c r="K433">
        <v>-1723.2868703975121</v>
      </c>
      <c r="L433">
        <v>-15.679317562188965</v>
      </c>
      <c r="M433">
        <v>6376.5707914769782</v>
      </c>
      <c r="N433">
        <v>36411.144067489869</v>
      </c>
      <c r="O433">
        <v>62.287554943468969</v>
      </c>
      <c r="P433">
        <v>49.875309377647433</v>
      </c>
      <c r="Q433" s="6">
        <v>431</v>
      </c>
    </row>
    <row r="434" spans="1:17" x14ac:dyDescent="0.25">
      <c r="A434" s="6">
        <v>141.52719673415135</v>
      </c>
      <c r="B434" s="6">
        <v>-12.462500736865142</v>
      </c>
      <c r="C434" s="6">
        <v>9375</v>
      </c>
      <c r="D434">
        <v>3</v>
      </c>
      <c r="E434" s="1">
        <v>0.65</v>
      </c>
      <c r="F434">
        <v>19.899999999999999</v>
      </c>
      <c r="G434">
        <v>54.048620189015942</v>
      </c>
      <c r="H434">
        <v>19.139958216409948</v>
      </c>
      <c r="I434">
        <v>18.155610219027807</v>
      </c>
      <c r="J434">
        <v>6227.2543496857643</v>
      </c>
      <c r="K434">
        <v>-1374.4963955053465</v>
      </c>
      <c r="L434">
        <v>-12.446908599593174</v>
      </c>
      <c r="M434">
        <v>6377.141763904694</v>
      </c>
      <c r="N434">
        <v>36324.832100924163</v>
      </c>
      <c r="O434">
        <v>64.299903705424711</v>
      </c>
      <c r="P434">
        <v>56.515731717112558</v>
      </c>
      <c r="Q434" s="6">
        <v>432</v>
      </c>
    </row>
    <row r="435" spans="1:17" x14ac:dyDescent="0.25">
      <c r="A435" s="6">
        <v>141.78527068805155</v>
      </c>
      <c r="B435" s="6">
        <v>-13.661862563289509</v>
      </c>
      <c r="C435" s="6">
        <v>25000</v>
      </c>
      <c r="D435">
        <v>3</v>
      </c>
      <c r="E435" s="1">
        <v>0.65</v>
      </c>
      <c r="F435">
        <v>19.899999999999999</v>
      </c>
      <c r="G435">
        <v>54.048620189015942</v>
      </c>
      <c r="H435">
        <v>15.089091188820694</v>
      </c>
      <c r="I435">
        <v>21.082466896989757</v>
      </c>
      <c r="J435">
        <v>6222.5370367763771</v>
      </c>
      <c r="K435">
        <v>-1395.55606734562</v>
      </c>
      <c r="L435">
        <v>-12.640809480982364</v>
      </c>
      <c r="M435">
        <v>6377.1109376549903</v>
      </c>
      <c r="N435">
        <v>36453.673346751013</v>
      </c>
      <c r="O435">
        <v>61.368847664578219</v>
      </c>
      <c r="P435">
        <v>60.261078490105163</v>
      </c>
      <c r="Q435" s="6">
        <v>433</v>
      </c>
    </row>
    <row r="436" spans="1:17" x14ac:dyDescent="0.25">
      <c r="A436" s="6">
        <v>145.85294584505755</v>
      </c>
      <c r="B436" s="6">
        <v>-10.16974360495956</v>
      </c>
      <c r="C436" s="6">
        <v>3906.25</v>
      </c>
      <c r="D436">
        <v>0.75</v>
      </c>
      <c r="E436" s="1">
        <v>0.65</v>
      </c>
      <c r="F436">
        <v>19.899999999999999</v>
      </c>
      <c r="G436">
        <v>42.007420362456692</v>
      </c>
      <c r="H436">
        <v>19.557118445098805</v>
      </c>
      <c r="I436">
        <v>19.51757655559652</v>
      </c>
      <c r="J436">
        <v>6263.7325818271866</v>
      </c>
      <c r="K436">
        <v>-1198.5998368864919</v>
      </c>
      <c r="L436">
        <v>-10.832908231404771</v>
      </c>
      <c r="M436">
        <v>6377.3809221049196</v>
      </c>
      <c r="N436">
        <v>36340.436616867104</v>
      </c>
      <c r="O436">
        <v>63.93550096395591</v>
      </c>
      <c r="P436">
        <v>61.912466138478969</v>
      </c>
      <c r="Q436" s="6">
        <v>434</v>
      </c>
    </row>
    <row r="437" spans="1:17" x14ac:dyDescent="0.25">
      <c r="A437" s="6">
        <v>146.56421705950757</v>
      </c>
      <c r="B437" s="6">
        <v>-12.445354163505028</v>
      </c>
      <c r="C437" s="6">
        <v>46875</v>
      </c>
      <c r="D437">
        <v>3</v>
      </c>
      <c r="E437" s="1">
        <v>0.65</v>
      </c>
      <c r="F437">
        <v>19.899999999999999</v>
      </c>
      <c r="G437">
        <v>54.048620189015942</v>
      </c>
      <c r="H437">
        <v>19.479486677762772</v>
      </c>
      <c r="I437">
        <v>21.001771531135319</v>
      </c>
      <c r="J437">
        <v>6242.473090116956</v>
      </c>
      <c r="K437">
        <v>-1304.1231680536682</v>
      </c>
      <c r="L437">
        <v>-11.800022815729768</v>
      </c>
      <c r="M437">
        <v>6377.2413721207595</v>
      </c>
      <c r="N437">
        <v>36428.520664842901</v>
      </c>
      <c r="O437">
        <v>61.921473438144332</v>
      </c>
      <c r="P437">
        <v>61.803319396105792</v>
      </c>
      <c r="Q437" s="6">
        <v>435</v>
      </c>
    </row>
    <row r="438" spans="1:17" x14ac:dyDescent="0.25">
      <c r="A438" s="6">
        <v>141.60584460455456</v>
      </c>
      <c r="B438" s="6">
        <v>-12.0274506191176</v>
      </c>
      <c r="C438" s="6">
        <v>6250</v>
      </c>
      <c r="D438">
        <v>1.2</v>
      </c>
      <c r="E438" s="1">
        <v>0.65</v>
      </c>
      <c r="F438">
        <v>19.899999999999999</v>
      </c>
      <c r="G438">
        <v>46.089820015575185</v>
      </c>
      <c r="H438">
        <v>17.703735456191463</v>
      </c>
      <c r="I438">
        <v>20.880462601491558</v>
      </c>
      <c r="J438">
        <v>6200.8971287623126</v>
      </c>
      <c r="K438">
        <v>-1488.1595827555791</v>
      </c>
      <c r="L438">
        <v>-13.495246400549162</v>
      </c>
      <c r="M438">
        <v>6376.9698247082797</v>
      </c>
      <c r="N438">
        <v>36467.945914121687</v>
      </c>
      <c r="O438">
        <v>61.057926703306848</v>
      </c>
      <c r="P438">
        <v>58.381726560919596</v>
      </c>
      <c r="Q438" s="6">
        <v>436</v>
      </c>
    </row>
    <row r="439" spans="1:17" x14ac:dyDescent="0.25">
      <c r="A439" s="6">
        <v>146.52136319764404</v>
      </c>
      <c r="B439" s="6">
        <v>-10.301068216285094</v>
      </c>
      <c r="C439" s="6">
        <v>3750</v>
      </c>
      <c r="D439">
        <v>1.2</v>
      </c>
      <c r="E439" s="1">
        <v>0.65</v>
      </c>
      <c r="F439">
        <v>19.899999999999999</v>
      </c>
      <c r="G439">
        <v>46.089820015575185</v>
      </c>
      <c r="H439">
        <v>14.581150568919133</v>
      </c>
      <c r="I439">
        <v>20.967849532901425</v>
      </c>
      <c r="J439">
        <v>6221.1918008765697</v>
      </c>
      <c r="K439">
        <v>-1401.5007753818782</v>
      </c>
      <c r="L439">
        <v>-12.695570728736474</v>
      </c>
      <c r="M439">
        <v>6377.1021511882545</v>
      </c>
      <c r="N439">
        <v>36449.958929770095</v>
      </c>
      <c r="O439">
        <v>61.449030190709138</v>
      </c>
      <c r="P439">
        <v>60.008146320881814</v>
      </c>
      <c r="Q439" s="6">
        <v>437</v>
      </c>
    </row>
    <row r="440" spans="1:17" x14ac:dyDescent="0.25">
      <c r="A440" s="6">
        <v>144.43746595068697</v>
      </c>
      <c r="B440" s="6">
        <v>-14.130086436049547</v>
      </c>
      <c r="C440" s="6">
        <v>25000</v>
      </c>
      <c r="D440">
        <v>1.2</v>
      </c>
      <c r="E440" s="1">
        <v>0.65</v>
      </c>
      <c r="F440">
        <v>19.899999999999999</v>
      </c>
      <c r="G440">
        <v>46.089820015575185</v>
      </c>
      <c r="H440">
        <v>18.484665257208341</v>
      </c>
      <c r="I440">
        <v>22.422927185183624</v>
      </c>
      <c r="J440">
        <v>6182.8963823637414</v>
      </c>
      <c r="K440">
        <v>-1560.7831835486777</v>
      </c>
      <c r="L440">
        <v>-14.167509035229536</v>
      </c>
      <c r="M440">
        <v>6376.8528147586239</v>
      </c>
      <c r="N440">
        <v>36558.263798476488</v>
      </c>
      <c r="O440">
        <v>59.17987506305397</v>
      </c>
      <c r="P440">
        <v>59.166663238724411</v>
      </c>
      <c r="Q440" s="6">
        <v>438</v>
      </c>
    </row>
    <row r="441" spans="1:17" x14ac:dyDescent="0.25">
      <c r="A441" s="6">
        <v>145.75850625497816</v>
      </c>
      <c r="B441" s="6">
        <v>-14.049661141408672</v>
      </c>
      <c r="C441" s="6">
        <v>62500</v>
      </c>
      <c r="D441">
        <v>0.75</v>
      </c>
      <c r="E441" s="1">
        <v>0.65</v>
      </c>
      <c r="F441">
        <v>19.899999999999999</v>
      </c>
      <c r="G441">
        <v>42.007420362456692</v>
      </c>
      <c r="H441">
        <v>15.251424861856414</v>
      </c>
      <c r="I441">
        <v>19.155834834962974</v>
      </c>
      <c r="J441">
        <v>6165.9364284803742</v>
      </c>
      <c r="K441">
        <v>-1626.0620257475623</v>
      </c>
      <c r="L441">
        <v>-14.773516308530443</v>
      </c>
      <c r="M441">
        <v>6376.7428795302367</v>
      </c>
      <c r="N441">
        <v>36432.201315866325</v>
      </c>
      <c r="O441">
        <v>61.826415981313943</v>
      </c>
      <c r="P441">
        <v>53.546679249927678</v>
      </c>
      <c r="Q441" s="6">
        <v>439</v>
      </c>
    </row>
    <row r="442" spans="1:17" x14ac:dyDescent="0.25">
      <c r="A442" s="6">
        <v>146.11479071224485</v>
      </c>
      <c r="B442" s="6">
        <v>-11.18451336086607</v>
      </c>
      <c r="C442" s="6">
        <v>37500</v>
      </c>
      <c r="D442">
        <v>3</v>
      </c>
      <c r="E442" s="1">
        <v>0.65</v>
      </c>
      <c r="F442">
        <v>19.899999999999999</v>
      </c>
      <c r="G442">
        <v>54.048620189015942</v>
      </c>
      <c r="H442">
        <v>16.681492292051406</v>
      </c>
      <c r="I442">
        <v>20.520717984652009</v>
      </c>
      <c r="J442">
        <v>6245.7036658827092</v>
      </c>
      <c r="K442">
        <v>-1288.6672649230247</v>
      </c>
      <c r="L442">
        <v>-11.658159960714478</v>
      </c>
      <c r="M442">
        <v>6377.2625476535704</v>
      </c>
      <c r="N442">
        <v>36403.510142355794</v>
      </c>
      <c r="O442">
        <v>62.47838488713888</v>
      </c>
      <c r="P442">
        <v>61.4821176761061</v>
      </c>
      <c r="Q442" s="6">
        <v>440</v>
      </c>
    </row>
    <row r="443" spans="1:17" x14ac:dyDescent="0.25">
      <c r="A443" s="6">
        <v>146.14435464069922</v>
      </c>
      <c r="B443" s="6">
        <v>-13.989208776807931</v>
      </c>
      <c r="C443" s="6">
        <v>46875</v>
      </c>
      <c r="D443">
        <v>3</v>
      </c>
      <c r="E443" s="1">
        <v>0.65</v>
      </c>
      <c r="F443">
        <v>19.899999999999999</v>
      </c>
      <c r="G443">
        <v>54.048620189015942</v>
      </c>
      <c r="H443">
        <v>19.698993719563223</v>
      </c>
      <c r="I443">
        <v>20.759965895393492</v>
      </c>
      <c r="J443">
        <v>6256.0888133082753</v>
      </c>
      <c r="K443">
        <v>-1237.6184913175261</v>
      </c>
      <c r="L443">
        <v>-11.190125256807805</v>
      </c>
      <c r="M443">
        <v>6377.3306931703028</v>
      </c>
      <c r="N443">
        <v>36402.922474211962</v>
      </c>
      <c r="O443">
        <v>62.493560934171022</v>
      </c>
      <c r="P443">
        <v>62.738991913074372</v>
      </c>
      <c r="Q443" s="6">
        <v>441</v>
      </c>
    </row>
    <row r="444" spans="1:17" x14ac:dyDescent="0.25">
      <c r="A444" s="6">
        <v>147.50503332209681</v>
      </c>
      <c r="B444" s="6">
        <v>-12.424196204711375</v>
      </c>
      <c r="C444" s="6">
        <v>25000</v>
      </c>
      <c r="D444">
        <v>3</v>
      </c>
      <c r="E444" s="1">
        <v>0.65</v>
      </c>
      <c r="F444">
        <v>19.899999999999999</v>
      </c>
      <c r="G444">
        <v>54.048620189015942</v>
      </c>
      <c r="H444">
        <v>14.825119670390341</v>
      </c>
      <c r="I444">
        <v>19.98676038958979</v>
      </c>
      <c r="J444">
        <v>6240.1778323999488</v>
      </c>
      <c r="K444">
        <v>-1314.989100525886</v>
      </c>
      <c r="L444">
        <v>-11.899801116178505</v>
      </c>
      <c r="M444">
        <v>6377.2263339540959</v>
      </c>
      <c r="N444">
        <v>36386.176450742576</v>
      </c>
      <c r="O444">
        <v>62.869293982226516</v>
      </c>
      <c r="P444">
        <v>60.291069757413318</v>
      </c>
      <c r="Q444" s="6">
        <v>442</v>
      </c>
    </row>
    <row r="445" spans="1:17" x14ac:dyDescent="0.25">
      <c r="A445" s="6">
        <v>143.90447900814311</v>
      </c>
      <c r="B445" s="6">
        <v>-9.6609909171361785</v>
      </c>
      <c r="C445" s="6">
        <v>3906.25</v>
      </c>
      <c r="D445">
        <v>3</v>
      </c>
      <c r="E445" s="1">
        <v>0.65</v>
      </c>
      <c r="F445">
        <v>19.899999999999999</v>
      </c>
      <c r="G445">
        <v>54.048620189015942</v>
      </c>
      <c r="H445">
        <v>16.667510774989577</v>
      </c>
      <c r="I445">
        <v>21.744059264004932</v>
      </c>
      <c r="J445">
        <v>6188.1732477980786</v>
      </c>
      <c r="K445">
        <v>-1539.8703507909886</v>
      </c>
      <c r="L445">
        <v>-13.973719288368445</v>
      </c>
      <c r="M445">
        <v>6376.887080857633</v>
      </c>
      <c r="N445">
        <v>36520.832661808148</v>
      </c>
      <c r="O445">
        <v>59.944267222170438</v>
      </c>
      <c r="P445">
        <v>58.646504450125363</v>
      </c>
      <c r="Q445" s="6">
        <v>443</v>
      </c>
    </row>
    <row r="446" spans="1:17" x14ac:dyDescent="0.25">
      <c r="A446" s="6">
        <v>147.17944763126985</v>
      </c>
      <c r="B446" s="6">
        <v>-14.023989591638234</v>
      </c>
      <c r="C446" s="6">
        <v>6250</v>
      </c>
      <c r="D446">
        <v>3</v>
      </c>
      <c r="E446" s="1">
        <v>0.65</v>
      </c>
      <c r="F446">
        <v>19.899999999999999</v>
      </c>
      <c r="G446">
        <v>54.048620189015942</v>
      </c>
      <c r="H446">
        <v>20.324442910855943</v>
      </c>
      <c r="I446">
        <v>21.883326672593057</v>
      </c>
      <c r="J446">
        <v>6249.3064786144159</v>
      </c>
      <c r="K446">
        <v>-1271.199239353698</v>
      </c>
      <c r="L446">
        <v>-11.497917561736834</v>
      </c>
      <c r="M446">
        <v>6377.2861759360885</v>
      </c>
      <c r="N446">
        <v>36461.813489310269</v>
      </c>
      <c r="O446">
        <v>61.198174593372883</v>
      </c>
      <c r="P446">
        <v>63.458675302203773</v>
      </c>
      <c r="Q446" s="6">
        <v>444</v>
      </c>
    </row>
    <row r="447" spans="1:17" x14ac:dyDescent="0.25">
      <c r="A447" s="6">
        <v>144.64938058556166</v>
      </c>
      <c r="B447" s="6">
        <v>-11.248605596289494</v>
      </c>
      <c r="C447" s="6">
        <v>3750</v>
      </c>
      <c r="D447">
        <v>0.75</v>
      </c>
      <c r="E447" s="1">
        <v>0.65</v>
      </c>
      <c r="F447">
        <v>19.899999999999999</v>
      </c>
      <c r="G447">
        <v>42.007420362456692</v>
      </c>
      <c r="H447">
        <v>15.875721451309966</v>
      </c>
      <c r="I447">
        <v>17.861808527454514</v>
      </c>
      <c r="J447">
        <v>6235.4377440788494</v>
      </c>
      <c r="K447">
        <v>-1337.1372295784115</v>
      </c>
      <c r="L447">
        <v>-12.103296129993506</v>
      </c>
      <c r="M447">
        <v>6377.1952950343111</v>
      </c>
      <c r="N447">
        <v>36304.335512934806</v>
      </c>
      <c r="O447">
        <v>64.797932114280385</v>
      </c>
      <c r="P447">
        <v>56.781668210609581</v>
      </c>
      <c r="Q447" s="6">
        <v>445</v>
      </c>
    </row>
    <row r="448" spans="1:17" x14ac:dyDescent="0.25">
      <c r="A448" s="6">
        <v>147.14132844895067</v>
      </c>
      <c r="B448" s="6">
        <v>-11.365734286952314</v>
      </c>
      <c r="C448" s="6">
        <v>25000</v>
      </c>
      <c r="D448">
        <v>3</v>
      </c>
      <c r="E448" s="1">
        <v>0.65</v>
      </c>
      <c r="F448">
        <v>19.899999999999999</v>
      </c>
      <c r="G448">
        <v>54.048620189015942</v>
      </c>
      <c r="H448">
        <v>15.868912985703728</v>
      </c>
      <c r="I448">
        <v>18.402092617200452</v>
      </c>
      <c r="J448">
        <v>6195.0391720188263</v>
      </c>
      <c r="K448">
        <v>-1512.1996168894575</v>
      </c>
      <c r="L448">
        <v>-13.717561921989642</v>
      </c>
      <c r="M448">
        <v>6376.9317092288456</v>
      </c>
      <c r="N448">
        <v>36370.001726302828</v>
      </c>
      <c r="O448">
        <v>63.231227514572659</v>
      </c>
      <c r="P448">
        <v>54.348085377821292</v>
      </c>
      <c r="Q448" s="6">
        <v>446</v>
      </c>
    </row>
    <row r="449" spans="1:17" x14ac:dyDescent="0.25">
      <c r="A449" s="6">
        <v>147.87665189308856</v>
      </c>
      <c r="B449" s="6">
        <v>-9.7141795435229206</v>
      </c>
      <c r="C449" s="6">
        <v>25000</v>
      </c>
      <c r="D449">
        <v>0.75</v>
      </c>
      <c r="E449" s="1">
        <v>0.65</v>
      </c>
      <c r="F449">
        <v>19.899999999999999</v>
      </c>
      <c r="G449">
        <v>42.007420362456692</v>
      </c>
      <c r="H449">
        <v>18.753753572244374</v>
      </c>
      <c r="I449">
        <v>19.329778150702367</v>
      </c>
      <c r="J449">
        <v>6232.0087782892724</v>
      </c>
      <c r="K449">
        <v>-1352.9228451510378</v>
      </c>
      <c r="L449">
        <v>-12.248429269298718</v>
      </c>
      <c r="M449">
        <v>6377.1728561805603</v>
      </c>
      <c r="N449">
        <v>36367.201426098894</v>
      </c>
      <c r="O449">
        <v>63.303104703633565</v>
      </c>
      <c r="P449">
        <v>58.671507097888991</v>
      </c>
      <c r="Q449" s="6">
        <v>447</v>
      </c>
    </row>
    <row r="450" spans="1:17" x14ac:dyDescent="0.25">
      <c r="A450" s="6">
        <v>146.76230548983295</v>
      </c>
      <c r="B450" s="6">
        <v>-10.683438455903323</v>
      </c>
      <c r="C450" s="6">
        <v>9375</v>
      </c>
      <c r="D450">
        <v>0.75</v>
      </c>
      <c r="E450" s="1">
        <v>0.65</v>
      </c>
      <c r="F450">
        <v>19.899999999999999</v>
      </c>
      <c r="G450">
        <v>42.007420362456692</v>
      </c>
      <c r="H450">
        <v>15.199501053801628</v>
      </c>
      <c r="I450">
        <v>21.303392930879994</v>
      </c>
      <c r="J450">
        <v>6213.7146223611198</v>
      </c>
      <c r="K450">
        <v>-1434.0711265729237</v>
      </c>
      <c r="L450">
        <v>-12.995816021826601</v>
      </c>
      <c r="M450">
        <v>6377.0533480765644</v>
      </c>
      <c r="N450">
        <v>36473.197808826946</v>
      </c>
      <c r="O450">
        <v>60.948019495948472</v>
      </c>
      <c r="P450">
        <v>59.870216706137903</v>
      </c>
      <c r="Q450" s="6">
        <v>448</v>
      </c>
    </row>
    <row r="451" spans="1:17" x14ac:dyDescent="0.25">
      <c r="A451" s="6">
        <v>142.98275599523677</v>
      </c>
      <c r="B451" s="6">
        <v>-12.606724315132865</v>
      </c>
      <c r="C451" s="6">
        <v>25000</v>
      </c>
      <c r="D451">
        <v>1.2</v>
      </c>
      <c r="E451" s="1">
        <v>0.65</v>
      </c>
      <c r="F451">
        <v>19.899999999999999</v>
      </c>
      <c r="G451">
        <v>46.089820015575185</v>
      </c>
      <c r="H451">
        <v>19.117554792323411</v>
      </c>
      <c r="I451">
        <v>19.761771170501959</v>
      </c>
      <c r="J451">
        <v>6260.4104390744333</v>
      </c>
      <c r="K451">
        <v>-1215.7179037254766</v>
      </c>
      <c r="L451">
        <v>-10.989570322073966</v>
      </c>
      <c r="M451">
        <v>6377.3590840653478</v>
      </c>
      <c r="N451">
        <v>36354.468129519657</v>
      </c>
      <c r="O451">
        <v>63.6047836147631</v>
      </c>
      <c r="P451">
        <v>61.895488817822169</v>
      </c>
      <c r="Q451" s="6">
        <v>449</v>
      </c>
    </row>
    <row r="452" spans="1:17" x14ac:dyDescent="0.25">
      <c r="A452" s="6">
        <v>147.61393570667258</v>
      </c>
      <c r="B452" s="6">
        <v>-13.393950169914065</v>
      </c>
      <c r="C452" s="6">
        <v>25000</v>
      </c>
      <c r="D452">
        <v>3</v>
      </c>
      <c r="E452" s="1">
        <v>0.65</v>
      </c>
      <c r="F452">
        <v>19.899999999999999</v>
      </c>
      <c r="G452">
        <v>54.048620189015942</v>
      </c>
      <c r="H452">
        <v>23.969678707836195</v>
      </c>
      <c r="I452">
        <v>19.359445217791546</v>
      </c>
      <c r="J452">
        <v>6049.0657572712244</v>
      </c>
      <c r="K452">
        <v>-2015.4642874367728</v>
      </c>
      <c r="L452">
        <v>-18.427353317785226</v>
      </c>
      <c r="M452">
        <v>6375.9934778608667</v>
      </c>
      <c r="N452">
        <v>36567.791991328078</v>
      </c>
      <c r="O452">
        <v>58.966530197539434</v>
      </c>
      <c r="P452">
        <v>47.851621879405826</v>
      </c>
      <c r="Q452" s="6">
        <v>450</v>
      </c>
    </row>
    <row r="453" spans="1:17" x14ac:dyDescent="0.25">
      <c r="A453" s="6">
        <v>145.38109176397069</v>
      </c>
      <c r="B453" s="6">
        <v>-13.903811167432254</v>
      </c>
      <c r="C453" s="6">
        <v>46875</v>
      </c>
      <c r="D453">
        <v>0.75</v>
      </c>
      <c r="E453" s="1">
        <v>0.65</v>
      </c>
      <c r="F453">
        <v>19.899999999999999</v>
      </c>
      <c r="G453">
        <v>42.007420362456692</v>
      </c>
      <c r="H453">
        <v>21.558594977691349</v>
      </c>
      <c r="I453">
        <v>17.989657962163491</v>
      </c>
      <c r="J453">
        <v>6265.4176768141906</v>
      </c>
      <c r="K453">
        <v>-1189.8193563095901</v>
      </c>
      <c r="L453">
        <v>-10.752583025238593</v>
      </c>
      <c r="M453">
        <v>6377.3920034434686</v>
      </c>
      <c r="N453">
        <v>36276.216100007732</v>
      </c>
      <c r="O453">
        <v>65.501143255934082</v>
      </c>
      <c r="P453">
        <v>59.959751048406702</v>
      </c>
      <c r="Q453" s="6">
        <v>451</v>
      </c>
    </row>
    <row r="454" spans="1:17" x14ac:dyDescent="0.25">
      <c r="A454" s="6">
        <v>142.4614899403268</v>
      </c>
      <c r="B454" s="6">
        <v>-11.900921285965193</v>
      </c>
      <c r="C454" s="6">
        <v>50000</v>
      </c>
      <c r="D454">
        <v>0.75</v>
      </c>
      <c r="E454" s="1">
        <v>0.65</v>
      </c>
      <c r="F454">
        <v>19.899999999999999</v>
      </c>
      <c r="G454">
        <v>42.007420362456692</v>
      </c>
      <c r="H454">
        <v>16.522436614775959</v>
      </c>
      <c r="I454">
        <v>22.475279215657224</v>
      </c>
      <c r="J454">
        <v>6250.1759724488957</v>
      </c>
      <c r="K454">
        <v>-1266.9459501735571</v>
      </c>
      <c r="L454">
        <v>-11.458914258808553</v>
      </c>
      <c r="M454">
        <v>6377.2918803547545</v>
      </c>
      <c r="N454">
        <v>36489.06054669703</v>
      </c>
      <c r="O454">
        <v>60.618058003690983</v>
      </c>
      <c r="P454">
        <v>64.204891698131661</v>
      </c>
      <c r="Q454" s="6">
        <v>452</v>
      </c>
    </row>
    <row r="455" spans="1:17" x14ac:dyDescent="0.25">
      <c r="A455" s="6">
        <v>144.10078812734866</v>
      </c>
      <c r="B455" s="6">
        <v>-13.18907723860409</v>
      </c>
      <c r="C455" s="6">
        <v>3906.25</v>
      </c>
      <c r="D455">
        <v>3</v>
      </c>
      <c r="E455" s="1">
        <v>0.65</v>
      </c>
      <c r="F455">
        <v>19.899999999999999</v>
      </c>
      <c r="G455">
        <v>54.048620189015942</v>
      </c>
      <c r="H455">
        <v>19.354097329961725</v>
      </c>
      <c r="I455">
        <v>19.694044312743586</v>
      </c>
      <c r="J455">
        <v>6256.5926691513505</v>
      </c>
      <c r="K455">
        <v>-1235.085887100154</v>
      </c>
      <c r="L455">
        <v>-11.166925707230153</v>
      </c>
      <c r="M455">
        <v>6377.3340022451694</v>
      </c>
      <c r="N455">
        <v>36355.735434900191</v>
      </c>
      <c r="O455">
        <v>63.574411130493274</v>
      </c>
      <c r="P455">
        <v>61.428189028219407</v>
      </c>
      <c r="Q455" s="6">
        <v>453</v>
      </c>
    </row>
    <row r="456" spans="1:17" x14ac:dyDescent="0.25">
      <c r="A456" s="6">
        <v>146.8125161690032</v>
      </c>
      <c r="B456" s="6">
        <v>-10.432873236012981</v>
      </c>
      <c r="C456" s="6">
        <v>12500</v>
      </c>
      <c r="D456">
        <v>3</v>
      </c>
      <c r="E456" s="1">
        <v>0.65</v>
      </c>
      <c r="F456">
        <v>19.899999999999999</v>
      </c>
      <c r="G456">
        <v>54.048620189015942</v>
      </c>
      <c r="H456">
        <v>18.746321238397144</v>
      </c>
      <c r="I456">
        <v>18.461318400352326</v>
      </c>
      <c r="J456">
        <v>6205.8186804529523</v>
      </c>
      <c r="K456">
        <v>-1467.6400851267558</v>
      </c>
      <c r="L456">
        <v>-13.305654708233341</v>
      </c>
      <c r="M456">
        <v>6377.0018750294948</v>
      </c>
      <c r="N456">
        <v>36360.50634705511</v>
      </c>
      <c r="O456">
        <v>63.453216110439463</v>
      </c>
      <c r="P456">
        <v>55.247964691298272</v>
      </c>
      <c r="Q456" s="6">
        <v>454</v>
      </c>
    </row>
    <row r="457" spans="1:17" x14ac:dyDescent="0.25">
      <c r="A457" s="6">
        <v>142.13857480817492</v>
      </c>
      <c r="B457" s="6">
        <v>-10.547432691001667</v>
      </c>
      <c r="C457" s="6">
        <v>6250</v>
      </c>
      <c r="D457">
        <v>0.75</v>
      </c>
      <c r="E457" s="1">
        <v>0.65</v>
      </c>
      <c r="F457">
        <v>19.899999999999999</v>
      </c>
      <c r="G457">
        <v>42.007420362456692</v>
      </c>
      <c r="H457">
        <v>16.083445813834384</v>
      </c>
      <c r="I457">
        <v>17.660758613931307</v>
      </c>
      <c r="J457">
        <v>6182.0125447399823</v>
      </c>
      <c r="K457">
        <v>-1564.256870310481</v>
      </c>
      <c r="L457">
        <v>-14.199714387067381</v>
      </c>
      <c r="M457">
        <v>6376.8470782696404</v>
      </c>
      <c r="N457">
        <v>36355.610339625768</v>
      </c>
      <c r="O457">
        <v>63.562606184375333</v>
      </c>
      <c r="P457">
        <v>52.212394664853889</v>
      </c>
      <c r="Q457" s="6">
        <v>455</v>
      </c>
    </row>
    <row r="458" spans="1:17" x14ac:dyDescent="0.25">
      <c r="A458" s="6">
        <v>147.12156655785014</v>
      </c>
      <c r="B458" s="6">
        <v>-9.5848295377262094</v>
      </c>
      <c r="C458" s="6">
        <v>3750</v>
      </c>
      <c r="D458">
        <v>1.2</v>
      </c>
      <c r="E458" s="1">
        <v>0.65</v>
      </c>
      <c r="F458">
        <v>19.899999999999999</v>
      </c>
      <c r="G458">
        <v>46.089820015575185</v>
      </c>
      <c r="H458">
        <v>21.058995562120476</v>
      </c>
      <c r="I458">
        <v>17.850169601792231</v>
      </c>
      <c r="J458">
        <v>6237.8396938852211</v>
      </c>
      <c r="K458">
        <v>-1325.9624252732615</v>
      </c>
      <c r="L458">
        <v>-12.000603460280752</v>
      </c>
      <c r="M458">
        <v>6377.2110204890214</v>
      </c>
      <c r="N458">
        <v>36301.231712254441</v>
      </c>
      <c r="O458">
        <v>64.874423977668087</v>
      </c>
      <c r="P458">
        <v>56.983391131374205</v>
      </c>
      <c r="Q458" s="6">
        <v>456</v>
      </c>
    </row>
    <row r="459" spans="1:17" x14ac:dyDescent="0.25">
      <c r="A459" s="6">
        <v>145.31242123176392</v>
      </c>
      <c r="B459" s="6">
        <v>-14.142662877112354</v>
      </c>
      <c r="C459" s="6">
        <v>3750</v>
      </c>
      <c r="D459">
        <v>3</v>
      </c>
      <c r="E459" s="1">
        <v>0.65</v>
      </c>
      <c r="F459">
        <v>19.899999999999999</v>
      </c>
      <c r="G459">
        <v>54.048620189015942</v>
      </c>
      <c r="H459">
        <v>15.678665181707405</v>
      </c>
      <c r="I459">
        <v>19.491670996626794</v>
      </c>
      <c r="J459">
        <v>6197.0469360205925</v>
      </c>
      <c r="K459">
        <v>-1504.0059371451819</v>
      </c>
      <c r="L459">
        <v>-13.641765134337714</v>
      </c>
      <c r="M459">
        <v>6376.9447689477583</v>
      </c>
      <c r="N459">
        <v>36412.13033455205</v>
      </c>
      <c r="O459">
        <v>62.276303153768097</v>
      </c>
      <c r="P459">
        <v>56.155465455832861</v>
      </c>
      <c r="Q459" s="6">
        <v>457</v>
      </c>
    </row>
    <row r="460" spans="1:17" x14ac:dyDescent="0.25">
      <c r="A460" s="6">
        <v>142.98881912476469</v>
      </c>
      <c r="B460" s="6">
        <v>-12.444444233760908</v>
      </c>
      <c r="C460" s="6">
        <v>6250</v>
      </c>
      <c r="D460">
        <v>0.75</v>
      </c>
      <c r="E460" s="1">
        <v>0.65</v>
      </c>
      <c r="F460">
        <v>19.899999999999999</v>
      </c>
      <c r="G460">
        <v>42.007420362456692</v>
      </c>
      <c r="H460">
        <v>16.826010596470599</v>
      </c>
      <c r="I460">
        <v>19.717107891719962</v>
      </c>
      <c r="J460">
        <v>6237.0750138347148</v>
      </c>
      <c r="K460">
        <v>-1329.5306730421637</v>
      </c>
      <c r="L460">
        <v>-12.033390098956151</v>
      </c>
      <c r="M460">
        <v>6377.2060135110314</v>
      </c>
      <c r="N460">
        <v>36377.999808833243</v>
      </c>
      <c r="O460">
        <v>63.055487555384055</v>
      </c>
      <c r="P460">
        <v>59.652395435995103</v>
      </c>
      <c r="Q460" s="6">
        <v>458</v>
      </c>
    </row>
    <row r="461" spans="1:17" x14ac:dyDescent="0.25">
      <c r="A461" s="6">
        <v>148.48856579845855</v>
      </c>
      <c r="B461" s="6">
        <v>-9.4909811757031086</v>
      </c>
      <c r="C461" s="6">
        <v>25000</v>
      </c>
      <c r="D461">
        <v>3</v>
      </c>
      <c r="E461" s="1">
        <v>0.65</v>
      </c>
      <c r="F461">
        <v>19.899999999999999</v>
      </c>
      <c r="G461">
        <v>54.048620189015942</v>
      </c>
      <c r="H461">
        <v>22.111252023747831</v>
      </c>
      <c r="I461">
        <v>20.268291232804899</v>
      </c>
      <c r="J461">
        <v>6298.9990258748012</v>
      </c>
      <c r="K461">
        <v>-998.28084908604353</v>
      </c>
      <c r="L461">
        <v>-9.0054784875205716</v>
      </c>
      <c r="M461">
        <v>6377.6134550177658</v>
      </c>
      <c r="N461">
        <v>36334.492958837669</v>
      </c>
      <c r="O461">
        <v>64.0837136514061</v>
      </c>
      <c r="P461">
        <v>66.894022474861885</v>
      </c>
      <c r="Q461" s="6">
        <v>459</v>
      </c>
    </row>
    <row r="462" spans="1:17" x14ac:dyDescent="0.25">
      <c r="A462" s="6">
        <v>147.94412239980664</v>
      </c>
      <c r="B462" s="6">
        <v>-15.370885029557666</v>
      </c>
      <c r="C462" s="6">
        <v>3906.25</v>
      </c>
      <c r="D462">
        <v>1.2</v>
      </c>
      <c r="E462" s="1">
        <v>0.65</v>
      </c>
      <c r="F462">
        <v>19.899999999999999</v>
      </c>
      <c r="G462">
        <v>46.089820015575185</v>
      </c>
      <c r="H462">
        <v>16.144408634242254</v>
      </c>
      <c r="I462">
        <v>16.182037223007626</v>
      </c>
      <c r="J462">
        <v>6256.1911815104222</v>
      </c>
      <c r="K462">
        <v>-1237.1043792557559</v>
      </c>
      <c r="L462">
        <v>-11.185415655525718</v>
      </c>
      <c r="M462">
        <v>6377.3313654523663</v>
      </c>
      <c r="N462">
        <v>36218.960618741577</v>
      </c>
      <c r="O462">
        <v>66.98118433871241</v>
      </c>
      <c r="P462">
        <v>56.066708854583517</v>
      </c>
      <c r="Q462" s="6">
        <v>460</v>
      </c>
    </row>
    <row r="463" spans="1:17" x14ac:dyDescent="0.25">
      <c r="A463" s="6">
        <v>147.68745761149992</v>
      </c>
      <c r="B463" s="6">
        <v>-8.179527035139591</v>
      </c>
      <c r="C463" s="6">
        <v>50000</v>
      </c>
      <c r="D463">
        <v>0.75</v>
      </c>
      <c r="E463" s="1">
        <v>0.65</v>
      </c>
      <c r="F463">
        <v>19.899999999999999</v>
      </c>
      <c r="G463">
        <v>42.007420362456692</v>
      </c>
      <c r="H463">
        <v>20.520743240562982</v>
      </c>
      <c r="I463">
        <v>17.75176862363611</v>
      </c>
      <c r="J463">
        <v>6212.6506063090001</v>
      </c>
      <c r="K463">
        <v>-1438.6428793450762</v>
      </c>
      <c r="L463">
        <v>-13.037989527074895</v>
      </c>
      <c r="M463">
        <v>6377.0464080451757</v>
      </c>
      <c r="N463">
        <v>36325.255069815314</v>
      </c>
      <c r="O463">
        <v>64.286788971066613</v>
      </c>
      <c r="P463">
        <v>54.655909851121308</v>
      </c>
      <c r="Q463" s="6">
        <v>461</v>
      </c>
    </row>
    <row r="464" spans="1:17" x14ac:dyDescent="0.25">
      <c r="A464" s="6">
        <v>147.26018726115993</v>
      </c>
      <c r="B464" s="6">
        <v>-16.340152782813277</v>
      </c>
      <c r="C464" s="6">
        <v>3906.25</v>
      </c>
      <c r="D464">
        <v>1.2</v>
      </c>
      <c r="E464" s="1">
        <v>0.65</v>
      </c>
      <c r="F464">
        <v>19.899999999999999</v>
      </c>
      <c r="G464">
        <v>46.089820015575185</v>
      </c>
      <c r="H464">
        <v>16.676827972663101</v>
      </c>
      <c r="I464">
        <v>24.561583366447991</v>
      </c>
      <c r="J464">
        <v>6213.4799246181365</v>
      </c>
      <c r="K464">
        <v>-1435.0808705909276</v>
      </c>
      <c r="L464">
        <v>-13.005130079403992</v>
      </c>
      <c r="M464">
        <v>6377.0518171619569</v>
      </c>
      <c r="N464">
        <v>36632.240170442397</v>
      </c>
      <c r="O464">
        <v>57.726226488840346</v>
      </c>
      <c r="P464">
        <v>63.639414601971282</v>
      </c>
      <c r="Q464" s="6">
        <v>462</v>
      </c>
    </row>
    <row r="465" spans="1:17" x14ac:dyDescent="0.25">
      <c r="A465" s="6">
        <v>144.24560383482066</v>
      </c>
      <c r="B465" s="6">
        <v>-10.108037678089646</v>
      </c>
      <c r="C465" s="6">
        <v>3750</v>
      </c>
      <c r="D465">
        <v>0.75</v>
      </c>
      <c r="E465" s="1">
        <v>0.65</v>
      </c>
      <c r="F465">
        <v>19.899999999999999</v>
      </c>
      <c r="G465">
        <v>42.007420362456692</v>
      </c>
      <c r="H465">
        <v>15.691996979940257</v>
      </c>
      <c r="I465">
        <v>23.213302284198534</v>
      </c>
      <c r="J465">
        <v>6242.6720474438353</v>
      </c>
      <c r="K465">
        <v>-1303.176832051279</v>
      </c>
      <c r="L465">
        <v>-11.791334678109344</v>
      </c>
      <c r="M465">
        <v>6377.2426759165919</v>
      </c>
      <c r="N465">
        <v>36533.110752475055</v>
      </c>
      <c r="O465">
        <v>59.701083992058599</v>
      </c>
      <c r="P465">
        <v>64.379955710366758</v>
      </c>
      <c r="Q465" s="6">
        <v>463</v>
      </c>
    </row>
    <row r="466" spans="1:17" x14ac:dyDescent="0.25">
      <c r="A466" s="6">
        <v>141.6334316647748</v>
      </c>
      <c r="B466" s="6">
        <v>-10.430966568859297</v>
      </c>
      <c r="C466" s="6">
        <v>46875</v>
      </c>
      <c r="D466">
        <v>3</v>
      </c>
      <c r="E466" s="1">
        <v>0.65</v>
      </c>
      <c r="F466">
        <v>19.899999999999999</v>
      </c>
      <c r="G466">
        <v>54.048620189015942</v>
      </c>
      <c r="H466">
        <v>19.785152861320586</v>
      </c>
      <c r="I466">
        <v>20.191660959084885</v>
      </c>
      <c r="J466">
        <v>6255.914519136084</v>
      </c>
      <c r="K466">
        <v>-1238.4933185639202</v>
      </c>
      <c r="L466">
        <v>-11.198139423561189</v>
      </c>
      <c r="M466">
        <v>6377.3295485544049</v>
      </c>
      <c r="N466">
        <v>36377.961086975032</v>
      </c>
      <c r="O466">
        <v>63.060035618596949</v>
      </c>
      <c r="P466">
        <v>62.00991373025338</v>
      </c>
      <c r="Q466" s="6">
        <v>464</v>
      </c>
    </row>
    <row r="467" spans="1:17" x14ac:dyDescent="0.25">
      <c r="A467" s="6">
        <v>146.11954902246012</v>
      </c>
      <c r="B467" s="6">
        <v>-11.28359887027222</v>
      </c>
      <c r="C467" s="6">
        <v>12500</v>
      </c>
      <c r="D467">
        <v>1.2</v>
      </c>
      <c r="E467" s="1">
        <v>0.65</v>
      </c>
      <c r="F467">
        <v>19.899999999999999</v>
      </c>
      <c r="G467">
        <v>46.089820015575185</v>
      </c>
      <c r="H467">
        <v>22.932970120459281</v>
      </c>
      <c r="I467">
        <v>15.455434574737822</v>
      </c>
      <c r="J467">
        <v>6215.5390649069468</v>
      </c>
      <c r="K467">
        <v>-1426.1961101713114</v>
      </c>
      <c r="L467">
        <v>-12.923187673431743</v>
      </c>
      <c r="M467">
        <v>6377.0652507287468</v>
      </c>
      <c r="N467">
        <v>36239.344500252715</v>
      </c>
      <c r="O467">
        <v>66.43408575825363</v>
      </c>
      <c r="P467">
        <v>50.852508663178469</v>
      </c>
      <c r="Q467" s="6">
        <v>465</v>
      </c>
    </row>
    <row r="468" spans="1:17" x14ac:dyDescent="0.25">
      <c r="A468" s="6">
        <v>147.61057499457431</v>
      </c>
      <c r="B468" s="6">
        <v>-8.539347577841097</v>
      </c>
      <c r="C468" s="6">
        <v>46875</v>
      </c>
      <c r="D468">
        <v>1.2</v>
      </c>
      <c r="E468" s="1">
        <v>0.65</v>
      </c>
      <c r="F468">
        <v>19.899999999999999</v>
      </c>
      <c r="G468">
        <v>46.089820015575185</v>
      </c>
      <c r="H468">
        <v>17.735005828382338</v>
      </c>
      <c r="I468">
        <v>16.495246468449437</v>
      </c>
      <c r="J468">
        <v>6292.9796513756946</v>
      </c>
      <c r="K468">
        <v>-1035.303372367493</v>
      </c>
      <c r="L468">
        <v>-9.3424535833395179</v>
      </c>
      <c r="M468">
        <v>6377.5736738562309</v>
      </c>
      <c r="N468">
        <v>36189.12653926231</v>
      </c>
      <c r="O468">
        <v>67.800259730670163</v>
      </c>
      <c r="P468">
        <v>61.110213215692603</v>
      </c>
      <c r="Q468" s="6">
        <v>466</v>
      </c>
    </row>
    <row r="469" spans="1:17" x14ac:dyDescent="0.25">
      <c r="A469" s="6">
        <v>142.5195740687677</v>
      </c>
      <c r="B469" s="6">
        <v>-15.184643425940514</v>
      </c>
      <c r="C469" s="6">
        <v>9375</v>
      </c>
      <c r="D469">
        <v>1.2</v>
      </c>
      <c r="E469" s="1">
        <v>0.65</v>
      </c>
      <c r="F469">
        <v>19.899999999999999</v>
      </c>
      <c r="G469">
        <v>46.089820015575185</v>
      </c>
      <c r="H469">
        <v>14.89637162631672</v>
      </c>
      <c r="I469">
        <v>21.029559660300038</v>
      </c>
      <c r="J469">
        <v>6136.0877758983652</v>
      </c>
      <c r="K469">
        <v>-1734.5945753630308</v>
      </c>
      <c r="L469">
        <v>-15.784928056769539</v>
      </c>
      <c r="M469">
        <v>6376.5501279616865</v>
      </c>
      <c r="N469">
        <v>36544.406181475002</v>
      </c>
      <c r="O469">
        <v>59.452588320750309</v>
      </c>
      <c r="P469">
        <v>54.550042608171665</v>
      </c>
      <c r="Q469" s="6">
        <v>467</v>
      </c>
    </row>
    <row r="470" spans="1:17" x14ac:dyDescent="0.25">
      <c r="A470" s="6">
        <v>145.8169703279089</v>
      </c>
      <c r="B470" s="6">
        <v>-13.021418057522995</v>
      </c>
      <c r="C470" s="6">
        <v>3906.25</v>
      </c>
      <c r="D470">
        <v>1.2</v>
      </c>
      <c r="E470" s="1">
        <v>0.65</v>
      </c>
      <c r="F470">
        <v>19.899999999999999</v>
      </c>
      <c r="G470">
        <v>46.089820015575185</v>
      </c>
      <c r="H470">
        <v>17.596967062591961</v>
      </c>
      <c r="I470">
        <v>20.006530145202589</v>
      </c>
      <c r="J470">
        <v>6145.918703508195</v>
      </c>
      <c r="K470">
        <v>-1699.6714809766779</v>
      </c>
      <c r="L470">
        <v>-15.458935972819623</v>
      </c>
      <c r="M470">
        <v>6376.6135098010527</v>
      </c>
      <c r="N470">
        <v>36489.411430860149</v>
      </c>
      <c r="O470">
        <v>60.592363754730414</v>
      </c>
      <c r="P470">
        <v>53.62262805850844</v>
      </c>
      <c r="Q470" s="6">
        <v>468</v>
      </c>
    </row>
    <row r="471" spans="1:17" x14ac:dyDescent="0.25">
      <c r="A471" s="6">
        <v>147.43915717758088</v>
      </c>
      <c r="B471" s="6">
        <v>-7.8615119407987688</v>
      </c>
      <c r="C471" s="6">
        <v>3750</v>
      </c>
      <c r="D471">
        <v>0.75</v>
      </c>
      <c r="E471" s="1">
        <v>0.65</v>
      </c>
      <c r="F471">
        <v>19.899999999999999</v>
      </c>
      <c r="G471">
        <v>42.007420362456692</v>
      </c>
      <c r="H471">
        <v>22.945376017115269</v>
      </c>
      <c r="I471">
        <v>15.612594472110871</v>
      </c>
      <c r="J471">
        <v>6132.0692917113092</v>
      </c>
      <c r="K471">
        <v>-1748.6531104387202</v>
      </c>
      <c r="L471">
        <v>-15.916308728347278</v>
      </c>
      <c r="M471">
        <v>6376.5242490714209</v>
      </c>
      <c r="N471">
        <v>36337.960538138708</v>
      </c>
      <c r="O471">
        <v>63.967818244479453</v>
      </c>
      <c r="P471">
        <v>45.361183259719006</v>
      </c>
      <c r="Q471" s="6">
        <v>469</v>
      </c>
    </row>
    <row r="472" spans="1:17" x14ac:dyDescent="0.25">
      <c r="A472" s="6">
        <v>147.45035204609491</v>
      </c>
      <c r="B472" s="6">
        <v>-11.036128158867372</v>
      </c>
      <c r="C472" s="6">
        <v>3750</v>
      </c>
      <c r="D472">
        <v>3</v>
      </c>
      <c r="E472" s="1">
        <v>0.65</v>
      </c>
      <c r="F472">
        <v>19.899999999999999</v>
      </c>
      <c r="G472">
        <v>54.048620189015942</v>
      </c>
      <c r="H472">
        <v>23.470520864381189</v>
      </c>
      <c r="I472">
        <v>15.150192432295881</v>
      </c>
      <c r="J472">
        <v>6124.9110298817723</v>
      </c>
      <c r="K472">
        <v>-1773.397588637373</v>
      </c>
      <c r="L472">
        <v>-16.147765579121849</v>
      </c>
      <c r="M472">
        <v>6376.4781918667495</v>
      </c>
      <c r="N472">
        <v>36330.737982071063</v>
      </c>
      <c r="O472">
        <v>64.138055199653834</v>
      </c>
      <c r="P472">
        <v>44.05492544917437</v>
      </c>
      <c r="Q472" s="6">
        <v>470</v>
      </c>
    </row>
    <row r="473" spans="1:17" x14ac:dyDescent="0.25">
      <c r="A473" s="6">
        <v>144.53752150818121</v>
      </c>
      <c r="B473" s="6">
        <v>-12.831633922500345</v>
      </c>
      <c r="C473" s="6">
        <v>62500</v>
      </c>
      <c r="D473">
        <v>3</v>
      </c>
      <c r="E473" s="1">
        <v>0.65</v>
      </c>
      <c r="F473">
        <v>19.899999999999999</v>
      </c>
      <c r="G473">
        <v>54.048620189015942</v>
      </c>
      <c r="H473">
        <v>18.426344075673871</v>
      </c>
      <c r="I473">
        <v>24.09626454853867</v>
      </c>
      <c r="J473">
        <v>6151.5914188858042</v>
      </c>
      <c r="K473">
        <v>-1679.1634463304558</v>
      </c>
      <c r="L473">
        <v>-15.267746276461491</v>
      </c>
      <c r="M473">
        <v>6376.6501287432911</v>
      </c>
      <c r="N473">
        <v>36673.246093693728</v>
      </c>
      <c r="O473">
        <v>56.934327188664135</v>
      </c>
      <c r="P473">
        <v>59.354316142116232</v>
      </c>
      <c r="Q473" s="6">
        <v>471</v>
      </c>
    </row>
    <row r="474" spans="1:17" x14ac:dyDescent="0.25">
      <c r="A474" s="6">
        <v>146.97866117760975</v>
      </c>
      <c r="B474" s="6">
        <v>-14.220505188848175</v>
      </c>
      <c r="C474" s="6">
        <v>25000</v>
      </c>
      <c r="D474">
        <v>1.2</v>
      </c>
      <c r="E474" s="1">
        <v>0.65</v>
      </c>
      <c r="F474">
        <v>19.899999999999999</v>
      </c>
      <c r="G474">
        <v>46.089820015575185</v>
      </c>
      <c r="H474">
        <v>18.294255318070093</v>
      </c>
      <c r="I474">
        <v>23.913084949334205</v>
      </c>
      <c r="J474">
        <v>6262.8293287654642</v>
      </c>
      <c r="K474">
        <v>-1203.2790525402052</v>
      </c>
      <c r="L474">
        <v>-10.8757233905835</v>
      </c>
      <c r="M474">
        <v>6377.3749834494547</v>
      </c>
      <c r="N474">
        <v>36547.041408236473</v>
      </c>
      <c r="O474">
        <v>59.420366488211371</v>
      </c>
      <c r="P474">
        <v>66.815443249869404</v>
      </c>
      <c r="Q474" s="6">
        <v>472</v>
      </c>
    </row>
    <row r="475" spans="1:17" x14ac:dyDescent="0.25">
      <c r="A475" s="6">
        <v>146.82328433232084</v>
      </c>
      <c r="B475" s="6">
        <v>-9.180931664607666</v>
      </c>
      <c r="C475" s="6">
        <v>25000</v>
      </c>
      <c r="D475">
        <v>1.2</v>
      </c>
      <c r="E475" s="1">
        <v>0.65</v>
      </c>
      <c r="F475">
        <v>19.899999999999999</v>
      </c>
      <c r="G475">
        <v>46.089820015575185</v>
      </c>
      <c r="H475">
        <v>19.922974471326086</v>
      </c>
      <c r="I475">
        <v>19.50902915564734</v>
      </c>
      <c r="J475">
        <v>6337.6676749199341</v>
      </c>
      <c r="K475">
        <v>-714.97765656105423</v>
      </c>
      <c r="L475">
        <v>-6.4365522716936674</v>
      </c>
      <c r="M475">
        <v>6377.8699114286255</v>
      </c>
      <c r="N475">
        <v>36259.210950046079</v>
      </c>
      <c r="O475">
        <v>65.948075697182915</v>
      </c>
      <c r="P475">
        <v>72.332503679529424</v>
      </c>
      <c r="Q475" s="6">
        <v>473</v>
      </c>
    </row>
    <row r="476" spans="1:17" x14ac:dyDescent="0.25">
      <c r="A476" s="6">
        <v>142.45156019343102</v>
      </c>
      <c r="B476" s="6">
        <v>-7.5307680921703497</v>
      </c>
      <c r="C476" s="6">
        <v>62500</v>
      </c>
      <c r="D476">
        <v>1.2</v>
      </c>
      <c r="E476" s="1">
        <v>0.65</v>
      </c>
      <c r="F476">
        <v>19.899999999999999</v>
      </c>
      <c r="G476">
        <v>46.089820015575185</v>
      </c>
      <c r="H476">
        <v>21.111388935845468</v>
      </c>
      <c r="I476">
        <v>21.428141385877268</v>
      </c>
      <c r="J476">
        <v>6197.2750930843713</v>
      </c>
      <c r="K476">
        <v>-1503.0718339245693</v>
      </c>
      <c r="L476">
        <v>-13.633125658304063</v>
      </c>
      <c r="M476">
        <v>6376.946253286229</v>
      </c>
      <c r="N476">
        <v>36496.560463880603</v>
      </c>
      <c r="O476">
        <v>60.450973703323498</v>
      </c>
      <c r="P476">
        <v>58.851321221160653</v>
      </c>
      <c r="Q476" s="6">
        <v>474</v>
      </c>
    </row>
    <row r="477" spans="1:17" x14ac:dyDescent="0.25">
      <c r="A477" s="6">
        <v>144.51871198445809</v>
      </c>
      <c r="B477" s="6">
        <v>-8.213267736038091</v>
      </c>
      <c r="C477" s="6">
        <v>50000</v>
      </c>
      <c r="D477">
        <v>1.2</v>
      </c>
      <c r="E477" s="1">
        <v>0.65</v>
      </c>
      <c r="F477">
        <v>19.899999999999999</v>
      </c>
      <c r="G477">
        <v>46.089820015575185</v>
      </c>
      <c r="H477">
        <v>14.100045057491506</v>
      </c>
      <c r="I477">
        <v>23.938031477775837</v>
      </c>
      <c r="J477">
        <v>6322.3900129025924</v>
      </c>
      <c r="K477">
        <v>-838.63836395293629</v>
      </c>
      <c r="L477">
        <v>-7.5559341689537822</v>
      </c>
      <c r="M477">
        <v>6377.7684013096705</v>
      </c>
      <c r="N477">
        <v>36485.52978187296</v>
      </c>
      <c r="O477">
        <v>60.705532124121099</v>
      </c>
      <c r="P477">
        <v>73.3973358898714</v>
      </c>
      <c r="Q477" s="6">
        <v>475</v>
      </c>
    </row>
    <row r="478" spans="1:17" x14ac:dyDescent="0.25">
      <c r="A478" s="6">
        <v>145.14428573460816</v>
      </c>
      <c r="B478" s="6">
        <v>-8.3099299404970903</v>
      </c>
      <c r="C478" s="6">
        <v>62500</v>
      </c>
      <c r="D478">
        <v>3</v>
      </c>
      <c r="E478" s="1">
        <v>0.65</v>
      </c>
      <c r="F478">
        <v>19.899999999999999</v>
      </c>
      <c r="G478">
        <v>54.048620189015942</v>
      </c>
      <c r="H478">
        <v>20.773337771167338</v>
      </c>
      <c r="I478">
        <v>23.67996415742121</v>
      </c>
      <c r="J478">
        <v>6310.9068991345848</v>
      </c>
      <c r="K478">
        <v>-920.55022734190675</v>
      </c>
      <c r="L478">
        <v>-8.2990085973590144</v>
      </c>
      <c r="M478">
        <v>6377.6922637113603</v>
      </c>
      <c r="N478">
        <v>36484.384503063156</v>
      </c>
      <c r="O478">
        <v>60.727709254499565</v>
      </c>
      <c r="P478">
        <v>71.670080940721476</v>
      </c>
      <c r="Q478" s="6">
        <v>476</v>
      </c>
    </row>
    <row r="479" spans="1:17" x14ac:dyDescent="0.25">
      <c r="A479" s="6">
        <v>143.35584483741644</v>
      </c>
      <c r="B479" s="6">
        <v>-8.3642687952665895</v>
      </c>
      <c r="C479" s="6">
        <v>12500</v>
      </c>
      <c r="D479">
        <v>1.2</v>
      </c>
      <c r="E479" s="1">
        <v>0.65</v>
      </c>
      <c r="F479">
        <v>19.899999999999999</v>
      </c>
      <c r="G479">
        <v>46.089820015575185</v>
      </c>
      <c r="H479">
        <v>20.459722182883475</v>
      </c>
      <c r="I479">
        <v>17.7286911265805</v>
      </c>
      <c r="J479">
        <v>6237.4068682595871</v>
      </c>
      <c r="K479">
        <v>-1327.98336281098</v>
      </c>
      <c r="L479">
        <v>-12.019172228265376</v>
      </c>
      <c r="M479">
        <v>6377.2081863551102</v>
      </c>
      <c r="N479">
        <v>36297.016594270972</v>
      </c>
      <c r="O479">
        <v>64.977890749763432</v>
      </c>
      <c r="P479">
        <v>56.752335461670043</v>
      </c>
      <c r="Q479" s="6">
        <v>477</v>
      </c>
    </row>
    <row r="480" spans="1:17" x14ac:dyDescent="0.25">
      <c r="A480" s="6">
        <v>145.94333959218358</v>
      </c>
      <c r="B480" s="6">
        <v>-15.08218456529271</v>
      </c>
      <c r="C480" s="6">
        <v>62500</v>
      </c>
      <c r="D480">
        <v>0.75</v>
      </c>
      <c r="E480" s="1">
        <v>0.65</v>
      </c>
      <c r="F480">
        <v>19.899999999999999</v>
      </c>
      <c r="G480">
        <v>42.007420362456692</v>
      </c>
      <c r="H480">
        <v>23.605305909388274</v>
      </c>
      <c r="I480">
        <v>19.009586832801517</v>
      </c>
      <c r="J480">
        <v>6339.3658804706683</v>
      </c>
      <c r="K480">
        <v>-699.86353061963041</v>
      </c>
      <c r="L480">
        <v>-6.2999198305485731</v>
      </c>
      <c r="M480">
        <v>6377.8812099291272</v>
      </c>
      <c r="N480">
        <v>36236.148859817644</v>
      </c>
      <c r="O480">
        <v>66.545603888252288</v>
      </c>
      <c r="P480">
        <v>72.22233304628044</v>
      </c>
      <c r="Q480" s="6">
        <v>478</v>
      </c>
    </row>
    <row r="481" spans="1:17" x14ac:dyDescent="0.25">
      <c r="A481" s="6">
        <v>147.30651513898292</v>
      </c>
      <c r="B481" s="6">
        <v>-13.282171684517595</v>
      </c>
      <c r="C481" s="6">
        <v>9375</v>
      </c>
      <c r="D481">
        <v>0.75</v>
      </c>
      <c r="E481" s="1">
        <v>0.65</v>
      </c>
      <c r="F481">
        <v>19.899999999999999</v>
      </c>
      <c r="G481">
        <v>42.007420362456692</v>
      </c>
      <c r="H481">
        <v>18.652453661792663</v>
      </c>
      <c r="I481">
        <v>21.815861390665418</v>
      </c>
      <c r="J481">
        <v>6286.5653266138743</v>
      </c>
      <c r="K481">
        <v>-1073.3136467263057</v>
      </c>
      <c r="L481">
        <v>-9.6887654422640228</v>
      </c>
      <c r="M481">
        <v>6377.5313241122331</v>
      </c>
      <c r="N481">
        <v>36418.663766540521</v>
      </c>
      <c r="O481">
        <v>62.147733369699452</v>
      </c>
      <c r="P481">
        <v>67.062638016411441</v>
      </c>
      <c r="Q481" s="6">
        <v>479</v>
      </c>
    </row>
    <row r="482" spans="1:17" x14ac:dyDescent="0.25">
      <c r="A482" s="6">
        <v>144.84692906732593</v>
      </c>
      <c r="B482" s="6">
        <v>-10.487136070698842</v>
      </c>
      <c r="C482" s="6">
        <v>50000</v>
      </c>
      <c r="D482">
        <v>1.2</v>
      </c>
      <c r="E482" s="1">
        <v>0.65</v>
      </c>
      <c r="F482">
        <v>19.899999999999999</v>
      </c>
      <c r="G482">
        <v>46.089820015575185</v>
      </c>
      <c r="H482">
        <v>23.77528136140927</v>
      </c>
      <c r="I482">
        <v>23.98292952812028</v>
      </c>
      <c r="J482">
        <v>6345.2492888420011</v>
      </c>
      <c r="K482">
        <v>-644.7323426434051</v>
      </c>
      <c r="L482">
        <v>-5.8018359692522212</v>
      </c>
      <c r="M482">
        <v>6377.9203766745459</v>
      </c>
      <c r="N482">
        <v>36463.738560146136</v>
      </c>
      <c r="O482">
        <v>61.174280120516293</v>
      </c>
      <c r="P482">
        <v>77.115516280704142</v>
      </c>
      <c r="Q482" s="6">
        <v>480</v>
      </c>
    </row>
    <row r="483" spans="1:17" x14ac:dyDescent="0.25">
      <c r="A483" s="6">
        <v>145.68186579690527</v>
      </c>
      <c r="B483" s="6">
        <v>-11.75331073254015</v>
      </c>
      <c r="C483" s="6">
        <v>25000</v>
      </c>
      <c r="D483">
        <v>3</v>
      </c>
      <c r="E483" s="1">
        <v>0.65</v>
      </c>
      <c r="F483">
        <v>19.899999999999999</v>
      </c>
      <c r="G483">
        <v>54.048620189015942</v>
      </c>
      <c r="H483">
        <v>21.805038851352617</v>
      </c>
      <c r="I483">
        <v>15.312864295513066</v>
      </c>
      <c r="J483">
        <v>6288.2530516431534</v>
      </c>
      <c r="K483">
        <v>-1063.4478948543517</v>
      </c>
      <c r="L483">
        <v>-9.5988440254884111</v>
      </c>
      <c r="M483">
        <v>6377.5424629373956</v>
      </c>
      <c r="N483">
        <v>36152.953146758722</v>
      </c>
      <c r="O483">
        <v>68.822383245345236</v>
      </c>
      <c r="P483">
        <v>58.492408998480649</v>
      </c>
      <c r="Q483" s="6">
        <v>481</v>
      </c>
    </row>
    <row r="484" spans="1:17" x14ac:dyDescent="0.25">
      <c r="A484" s="6">
        <v>144.08026276270598</v>
      </c>
      <c r="B484" s="6">
        <v>-8.2653192110854636</v>
      </c>
      <c r="C484" s="6">
        <v>50000</v>
      </c>
      <c r="D484">
        <v>3</v>
      </c>
      <c r="E484" s="1">
        <v>0.65</v>
      </c>
      <c r="F484">
        <v>19.899999999999999</v>
      </c>
      <c r="G484">
        <v>54.048620189015942</v>
      </c>
      <c r="H484">
        <v>14.436482341145144</v>
      </c>
      <c r="I484">
        <v>17.819689764235221</v>
      </c>
      <c r="J484">
        <v>6344.7503626152456</v>
      </c>
      <c r="K484">
        <v>-649.59124211669882</v>
      </c>
      <c r="L484">
        <v>-5.8457152040893448</v>
      </c>
      <c r="M484">
        <v>6377.9170538461067</v>
      </c>
      <c r="N484">
        <v>36181.758668231865</v>
      </c>
      <c r="O484">
        <v>68.017541467727042</v>
      </c>
      <c r="P484">
        <v>72.309150592812912</v>
      </c>
      <c r="Q484" s="6">
        <v>482</v>
      </c>
    </row>
    <row r="485" spans="1:17" x14ac:dyDescent="0.25">
      <c r="A485" s="6">
        <v>146.11746453911562</v>
      </c>
      <c r="B485" s="6">
        <v>-15.143094592307898</v>
      </c>
      <c r="C485" s="6">
        <v>50000</v>
      </c>
      <c r="D485">
        <v>0.75</v>
      </c>
      <c r="E485" s="1">
        <v>0.65</v>
      </c>
      <c r="F485">
        <v>19.899999999999999</v>
      </c>
      <c r="G485">
        <v>42.007420362456692</v>
      </c>
      <c r="H485">
        <v>19.20319196888034</v>
      </c>
      <c r="I485">
        <v>18.204322301871258</v>
      </c>
      <c r="J485">
        <v>6297.5875379294557</v>
      </c>
      <c r="K485">
        <v>-1007.0876604232668</v>
      </c>
      <c r="L485">
        <v>-9.085607671082192</v>
      </c>
      <c r="M485">
        <v>6377.6041233100377</v>
      </c>
      <c r="N485">
        <v>36249.198669596386</v>
      </c>
      <c r="O485">
        <v>66.196545859982166</v>
      </c>
      <c r="P485">
        <v>64.204656070230627</v>
      </c>
      <c r="Q485" s="6">
        <v>483</v>
      </c>
    </row>
    <row r="486" spans="1:17" x14ac:dyDescent="0.25">
      <c r="A486" s="6">
        <v>142.39354157357116</v>
      </c>
      <c r="B486" s="6">
        <v>-13.062069315860764</v>
      </c>
      <c r="C486" s="6">
        <v>9375</v>
      </c>
      <c r="D486">
        <v>0.75</v>
      </c>
      <c r="E486" s="1">
        <v>0.65</v>
      </c>
      <c r="F486">
        <v>19.899999999999999</v>
      </c>
      <c r="G486">
        <v>42.007420362456692</v>
      </c>
      <c r="H486">
        <v>21.965980438507568</v>
      </c>
      <c r="I486">
        <v>16.082175141832934</v>
      </c>
      <c r="J486">
        <v>6322.1794764212445</v>
      </c>
      <c r="K486">
        <v>-840.21344128241708</v>
      </c>
      <c r="L486">
        <v>-7.570209992150696</v>
      </c>
      <c r="M486">
        <v>6377.7670041319043</v>
      </c>
      <c r="N486">
        <v>36141.614044387017</v>
      </c>
      <c r="O486">
        <v>69.16195483912918</v>
      </c>
      <c r="P486">
        <v>65.298198599250753</v>
      </c>
      <c r="Q486" s="6">
        <v>484</v>
      </c>
    </row>
    <row r="487" spans="1:17" x14ac:dyDescent="0.25">
      <c r="A487" s="6">
        <v>142.79707209000455</v>
      </c>
      <c r="B487" s="6">
        <v>-10.452833605172819</v>
      </c>
      <c r="C487" s="6">
        <v>46875</v>
      </c>
      <c r="D487">
        <v>1.2</v>
      </c>
      <c r="E487" s="1">
        <v>0.65</v>
      </c>
      <c r="F487">
        <v>19.899999999999999</v>
      </c>
      <c r="G487">
        <v>46.089820015575185</v>
      </c>
      <c r="H487">
        <v>14.503270684821684</v>
      </c>
      <c r="I487">
        <v>16.725107404945987</v>
      </c>
      <c r="J487">
        <v>6333.7865552979765</v>
      </c>
      <c r="K487">
        <v>-748.36037223489564</v>
      </c>
      <c r="L487">
        <v>-6.7384677282049585</v>
      </c>
      <c r="M487">
        <v>6377.8441008545324</v>
      </c>
      <c r="N487">
        <v>36152.030571706586</v>
      </c>
      <c r="O487">
        <v>68.860660171911647</v>
      </c>
      <c r="P487">
        <v>68.541219757193289</v>
      </c>
      <c r="Q487" s="6">
        <v>485</v>
      </c>
    </row>
    <row r="488" spans="1:17" x14ac:dyDescent="0.25">
      <c r="A488" s="6">
        <v>148.05650701591117</v>
      </c>
      <c r="B488" s="6">
        <v>-10.429012681572079</v>
      </c>
      <c r="C488" s="6">
        <v>3750</v>
      </c>
      <c r="D488">
        <v>0.75</v>
      </c>
      <c r="E488" s="1">
        <v>0.65</v>
      </c>
      <c r="F488">
        <v>19.899999999999999</v>
      </c>
      <c r="G488">
        <v>42.007420362456692</v>
      </c>
      <c r="H488">
        <v>19.287363300455542</v>
      </c>
      <c r="I488">
        <v>20.862584652337119</v>
      </c>
      <c r="J488">
        <v>6295.1026392977192</v>
      </c>
      <c r="K488">
        <v>-1022.4028719839749</v>
      </c>
      <c r="L488">
        <v>-9.2249974695242543</v>
      </c>
      <c r="M488">
        <v>6377.5877000582432</v>
      </c>
      <c r="N488">
        <v>36365.333539170002</v>
      </c>
      <c r="O488">
        <v>63.358771829156311</v>
      </c>
      <c r="P488">
        <v>67.052170257917624</v>
      </c>
      <c r="Q488" s="6">
        <v>486</v>
      </c>
    </row>
    <row r="489" spans="1:17" x14ac:dyDescent="0.25">
      <c r="A489" s="6">
        <v>142.99801525722322</v>
      </c>
      <c r="B489" s="6">
        <v>-12.313363866546654</v>
      </c>
      <c r="C489" s="6">
        <v>3906.25</v>
      </c>
      <c r="D489">
        <v>0.75</v>
      </c>
      <c r="E489" s="1">
        <v>0.65</v>
      </c>
      <c r="F489">
        <v>19.899999999999999</v>
      </c>
      <c r="G489">
        <v>42.007420362456692</v>
      </c>
      <c r="H489">
        <v>17.200740274638509</v>
      </c>
      <c r="I489">
        <v>18.141309708163931</v>
      </c>
      <c r="J489">
        <v>6288.4354448432268</v>
      </c>
      <c r="K489">
        <v>-1062.3760535551514</v>
      </c>
      <c r="L489">
        <v>-9.5890761952011303</v>
      </c>
      <c r="M489">
        <v>6377.5436668930815</v>
      </c>
      <c r="N489">
        <v>36256.790983711478</v>
      </c>
      <c r="O489">
        <v>65.999120813262053</v>
      </c>
      <c r="P489">
        <v>62.899204837432393</v>
      </c>
      <c r="Q489" s="6">
        <v>487</v>
      </c>
    </row>
    <row r="490" spans="1:17" x14ac:dyDescent="0.25">
      <c r="A490" s="6">
        <v>145.71034443959624</v>
      </c>
      <c r="B490" s="6">
        <v>-14.551698315205069</v>
      </c>
      <c r="C490" s="6">
        <v>9375</v>
      </c>
      <c r="D490">
        <v>3</v>
      </c>
      <c r="E490" s="1">
        <v>0.65</v>
      </c>
      <c r="F490">
        <v>19.899999999999999</v>
      </c>
      <c r="G490">
        <v>54.048620189015942</v>
      </c>
      <c r="H490">
        <v>14.008774320194842</v>
      </c>
      <c r="I490">
        <v>17.72546701500481</v>
      </c>
      <c r="J490">
        <v>6331.6377468000146</v>
      </c>
      <c r="K490">
        <v>-766.20925544017223</v>
      </c>
      <c r="L490">
        <v>-6.8999723327651949</v>
      </c>
      <c r="M490">
        <v>6377.8298174085003</v>
      </c>
      <c r="N490">
        <v>36192.58549074956</v>
      </c>
      <c r="O490">
        <v>67.714089136263254</v>
      </c>
      <c r="P490">
        <v>69.275546804996054</v>
      </c>
      <c r="Q490" s="6">
        <v>488</v>
      </c>
    </row>
    <row r="491" spans="1:17" x14ac:dyDescent="0.25">
      <c r="A491" s="6">
        <v>145.74784145833721</v>
      </c>
      <c r="B491" s="6">
        <v>-11.846491670457972</v>
      </c>
      <c r="C491" s="6">
        <v>3906.25</v>
      </c>
      <c r="D491">
        <v>1.2</v>
      </c>
      <c r="E491" s="1">
        <v>0.65</v>
      </c>
      <c r="F491">
        <v>19.899999999999999</v>
      </c>
      <c r="G491">
        <v>46.089820015575185</v>
      </c>
      <c r="H491">
        <v>15.081266401293167</v>
      </c>
      <c r="I491">
        <v>25.430136362153519</v>
      </c>
      <c r="J491">
        <v>6261.3125390334499</v>
      </c>
      <c r="K491">
        <v>-1211.0944619776683</v>
      </c>
      <c r="L491">
        <v>-10.947248938601177</v>
      </c>
      <c r="M491">
        <v>6377.3650128631089</v>
      </c>
      <c r="N491">
        <v>36628.383491882458</v>
      </c>
      <c r="O491">
        <v>57.808378246533266</v>
      </c>
      <c r="P491">
        <v>68.100327621941474</v>
      </c>
      <c r="Q491" s="6">
        <v>489</v>
      </c>
    </row>
    <row r="492" spans="1:17" x14ac:dyDescent="0.25">
      <c r="A492" s="6">
        <v>145.50705061856615</v>
      </c>
      <c r="B492" s="6">
        <v>-14.051570177458721</v>
      </c>
      <c r="C492" s="6">
        <v>50000</v>
      </c>
      <c r="D492">
        <v>1.2</v>
      </c>
      <c r="E492" s="1">
        <v>0.65</v>
      </c>
      <c r="F492">
        <v>19.899999999999999</v>
      </c>
      <c r="G492">
        <v>46.089820015575185</v>
      </c>
      <c r="H492">
        <v>21.035959366332275</v>
      </c>
      <c r="I492">
        <v>13.294497602099852</v>
      </c>
      <c r="J492">
        <v>6377.0531179521186</v>
      </c>
      <c r="K492">
        <v>-117.34812217550255</v>
      </c>
      <c r="L492">
        <v>-1.0542163057417138</v>
      </c>
      <c r="M492">
        <v>6378.132724470458</v>
      </c>
      <c r="N492">
        <v>35988.067021095383</v>
      </c>
      <c r="O492">
        <v>74.321058023365225</v>
      </c>
      <c r="P492">
        <v>85.517797679841166</v>
      </c>
      <c r="Q492" s="6">
        <v>490</v>
      </c>
    </row>
    <row r="493" spans="1:17" x14ac:dyDescent="0.25">
      <c r="A493" s="6">
        <v>145.44655477472352</v>
      </c>
      <c r="B493" s="6">
        <v>-8.6346402839855987</v>
      </c>
      <c r="C493" s="6">
        <v>25000</v>
      </c>
      <c r="D493">
        <v>0.75</v>
      </c>
      <c r="E493" s="1">
        <v>0.65</v>
      </c>
      <c r="F493">
        <v>19.899999999999999</v>
      </c>
      <c r="G493">
        <v>42.007420362456692</v>
      </c>
      <c r="H493">
        <v>23.063486098657233</v>
      </c>
      <c r="I493">
        <v>19.89579442800968</v>
      </c>
      <c r="J493">
        <v>6344.0932259732153</v>
      </c>
      <c r="K493">
        <v>-655.93541223339525</v>
      </c>
      <c r="L493">
        <v>-5.9030127507417633</v>
      </c>
      <c r="M493">
        <v>6377.9126777387783</v>
      </c>
      <c r="N493">
        <v>36268.963059797257</v>
      </c>
      <c r="O493">
        <v>65.701267127438172</v>
      </c>
      <c r="P493">
        <v>74.035993403764436</v>
      </c>
      <c r="Q493" s="6">
        <v>491</v>
      </c>
    </row>
    <row r="494" spans="1:17" x14ac:dyDescent="0.25">
      <c r="A494" s="6">
        <v>147.2358597374413</v>
      </c>
      <c r="B494" s="6">
        <v>-9.160598140869272</v>
      </c>
      <c r="C494" s="6">
        <v>9375</v>
      </c>
      <c r="D494">
        <v>0.75</v>
      </c>
      <c r="E494" s="1">
        <v>0.65</v>
      </c>
      <c r="F494">
        <v>19.899999999999999</v>
      </c>
      <c r="G494">
        <v>42.007420362456692</v>
      </c>
      <c r="H494">
        <v>22.515779217410216</v>
      </c>
      <c r="I494">
        <v>22.508420808100624</v>
      </c>
      <c r="J494">
        <v>6378.1306240476306</v>
      </c>
      <c r="K494">
        <v>10.899610427179697</v>
      </c>
      <c r="L494">
        <v>9.7912868943009324E-2</v>
      </c>
      <c r="M494">
        <v>6378.1399372326159</v>
      </c>
      <c r="N494">
        <v>36353.964735523448</v>
      </c>
      <c r="O494">
        <v>63.640233427797469</v>
      </c>
      <c r="P494">
        <v>89.762124670293417</v>
      </c>
      <c r="Q494" s="6">
        <v>492</v>
      </c>
    </row>
    <row r="495" spans="1:17" x14ac:dyDescent="0.25">
      <c r="A495" s="6">
        <v>147.12886481153743</v>
      </c>
      <c r="B495" s="6">
        <v>-10.033350513952684</v>
      </c>
      <c r="C495" s="6">
        <v>3750</v>
      </c>
      <c r="D495">
        <v>3</v>
      </c>
      <c r="E495" s="1">
        <v>0.65</v>
      </c>
      <c r="F495">
        <v>19.899999999999999</v>
      </c>
      <c r="G495">
        <v>54.048620189015942</v>
      </c>
      <c r="H495">
        <v>18.00749136894725</v>
      </c>
      <c r="I495">
        <v>18.079516495264386</v>
      </c>
      <c r="J495">
        <v>6377.0592092830384</v>
      </c>
      <c r="K495">
        <v>117.01885468927439</v>
      </c>
      <c r="L495">
        <v>1.0512579375349909</v>
      </c>
      <c r="M495">
        <v>6378.1327652420659</v>
      </c>
      <c r="N495">
        <v>36156.329008793582</v>
      </c>
      <c r="O495">
        <v>68.747323957767705</v>
      </c>
      <c r="P495">
        <v>86.761712874816624</v>
      </c>
      <c r="Q495" s="6">
        <v>493</v>
      </c>
    </row>
    <row r="496" spans="1:17" x14ac:dyDescent="0.25">
      <c r="A496" s="6">
        <v>143.65116848777905</v>
      </c>
      <c r="B496" s="6">
        <v>-9.3980701754488862</v>
      </c>
      <c r="C496" s="6">
        <v>3750</v>
      </c>
      <c r="D496">
        <v>1.2</v>
      </c>
      <c r="E496" s="1">
        <v>0.65</v>
      </c>
      <c r="F496">
        <v>19.899999999999999</v>
      </c>
      <c r="G496">
        <v>46.089820015575185</v>
      </c>
      <c r="H496">
        <v>20.547682881863654</v>
      </c>
      <c r="I496">
        <v>19.828791531740961</v>
      </c>
      <c r="J496">
        <v>6360.7189401869837</v>
      </c>
      <c r="K496">
        <v>-469.50904969051419</v>
      </c>
      <c r="L496">
        <v>-4.221565204585449</v>
      </c>
      <c r="M496">
        <v>6378.023532709386</v>
      </c>
      <c r="N496">
        <v>36247.863937943912</v>
      </c>
      <c r="O496">
        <v>66.24526464274004</v>
      </c>
      <c r="P496">
        <v>78.386506725980183</v>
      </c>
      <c r="Q496" s="6">
        <v>494</v>
      </c>
    </row>
    <row r="497" spans="1:17" x14ac:dyDescent="0.25">
      <c r="A497" s="6">
        <v>142.04190494480866</v>
      </c>
      <c r="B497" s="6">
        <v>-11.777652097041301</v>
      </c>
      <c r="C497" s="6">
        <v>9375</v>
      </c>
      <c r="D497">
        <v>0.75</v>
      </c>
      <c r="E497" s="1">
        <v>0.65</v>
      </c>
      <c r="F497">
        <v>19.899999999999999</v>
      </c>
      <c r="G497">
        <v>42.007420362456692</v>
      </c>
      <c r="H497">
        <v>16.488532691045027</v>
      </c>
      <c r="I497">
        <v>19.320589683867695</v>
      </c>
      <c r="J497">
        <v>6240.0314743960798</v>
      </c>
      <c r="K497">
        <v>-1315.678792476087</v>
      </c>
      <c r="L497">
        <v>-11.906135588093507</v>
      </c>
      <c r="M497">
        <v>6377.2253752258948</v>
      </c>
      <c r="N497">
        <v>36358.048352850623</v>
      </c>
      <c r="O497">
        <v>63.517169294568873</v>
      </c>
      <c r="P497">
        <v>59.364140193218091</v>
      </c>
      <c r="Q497" s="6">
        <v>495</v>
      </c>
    </row>
    <row r="498" spans="1:17" x14ac:dyDescent="0.25">
      <c r="A498" s="6">
        <v>146.92581038596103</v>
      </c>
      <c r="B498" s="6">
        <v>-10.224966424322595</v>
      </c>
      <c r="C498" s="6">
        <v>3906.25</v>
      </c>
      <c r="D498">
        <v>3</v>
      </c>
      <c r="E498" s="1">
        <v>0.65</v>
      </c>
      <c r="F498">
        <v>19.899999999999999</v>
      </c>
      <c r="G498">
        <v>54.048620189015942</v>
      </c>
      <c r="H498">
        <v>18.750484611145477</v>
      </c>
      <c r="I498">
        <v>14.516557875080778</v>
      </c>
      <c r="J498">
        <v>6283.2358712638743</v>
      </c>
      <c r="K498">
        <v>-1092.5074859192355</v>
      </c>
      <c r="L498">
        <v>-9.8637783649286561</v>
      </c>
      <c r="M498">
        <v>6377.5093587329739</v>
      </c>
      <c r="N498">
        <v>36132.372315483262</v>
      </c>
      <c r="O498">
        <v>69.42542046545897</v>
      </c>
      <c r="P498">
        <v>56.339151224036996</v>
      </c>
      <c r="Q498" s="6">
        <v>496</v>
      </c>
    </row>
    <row r="499" spans="1:17" x14ac:dyDescent="0.25">
      <c r="A499" s="6">
        <v>147.80075255477124</v>
      </c>
      <c r="B499" s="6">
        <v>-13.371692018110704</v>
      </c>
      <c r="C499" s="6">
        <v>3750</v>
      </c>
      <c r="D499">
        <v>0.75</v>
      </c>
      <c r="E499" s="1">
        <v>0.65</v>
      </c>
      <c r="F499">
        <v>19.899999999999999</v>
      </c>
      <c r="G499">
        <v>42.007420362456692</v>
      </c>
      <c r="H499">
        <v>19.270068756006808</v>
      </c>
      <c r="I499">
        <v>15.792094327605056</v>
      </c>
      <c r="J499">
        <v>6364.0417927220387</v>
      </c>
      <c r="K499">
        <v>-422.42076774901039</v>
      </c>
      <c r="L499">
        <v>-3.7975043580494536</v>
      </c>
      <c r="M499">
        <v>6378.0457229890098</v>
      </c>
      <c r="N499">
        <v>36084.369661527504</v>
      </c>
      <c r="O499">
        <v>70.930291567337832</v>
      </c>
      <c r="P499">
        <v>76.734840898818476</v>
      </c>
      <c r="Q499" s="6">
        <v>497</v>
      </c>
    </row>
    <row r="500" spans="1:17" x14ac:dyDescent="0.25">
      <c r="A500" s="6">
        <v>145.17397461761047</v>
      </c>
      <c r="B500" s="6">
        <v>-13.519120812100976</v>
      </c>
      <c r="C500" s="6">
        <v>3906.25</v>
      </c>
      <c r="D500">
        <v>0.75</v>
      </c>
      <c r="E500" s="1">
        <v>0.65</v>
      </c>
      <c r="F500">
        <v>19.899999999999999</v>
      </c>
      <c r="G500">
        <v>42.007420362456692</v>
      </c>
      <c r="H500">
        <v>21.327616416030033</v>
      </c>
      <c r="I500">
        <v>22.027336453430138</v>
      </c>
      <c r="J500">
        <v>6252.0900880969684</v>
      </c>
      <c r="K500">
        <v>-1257.5299052040634</v>
      </c>
      <c r="L500">
        <v>-11.372587192458729</v>
      </c>
      <c r="M500">
        <v>6377.3044409188196</v>
      </c>
      <c r="N500">
        <v>36465.623645734522</v>
      </c>
      <c r="O500">
        <v>61.116863672815469</v>
      </c>
      <c r="P500">
        <v>63.869997848255672</v>
      </c>
      <c r="Q500" s="6">
        <v>498</v>
      </c>
    </row>
    <row r="501" spans="1:17" x14ac:dyDescent="0.25">
      <c r="A501" s="6">
        <v>142.31107517555461</v>
      </c>
      <c r="B501" s="6">
        <v>-14.072224093406133</v>
      </c>
      <c r="C501" s="6">
        <v>3750</v>
      </c>
      <c r="D501">
        <v>0.75</v>
      </c>
      <c r="E501" s="1">
        <v>0.65</v>
      </c>
      <c r="F501">
        <v>19.899999999999999</v>
      </c>
      <c r="G501">
        <v>42.007420362456692</v>
      </c>
      <c r="H501">
        <v>14.075090870385054</v>
      </c>
      <c r="I501">
        <v>17.134600296993199</v>
      </c>
      <c r="J501">
        <v>6291.1894683675891</v>
      </c>
      <c r="K501">
        <v>-1046.0545993488402</v>
      </c>
      <c r="L501">
        <v>-9.4403718996236865</v>
      </c>
      <c r="M501">
        <v>6377.561850089588</v>
      </c>
      <c r="N501">
        <v>36214.776345837112</v>
      </c>
      <c r="O501">
        <v>67.101257002526367</v>
      </c>
      <c r="P501">
        <v>61.830787880825682</v>
      </c>
      <c r="Q501" s="6">
        <v>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sqref="A1:B1048576"/>
    </sheetView>
  </sheetViews>
  <sheetFormatPr defaultRowHeight="15" x14ac:dyDescent="0.25"/>
  <cols>
    <col min="3" max="3" width="9.5703125" bestFit="1" customWidth="1"/>
    <col min="4" max="4" width="18.42578125" bestFit="1" customWidth="1"/>
    <col min="6" max="6" width="10.28515625" bestFit="1" customWidth="1"/>
    <col min="9" max="9" width="21.5703125" bestFit="1" customWidth="1"/>
    <col min="10" max="10" width="21.85546875" bestFit="1" customWidth="1"/>
    <col min="13" max="13" width="21.85546875" bestFit="1" customWidth="1"/>
    <col min="14" max="14" width="12" bestFit="1" customWidth="1"/>
    <col min="15" max="15" width="15.5703125" bestFit="1" customWidth="1"/>
    <col min="16" max="16" width="19.140625" bestFit="1" customWidth="1"/>
  </cols>
  <sheetData>
    <row r="1" spans="1:16" x14ac:dyDescent="0.25">
      <c r="A1" t="s">
        <v>1</v>
      </c>
      <c r="B1" t="s">
        <v>0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32</v>
      </c>
      <c r="J1" t="s">
        <v>36</v>
      </c>
      <c r="K1" t="s">
        <v>37</v>
      </c>
      <c r="L1" t="s">
        <v>39</v>
      </c>
      <c r="M1" t="s">
        <v>33</v>
      </c>
      <c r="N1" t="s">
        <v>41</v>
      </c>
      <c r="O1" t="s">
        <v>40</v>
      </c>
      <c r="P1" t="s">
        <v>42</v>
      </c>
    </row>
    <row r="2" spans="1:16" x14ac:dyDescent="0.25">
      <c r="A2">
        <f ca="1">130+(RAND()*5-2.5)</f>
        <v>130.5334234696796</v>
      </c>
      <c r="B2">
        <f ca="1">-35+(RAND()*5-2.5)</f>
        <v>-37.29801267407592</v>
      </c>
      <c r="C2" s="6">
        <v>20135.9375</v>
      </c>
      <c r="D2">
        <v>1.2</v>
      </c>
      <c r="E2" s="1">
        <v>0.65</v>
      </c>
      <c r="F2">
        <v>19.899999999999999</v>
      </c>
      <c r="G2">
        <f t="shared" ref="G2" si="0">20.4+20*LOG(F2)+20*LOG(D2)+10*LOG(E2)</f>
        <v>46.089820015575185</v>
      </c>
      <c r="H2">
        <f ca="1">RAND()*(24-14)+14</f>
        <v>15.912617486510607</v>
      </c>
      <c r="I2">
        <f ca="1">User_Model_Calcs!A2-Sat_Data!$B$5</f>
        <v>20.533423469679605</v>
      </c>
      <c r="J2">
        <f ca="1">(Earth_Data!$B$1/SQRT(1-Earth_Data!$B$2^2*SIN(RADIANS(User_Model_Calcs!B2))^2))*COS(RADIANS(User_Model_Calcs!B2))</f>
        <v>5080.0228515292383</v>
      </c>
      <c r="K2">
        <f ca="1">((Earth_Data!$B$1*(1-Earth_Data!$B$2^2))/SQRT(1-Earth_Data!$B$2^2*SIN(RADIANS(User_Model_Calcs!B2))^2))*SIN(RADIANS(User_Model_Calcs!B2))</f>
        <v>-3843.7563993837398</v>
      </c>
      <c r="L2">
        <f t="shared" ref="L2" ca="1" si="1">DEGREES(ATAN((K2/J2)))</f>
        <v>-37.112663498127134</v>
      </c>
      <c r="M2">
        <f t="shared" ref="M2" ca="1" si="2">SQRT(J2^2+K2^2)</f>
        <v>6370.3293030943623</v>
      </c>
      <c r="N2">
        <f ca="1">SQRT(User_Model_Calcs!M2^2+Sat_Data!$B$3^2-2*User_Model_Calcs!M2*Sat_Data!$B$3*COS(RADIANS(L2))*COS(RADIANS(I2)))</f>
        <v>37646.019287473275</v>
      </c>
      <c r="O2">
        <f ca="1">DEGREES(ACOS(((Earth_Data!$B$1+Sat_Data!$B$2)/User_Model_Calcs!N2)*SQRT(1-COS(RADIANS(User_Model_Calcs!I2))^2*COS(RADIANS(User_Model_Calcs!B2))^2)))</f>
        <v>41.653383632050264</v>
      </c>
      <c r="P2">
        <f t="shared" ref="P2:P65" ca="1" si="3">DEGREES(ASIN(SIN(RADIANS(ABS(I2)))/(SIN(ACOS(COS(RADIANS(I2))*COS(RADIANS(B2)))))))</f>
        <v>31.720576791262662</v>
      </c>
    </row>
    <row r="3" spans="1:16" x14ac:dyDescent="0.25">
      <c r="A3">
        <f t="shared" ref="A3:A66" ca="1" si="4">130+(RAND()*5-2.5)</f>
        <v>129.3868023109178</v>
      </c>
      <c r="B3">
        <f t="shared" ref="B3:B66" ca="1" si="5">-35+(RAND()*5-2.5)</f>
        <v>-34.048795341081195</v>
      </c>
      <c r="C3" s="6">
        <v>20135.9375</v>
      </c>
      <c r="D3">
        <f t="shared" ref="D3:D65" ca="1" si="6">CHOOSE(RANDBETWEEN(1,3),0.75,1.2,3)</f>
        <v>1.2</v>
      </c>
      <c r="E3" s="1">
        <v>0.65</v>
      </c>
      <c r="F3">
        <v>19.899999999999999</v>
      </c>
      <c r="G3">
        <f t="shared" ref="G3:G66" ca="1" si="7">20.4+20*LOG(F3)+20*LOG(D3)+10*LOG(E3)</f>
        <v>46.089820015575185</v>
      </c>
      <c r="H3">
        <f t="shared" ref="H3:H66" ca="1" si="8">RAND()*(24-14)+14</f>
        <v>19.262144880428952</v>
      </c>
      <c r="I3">
        <f ca="1">User_Model_Calcs!A3-Sat_Data!$B$5</f>
        <v>19.386802310917801</v>
      </c>
      <c r="J3">
        <f ca="1">(Earth_Data!$B$1/SQRT(1-Earth_Data!$B$2^2*SIN(RADIANS(User_Model_Calcs!B3))^2))*COS(RADIANS(User_Model_Calcs!B3))</f>
        <v>5290.232381824715</v>
      </c>
      <c r="K3">
        <f ca="1">((Earth_Data!$B$1*(1-Earth_Data!$B$2^2))/SQRT(1-Earth_Data!$B$2^2*SIN(RADIANS(User_Model_Calcs!B3))^2))*SIN(RADIANS(User_Model_Calcs!B3))</f>
        <v>-3550.9337252359933</v>
      </c>
      <c r="L3">
        <f t="shared" ref="L3:L66" ca="1" si="9">DEGREES(ATAN((K3/J3)))</f>
        <v>-33.870480879524507</v>
      </c>
      <c r="M3">
        <f t="shared" ref="M3:M66" ca="1" si="10">SQRT(J3^2+K3^2)</f>
        <v>6371.4746310979817</v>
      </c>
      <c r="N3">
        <f ca="1">SQRT(User_Model_Calcs!M3^2+Sat_Data!$B$3^2-2*User_Model_Calcs!M3*Sat_Data!$B$3*COS(RADIANS(L3))*COS(RADIANS(I3)))</f>
        <v>37384.346505595298</v>
      </c>
      <c r="O3">
        <f ca="1">DEGREES(ACOS(((Earth_Data!$B$1+Sat_Data!$B$2)/User_Model_Calcs!N3)*SQRT(1-COS(RADIANS(User_Model_Calcs!I3))^2*COS(RADIANS(User_Model_Calcs!B3))^2)))</f>
        <v>45.286625234594226</v>
      </c>
      <c r="P3">
        <f t="shared" ca="1" si="3"/>
        <v>32.149386718245125</v>
      </c>
    </row>
    <row r="4" spans="1:16" x14ac:dyDescent="0.25">
      <c r="A4">
        <f t="shared" ca="1" si="4"/>
        <v>132.38156379185213</v>
      </c>
      <c r="B4">
        <f t="shared" ca="1" si="5"/>
        <v>-35.380749099641378</v>
      </c>
      <c r="C4" s="6">
        <v>20135.9375</v>
      </c>
      <c r="D4">
        <f t="shared" ca="1" si="6"/>
        <v>0.75</v>
      </c>
      <c r="E4" s="1">
        <v>0.65</v>
      </c>
      <c r="F4">
        <v>19.899999999999999</v>
      </c>
      <c r="G4">
        <f t="shared" ca="1" si="7"/>
        <v>42.007420362456692</v>
      </c>
      <c r="H4">
        <f t="shared" ca="1" si="8"/>
        <v>18.720860629167692</v>
      </c>
      <c r="I4">
        <f ca="1">User_Model_Calcs!A4-Sat_Data!$B$5</f>
        <v>22.38156379185213</v>
      </c>
      <c r="J4">
        <f ca="1">(Earth_Data!$B$1/SQRT(1-Earth_Data!$B$2^2*SIN(RADIANS(User_Model_Calcs!B4))^2))*COS(RADIANS(User_Model_Calcs!B4))</f>
        <v>5206.0856781542543</v>
      </c>
      <c r="K4">
        <f ca="1">((Earth_Data!$B$1*(1-Earth_Data!$B$2^2))/SQRT(1-Earth_Data!$B$2^2*SIN(RADIANS(User_Model_Calcs!B4))^2))*SIN(RADIANS(User_Model_Calcs!B4))</f>
        <v>-3672.389969552532</v>
      </c>
      <c r="L4">
        <f t="shared" ca="1" si="9"/>
        <v>-35.199268876854561</v>
      </c>
      <c r="M4">
        <f t="shared" ca="1" si="10"/>
        <v>6371.0106087459062</v>
      </c>
      <c r="N4">
        <f ca="1">SQRT(User_Model_Calcs!M4^2+Sat_Data!$B$3^2-2*User_Model_Calcs!M4*Sat_Data!$B$3*COS(RADIANS(L4))*COS(RADIANS(I4)))</f>
        <v>37582.658711528267</v>
      </c>
      <c r="O4">
        <f ca="1">DEGREES(ACOS(((Earth_Data!$B$1+Sat_Data!$B$2)/User_Model_Calcs!N4)*SQRT(1-COS(RADIANS(User_Model_Calcs!I4))^2*COS(RADIANS(User_Model_Calcs!B4))^2)))</f>
        <v>42.51715660985483</v>
      </c>
      <c r="P4">
        <f t="shared" ca="1" si="3"/>
        <v>35.420694219696507</v>
      </c>
    </row>
    <row r="5" spans="1:16" x14ac:dyDescent="0.25">
      <c r="A5">
        <f t="shared" ca="1" si="4"/>
        <v>130.73607604845017</v>
      </c>
      <c r="B5">
        <f t="shared" ca="1" si="5"/>
        <v>-36.362111654768569</v>
      </c>
      <c r="C5" s="6">
        <v>20135.9375</v>
      </c>
      <c r="D5">
        <f t="shared" ca="1" si="6"/>
        <v>3</v>
      </c>
      <c r="E5" s="1">
        <v>0.65</v>
      </c>
      <c r="F5">
        <v>19.899999999999999</v>
      </c>
      <c r="G5">
        <f t="shared" ca="1" si="7"/>
        <v>54.048620189015942</v>
      </c>
      <c r="H5">
        <f t="shared" ca="1" si="8"/>
        <v>15.833281162826273</v>
      </c>
      <c r="I5">
        <f ca="1">User_Model_Calcs!A5-Sat_Data!$B$5</f>
        <v>20.736076048450172</v>
      </c>
      <c r="J5">
        <f ca="1">(Earth_Data!$B$1/SQRT(1-Earth_Data!$B$2^2*SIN(RADIANS(User_Model_Calcs!B5))^2))*COS(RADIANS(User_Model_Calcs!B5))</f>
        <v>5142.2810894277181</v>
      </c>
      <c r="K5">
        <f ca="1">((Earth_Data!$B$1*(1-Earth_Data!$B$2^2))/SQRT(1-Earth_Data!$B$2^2*SIN(RADIANS(User_Model_Calcs!B5))^2))*SIN(RADIANS(User_Model_Calcs!B5))</f>
        <v>-3760.6251031403199</v>
      </c>
      <c r="L5">
        <f t="shared" ca="1" si="9"/>
        <v>-36.178548708452041</v>
      </c>
      <c r="M5">
        <f t="shared" ca="1" si="10"/>
        <v>6370.6636992588974</v>
      </c>
      <c r="N5">
        <f ca="1">SQRT(User_Model_Calcs!M5^2+Sat_Data!$B$3^2-2*User_Model_Calcs!M5*Sat_Data!$B$3*COS(RADIANS(L5))*COS(RADIANS(I5)))</f>
        <v>37587.909807590637</v>
      </c>
      <c r="O5">
        <f ca="1">DEGREES(ACOS(((Earth_Data!$B$1+Sat_Data!$B$2)/User_Model_Calcs!N5)*SQRT(1-COS(RADIANS(User_Model_Calcs!I5))^2*COS(RADIANS(User_Model_Calcs!B5))^2)))</f>
        <v>42.440551368123309</v>
      </c>
      <c r="P5">
        <f t="shared" ca="1" si="3"/>
        <v>32.56030468106087</v>
      </c>
    </row>
    <row r="6" spans="1:16" x14ac:dyDescent="0.25">
      <c r="A6">
        <f t="shared" ca="1" si="4"/>
        <v>130.78343107051137</v>
      </c>
      <c r="B6">
        <f t="shared" ca="1" si="5"/>
        <v>-34.185309817752788</v>
      </c>
      <c r="C6" s="6">
        <v>20135.9375</v>
      </c>
      <c r="D6">
        <f t="shared" ca="1" si="6"/>
        <v>1.2</v>
      </c>
      <c r="E6" s="1">
        <v>0.65</v>
      </c>
      <c r="F6">
        <v>19.899999999999999</v>
      </c>
      <c r="G6">
        <f t="shared" ca="1" si="7"/>
        <v>46.089820015575185</v>
      </c>
      <c r="H6">
        <f t="shared" ca="1" si="8"/>
        <v>22.925214259808321</v>
      </c>
      <c r="I6">
        <f ca="1">User_Model_Calcs!A6-Sat_Data!$B$5</f>
        <v>20.783431070511369</v>
      </c>
      <c r="J6">
        <f ca="1">(Earth_Data!$B$1/SQRT(1-Earth_Data!$B$2^2*SIN(RADIANS(User_Model_Calcs!B6))^2))*COS(RADIANS(User_Model_Calcs!B6))</f>
        <v>5281.7390044379235</v>
      </c>
      <c r="K6">
        <f ca="1">((Earth_Data!$B$1*(1-Earth_Data!$B$2^2))/SQRT(1-Earth_Data!$B$2^2*SIN(RADIANS(User_Model_Calcs!B6))^2))*SIN(RADIANS(User_Model_Calcs!B6))</f>
        <v>-3563.4703523095714</v>
      </c>
      <c r="L6">
        <f t="shared" ca="1" si="9"/>
        <v>-34.006653107945695</v>
      </c>
      <c r="M6">
        <f t="shared" ca="1" si="10"/>
        <v>6371.4274588031067</v>
      </c>
      <c r="N6">
        <f ca="1">SQRT(User_Model_Calcs!M6^2+Sat_Data!$B$3^2-2*User_Model_Calcs!M6*Sat_Data!$B$3*COS(RADIANS(L6))*COS(RADIANS(I6)))</f>
        <v>37443.193568813811</v>
      </c>
      <c r="O6">
        <f ca="1">DEGREES(ACOS(((Earth_Data!$B$1+Sat_Data!$B$2)/User_Model_Calcs!N6)*SQRT(1-COS(RADIANS(User_Model_Calcs!I6))^2*COS(RADIANS(User_Model_Calcs!B6))^2)))</f>
        <v>44.450935994911028</v>
      </c>
      <c r="P6">
        <f t="shared" ca="1" si="3"/>
        <v>34.03828585870454</v>
      </c>
    </row>
    <row r="7" spans="1:16" x14ac:dyDescent="0.25">
      <c r="A7">
        <f t="shared" ca="1" si="4"/>
        <v>129.96200852913171</v>
      </c>
      <c r="B7">
        <f t="shared" ca="1" si="5"/>
        <v>-36.091670855938204</v>
      </c>
      <c r="C7" s="6">
        <v>20135.9375</v>
      </c>
      <c r="D7">
        <f t="shared" ca="1" si="6"/>
        <v>1.2</v>
      </c>
      <c r="E7" s="1">
        <v>0.65</v>
      </c>
      <c r="F7">
        <v>19.899999999999999</v>
      </c>
      <c r="G7">
        <f t="shared" ca="1" si="7"/>
        <v>46.089820015575185</v>
      </c>
      <c r="H7">
        <f t="shared" ca="1" si="8"/>
        <v>16.743248748046142</v>
      </c>
      <c r="I7">
        <f ca="1">User_Model_Calcs!A7-Sat_Data!$B$5</f>
        <v>19.962008529131708</v>
      </c>
      <c r="J7">
        <f ca="1">(Earth_Data!$B$1/SQRT(1-Earth_Data!$B$2^2*SIN(RADIANS(User_Model_Calcs!B7))^2))*COS(RADIANS(User_Model_Calcs!B7))</f>
        <v>5160.0159178608737</v>
      </c>
      <c r="K7">
        <f ca="1">((Earth_Data!$B$1*(1-Earth_Data!$B$2^2))/SQRT(1-Earth_Data!$B$2^2*SIN(RADIANS(User_Model_Calcs!B7))^2))*SIN(RADIANS(User_Model_Calcs!B7))</f>
        <v>-3736.4173813011375</v>
      </c>
      <c r="L7">
        <f t="shared" ca="1" si="9"/>
        <v>-35.908660527460341</v>
      </c>
      <c r="M7">
        <f t="shared" ca="1" si="10"/>
        <v>6370.7596972313158</v>
      </c>
      <c r="N7">
        <f ca="1">SQRT(User_Model_Calcs!M7^2+Sat_Data!$B$3^2-2*User_Model_Calcs!M7*Sat_Data!$B$3*COS(RADIANS(L7))*COS(RADIANS(I7)))</f>
        <v>37542.100221656205</v>
      </c>
      <c r="O7">
        <f ca="1">DEGREES(ACOS(((Earth_Data!$B$1+Sat_Data!$B$2)/User_Model_Calcs!N7)*SQRT(1-COS(RADIANS(User_Model_Calcs!I7))^2*COS(RADIANS(User_Model_Calcs!B7))^2)))</f>
        <v>43.066507099113622</v>
      </c>
      <c r="P7">
        <f t="shared" ca="1" si="3"/>
        <v>31.657522297638039</v>
      </c>
    </row>
    <row r="8" spans="1:16" x14ac:dyDescent="0.25">
      <c r="A8">
        <f t="shared" ca="1" si="4"/>
        <v>128.89679503888769</v>
      </c>
      <c r="B8">
        <f t="shared" ca="1" si="5"/>
        <v>-36.858127124113551</v>
      </c>
      <c r="C8" s="6">
        <v>20135.9375</v>
      </c>
      <c r="D8">
        <f t="shared" ca="1" si="6"/>
        <v>3</v>
      </c>
      <c r="E8" s="1">
        <v>0.65</v>
      </c>
      <c r="F8">
        <v>19.899999999999999</v>
      </c>
      <c r="G8">
        <f t="shared" ca="1" si="7"/>
        <v>54.048620189015942</v>
      </c>
      <c r="H8">
        <f t="shared" ca="1" si="8"/>
        <v>19.453082827587075</v>
      </c>
      <c r="I8">
        <f ca="1">User_Model_Calcs!A8-Sat_Data!$B$5</f>
        <v>18.896795038887689</v>
      </c>
      <c r="J8">
        <f ca="1">(Earth_Data!$B$1/SQRT(1-Earth_Data!$B$2^2*SIN(RADIANS(User_Model_Calcs!B8))^2))*COS(RADIANS(User_Model_Calcs!B8))</f>
        <v>5109.4553592690454</v>
      </c>
      <c r="K8">
        <f ca="1">((Earth_Data!$B$1*(1-Earth_Data!$B$2^2))/SQRT(1-Earth_Data!$B$2^2*SIN(RADIANS(User_Model_Calcs!B8))^2))*SIN(RADIANS(User_Model_Calcs!B8))</f>
        <v>-3804.8086756712373</v>
      </c>
      <c r="L8">
        <f t="shared" ca="1" si="9"/>
        <v>-36.673593044488015</v>
      </c>
      <c r="M8">
        <f t="shared" ca="1" si="10"/>
        <v>6370.4868830275673</v>
      </c>
      <c r="N8">
        <f ca="1">SQRT(User_Model_Calcs!M8^2+Sat_Data!$B$3^2-2*User_Model_Calcs!M8*Sat_Data!$B$3*COS(RADIANS(L8))*COS(RADIANS(I8)))</f>
        <v>37559.934814894637</v>
      </c>
      <c r="O8">
        <f ca="1">DEGREES(ACOS(((Earth_Data!$B$1+Sat_Data!$B$2)/User_Model_Calcs!N8)*SQRT(1-COS(RADIANS(User_Model_Calcs!I8))^2*COS(RADIANS(User_Model_Calcs!B8))^2)))</f>
        <v>42.81827107197153</v>
      </c>
      <c r="P8">
        <f t="shared" ca="1" si="3"/>
        <v>29.712526158935265</v>
      </c>
    </row>
    <row r="9" spans="1:16" x14ac:dyDescent="0.25">
      <c r="A9">
        <f t="shared" ca="1" si="4"/>
        <v>128.8624933500403</v>
      </c>
      <c r="B9">
        <f t="shared" ca="1" si="5"/>
        <v>-32.541814937964666</v>
      </c>
      <c r="C9" s="6">
        <v>20135.9375</v>
      </c>
      <c r="D9">
        <f t="shared" ca="1" si="6"/>
        <v>0.75</v>
      </c>
      <c r="E9" s="1">
        <v>0.65</v>
      </c>
      <c r="F9">
        <v>19.899999999999999</v>
      </c>
      <c r="G9">
        <f t="shared" ca="1" si="7"/>
        <v>42.007420362456692</v>
      </c>
      <c r="H9">
        <f t="shared" ca="1" si="8"/>
        <v>15.66830696893355</v>
      </c>
      <c r="I9">
        <f ca="1">User_Model_Calcs!A9-Sat_Data!$B$5</f>
        <v>18.862493350040296</v>
      </c>
      <c r="J9">
        <f ca="1">(Earth_Data!$B$1/SQRT(1-Earth_Data!$B$2^2*SIN(RADIANS(User_Model_Calcs!B9))^2))*COS(RADIANS(User_Model_Calcs!B9))</f>
        <v>5381.9814261072579</v>
      </c>
      <c r="K9">
        <f ca="1">((Earth_Data!$B$1*(1-Earth_Data!$B$2^2))/SQRT(1-Earth_Data!$B$2^2*SIN(RADIANS(User_Model_Calcs!B9))^2))*SIN(RADIANS(User_Model_Calcs!B9))</f>
        <v>-3411.2343717178319</v>
      </c>
      <c r="L9">
        <f t="shared" ca="1" si="9"/>
        <v>-32.367544763170507</v>
      </c>
      <c r="M9">
        <f t="shared" ca="1" si="10"/>
        <v>6371.9890151939735</v>
      </c>
      <c r="N9">
        <f ca="1">SQRT(User_Model_Calcs!M9^2+Sat_Data!$B$3^2-2*User_Model_Calcs!M9*Sat_Data!$B$3*COS(RADIANS(L9))*COS(RADIANS(I9)))</f>
        <v>37268.443758535257</v>
      </c>
      <c r="O9">
        <f ca="1">DEGREES(ACOS(((Earth_Data!$B$1+Sat_Data!$B$2)/User_Model_Calcs!N9)*SQRT(1-COS(RADIANS(User_Model_Calcs!I9))^2*COS(RADIANS(User_Model_Calcs!B9))^2)))</f>
        <v>46.981683347486047</v>
      </c>
      <c r="P9">
        <f t="shared" ca="1" si="3"/>
        <v>32.42080950786486</v>
      </c>
    </row>
    <row r="10" spans="1:16" x14ac:dyDescent="0.25">
      <c r="A10">
        <f t="shared" ca="1" si="4"/>
        <v>127.91537290458311</v>
      </c>
      <c r="B10">
        <f t="shared" ca="1" si="5"/>
        <v>-34.670136495769604</v>
      </c>
      <c r="C10" s="6">
        <v>20135.9375</v>
      </c>
      <c r="D10">
        <f t="shared" ca="1" si="6"/>
        <v>0.75</v>
      </c>
      <c r="E10" s="1">
        <v>0.65</v>
      </c>
      <c r="F10">
        <v>19.899999999999999</v>
      </c>
      <c r="G10">
        <f t="shared" ca="1" si="7"/>
        <v>42.007420362456692</v>
      </c>
      <c r="H10">
        <f t="shared" ca="1" si="8"/>
        <v>22.526601571569778</v>
      </c>
      <c r="I10">
        <f ca="1">User_Model_Calcs!A10-Sat_Data!$B$5</f>
        <v>17.915372904583108</v>
      </c>
      <c r="J10">
        <f ca="1">(Earth_Data!$B$1/SQRT(1-Earth_Data!$B$2^2*SIN(RADIANS(User_Model_Calcs!B10))^2))*COS(RADIANS(User_Model_Calcs!B10))</f>
        <v>5251.332618889458</v>
      </c>
      <c r="K10">
        <f ca="1">((Earth_Data!$B$1*(1-Earth_Data!$B$2^2))/SQRT(1-Earth_Data!$B$2^2*SIN(RADIANS(User_Model_Calcs!B10))^2))*SIN(RADIANS(User_Model_Calcs!B10))</f>
        <v>-3607.8316922272638</v>
      </c>
      <c r="L10">
        <f t="shared" ca="1" si="9"/>
        <v>-34.490297022145612</v>
      </c>
      <c r="M10">
        <f t="shared" ca="1" si="10"/>
        <v>6371.2592000052746</v>
      </c>
      <c r="N10">
        <f ca="1">SQRT(User_Model_Calcs!M10^2+Sat_Data!$B$3^2-2*User_Model_Calcs!M10*Sat_Data!$B$3*COS(RADIANS(L10))*COS(RADIANS(I10)))</f>
        <v>37377.052660713409</v>
      </c>
      <c r="O10">
        <f ca="1">DEGREES(ACOS(((Earth_Data!$B$1+Sat_Data!$B$2)/User_Model_Calcs!N10)*SQRT(1-COS(RADIANS(User_Model_Calcs!I10))^2*COS(RADIANS(User_Model_Calcs!B10))^2)))</f>
        <v>45.38745666909913</v>
      </c>
      <c r="P10">
        <f t="shared" ca="1" si="3"/>
        <v>29.610295563178553</v>
      </c>
    </row>
    <row r="11" spans="1:16" x14ac:dyDescent="0.25">
      <c r="A11">
        <f t="shared" ca="1" si="4"/>
        <v>129.15122295274992</v>
      </c>
      <c r="B11">
        <f t="shared" ca="1" si="5"/>
        <v>-36.871340523569806</v>
      </c>
      <c r="C11" s="6">
        <v>20135.9375</v>
      </c>
      <c r="D11">
        <f t="shared" ca="1" si="6"/>
        <v>3</v>
      </c>
      <c r="E11" s="1">
        <v>0.65</v>
      </c>
      <c r="F11">
        <v>19.899999999999999</v>
      </c>
      <c r="G11">
        <f t="shared" ca="1" si="7"/>
        <v>54.048620189015942</v>
      </c>
      <c r="H11">
        <f t="shared" ca="1" si="8"/>
        <v>19.556226396110738</v>
      </c>
      <c r="I11">
        <f ca="1">User_Model_Calcs!A11-Sat_Data!$B$5</f>
        <v>19.151222952749919</v>
      </c>
      <c r="J11">
        <f ca="1">(Earth_Data!$B$1/SQRT(1-Earth_Data!$B$2^2*SIN(RADIANS(User_Model_Calcs!B11))^2))*COS(RADIANS(User_Model_Calcs!B11))</f>
        <v>5108.5756495742171</v>
      </c>
      <c r="K11">
        <f ca="1">((Earth_Data!$B$1*(1-Earth_Data!$B$2^2))/SQRT(1-Earth_Data!$B$2^2*SIN(RADIANS(User_Model_Calcs!B11))^2))*SIN(RADIANS(User_Model_Calcs!B11))</f>
        <v>-3805.9818421919526</v>
      </c>
      <c r="L11">
        <f t="shared" ca="1" si="9"/>
        <v>-36.686781326839132</v>
      </c>
      <c r="M11">
        <f t="shared" ca="1" si="10"/>
        <v>6370.4821599716834</v>
      </c>
      <c r="N11">
        <f ca="1">SQRT(User_Model_Calcs!M11^2+Sat_Data!$B$3^2-2*User_Model_Calcs!M11*Sat_Data!$B$3*COS(RADIANS(L11))*COS(RADIANS(I11)))</f>
        <v>37569.168194494494</v>
      </c>
      <c r="O11">
        <f ca="1">DEGREES(ACOS(((Earth_Data!$B$1+Sat_Data!$B$2)/User_Model_Calcs!N11)*SQRT(1-COS(RADIANS(User_Model_Calcs!I11))^2*COS(RADIANS(User_Model_Calcs!B11))^2)))</f>
        <v>42.692331678753035</v>
      </c>
      <c r="P11">
        <f t="shared" ca="1" si="3"/>
        <v>30.061608108168816</v>
      </c>
    </row>
    <row r="12" spans="1:16" x14ac:dyDescent="0.25">
      <c r="A12">
        <f t="shared" ca="1" si="4"/>
        <v>128.02159448926011</v>
      </c>
      <c r="B12">
        <f t="shared" ca="1" si="5"/>
        <v>-35.727926706546796</v>
      </c>
      <c r="C12" s="6">
        <v>20135.9375</v>
      </c>
      <c r="D12">
        <f t="shared" ca="1" si="6"/>
        <v>0.75</v>
      </c>
      <c r="E12" s="1">
        <v>0.65</v>
      </c>
      <c r="F12">
        <v>19.899999999999999</v>
      </c>
      <c r="G12">
        <f t="shared" ca="1" si="7"/>
        <v>42.007420362456692</v>
      </c>
      <c r="H12">
        <f t="shared" ca="1" si="8"/>
        <v>21.022315905542094</v>
      </c>
      <c r="I12">
        <f ca="1">User_Model_Calcs!A12-Sat_Data!$B$5</f>
        <v>18.02159448926011</v>
      </c>
      <c r="J12">
        <f ca="1">(Earth_Data!$B$1/SQRT(1-Earth_Data!$B$2^2*SIN(RADIANS(User_Model_Calcs!B12))^2))*COS(RADIANS(User_Model_Calcs!B12))</f>
        <v>5183.6875148011077</v>
      </c>
      <c r="K12">
        <f ca="1">((Earth_Data!$B$1*(1-Earth_Data!$B$2^2))/SQRT(1-Earth_Data!$B$2^2*SIN(RADIANS(User_Model_Calcs!B12))^2))*SIN(RADIANS(User_Model_Calcs!B12))</f>
        <v>-3703.7281262760612</v>
      </c>
      <c r="L12">
        <f t="shared" ca="1" si="9"/>
        <v>-35.545685282315624</v>
      </c>
      <c r="M12">
        <f t="shared" ca="1" si="10"/>
        <v>6370.8883434316494</v>
      </c>
      <c r="N12">
        <f ca="1">SQRT(User_Model_Calcs!M12^2+Sat_Data!$B$3^2-2*User_Model_Calcs!M12*Sat_Data!$B$3*COS(RADIANS(L12))*COS(RADIANS(I12)))</f>
        <v>37452.865645228783</v>
      </c>
      <c r="O12">
        <f ca="1">DEGREES(ACOS(((Earth_Data!$B$1+Sat_Data!$B$2)/User_Model_Calcs!N12)*SQRT(1-COS(RADIANS(User_Model_Calcs!I12))^2*COS(RADIANS(User_Model_Calcs!B12))^2)))</f>
        <v>44.306218962242333</v>
      </c>
      <c r="P12">
        <f t="shared" ca="1" si="3"/>
        <v>29.124062827473463</v>
      </c>
    </row>
    <row r="13" spans="1:16" x14ac:dyDescent="0.25">
      <c r="A13">
        <f t="shared" ca="1" si="4"/>
        <v>129.20315564305452</v>
      </c>
      <c r="B13">
        <f t="shared" ca="1" si="5"/>
        <v>-32.979663947570948</v>
      </c>
      <c r="C13" s="6">
        <v>20135.9375</v>
      </c>
      <c r="D13">
        <f t="shared" ca="1" si="6"/>
        <v>0.75</v>
      </c>
      <c r="E13" s="1">
        <v>0.65</v>
      </c>
      <c r="F13">
        <v>19.899999999999999</v>
      </c>
      <c r="G13">
        <f t="shared" ca="1" si="7"/>
        <v>42.007420362456692</v>
      </c>
      <c r="H13">
        <f t="shared" ca="1" si="8"/>
        <v>14.758431997141672</v>
      </c>
      <c r="I13">
        <f ca="1">User_Model_Calcs!A13-Sat_Data!$B$5</f>
        <v>19.203155643054515</v>
      </c>
      <c r="J13">
        <f ca="1">(Earth_Data!$B$1/SQRT(1-Earth_Data!$B$2^2*SIN(RADIANS(User_Model_Calcs!B13))^2))*COS(RADIANS(User_Model_Calcs!B13))</f>
        <v>5355.7054300130521</v>
      </c>
      <c r="K13">
        <f ca="1">((Earth_Data!$B$1*(1-Earth_Data!$B$2^2))/SQRT(1-Earth_Data!$B$2^2*SIN(RADIANS(User_Model_Calcs!B13))^2))*SIN(RADIANS(User_Model_Calcs!B13))</f>
        <v>-3452.0681546098863</v>
      </c>
      <c r="L13">
        <f t="shared" ca="1" si="9"/>
        <v>-32.804168708966813</v>
      </c>
      <c r="M13">
        <f t="shared" ca="1" si="10"/>
        <v>6371.8408013024773</v>
      </c>
      <c r="N13">
        <f ca="1">SQRT(User_Model_Calcs!M13^2+Sat_Data!$B$3^2-2*User_Model_Calcs!M13*Sat_Data!$B$3*COS(RADIANS(L13))*COS(RADIANS(I13)))</f>
        <v>37308.276884954568</v>
      </c>
      <c r="O13">
        <f ca="1">DEGREES(ACOS(((Earth_Data!$B$1+Sat_Data!$B$2)/User_Model_Calcs!N13)*SQRT(1-COS(RADIANS(User_Model_Calcs!I13))^2*COS(RADIANS(User_Model_Calcs!B13))^2)))</f>
        <v>46.393012878617704</v>
      </c>
      <c r="P13">
        <f t="shared" ca="1" si="3"/>
        <v>32.613280080967058</v>
      </c>
    </row>
    <row r="14" spans="1:16" x14ac:dyDescent="0.25">
      <c r="A14">
        <f t="shared" ca="1" si="4"/>
        <v>128.41016405556158</v>
      </c>
      <c r="B14">
        <f t="shared" ca="1" si="5"/>
        <v>-33.555327080951081</v>
      </c>
      <c r="C14" s="6">
        <v>20135.9375</v>
      </c>
      <c r="D14">
        <f t="shared" ca="1" si="6"/>
        <v>1.2</v>
      </c>
      <c r="E14" s="1">
        <v>0.65</v>
      </c>
      <c r="F14">
        <v>19.899999999999999</v>
      </c>
      <c r="G14">
        <f t="shared" ca="1" si="7"/>
        <v>46.089820015575185</v>
      </c>
      <c r="H14">
        <f t="shared" ca="1" si="8"/>
        <v>14.997589539870971</v>
      </c>
      <c r="I14">
        <f ca="1">User_Model_Calcs!A14-Sat_Data!$B$5</f>
        <v>18.41016405556158</v>
      </c>
      <c r="J14">
        <f ca="1">(Earth_Data!$B$1/SQRT(1-Earth_Data!$B$2^2*SIN(RADIANS(User_Model_Calcs!B14))^2))*COS(RADIANS(User_Model_Calcs!B14))</f>
        <v>5320.6827327332103</v>
      </c>
      <c r="K14">
        <f ca="1">((Earth_Data!$B$1*(1-Earth_Data!$B$2^2))/SQRT(1-Earth_Data!$B$2^2*SIN(RADIANS(User_Model_Calcs!B14))^2))*SIN(RADIANS(User_Model_Calcs!B14))</f>
        <v>-3505.4510793957943</v>
      </c>
      <c r="L14">
        <f t="shared" ca="1" si="9"/>
        <v>-33.378283353741935</v>
      </c>
      <c r="M14">
        <f t="shared" ca="1" si="10"/>
        <v>6371.6443727222004</v>
      </c>
      <c r="N14">
        <f ca="1">SQRT(User_Model_Calcs!M14^2+Sat_Data!$B$3^2-2*User_Model_Calcs!M14*Sat_Data!$B$3*COS(RADIANS(L14))*COS(RADIANS(I14)))</f>
        <v>37318.791220977226</v>
      </c>
      <c r="O14">
        <f ca="1">DEGREES(ACOS(((Earth_Data!$B$1+Sat_Data!$B$2)/User_Model_Calcs!N14)*SQRT(1-COS(RADIANS(User_Model_Calcs!I14))^2*COS(RADIANS(User_Model_Calcs!B14))^2)))</f>
        <v>46.236108575411613</v>
      </c>
      <c r="P14">
        <f t="shared" ca="1" si="3"/>
        <v>31.055708418983706</v>
      </c>
    </row>
    <row r="15" spans="1:16" x14ac:dyDescent="0.25">
      <c r="A15">
        <f t="shared" ca="1" si="4"/>
        <v>130.82024097134754</v>
      </c>
      <c r="B15">
        <f t="shared" ca="1" si="5"/>
        <v>-37.109254757936867</v>
      </c>
      <c r="C15" s="6">
        <v>20135.9375</v>
      </c>
      <c r="D15">
        <f t="shared" ca="1" si="6"/>
        <v>1.2</v>
      </c>
      <c r="E15" s="1">
        <v>0.65</v>
      </c>
      <c r="F15">
        <v>19.899999999999999</v>
      </c>
      <c r="G15">
        <f t="shared" ca="1" si="7"/>
        <v>46.089820015575185</v>
      </c>
      <c r="H15">
        <f t="shared" ca="1" si="8"/>
        <v>18.42068190082145</v>
      </c>
      <c r="I15">
        <f ca="1">User_Model_Calcs!A15-Sat_Data!$B$5</f>
        <v>20.820240971347545</v>
      </c>
      <c r="J15">
        <f ca="1">(Earth_Data!$B$1/SQRT(1-Earth_Data!$B$2^2*SIN(RADIANS(User_Model_Calcs!B15))^2))*COS(RADIANS(User_Model_Calcs!B15))</f>
        <v>5092.6894323160159</v>
      </c>
      <c r="K15">
        <f ca="1">((Earth_Data!$B$1*(1-Earth_Data!$B$2^2))/SQRT(1-Earth_Data!$B$2^2*SIN(RADIANS(User_Model_Calcs!B15))^2))*SIN(RADIANS(User_Model_Calcs!B15))</f>
        <v>-3827.0709932103769</v>
      </c>
      <c r="L15">
        <f t="shared" ca="1" si="9"/>
        <v>-36.924250018585546</v>
      </c>
      <c r="M15">
        <f t="shared" ca="1" si="10"/>
        <v>6370.3970081224516</v>
      </c>
      <c r="N15">
        <f ca="1">SQRT(User_Model_Calcs!M15^2+Sat_Data!$B$3^2-2*User_Model_Calcs!M15*Sat_Data!$B$3*COS(RADIANS(L15))*COS(RADIANS(I15)))</f>
        <v>37642.827172094789</v>
      </c>
      <c r="O15">
        <f ca="1">DEGREES(ACOS(((Earth_Data!$B$1+Sat_Data!$B$2)/User_Model_Calcs!N15)*SQRT(1-COS(RADIANS(User_Model_Calcs!I15))^2*COS(RADIANS(User_Model_Calcs!B15))^2)))</f>
        <v>41.69708723473321</v>
      </c>
      <c r="P15">
        <f t="shared" ca="1" si="3"/>
        <v>32.222243833993495</v>
      </c>
    </row>
    <row r="16" spans="1:16" x14ac:dyDescent="0.25">
      <c r="A16">
        <f t="shared" ca="1" si="4"/>
        <v>128.41060777922161</v>
      </c>
      <c r="B16">
        <f t="shared" ca="1" si="5"/>
        <v>-32.651643376628435</v>
      </c>
      <c r="C16" s="6">
        <v>20135.9375</v>
      </c>
      <c r="D16">
        <f t="shared" ca="1" si="6"/>
        <v>3</v>
      </c>
      <c r="E16" s="1">
        <v>0.65</v>
      </c>
      <c r="F16">
        <v>19.899999999999999</v>
      </c>
      <c r="G16">
        <f t="shared" ca="1" si="7"/>
        <v>54.048620189015942</v>
      </c>
      <c r="H16">
        <f t="shared" ca="1" si="8"/>
        <v>21.337184763079954</v>
      </c>
      <c r="I16">
        <f ca="1">User_Model_Calcs!A16-Sat_Data!$B$5</f>
        <v>18.410607779221607</v>
      </c>
      <c r="J16">
        <f ca="1">(Earth_Data!$B$1/SQRT(1-Earth_Data!$B$2^2*SIN(RADIANS(User_Model_Calcs!B16))^2))*COS(RADIANS(User_Model_Calcs!B16))</f>
        <v>5375.4199556360682</v>
      </c>
      <c r="K16">
        <f ca="1">((Earth_Data!$B$1*(1-Earth_Data!$B$2^2))/SQRT(1-Earth_Data!$B$2^2*SIN(RADIANS(User_Model_Calcs!B16))^2))*SIN(RADIANS(User_Model_Calcs!B16))</f>
        <v>-3421.4955476153759</v>
      </c>
      <c r="L16">
        <f t="shared" ca="1" si="9"/>
        <v>-32.477062091210719</v>
      </c>
      <c r="M16">
        <f t="shared" ca="1" si="10"/>
        <v>6371.9519365577698</v>
      </c>
      <c r="N16">
        <f ca="1">SQRT(User_Model_Calcs!M16^2+Sat_Data!$B$3^2-2*User_Model_Calcs!M16*Sat_Data!$B$3*COS(RADIANS(L16))*COS(RADIANS(I16)))</f>
        <v>37260.133548518657</v>
      </c>
      <c r="O16">
        <f ca="1">DEGREES(ACOS(((Earth_Data!$B$1+Sat_Data!$B$2)/User_Model_Calcs!N16)*SQRT(1-COS(RADIANS(User_Model_Calcs!I16))^2*COS(RADIANS(User_Model_Calcs!B16))^2)))</f>
        <v>47.104209679488406</v>
      </c>
      <c r="P16">
        <f t="shared" ca="1" si="3"/>
        <v>31.672386919183015</v>
      </c>
    </row>
    <row r="17" spans="1:16" x14ac:dyDescent="0.25">
      <c r="A17">
        <f t="shared" ca="1" si="4"/>
        <v>131.35385686459264</v>
      </c>
      <c r="B17">
        <f t="shared" ca="1" si="5"/>
        <v>-34.728159268408255</v>
      </c>
      <c r="C17" s="6">
        <v>20135.9375</v>
      </c>
      <c r="D17">
        <f t="shared" ca="1" si="6"/>
        <v>3</v>
      </c>
      <c r="E17" s="1">
        <v>0.65</v>
      </c>
      <c r="F17">
        <v>19.899999999999999</v>
      </c>
      <c r="G17">
        <f t="shared" ca="1" si="7"/>
        <v>54.048620189015942</v>
      </c>
      <c r="H17">
        <f t="shared" ca="1" si="8"/>
        <v>20.846763906070173</v>
      </c>
      <c r="I17">
        <f ca="1">User_Model_Calcs!A17-Sat_Data!$B$5</f>
        <v>21.353856864592643</v>
      </c>
      <c r="J17">
        <f ca="1">(Earth_Data!$B$1/SQRT(1-Earth_Data!$B$2^2*SIN(RADIANS(User_Model_Calcs!B17))^2))*COS(RADIANS(User_Model_Calcs!B17))</f>
        <v>5247.6683801985537</v>
      </c>
      <c r="K17">
        <f ca="1">((Earth_Data!$B$1*(1-Earth_Data!$B$2^2))/SQRT(1-Earth_Data!$B$2^2*SIN(RADIANS(User_Model_Calcs!B17))^2))*SIN(RADIANS(User_Model_Calcs!B17))</f>
        <v>-3613.1236930892251</v>
      </c>
      <c r="L17">
        <f t="shared" ca="1" si="9"/>
        <v>-34.548181676705319</v>
      </c>
      <c r="M17">
        <f t="shared" ca="1" si="10"/>
        <v>6371.2389886189667</v>
      </c>
      <c r="N17">
        <f ca="1">SQRT(User_Model_Calcs!M17^2+Sat_Data!$B$3^2-2*User_Model_Calcs!M17*Sat_Data!$B$3*COS(RADIANS(L17))*COS(RADIANS(I17)))</f>
        <v>37500.137170713278</v>
      </c>
      <c r="O17">
        <f ca="1">DEGREES(ACOS(((Earth_Data!$B$1+Sat_Data!$B$2)/User_Model_Calcs!N17)*SQRT(1-COS(RADIANS(User_Model_Calcs!I17))^2*COS(RADIANS(User_Model_Calcs!B17))^2)))</f>
        <v>43.652587285215382</v>
      </c>
      <c r="P17">
        <f t="shared" ca="1" si="3"/>
        <v>34.461342415207262</v>
      </c>
    </row>
    <row r="18" spans="1:16" x14ac:dyDescent="0.25">
      <c r="A18">
        <f t="shared" ca="1" si="4"/>
        <v>130.14627821217564</v>
      </c>
      <c r="B18">
        <f t="shared" ca="1" si="5"/>
        <v>-37.285154326291362</v>
      </c>
      <c r="C18" s="6">
        <v>20135.9375</v>
      </c>
      <c r="D18">
        <f t="shared" ca="1" si="6"/>
        <v>0.75</v>
      </c>
      <c r="E18" s="1">
        <v>0.65</v>
      </c>
      <c r="F18">
        <v>19.899999999999999</v>
      </c>
      <c r="G18">
        <f t="shared" ca="1" si="7"/>
        <v>42.007420362456692</v>
      </c>
      <c r="H18">
        <f t="shared" ca="1" si="8"/>
        <v>14.777046697426666</v>
      </c>
      <c r="I18">
        <f ca="1">User_Model_Calcs!A18-Sat_Data!$B$5</f>
        <v>20.146278212175645</v>
      </c>
      <c r="J18">
        <f ca="1">(Earth_Data!$B$1/SQRT(1-Earth_Data!$B$2^2*SIN(RADIANS(User_Model_Calcs!B18))^2))*COS(RADIANS(User_Model_Calcs!B18))</f>
        <v>5080.8874666175543</v>
      </c>
      <c r="K18">
        <f ca="1">((Earth_Data!$B$1*(1-Earth_Data!$B$2^2))/SQRT(1-Earth_Data!$B$2^2*SIN(RADIANS(User_Model_Calcs!B18))^2))*SIN(RADIANS(User_Model_Calcs!B18))</f>
        <v>-3842.6210839182372</v>
      </c>
      <c r="L18">
        <f t="shared" ca="1" si="9"/>
        <v>-37.099828359113246</v>
      </c>
      <c r="M18">
        <f t="shared" ca="1" si="10"/>
        <v>6370.3339192701915</v>
      </c>
      <c r="N18">
        <f ca="1">SQRT(User_Model_Calcs!M18^2+Sat_Data!$B$3^2-2*User_Model_Calcs!M18*Sat_Data!$B$3*COS(RADIANS(L18))*COS(RADIANS(I18)))</f>
        <v>37631.745197825476</v>
      </c>
      <c r="O18">
        <f ca="1">DEGREES(ACOS(((Earth_Data!$B$1+Sat_Data!$B$2)/User_Model_Calcs!N18)*SQRT(1-COS(RADIANS(User_Model_Calcs!I18))^2*COS(RADIANS(User_Model_Calcs!B18))^2)))</f>
        <v>41.844531928239036</v>
      </c>
      <c r="P18">
        <f t="shared" ca="1" si="3"/>
        <v>31.199266173089729</v>
      </c>
    </row>
    <row r="19" spans="1:16" x14ac:dyDescent="0.25">
      <c r="A19">
        <f t="shared" ca="1" si="4"/>
        <v>127.91755663036432</v>
      </c>
      <c r="B19">
        <f t="shared" ca="1" si="5"/>
        <v>-34.569562120626166</v>
      </c>
      <c r="C19" s="6">
        <v>20135.9375</v>
      </c>
      <c r="D19">
        <f t="shared" ca="1" si="6"/>
        <v>1.2</v>
      </c>
      <c r="E19" s="1">
        <v>0.65</v>
      </c>
      <c r="F19">
        <v>19.899999999999999</v>
      </c>
      <c r="G19">
        <f t="shared" ca="1" si="7"/>
        <v>46.089820015575185</v>
      </c>
      <c r="H19">
        <f t="shared" ca="1" si="8"/>
        <v>23.640443709052633</v>
      </c>
      <c r="I19">
        <f ca="1">User_Model_Calcs!A19-Sat_Data!$B$5</f>
        <v>17.917556630364317</v>
      </c>
      <c r="J19">
        <f ca="1">(Earth_Data!$B$1/SQRT(1-Earth_Data!$B$2^2*SIN(RADIANS(User_Model_Calcs!B19))^2))*COS(RADIANS(User_Model_Calcs!B19))</f>
        <v>5257.6712803030778</v>
      </c>
      <c r="K19">
        <f ca="1">((Earth_Data!$B$1*(1-Earth_Data!$B$2^2))/SQRT(1-Earth_Data!$B$2^2*SIN(RADIANS(User_Model_Calcs!B19))^2))*SIN(RADIANS(User_Model_Calcs!B19))</f>
        <v>-3598.6500862962189</v>
      </c>
      <c r="L19">
        <f t="shared" ca="1" si="9"/>
        <v>-34.389963796466446</v>
      </c>
      <c r="M19">
        <f t="shared" ca="1" si="10"/>
        <v>6371.2941962621371</v>
      </c>
      <c r="N19">
        <f ca="1">SQRT(User_Model_Calcs!M19^2+Sat_Data!$B$3^2-2*User_Model_Calcs!M19*Sat_Data!$B$3*COS(RADIANS(L19))*COS(RADIANS(I19)))</f>
        <v>37370.323785175242</v>
      </c>
      <c r="O19">
        <f ca="1">DEGREES(ACOS(((Earth_Data!$B$1+Sat_Data!$B$2)/User_Model_Calcs!N19)*SQRT(1-COS(RADIANS(User_Model_Calcs!I19))^2*COS(RADIANS(User_Model_Calcs!B19))^2)))</f>
        <v>45.484577442850309</v>
      </c>
      <c r="P19">
        <f t="shared" ca="1" si="3"/>
        <v>29.676126577577627</v>
      </c>
    </row>
    <row r="20" spans="1:16" x14ac:dyDescent="0.25">
      <c r="A20">
        <f t="shared" ca="1" si="4"/>
        <v>129.14834880035369</v>
      </c>
      <c r="B20">
        <f t="shared" ca="1" si="5"/>
        <v>-32.55593257672745</v>
      </c>
      <c r="C20" s="6">
        <v>20135.9375</v>
      </c>
      <c r="D20">
        <f t="shared" ca="1" si="6"/>
        <v>1.2</v>
      </c>
      <c r="E20" s="1">
        <v>0.65</v>
      </c>
      <c r="F20">
        <v>19.899999999999999</v>
      </c>
      <c r="G20">
        <f t="shared" ca="1" si="7"/>
        <v>46.089820015575185</v>
      </c>
      <c r="H20">
        <f t="shared" ca="1" si="8"/>
        <v>20.180899979669135</v>
      </c>
      <c r="I20">
        <f ca="1">User_Model_Calcs!A20-Sat_Data!$B$5</f>
        <v>19.148348800353688</v>
      </c>
      <c r="J20">
        <f ca="1">(Earth_Data!$B$1/SQRT(1-Earth_Data!$B$2^2*SIN(RADIANS(User_Model_Calcs!B20))^2))*COS(RADIANS(User_Model_Calcs!B20))</f>
        <v>5381.1391055601871</v>
      </c>
      <c r="K20">
        <f ca="1">((Earth_Data!$B$1*(1-Earth_Data!$B$2^2))/SQRT(1-Earth_Data!$B$2^2*SIN(RADIANS(User_Model_Calcs!B20))^2))*SIN(RADIANS(User_Model_Calcs!B20))</f>
        <v>-3412.5540646164686</v>
      </c>
      <c r="L20">
        <f t="shared" ca="1" si="9"/>
        <v>-32.381622268001735</v>
      </c>
      <c r="M20">
        <f t="shared" ca="1" si="10"/>
        <v>6371.9842527520004</v>
      </c>
      <c r="N20">
        <f ca="1">SQRT(User_Model_Calcs!M20^2+Sat_Data!$B$3^2-2*User_Model_Calcs!M20*Sat_Data!$B$3*COS(RADIANS(L20))*COS(RADIANS(I20)))</f>
        <v>37279.234645215947</v>
      </c>
      <c r="O20">
        <f ca="1">DEGREES(ACOS(((Earth_Data!$B$1+Sat_Data!$B$2)/User_Model_Calcs!N20)*SQRT(1-COS(RADIANS(User_Model_Calcs!I20))^2*COS(RADIANS(User_Model_Calcs!B20))^2)))</f>
        <v>46.822120700110155</v>
      </c>
      <c r="P20">
        <f t="shared" ca="1" si="3"/>
        <v>32.832333346548175</v>
      </c>
    </row>
    <row r="21" spans="1:16" x14ac:dyDescent="0.25">
      <c r="A21">
        <f t="shared" ca="1" si="4"/>
        <v>128.91342575104503</v>
      </c>
      <c r="B21">
        <f t="shared" ca="1" si="5"/>
        <v>-34.651157756391804</v>
      </c>
      <c r="C21" s="6">
        <v>20135.9375</v>
      </c>
      <c r="D21">
        <f t="shared" ca="1" si="6"/>
        <v>3</v>
      </c>
      <c r="E21" s="1">
        <v>0.65</v>
      </c>
      <c r="F21">
        <v>19.899999999999999</v>
      </c>
      <c r="G21">
        <f t="shared" ca="1" si="7"/>
        <v>54.048620189015942</v>
      </c>
      <c r="H21">
        <f t="shared" ca="1" si="8"/>
        <v>23.687855331829411</v>
      </c>
      <c r="I21">
        <f ca="1">User_Model_Calcs!A21-Sat_Data!$B$5</f>
        <v>18.913425751045025</v>
      </c>
      <c r="J21">
        <f ca="1">(Earth_Data!$B$1/SQRT(1-Earth_Data!$B$2^2*SIN(RADIANS(User_Model_Calcs!B21))^2))*COS(RADIANS(User_Model_Calcs!B21))</f>
        <v>5252.5299882332301</v>
      </c>
      <c r="K21">
        <f ca="1">((Earth_Data!$B$1*(1-Earth_Data!$B$2^2))/SQRT(1-Earth_Data!$B$2^2*SIN(RADIANS(User_Model_Calcs!B21))^2))*SIN(RADIANS(User_Model_Calcs!B21))</f>
        <v>-3606.0999311258042</v>
      </c>
      <c r="L21">
        <f t="shared" ca="1" si="9"/>
        <v>-34.471363619551035</v>
      </c>
      <c r="M21">
        <f t="shared" ca="1" si="10"/>
        <v>6371.265807557781</v>
      </c>
      <c r="N21">
        <f ca="1">SQRT(User_Model_Calcs!M21^2+Sat_Data!$B$3^2-2*User_Model_Calcs!M21*Sat_Data!$B$3*COS(RADIANS(L21))*COS(RADIANS(I21)))</f>
        <v>37408.358974006813</v>
      </c>
      <c r="O21">
        <f ca="1">DEGREES(ACOS(((Earth_Data!$B$1+Sat_Data!$B$2)/User_Model_Calcs!N21)*SQRT(1-COS(RADIANS(User_Model_Calcs!I21))^2*COS(RADIANS(User_Model_Calcs!B21))^2)))</f>
        <v>44.940840118233027</v>
      </c>
      <c r="P21">
        <f t="shared" ca="1" si="3"/>
        <v>31.07412427776589</v>
      </c>
    </row>
    <row r="22" spans="1:16" x14ac:dyDescent="0.25">
      <c r="A22">
        <f t="shared" ca="1" si="4"/>
        <v>130.30288889622361</v>
      </c>
      <c r="B22">
        <f t="shared" ca="1" si="5"/>
        <v>-33.509727253352239</v>
      </c>
      <c r="C22" s="6">
        <v>20135.9375</v>
      </c>
      <c r="D22">
        <f t="shared" ca="1" si="6"/>
        <v>3</v>
      </c>
      <c r="E22" s="1">
        <v>0.65</v>
      </c>
      <c r="F22">
        <v>19.899999999999999</v>
      </c>
      <c r="G22">
        <f t="shared" ca="1" si="7"/>
        <v>54.048620189015942</v>
      </c>
      <c r="H22">
        <f t="shared" ca="1" si="8"/>
        <v>18.656523375826708</v>
      </c>
      <c r="I22">
        <f ca="1">User_Model_Calcs!A22-Sat_Data!$B$5</f>
        <v>20.302888896223607</v>
      </c>
      <c r="J22">
        <f ca="1">(Earth_Data!$B$1/SQRT(1-Earth_Data!$B$2^2*SIN(RADIANS(User_Model_Calcs!B22))^2))*COS(RADIANS(User_Model_Calcs!B22))</f>
        <v>5323.4766361163083</v>
      </c>
      <c r="K22">
        <f ca="1">((Earth_Data!$B$1*(1-Earth_Data!$B$2^2))/SQRT(1-Earth_Data!$B$2^2*SIN(RADIANS(User_Model_Calcs!B22))^2))*SIN(RADIANS(User_Model_Calcs!B22))</f>
        <v>-3501.2351540015306</v>
      </c>
      <c r="L22">
        <f t="shared" ca="1" si="9"/>
        <v>-33.332803597517042</v>
      </c>
      <c r="M22">
        <f t="shared" ca="1" si="10"/>
        <v>6371.6599955500078</v>
      </c>
      <c r="N22">
        <f ca="1">SQRT(User_Model_Calcs!M22^2+Sat_Data!$B$3^2-2*User_Model_Calcs!M22*Sat_Data!$B$3*COS(RADIANS(L22))*COS(RADIANS(I22)))</f>
        <v>37381.597805088786</v>
      </c>
      <c r="O22">
        <f ca="1">DEGREES(ACOS(((Earth_Data!$B$1+Sat_Data!$B$2)/User_Model_Calcs!N22)*SQRT(1-COS(RADIANS(User_Model_Calcs!I22))^2*COS(RADIANS(User_Model_Calcs!B22))^2)))</f>
        <v>45.329059258419356</v>
      </c>
      <c r="P22">
        <f t="shared" ca="1" si="3"/>
        <v>33.827523309007617</v>
      </c>
    </row>
    <row r="23" spans="1:16" x14ac:dyDescent="0.25">
      <c r="A23">
        <f t="shared" ca="1" si="4"/>
        <v>127.84772252556421</v>
      </c>
      <c r="B23">
        <f t="shared" ca="1" si="5"/>
        <v>-35.324499831340958</v>
      </c>
      <c r="C23" s="6">
        <v>20135.9375</v>
      </c>
      <c r="D23">
        <f t="shared" ca="1" si="6"/>
        <v>1.2</v>
      </c>
      <c r="E23" s="1">
        <v>0.65</v>
      </c>
      <c r="F23">
        <v>19.899999999999999</v>
      </c>
      <c r="G23">
        <f t="shared" ca="1" si="7"/>
        <v>46.089820015575185</v>
      </c>
      <c r="H23">
        <f t="shared" ca="1" si="8"/>
        <v>17.191326947204068</v>
      </c>
      <c r="I23">
        <f ca="1">User_Model_Calcs!A23-Sat_Data!$B$5</f>
        <v>17.847722525564208</v>
      </c>
      <c r="J23">
        <f ca="1">(Earth_Data!$B$1/SQRT(1-Earth_Data!$B$2^2*SIN(RADIANS(User_Model_Calcs!B23))^2))*COS(RADIANS(User_Model_Calcs!B23))</f>
        <v>5209.696586349437</v>
      </c>
      <c r="K23">
        <f ca="1">((Earth_Data!$B$1*(1-Earth_Data!$B$2^2))/SQRT(1-Earth_Data!$B$2^2*SIN(RADIANS(User_Model_Calcs!B23))^2))*SIN(RADIANS(User_Model_Calcs!B23))</f>
        <v>-3667.3000202390849</v>
      </c>
      <c r="L23">
        <f t="shared" ca="1" si="9"/>
        <v>-35.143145441056419</v>
      </c>
      <c r="M23">
        <f t="shared" ca="1" si="10"/>
        <v>6371.0303688074328</v>
      </c>
      <c r="N23">
        <f ca="1">SQRT(User_Model_Calcs!M23^2+Sat_Data!$B$3^2-2*User_Model_Calcs!M23*Sat_Data!$B$3*COS(RADIANS(L23))*COS(RADIANS(I23)))</f>
        <v>37419.550041697439</v>
      </c>
      <c r="O23">
        <f ca="1">DEGREES(ACOS(((Earth_Data!$B$1+Sat_Data!$B$2)/User_Model_Calcs!N23)*SQRT(1-COS(RADIANS(User_Model_Calcs!I23))^2*COS(RADIANS(User_Model_Calcs!B23))^2)))</f>
        <v>44.778210395555327</v>
      </c>
      <c r="P23">
        <f t="shared" ca="1" si="3"/>
        <v>29.111971442020522</v>
      </c>
    </row>
    <row r="24" spans="1:16" x14ac:dyDescent="0.25">
      <c r="A24">
        <f t="shared" ca="1" si="4"/>
        <v>128.63897840924372</v>
      </c>
      <c r="B24">
        <f t="shared" ca="1" si="5"/>
        <v>-32.561958977558135</v>
      </c>
      <c r="C24" s="6">
        <v>20135.9375</v>
      </c>
      <c r="D24">
        <f t="shared" ca="1" si="6"/>
        <v>0.75</v>
      </c>
      <c r="E24" s="1">
        <v>0.65</v>
      </c>
      <c r="F24">
        <v>19.899999999999999</v>
      </c>
      <c r="G24">
        <f t="shared" ca="1" si="7"/>
        <v>42.007420362456692</v>
      </c>
      <c r="H24">
        <f t="shared" ca="1" si="8"/>
        <v>14.511775632249757</v>
      </c>
      <c r="I24">
        <f ca="1">User_Model_Calcs!A24-Sat_Data!$B$5</f>
        <v>18.63897840924372</v>
      </c>
      <c r="J24">
        <f ca="1">(Earth_Data!$B$1/SQRT(1-Earth_Data!$B$2^2*SIN(RADIANS(User_Model_Calcs!B24))^2))*COS(RADIANS(User_Model_Calcs!B24))</f>
        <v>5380.7794443261328</v>
      </c>
      <c r="K24">
        <f ca="1">((Earth_Data!$B$1*(1-Earth_Data!$B$2^2))/SQRT(1-Earth_Data!$B$2^2*SIN(RADIANS(User_Model_Calcs!B24))^2))*SIN(RADIANS(User_Model_Calcs!B24))</f>
        <v>-3413.1173400216558</v>
      </c>
      <c r="L24">
        <f t="shared" ca="1" si="9"/>
        <v>-32.387631549684976</v>
      </c>
      <c r="M24">
        <f t="shared" ca="1" si="10"/>
        <v>6371.9822194697899</v>
      </c>
      <c r="N24">
        <f ca="1">SQRT(User_Model_Calcs!M24^2+Sat_Data!$B$3^2-2*User_Model_Calcs!M24*Sat_Data!$B$3*COS(RADIANS(L24))*COS(RADIANS(I24)))</f>
        <v>37262.095004526636</v>
      </c>
      <c r="O24">
        <f ca="1">DEGREES(ACOS(((Earth_Data!$B$1+Sat_Data!$B$2)/User_Model_Calcs!N24)*SQRT(1-COS(RADIANS(User_Model_Calcs!I24))^2*COS(RADIANS(User_Model_Calcs!B24))^2)))</f>
        <v>47.07563962754309</v>
      </c>
      <c r="P24">
        <f t="shared" ca="1" si="3"/>
        <v>32.075193827222279</v>
      </c>
    </row>
    <row r="25" spans="1:16" x14ac:dyDescent="0.25">
      <c r="A25">
        <f t="shared" ca="1" si="4"/>
        <v>130.51354479504158</v>
      </c>
      <c r="B25">
        <f t="shared" ca="1" si="5"/>
        <v>-36.723897650789802</v>
      </c>
      <c r="C25" s="6">
        <v>20135.9375</v>
      </c>
      <c r="D25">
        <f t="shared" ca="1" si="6"/>
        <v>0.75</v>
      </c>
      <c r="E25" s="1">
        <v>0.65</v>
      </c>
      <c r="F25">
        <v>19.899999999999999</v>
      </c>
      <c r="G25">
        <f t="shared" ca="1" si="7"/>
        <v>42.007420362456692</v>
      </c>
      <c r="H25">
        <f t="shared" ca="1" si="8"/>
        <v>17.332378567301927</v>
      </c>
      <c r="I25">
        <f ca="1">User_Model_Calcs!A25-Sat_Data!$B$5</f>
        <v>20.513544795041582</v>
      </c>
      <c r="J25">
        <f ca="1">(Earth_Data!$B$1/SQRT(1-Earth_Data!$B$2^2*SIN(RADIANS(User_Model_Calcs!B25))^2))*COS(RADIANS(User_Model_Calcs!B25))</f>
        <v>5118.3765125653226</v>
      </c>
      <c r="K25">
        <f ca="1">((Earth_Data!$B$1*(1-Earth_Data!$B$2^2))/SQRT(1-Earth_Data!$B$2^2*SIN(RADIANS(User_Model_Calcs!B25))^2))*SIN(RADIANS(User_Model_Calcs!B25))</f>
        <v>-3792.8796233087032</v>
      </c>
      <c r="L25">
        <f t="shared" ca="1" si="9"/>
        <v>-36.539620943193491</v>
      </c>
      <c r="M25">
        <f t="shared" ca="1" si="10"/>
        <v>6370.5348253730408</v>
      </c>
      <c r="N25">
        <f ca="1">SQRT(User_Model_Calcs!M25^2+Sat_Data!$B$3^2-2*User_Model_Calcs!M25*Sat_Data!$B$3*COS(RADIANS(L25))*COS(RADIANS(I25)))</f>
        <v>37605.106957556054</v>
      </c>
      <c r="O25">
        <f ca="1">DEGREES(ACOS(((Earth_Data!$B$1+Sat_Data!$B$2)/User_Model_Calcs!N25)*SQRT(1-COS(RADIANS(User_Model_Calcs!I25))^2*COS(RADIANS(User_Model_Calcs!B25))^2)))</f>
        <v>42.205966150275877</v>
      </c>
      <c r="P25">
        <f t="shared" ca="1" si="3"/>
        <v>32.034964747864763</v>
      </c>
    </row>
    <row r="26" spans="1:16" x14ac:dyDescent="0.25">
      <c r="A26">
        <f t="shared" ca="1" si="4"/>
        <v>128.93360163155171</v>
      </c>
      <c r="B26">
        <f t="shared" ca="1" si="5"/>
        <v>-34.41064210016507</v>
      </c>
      <c r="C26" s="6">
        <v>20135.9375</v>
      </c>
      <c r="D26">
        <f t="shared" ca="1" si="6"/>
        <v>0.75</v>
      </c>
      <c r="E26" s="1">
        <v>0.65</v>
      </c>
      <c r="F26">
        <v>19.899999999999999</v>
      </c>
      <c r="G26">
        <f t="shared" ca="1" si="7"/>
        <v>42.007420362456692</v>
      </c>
      <c r="H26">
        <f t="shared" ca="1" si="8"/>
        <v>15.255667638981109</v>
      </c>
      <c r="I26">
        <f ca="1">User_Model_Calcs!A26-Sat_Data!$B$5</f>
        <v>18.93360163155171</v>
      </c>
      <c r="J26">
        <f ca="1">(Earth_Data!$B$1/SQRT(1-Earth_Data!$B$2^2*SIN(RADIANS(User_Model_Calcs!B26))^2))*COS(RADIANS(User_Model_Calcs!B26))</f>
        <v>5267.6540598088695</v>
      </c>
      <c r="K26">
        <f ca="1">((Earth_Data!$B$1*(1-Earth_Data!$B$2^2))/SQRT(1-Earth_Data!$B$2^2*SIN(RADIANS(User_Model_Calcs!B26))^2))*SIN(RADIANS(User_Model_Calcs!B26))</f>
        <v>-3584.1196753629265</v>
      </c>
      <c r="L26">
        <f t="shared" ca="1" si="9"/>
        <v>-34.231429316918444</v>
      </c>
      <c r="M26">
        <f t="shared" ca="1" si="10"/>
        <v>6371.3493971955822</v>
      </c>
      <c r="N26">
        <f ca="1">SQRT(User_Model_Calcs!M26^2+Sat_Data!$B$3^2-2*User_Model_Calcs!M26*Sat_Data!$B$3*COS(RADIANS(L26))*COS(RADIANS(I26)))</f>
        <v>37392.921616740474</v>
      </c>
      <c r="O26">
        <f ca="1">DEGREES(ACOS(((Earth_Data!$B$1+Sat_Data!$B$2)/User_Model_Calcs!N26)*SQRT(1-COS(RADIANS(User_Model_Calcs!I26))^2*COS(RADIANS(User_Model_Calcs!B26))^2)))</f>
        <v>45.162026746345035</v>
      </c>
      <c r="P26">
        <f t="shared" ca="1" si="3"/>
        <v>31.258037525784861</v>
      </c>
    </row>
    <row r="27" spans="1:16" x14ac:dyDescent="0.25">
      <c r="A27">
        <f t="shared" ca="1" si="4"/>
        <v>131.22149779029837</v>
      </c>
      <c r="B27">
        <f t="shared" ca="1" si="5"/>
        <v>-34.651304855752279</v>
      </c>
      <c r="C27" s="6">
        <v>20135.9375</v>
      </c>
      <c r="D27">
        <f t="shared" ca="1" si="6"/>
        <v>1.2</v>
      </c>
      <c r="E27" s="1">
        <v>0.65</v>
      </c>
      <c r="F27">
        <v>19.899999999999999</v>
      </c>
      <c r="G27">
        <f t="shared" ca="1" si="7"/>
        <v>46.089820015575185</v>
      </c>
      <c r="H27">
        <f t="shared" ca="1" si="8"/>
        <v>23.457642410058099</v>
      </c>
      <c r="I27">
        <f ca="1">User_Model_Calcs!A27-Sat_Data!$B$5</f>
        <v>21.221497790298372</v>
      </c>
      <c r="J27">
        <f ca="1">(Earth_Data!$B$1/SQRT(1-Earth_Data!$B$2^2*SIN(RADIANS(User_Model_Calcs!B27))^2))*COS(RADIANS(User_Model_Calcs!B27))</f>
        <v>5252.5207099495783</v>
      </c>
      <c r="K27">
        <f ca="1">((Earth_Data!$B$1*(1-Earth_Data!$B$2^2))/SQRT(1-Earth_Data!$B$2^2*SIN(RADIANS(User_Model_Calcs!B27))^2))*SIN(RADIANS(User_Model_Calcs!B27))</f>
        <v>-3606.1133550679351</v>
      </c>
      <c r="L27">
        <f t="shared" ca="1" si="9"/>
        <v>-34.471510367215316</v>
      </c>
      <c r="M27">
        <f t="shared" ca="1" si="10"/>
        <v>6371.2657563508174</v>
      </c>
      <c r="N27">
        <f ca="1">SQRT(User_Model_Calcs!M27^2+Sat_Data!$B$3^2-2*User_Model_Calcs!M27*Sat_Data!$B$3*COS(RADIANS(L27))*COS(RADIANS(I27)))</f>
        <v>37490.106000223903</v>
      </c>
      <c r="O27">
        <f ca="1">DEGREES(ACOS(((Earth_Data!$B$1+Sat_Data!$B$2)/User_Model_Calcs!N27)*SQRT(1-COS(RADIANS(User_Model_Calcs!I27))^2*COS(RADIANS(User_Model_Calcs!B27))^2)))</f>
        <v>43.792244881560094</v>
      </c>
      <c r="P27">
        <f t="shared" ca="1" si="3"/>
        <v>34.330713345759776</v>
      </c>
    </row>
    <row r="28" spans="1:16" x14ac:dyDescent="0.25">
      <c r="A28">
        <f t="shared" ca="1" si="4"/>
        <v>131.40134182942163</v>
      </c>
      <c r="B28">
        <f t="shared" ca="1" si="5"/>
        <v>-35.200505862067509</v>
      </c>
      <c r="C28" s="6">
        <v>20135.9375</v>
      </c>
      <c r="D28">
        <f t="shared" ca="1" si="6"/>
        <v>3</v>
      </c>
      <c r="E28" s="1">
        <v>0.65</v>
      </c>
      <c r="F28">
        <v>19.899999999999999</v>
      </c>
      <c r="G28">
        <f t="shared" ca="1" si="7"/>
        <v>54.048620189015942</v>
      </c>
      <c r="H28">
        <f t="shared" ca="1" si="8"/>
        <v>20.537885658460571</v>
      </c>
      <c r="I28">
        <f ca="1">User_Model_Calcs!A28-Sat_Data!$B$5</f>
        <v>21.401341829421625</v>
      </c>
      <c r="J28">
        <f ca="1">(Earth_Data!$B$1/SQRT(1-Earth_Data!$B$2^2*SIN(RADIANS(User_Model_Calcs!B28))^2))*COS(RADIANS(User_Model_Calcs!B28))</f>
        <v>5217.6385713130467</v>
      </c>
      <c r="K28">
        <f ca="1">((Earth_Data!$B$1*(1-Earth_Data!$B$2^2))/SQRT(1-Earth_Data!$B$2^2*SIN(RADIANS(User_Model_Calcs!B28))^2))*SIN(RADIANS(User_Model_Calcs!B28))</f>
        <v>-3656.0675728186106</v>
      </c>
      <c r="L28">
        <f t="shared" ca="1" si="9"/>
        <v>-35.019431312949166</v>
      </c>
      <c r="M28">
        <f t="shared" ca="1" si="10"/>
        <v>6371.0738779164549</v>
      </c>
      <c r="N28">
        <f ca="1">SQRT(User_Model_Calcs!M28^2+Sat_Data!$B$3^2-2*User_Model_Calcs!M28*Sat_Data!$B$3*COS(RADIANS(L28))*COS(RADIANS(I28)))</f>
        <v>37533.313452814837</v>
      </c>
      <c r="O28">
        <f ca="1">DEGREES(ACOS(((Earth_Data!$B$1+Sat_Data!$B$2)/User_Model_Calcs!N28)*SQRT(1-COS(RADIANS(User_Model_Calcs!I28))^2*COS(RADIANS(User_Model_Calcs!B28))^2)))</f>
        <v>43.192074035606559</v>
      </c>
      <c r="P28">
        <f t="shared" ca="1" si="3"/>
        <v>34.211885583643657</v>
      </c>
    </row>
    <row r="29" spans="1:16" x14ac:dyDescent="0.25">
      <c r="A29">
        <f t="shared" ca="1" si="4"/>
        <v>130.13595249280439</v>
      </c>
      <c r="B29">
        <f t="shared" ca="1" si="5"/>
        <v>-32.515207467150347</v>
      </c>
      <c r="C29" s="6">
        <v>20135.9375</v>
      </c>
      <c r="D29">
        <f t="shared" ca="1" si="6"/>
        <v>3</v>
      </c>
      <c r="E29" s="1">
        <v>0.65</v>
      </c>
      <c r="F29">
        <v>19.899999999999999</v>
      </c>
      <c r="G29">
        <f t="shared" ca="1" si="7"/>
        <v>54.048620189015942</v>
      </c>
      <c r="H29">
        <f t="shared" ca="1" si="8"/>
        <v>17.919726004225559</v>
      </c>
      <c r="I29">
        <f ca="1">User_Model_Calcs!A29-Sat_Data!$B$5</f>
        <v>20.135952492804392</v>
      </c>
      <c r="J29">
        <f ca="1">(Earth_Data!$B$1/SQRT(1-Earth_Data!$B$2^2*SIN(RADIANS(User_Model_Calcs!B29))^2))*COS(RADIANS(User_Model_Calcs!B29))</f>
        <v>5383.5680558813538</v>
      </c>
      <c r="K29">
        <f ca="1">((Earth_Data!$B$1*(1-Earth_Data!$B$2^2))/SQRT(1-Earth_Data!$B$2^2*SIN(RADIANS(User_Model_Calcs!B29))^2))*SIN(RADIANS(User_Model_Calcs!B29))</f>
        <v>-3408.7465945740441</v>
      </c>
      <c r="L29">
        <f t="shared" ca="1" si="9"/>
        <v>-32.341013047203433</v>
      </c>
      <c r="M29">
        <f t="shared" ca="1" si="10"/>
        <v>6371.9979879411676</v>
      </c>
      <c r="N29">
        <f ca="1">SQRT(User_Model_Calcs!M29^2+Sat_Data!$B$3^2-2*User_Model_Calcs!M29*Sat_Data!$B$3*COS(RADIANS(L29))*COS(RADIANS(I29)))</f>
        <v>37311.907331550319</v>
      </c>
      <c r="O29">
        <f ca="1">DEGREES(ACOS(((Earth_Data!$B$1+Sat_Data!$B$2)/User_Model_Calcs!N29)*SQRT(1-COS(RADIANS(User_Model_Calcs!I29))^2*COS(RADIANS(User_Model_Calcs!B29))^2)))</f>
        <v>46.342647856793342</v>
      </c>
      <c r="P29">
        <f t="shared" ca="1" si="3"/>
        <v>34.298987878821251</v>
      </c>
    </row>
    <row r="30" spans="1:16" x14ac:dyDescent="0.25">
      <c r="A30">
        <f t="shared" ca="1" si="4"/>
        <v>128.44015375488749</v>
      </c>
      <c r="B30">
        <f t="shared" ca="1" si="5"/>
        <v>-32.681522248969564</v>
      </c>
      <c r="C30" s="6">
        <v>20135.9375</v>
      </c>
      <c r="D30">
        <f t="shared" ca="1" si="6"/>
        <v>3</v>
      </c>
      <c r="E30" s="1">
        <v>0.65</v>
      </c>
      <c r="F30">
        <v>19.899999999999999</v>
      </c>
      <c r="G30">
        <f t="shared" ca="1" si="7"/>
        <v>54.048620189015942</v>
      </c>
      <c r="H30">
        <f t="shared" ca="1" si="8"/>
        <v>21.777716338465552</v>
      </c>
      <c r="I30">
        <f ca="1">User_Model_Calcs!A30-Sat_Data!$B$5</f>
        <v>18.44015375488749</v>
      </c>
      <c r="J30">
        <f ca="1">(Earth_Data!$B$1/SQRT(1-Earth_Data!$B$2^2*SIN(RADIANS(User_Model_Calcs!B30))^2))*COS(RADIANS(User_Model_Calcs!B30))</f>
        <v>5373.6314826277539</v>
      </c>
      <c r="K30">
        <f ca="1">((Earth_Data!$B$1*(1-Earth_Data!$B$2^2))/SQRT(1-Earth_Data!$B$2^2*SIN(RADIANS(User_Model_Calcs!B30))^2))*SIN(RADIANS(User_Model_Calcs!B30))</f>
        <v>-3424.2849578865184</v>
      </c>
      <c r="L30">
        <f t="shared" ca="1" si="9"/>
        <v>-32.506856767689747</v>
      </c>
      <c r="M30">
        <f t="shared" ca="1" si="10"/>
        <v>6371.9418377678267</v>
      </c>
      <c r="N30">
        <f ca="1">SQRT(User_Model_Calcs!M30^2+Sat_Data!$B$3^2-2*User_Model_Calcs!M30*Sat_Data!$B$3*COS(RADIANS(L30))*COS(RADIANS(I30)))</f>
        <v>37263.043101846684</v>
      </c>
      <c r="O30">
        <f ca="1">DEGREES(ACOS(((Earth_Data!$B$1+Sat_Data!$B$2)/User_Model_Calcs!N30)*SQRT(1-COS(RADIANS(User_Model_Calcs!I30))^2*COS(RADIANS(User_Model_Calcs!B30))^2)))</f>
        <v>47.060870844222009</v>
      </c>
      <c r="P30">
        <f t="shared" ca="1" si="3"/>
        <v>31.695596951837942</v>
      </c>
    </row>
    <row r="31" spans="1:16" x14ac:dyDescent="0.25">
      <c r="A31">
        <f t="shared" ca="1" si="4"/>
        <v>131.30710652597435</v>
      </c>
      <c r="B31">
        <f t="shared" ca="1" si="5"/>
        <v>-34.710589524216509</v>
      </c>
      <c r="C31" s="6">
        <v>20135.9375</v>
      </c>
      <c r="D31">
        <f t="shared" ca="1" si="6"/>
        <v>3</v>
      </c>
      <c r="E31" s="1">
        <v>0.65</v>
      </c>
      <c r="F31">
        <v>19.899999999999999</v>
      </c>
      <c r="G31">
        <f t="shared" ca="1" si="7"/>
        <v>54.048620189015942</v>
      </c>
      <c r="H31">
        <f t="shared" ca="1" si="8"/>
        <v>14.826644777105637</v>
      </c>
      <c r="I31">
        <f ca="1">User_Model_Calcs!A31-Sat_Data!$B$5</f>
        <v>21.307106525974348</v>
      </c>
      <c r="J31">
        <f ca="1">(Earth_Data!$B$1/SQRT(1-Earth_Data!$B$2^2*SIN(RADIANS(User_Model_Calcs!B31))^2))*COS(RADIANS(User_Model_Calcs!B31))</f>
        <v>5248.7785093697976</v>
      </c>
      <c r="K31">
        <f ca="1">((Earth_Data!$B$1*(1-Earth_Data!$B$2^2))/SQRT(1-Earth_Data!$B$2^2*SIN(RADIANS(User_Model_Calcs!B31))^2))*SIN(RADIANS(User_Model_Calcs!B31))</f>
        <v>-3611.5216207150224</v>
      </c>
      <c r="L31">
        <f t="shared" ca="1" si="9"/>
        <v>-34.530653678106667</v>
      </c>
      <c r="M31">
        <f t="shared" ca="1" si="10"/>
        <v>6371.2451104406819</v>
      </c>
      <c r="N31">
        <f ca="1">SQRT(User_Model_Calcs!M31^2+Sat_Data!$B$3^2-2*User_Model_Calcs!M31*Sat_Data!$B$3*COS(RADIANS(L31))*COS(RADIANS(I31)))</f>
        <v>37497.224008062833</v>
      </c>
      <c r="O31">
        <f ca="1">DEGREES(ACOS(((Earth_Data!$B$1+Sat_Data!$B$2)/User_Model_Calcs!N31)*SQRT(1-COS(RADIANS(User_Model_Calcs!I31))^2*COS(RADIANS(User_Model_Calcs!B31))^2)))</f>
        <v>43.693081069117007</v>
      </c>
      <c r="P31">
        <f t="shared" ca="1" si="3"/>
        <v>34.408818151733243</v>
      </c>
    </row>
    <row r="32" spans="1:16" x14ac:dyDescent="0.25">
      <c r="A32">
        <f t="shared" ca="1" si="4"/>
        <v>128.59885147780741</v>
      </c>
      <c r="B32">
        <f t="shared" ca="1" si="5"/>
        <v>-32.872245825434412</v>
      </c>
      <c r="C32" s="6">
        <v>20135.9375</v>
      </c>
      <c r="D32">
        <f t="shared" ca="1" si="6"/>
        <v>3</v>
      </c>
      <c r="E32" s="1">
        <v>0.65</v>
      </c>
      <c r="F32">
        <v>19.899999999999999</v>
      </c>
      <c r="G32">
        <f t="shared" ca="1" si="7"/>
        <v>54.048620189015942</v>
      </c>
      <c r="H32">
        <f t="shared" ca="1" si="8"/>
        <v>18.40489868356994</v>
      </c>
      <c r="I32">
        <f ca="1">User_Model_Calcs!A32-Sat_Data!$B$5</f>
        <v>18.598851477807415</v>
      </c>
      <c r="J32">
        <f ca="1">(Earth_Data!$B$1/SQRT(1-Earth_Data!$B$2^2*SIN(RADIANS(User_Model_Calcs!B32))^2))*COS(RADIANS(User_Model_Calcs!B32))</f>
        <v>5362.1808031386026</v>
      </c>
      <c r="K32">
        <f ca="1">((Earth_Data!$B$1*(1-Earth_Data!$B$2^2))/SQRT(1-Earth_Data!$B$2^2*SIN(RADIANS(User_Model_Calcs!B32))^2))*SIN(RADIANS(User_Model_Calcs!B32))</f>
        <v>-3442.0686870305631</v>
      </c>
      <c r="L32">
        <f t="shared" ca="1" si="9"/>
        <v>-32.697047365232891</v>
      </c>
      <c r="M32">
        <f t="shared" ca="1" si="10"/>
        <v>6371.8772596295712</v>
      </c>
      <c r="N32">
        <f ca="1">SQRT(User_Model_Calcs!M32^2+Sat_Data!$B$3^2-2*User_Model_Calcs!M32*Sat_Data!$B$3*COS(RADIANS(L32))*COS(RADIANS(I32)))</f>
        <v>37280.657302167798</v>
      </c>
      <c r="O32">
        <f ca="1">DEGREES(ACOS(((Earth_Data!$B$1+Sat_Data!$B$2)/User_Model_Calcs!N32)*SQRT(1-COS(RADIANS(User_Model_Calcs!I32))^2*COS(RADIANS(User_Model_Calcs!B32))^2)))</f>
        <v>46.799271099313877</v>
      </c>
      <c r="P32">
        <f t="shared" ca="1" si="3"/>
        <v>31.798829597169849</v>
      </c>
    </row>
    <row r="33" spans="1:16" x14ac:dyDescent="0.25">
      <c r="A33">
        <f t="shared" ca="1" si="4"/>
        <v>130.24356960562787</v>
      </c>
      <c r="B33">
        <f t="shared" ca="1" si="5"/>
        <v>-34.181141630089471</v>
      </c>
      <c r="C33" s="6">
        <v>20135.9375</v>
      </c>
      <c r="D33">
        <f t="shared" ca="1" si="6"/>
        <v>0.75</v>
      </c>
      <c r="E33" s="1">
        <v>0.65</v>
      </c>
      <c r="F33">
        <v>19.899999999999999</v>
      </c>
      <c r="G33">
        <f t="shared" ca="1" si="7"/>
        <v>42.007420362456692</v>
      </c>
      <c r="H33">
        <f t="shared" ca="1" si="8"/>
        <v>22.002548694171807</v>
      </c>
      <c r="I33">
        <f ca="1">User_Model_Calcs!A33-Sat_Data!$B$5</f>
        <v>20.243569605627869</v>
      </c>
      <c r="J33">
        <f ca="1">(Earth_Data!$B$1/SQRT(1-Earth_Data!$B$2^2*SIN(RADIANS(User_Model_Calcs!B33))^2))*COS(RADIANS(User_Model_Calcs!B33))</f>
        <v>5281.9987769578784</v>
      </c>
      <c r="K33">
        <f ca="1">((Earth_Data!$B$1*(1-Earth_Data!$B$2^2))/SQRT(1-Earth_Data!$B$2^2*SIN(RADIANS(User_Model_Calcs!B33))^2))*SIN(RADIANS(User_Model_Calcs!B33))</f>
        <v>-3563.0878678300423</v>
      </c>
      <c r="L33">
        <f t="shared" ca="1" si="9"/>
        <v>-34.002495310347165</v>
      </c>
      <c r="M33">
        <f t="shared" ca="1" si="10"/>
        <v>6371.4289004635493</v>
      </c>
      <c r="N33">
        <f ca="1">SQRT(User_Model_Calcs!M33^2+Sat_Data!$B$3^2-2*User_Model_Calcs!M33*Sat_Data!$B$3*COS(RADIANS(L33))*COS(RADIANS(I33)))</f>
        <v>37423.275742567057</v>
      </c>
      <c r="O33">
        <f ca="1">DEGREES(ACOS(((Earth_Data!$B$1+Sat_Data!$B$2)/User_Model_Calcs!N33)*SQRT(1-COS(RADIANS(User_Model_Calcs!I33))^2*COS(RADIANS(User_Model_Calcs!B33))^2)))</f>
        <v>44.732033078352174</v>
      </c>
      <c r="P33">
        <f t="shared" ca="1" si="3"/>
        <v>33.282260125265829</v>
      </c>
    </row>
    <row r="34" spans="1:16" x14ac:dyDescent="0.25">
      <c r="A34">
        <f t="shared" ca="1" si="4"/>
        <v>129.980025871778</v>
      </c>
      <c r="B34">
        <f t="shared" ca="1" si="5"/>
        <v>-36.883785554599804</v>
      </c>
      <c r="C34" s="6">
        <v>20135.9375</v>
      </c>
      <c r="D34">
        <f t="shared" ca="1" si="6"/>
        <v>0.75</v>
      </c>
      <c r="E34" s="1">
        <v>0.65</v>
      </c>
      <c r="F34">
        <v>19.899999999999999</v>
      </c>
      <c r="G34">
        <f t="shared" ca="1" si="7"/>
        <v>42.007420362456692</v>
      </c>
      <c r="H34">
        <f t="shared" ca="1" si="8"/>
        <v>18.449247981062857</v>
      </c>
      <c r="I34">
        <f ca="1">User_Model_Calcs!A34-Sat_Data!$B$5</f>
        <v>19.980025871777997</v>
      </c>
      <c r="J34">
        <f ca="1">(Earth_Data!$B$1/SQRT(1-Earth_Data!$B$2^2*SIN(RADIANS(User_Model_Calcs!B34))^2))*COS(RADIANS(User_Model_Calcs!B34))</f>
        <v>5107.746846430332</v>
      </c>
      <c r="K34">
        <f ca="1">((Earth_Data!$B$1*(1-Earth_Data!$B$2^2))/SQRT(1-Earth_Data!$B$2^2*SIN(RADIANS(User_Model_Calcs!B34))^2))*SIN(RADIANS(User_Model_Calcs!B34))</f>
        <v>-3807.0866050982308</v>
      </c>
      <c r="L34">
        <f t="shared" ca="1" si="9"/>
        <v>-36.699202737143331</v>
      </c>
      <c r="M34">
        <f t="shared" ca="1" si="10"/>
        <v>6370.4777109677871</v>
      </c>
      <c r="N34">
        <f ca="1">SQRT(User_Model_Calcs!M34^2+Sat_Data!$B$3^2-2*User_Model_Calcs!M34*Sat_Data!$B$3*COS(RADIANS(L34))*COS(RADIANS(I34)))</f>
        <v>37597.804412511767</v>
      </c>
      <c r="O34">
        <f ca="1">DEGREES(ACOS(((Earth_Data!$B$1+Sat_Data!$B$2)/User_Model_Calcs!N34)*SQRT(1-COS(RADIANS(User_Model_Calcs!I34))^2*COS(RADIANS(User_Model_Calcs!B34))^2)))</f>
        <v>42.303730682877983</v>
      </c>
      <c r="P34">
        <f t="shared" ca="1" si="3"/>
        <v>31.205946544603108</v>
      </c>
    </row>
    <row r="35" spans="1:16" x14ac:dyDescent="0.25">
      <c r="A35">
        <f t="shared" ca="1" si="4"/>
        <v>127.73256625939202</v>
      </c>
      <c r="B35">
        <f t="shared" ca="1" si="5"/>
        <v>-35.331976622370696</v>
      </c>
      <c r="C35" s="6">
        <v>20135.9375</v>
      </c>
      <c r="D35">
        <f t="shared" ca="1" si="6"/>
        <v>1.2</v>
      </c>
      <c r="E35" s="1">
        <v>0.65</v>
      </c>
      <c r="F35">
        <v>19.899999999999999</v>
      </c>
      <c r="G35">
        <f t="shared" ca="1" si="7"/>
        <v>46.089820015575185</v>
      </c>
      <c r="H35">
        <f t="shared" ca="1" si="8"/>
        <v>21.57379663297499</v>
      </c>
      <c r="I35">
        <f ca="1">User_Model_Calcs!A35-Sat_Data!$B$5</f>
        <v>17.732566259392016</v>
      </c>
      <c r="J35">
        <f ca="1">(Earth_Data!$B$1/SQRT(1-Earth_Data!$B$2^2*SIN(RADIANS(User_Model_Calcs!B35))^2))*COS(RADIANS(User_Model_Calcs!B35))</f>
        <v>5209.2169054802689</v>
      </c>
      <c r="K35">
        <f ca="1">((Earth_Data!$B$1*(1-Earth_Data!$B$2^2))/SQRT(1-Earth_Data!$B$2^2*SIN(RADIANS(User_Model_Calcs!B35))^2))*SIN(RADIANS(User_Model_Calcs!B35))</f>
        <v>-3667.9767903304005</v>
      </c>
      <c r="L35">
        <f t="shared" ca="1" si="9"/>
        <v>-35.150605465954598</v>
      </c>
      <c r="M35">
        <f t="shared" ca="1" si="10"/>
        <v>6371.0277430524457</v>
      </c>
      <c r="N35">
        <f ca="1">SQRT(User_Model_Calcs!M35^2+Sat_Data!$B$3^2-2*User_Model_Calcs!M35*Sat_Data!$B$3*COS(RADIANS(L35))*COS(RADIANS(I35)))</f>
        <v>37416.459514971277</v>
      </c>
      <c r="O35">
        <f ca="1">DEGREES(ACOS(((Earth_Data!$B$1+Sat_Data!$B$2)/User_Model_Calcs!N35)*SQRT(1-COS(RADIANS(User_Model_Calcs!I35))^2*COS(RADIANS(User_Model_Calcs!B35))^2)))</f>
        <v>44.821953862441639</v>
      </c>
      <c r="P35">
        <f t="shared" ca="1" si="3"/>
        <v>28.939559066906842</v>
      </c>
    </row>
    <row r="36" spans="1:16" x14ac:dyDescent="0.25">
      <c r="A36">
        <f t="shared" ca="1" si="4"/>
        <v>130.21208890012818</v>
      </c>
      <c r="B36">
        <f t="shared" ca="1" si="5"/>
        <v>-36.159154333145878</v>
      </c>
      <c r="C36" s="6">
        <v>20135.9375</v>
      </c>
      <c r="D36">
        <f t="shared" ca="1" si="6"/>
        <v>3</v>
      </c>
      <c r="E36" s="1">
        <v>0.65</v>
      </c>
      <c r="F36">
        <v>19.899999999999999</v>
      </c>
      <c r="G36">
        <f t="shared" ca="1" si="7"/>
        <v>54.048620189015942</v>
      </c>
      <c r="H36">
        <f t="shared" ca="1" si="8"/>
        <v>23.110005182618245</v>
      </c>
      <c r="I36">
        <f ca="1">User_Model_Calcs!A36-Sat_Data!$B$5</f>
        <v>20.21208890012818</v>
      </c>
      <c r="J36">
        <f ca="1">(Earth_Data!$B$1/SQRT(1-Earth_Data!$B$2^2*SIN(RADIANS(User_Model_Calcs!B36))^2))*COS(RADIANS(User_Model_Calcs!B36))</f>
        <v>5155.6012978154704</v>
      </c>
      <c r="K36">
        <f ca="1">((Earth_Data!$B$1*(1-Earth_Data!$B$2^2))/SQRT(1-Earth_Data!$B$2^2*SIN(RADIANS(User_Model_Calcs!B36))^2))*SIN(RADIANS(User_Model_Calcs!B36))</f>
        <v>-3742.4656996261692</v>
      </c>
      <c r="L36">
        <f t="shared" ca="1" si="9"/>
        <v>-35.976004584825816</v>
      </c>
      <c r="M36">
        <f t="shared" ca="1" si="10"/>
        <v>6370.7357702949002</v>
      </c>
      <c r="N36">
        <f ca="1">SQRT(User_Model_Calcs!M36^2+Sat_Data!$B$3^2-2*User_Model_Calcs!M36*Sat_Data!$B$3*COS(RADIANS(L36))*COS(RADIANS(I36)))</f>
        <v>37555.43405923526</v>
      </c>
      <c r="O36">
        <f ca="1">DEGREES(ACOS(((Earth_Data!$B$1+Sat_Data!$B$2)/User_Model_Calcs!N36)*SQRT(1-COS(RADIANS(User_Model_Calcs!I36))^2*COS(RADIANS(User_Model_Calcs!B36))^2)))</f>
        <v>42.883629689001403</v>
      </c>
      <c r="P36">
        <f t="shared" ca="1" si="3"/>
        <v>31.963398657566948</v>
      </c>
    </row>
    <row r="37" spans="1:16" x14ac:dyDescent="0.25">
      <c r="A37">
        <f t="shared" ca="1" si="4"/>
        <v>129.69159293546059</v>
      </c>
      <c r="B37">
        <f t="shared" ca="1" si="5"/>
        <v>-33.476448352145098</v>
      </c>
      <c r="C37" s="6">
        <v>20135.9375</v>
      </c>
      <c r="D37">
        <f t="shared" ca="1" si="6"/>
        <v>1.2</v>
      </c>
      <c r="E37" s="1">
        <v>0.65</v>
      </c>
      <c r="F37">
        <v>19.899999999999999</v>
      </c>
      <c r="G37">
        <f t="shared" ca="1" si="7"/>
        <v>46.089820015575185</v>
      </c>
      <c r="H37">
        <f t="shared" ca="1" si="8"/>
        <v>20.895313880505761</v>
      </c>
      <c r="I37">
        <f ca="1">User_Model_Calcs!A37-Sat_Data!$B$5</f>
        <v>19.691592935460591</v>
      </c>
      <c r="J37">
        <f ca="1">(Earth_Data!$B$1/SQRT(1-Earth_Data!$B$2^2*SIN(RADIANS(User_Model_Calcs!B37))^2))*COS(RADIANS(User_Model_Calcs!B37))</f>
        <v>5325.513504463298</v>
      </c>
      <c r="K37">
        <f ca="1">((Earth_Data!$B$1*(1-Earth_Data!$B$2^2))/SQRT(1-Earth_Data!$B$2^2*SIN(RADIANS(User_Model_Calcs!B37))^2))*SIN(RADIANS(User_Model_Calcs!B37))</f>
        <v>-3498.1569748370966</v>
      </c>
      <c r="L37">
        <f t="shared" ca="1" si="9"/>
        <v>-33.299612606628948</v>
      </c>
      <c r="M37">
        <f t="shared" ca="1" si="10"/>
        <v>6371.6713903670825</v>
      </c>
      <c r="N37">
        <f ca="1">SQRT(User_Model_Calcs!M37^2+Sat_Data!$B$3^2-2*User_Model_Calcs!M37*Sat_Data!$B$3*COS(RADIANS(L37))*COS(RADIANS(I37)))</f>
        <v>37357.520934473156</v>
      </c>
      <c r="O37">
        <f ca="1">DEGREES(ACOS(((Earth_Data!$B$1+Sat_Data!$B$2)/User_Model_Calcs!N37)*SQRT(1-COS(RADIANS(User_Model_Calcs!I37))^2*COS(RADIANS(User_Model_Calcs!B37))^2)))</f>
        <v>45.675131032881026</v>
      </c>
      <c r="P37">
        <f t="shared" ca="1" si="3"/>
        <v>32.976385020042784</v>
      </c>
    </row>
    <row r="38" spans="1:16" x14ac:dyDescent="0.25">
      <c r="A38">
        <f t="shared" ca="1" si="4"/>
        <v>131.53399350957193</v>
      </c>
      <c r="B38">
        <f t="shared" ca="1" si="5"/>
        <v>-33.682017831939248</v>
      </c>
      <c r="C38" s="6">
        <v>20135.9375</v>
      </c>
      <c r="D38">
        <f t="shared" ca="1" si="6"/>
        <v>0.75</v>
      </c>
      <c r="E38" s="1">
        <v>0.65</v>
      </c>
      <c r="F38">
        <v>19.899999999999999</v>
      </c>
      <c r="G38">
        <f t="shared" ca="1" si="7"/>
        <v>42.007420362456692</v>
      </c>
      <c r="H38">
        <f t="shared" ca="1" si="8"/>
        <v>16.711866645996235</v>
      </c>
      <c r="I38">
        <f ca="1">User_Model_Calcs!A38-Sat_Data!$B$5</f>
        <v>21.533993509571928</v>
      </c>
      <c r="J38">
        <f ca="1">(Earth_Data!$B$1/SQRT(1-Earth_Data!$B$2^2*SIN(RADIANS(User_Model_Calcs!B38))^2))*COS(RADIANS(User_Model_Calcs!B38))</f>
        <v>5312.9026756760231</v>
      </c>
      <c r="K38">
        <f ca="1">((Earth_Data!$B$1*(1-Earth_Data!$B$2^2))/SQRT(1-Earth_Data!$B$2^2*SIN(RADIANS(User_Model_Calcs!B38))^2))*SIN(RADIANS(User_Model_Calcs!B38))</f>
        <v>-3517.1527312426465</v>
      </c>
      <c r="L38">
        <f t="shared" ca="1" si="9"/>
        <v>-33.504642854503238</v>
      </c>
      <c r="M38">
        <f t="shared" ca="1" si="10"/>
        <v>6371.6009115522174</v>
      </c>
      <c r="N38">
        <f ca="1">SQRT(User_Model_Calcs!M38^2+Sat_Data!$B$3^2-2*User_Model_Calcs!M38*Sat_Data!$B$3*COS(RADIANS(L38))*COS(RADIANS(I38)))</f>
        <v>37438.702225282213</v>
      </c>
      <c r="O38">
        <f ca="1">DEGREES(ACOS(((Earth_Data!$B$1+Sat_Data!$B$2)/User_Model_Calcs!N38)*SQRT(1-COS(RADIANS(User_Model_Calcs!I38))^2*COS(RADIANS(User_Model_Calcs!B38))^2)))</f>
        <v>44.517022233056196</v>
      </c>
      <c r="P38">
        <f t="shared" ca="1" si="3"/>
        <v>35.432535595454254</v>
      </c>
    </row>
    <row r="39" spans="1:16" x14ac:dyDescent="0.25">
      <c r="A39">
        <f t="shared" ca="1" si="4"/>
        <v>128.66546671744393</v>
      </c>
      <c r="B39">
        <f t="shared" ca="1" si="5"/>
        <v>-34.684346162123504</v>
      </c>
      <c r="C39" s="6">
        <v>20135.9375</v>
      </c>
      <c r="D39">
        <f t="shared" ca="1" si="6"/>
        <v>0.75</v>
      </c>
      <c r="E39" s="1">
        <v>0.65</v>
      </c>
      <c r="F39">
        <v>19.899999999999999</v>
      </c>
      <c r="G39">
        <f t="shared" ca="1" si="7"/>
        <v>42.007420362456692</v>
      </c>
      <c r="H39">
        <f t="shared" ca="1" si="8"/>
        <v>20.22238332770705</v>
      </c>
      <c r="I39">
        <f ca="1">User_Model_Calcs!A39-Sat_Data!$B$5</f>
        <v>18.665466717443934</v>
      </c>
      <c r="J39">
        <f ca="1">(Earth_Data!$B$1/SQRT(1-Earth_Data!$B$2^2*SIN(RADIANS(User_Model_Calcs!B39))^2))*COS(RADIANS(User_Model_Calcs!B39))</f>
        <v>5250.4357525982159</v>
      </c>
      <c r="K39">
        <f ca="1">((Earth_Data!$B$1*(1-Earth_Data!$B$2^2))/SQRT(1-Earth_Data!$B$2^2*SIN(RADIANS(User_Model_Calcs!B39))^2))*SIN(RADIANS(User_Model_Calcs!B39))</f>
        <v>-3609.128031534276</v>
      </c>
      <c r="L39">
        <f t="shared" ca="1" si="9"/>
        <v>-34.504472795655452</v>
      </c>
      <c r="M39">
        <f t="shared" ca="1" si="10"/>
        <v>6371.2542517284674</v>
      </c>
      <c r="N39">
        <f ca="1">SQRT(User_Model_Calcs!M39^2+Sat_Data!$B$3^2-2*User_Model_Calcs!M39*Sat_Data!$B$3*COS(RADIANS(L39))*COS(RADIANS(I39)))</f>
        <v>37402.340469357936</v>
      </c>
      <c r="O39">
        <f ca="1">DEGREES(ACOS(((Earth_Data!$B$1+Sat_Data!$B$2)/User_Model_Calcs!N39)*SQRT(1-COS(RADIANS(User_Model_Calcs!I39))^2*COS(RADIANS(User_Model_Calcs!B39))^2)))</f>
        <v>45.026226643710764</v>
      </c>
      <c r="P39">
        <f t="shared" ca="1" si="3"/>
        <v>30.694760943238308</v>
      </c>
    </row>
    <row r="40" spans="1:16" x14ac:dyDescent="0.25">
      <c r="A40">
        <f t="shared" ca="1" si="4"/>
        <v>127.61429182662893</v>
      </c>
      <c r="B40">
        <f t="shared" ca="1" si="5"/>
        <v>-36.99841260580645</v>
      </c>
      <c r="C40" s="6">
        <v>20135.9375</v>
      </c>
      <c r="D40">
        <f t="shared" ca="1" si="6"/>
        <v>1.2</v>
      </c>
      <c r="E40" s="1">
        <v>0.65</v>
      </c>
      <c r="F40">
        <v>19.899999999999999</v>
      </c>
      <c r="G40">
        <f t="shared" ca="1" si="7"/>
        <v>46.089820015575185</v>
      </c>
      <c r="H40">
        <f t="shared" ca="1" si="8"/>
        <v>21.58591117876696</v>
      </c>
      <c r="I40">
        <f ca="1">User_Model_Calcs!A40-Sat_Data!$B$5</f>
        <v>17.614291826628929</v>
      </c>
      <c r="J40">
        <f ca="1">(Earth_Data!$B$1/SQRT(1-Earth_Data!$B$2^2*SIN(RADIANS(User_Model_Calcs!B40))^2))*COS(RADIANS(User_Model_Calcs!B40))</f>
        <v>5100.1016557896201</v>
      </c>
      <c r="K40">
        <f ca="1">((Earth_Data!$B$1*(1-Earth_Data!$B$2^2))/SQRT(1-Earth_Data!$B$2^2*SIN(RADIANS(User_Model_Calcs!B40))^2))*SIN(RADIANS(User_Model_Calcs!B40))</f>
        <v>-3817.253845430821</v>
      </c>
      <c r="L40">
        <f t="shared" ca="1" si="9"/>
        <v>-36.813613859617398</v>
      </c>
      <c r="M40">
        <f t="shared" ca="1" si="10"/>
        <v>6370.43670558341</v>
      </c>
      <c r="N40">
        <f ca="1">SQRT(User_Model_Calcs!M40^2+Sat_Data!$B$3^2-2*User_Model_Calcs!M40*Sat_Data!$B$3*COS(RADIANS(L40))*COS(RADIANS(I40)))</f>
        <v>37529.704300215388</v>
      </c>
      <c r="O40">
        <f ca="1">DEGREES(ACOS(((Earth_Data!$B$1+Sat_Data!$B$2)/User_Model_Calcs!N40)*SQRT(1-COS(RADIANS(User_Model_Calcs!I40))^2*COS(RADIANS(User_Model_Calcs!B40))^2)))</f>
        <v>43.231616097884846</v>
      </c>
      <c r="P40">
        <f t="shared" ca="1" si="3"/>
        <v>27.815184279966495</v>
      </c>
    </row>
    <row r="41" spans="1:16" x14ac:dyDescent="0.25">
      <c r="A41">
        <f t="shared" ca="1" si="4"/>
        <v>132.28581595005073</v>
      </c>
      <c r="B41">
        <f t="shared" ca="1" si="5"/>
        <v>-32.808951098770891</v>
      </c>
      <c r="C41" s="6">
        <v>20135.9375</v>
      </c>
      <c r="D41">
        <f t="shared" ca="1" si="6"/>
        <v>0.75</v>
      </c>
      <c r="E41" s="1">
        <v>0.65</v>
      </c>
      <c r="F41">
        <v>19.899999999999999</v>
      </c>
      <c r="G41">
        <f t="shared" ca="1" si="7"/>
        <v>42.007420362456692</v>
      </c>
      <c r="H41">
        <f t="shared" ca="1" si="8"/>
        <v>19.455283555022323</v>
      </c>
      <c r="I41">
        <f ca="1">User_Model_Calcs!A41-Sat_Data!$B$5</f>
        <v>22.285815950050733</v>
      </c>
      <c r="J41">
        <f ca="1">(Earth_Data!$B$1/SQRT(1-Earth_Data!$B$2^2*SIN(RADIANS(User_Model_Calcs!B41))^2))*COS(RADIANS(User_Model_Calcs!B41))</f>
        <v>5365.9874986431623</v>
      </c>
      <c r="K41">
        <f ca="1">((Earth_Data!$B$1*(1-Earth_Data!$B$2^2))/SQRT(1-Earth_Data!$B$2^2*SIN(RADIANS(User_Model_Calcs!B41))^2))*SIN(RADIANS(User_Model_Calcs!B41))</f>
        <v>-3436.1710336523838</v>
      </c>
      <c r="L41">
        <f t="shared" ca="1" si="9"/>
        <v>-32.633928660167825</v>
      </c>
      <c r="M41">
        <f t="shared" ca="1" si="10"/>
        <v>6371.8987129509833</v>
      </c>
      <c r="N41">
        <f ca="1">SQRT(User_Model_Calcs!M41^2+Sat_Data!$B$3^2-2*User_Model_Calcs!M41*Sat_Data!$B$3*COS(RADIANS(L41))*COS(RADIANS(I41)))</f>
        <v>37412.721676704874</v>
      </c>
      <c r="O41">
        <f ca="1">DEGREES(ACOS(((Earth_Data!$B$1+Sat_Data!$B$2)/User_Model_Calcs!N41)*SQRT(1-COS(RADIANS(User_Model_Calcs!I41))^2*COS(RADIANS(User_Model_Calcs!B41))^2)))</f>
        <v>44.889356552223411</v>
      </c>
      <c r="P41">
        <f t="shared" ca="1" si="3"/>
        <v>37.103410803156116</v>
      </c>
    </row>
    <row r="42" spans="1:16" x14ac:dyDescent="0.25">
      <c r="A42">
        <f t="shared" ca="1" si="4"/>
        <v>131.81981769480467</v>
      </c>
      <c r="B42">
        <f t="shared" ca="1" si="5"/>
        <v>-35.262802259029314</v>
      </c>
      <c r="C42" s="6">
        <v>20135.9375</v>
      </c>
      <c r="D42">
        <f t="shared" ca="1" si="6"/>
        <v>3</v>
      </c>
      <c r="E42" s="1">
        <v>0.65</v>
      </c>
      <c r="F42">
        <v>19.899999999999999</v>
      </c>
      <c r="G42">
        <f t="shared" ca="1" si="7"/>
        <v>54.048620189015942</v>
      </c>
      <c r="H42">
        <f t="shared" ca="1" si="8"/>
        <v>22.803155986347889</v>
      </c>
      <c r="I42">
        <f ca="1">User_Model_Calcs!A42-Sat_Data!$B$5</f>
        <v>21.819817694804669</v>
      </c>
      <c r="J42">
        <f ca="1">(Earth_Data!$B$1/SQRT(1-Earth_Data!$B$2^2*SIN(RADIANS(User_Model_Calcs!B42))^2))*COS(RADIANS(User_Model_Calcs!B42))</f>
        <v>5213.6514598903577</v>
      </c>
      <c r="K42">
        <f ca="1">((Earth_Data!$B$1*(1-Earth_Data!$B$2^2))/SQRT(1-Earth_Data!$B$2^2*SIN(RADIANS(User_Model_Calcs!B42))^2))*SIN(RADIANS(User_Model_Calcs!B42))</f>
        <v>-3661.7130394244464</v>
      </c>
      <c r="L42">
        <f t="shared" ca="1" si="9"/>
        <v>-35.081586690684084</v>
      </c>
      <c r="M42">
        <f t="shared" ca="1" si="10"/>
        <v>6371.0520268090631</v>
      </c>
      <c r="N42">
        <f ca="1">SQRT(User_Model_Calcs!M42^2+Sat_Data!$B$3^2-2*User_Model_Calcs!M42*Sat_Data!$B$3*COS(RADIANS(L42))*COS(RADIANS(I42)))</f>
        <v>37553.229438675691</v>
      </c>
      <c r="O42">
        <f ca="1">DEGREES(ACOS(((Earth_Data!$B$1+Sat_Data!$B$2)/User_Model_Calcs!N42)*SQRT(1-COS(RADIANS(User_Model_Calcs!I42))^2*COS(RADIANS(User_Model_Calcs!B42))^2)))</f>
        <v>42.918723771061636</v>
      </c>
      <c r="P42">
        <f t="shared" ca="1" si="3"/>
        <v>34.741041033499151</v>
      </c>
    </row>
    <row r="43" spans="1:16" x14ac:dyDescent="0.25">
      <c r="A43">
        <f t="shared" ca="1" si="4"/>
        <v>129.26498624232471</v>
      </c>
      <c r="B43">
        <f t="shared" ca="1" si="5"/>
        <v>-36.731567696138129</v>
      </c>
      <c r="C43" s="6">
        <v>20135.9375</v>
      </c>
      <c r="D43">
        <f t="shared" ca="1" si="6"/>
        <v>0.75</v>
      </c>
      <c r="E43" s="1">
        <v>0.65</v>
      </c>
      <c r="F43">
        <v>19.899999999999999</v>
      </c>
      <c r="G43">
        <f t="shared" ca="1" si="7"/>
        <v>42.007420362456692</v>
      </c>
      <c r="H43">
        <f t="shared" ca="1" si="8"/>
        <v>20.482728841322061</v>
      </c>
      <c r="I43">
        <f ca="1">User_Model_Calcs!A43-Sat_Data!$B$5</f>
        <v>19.26498624232471</v>
      </c>
      <c r="J43">
        <f ca="1">(Earth_Data!$B$1/SQRT(1-Earth_Data!$B$2^2*SIN(RADIANS(User_Model_Calcs!B43))^2))*COS(RADIANS(User_Model_Calcs!B43))</f>
        <v>5117.8675048082368</v>
      </c>
      <c r="K43">
        <f ca="1">((Earth_Data!$B$1*(1-Earth_Data!$B$2^2))/SQRT(1-Earth_Data!$B$2^2*SIN(RADIANS(User_Model_Calcs!B43))^2))*SIN(RADIANS(User_Model_Calcs!B43))</f>
        <v>-3793.5618202311985</v>
      </c>
      <c r="L43">
        <f t="shared" ca="1" si="9"/>
        <v>-36.547276173251582</v>
      </c>
      <c r="M43">
        <f t="shared" ca="1" si="10"/>
        <v>6370.5320877213962</v>
      </c>
      <c r="N43">
        <f ca="1">SQRT(User_Model_Calcs!M43^2+Sat_Data!$B$3^2-2*User_Model_Calcs!M43*Sat_Data!$B$3*COS(RADIANS(L43))*COS(RADIANS(I43)))</f>
        <v>37563.077114139123</v>
      </c>
      <c r="O43">
        <f ca="1">DEGREES(ACOS(((Earth_Data!$B$1+Sat_Data!$B$2)/User_Model_Calcs!N43)*SQRT(1-COS(RADIANS(User_Model_Calcs!I43))^2*COS(RADIANS(User_Model_Calcs!B43))^2)))</f>
        <v>42.776110490503306</v>
      </c>
      <c r="P43">
        <f t="shared" ca="1" si="3"/>
        <v>30.301934964986128</v>
      </c>
    </row>
    <row r="44" spans="1:16" x14ac:dyDescent="0.25">
      <c r="A44">
        <f t="shared" ca="1" si="4"/>
        <v>128.77453660914492</v>
      </c>
      <c r="B44">
        <f t="shared" ca="1" si="5"/>
        <v>-34.721112705881204</v>
      </c>
      <c r="C44" s="6">
        <v>20135.9375</v>
      </c>
      <c r="D44">
        <f t="shared" ca="1" si="6"/>
        <v>1.2</v>
      </c>
      <c r="E44" s="1">
        <v>0.65</v>
      </c>
      <c r="F44">
        <v>19.899999999999999</v>
      </c>
      <c r="G44">
        <f t="shared" ca="1" si="7"/>
        <v>46.089820015575185</v>
      </c>
      <c r="H44">
        <f t="shared" ca="1" si="8"/>
        <v>19.669013532416134</v>
      </c>
      <c r="I44">
        <f ca="1">User_Model_Calcs!A44-Sat_Data!$B$5</f>
        <v>18.774536609144917</v>
      </c>
      <c r="J44">
        <f ca="1">(Earth_Data!$B$1/SQRT(1-Earth_Data!$B$2^2*SIN(RADIANS(User_Model_Calcs!B44))^2))*COS(RADIANS(User_Model_Calcs!B44))</f>
        <v>5248.1136705793679</v>
      </c>
      <c r="K44">
        <f ca="1">((Earth_Data!$B$1*(1-Earth_Data!$B$2^2))/SQRT(1-Earth_Data!$B$2^2*SIN(RADIANS(User_Model_Calcs!B44))^2))*SIN(RADIANS(User_Model_Calcs!B44))</f>
        <v>-3612.4812025425708</v>
      </c>
      <c r="L44">
        <f t="shared" ca="1" si="9"/>
        <v>-34.541151848662174</v>
      </c>
      <c r="M44">
        <f t="shared" ca="1" si="10"/>
        <v>6371.2414440237208</v>
      </c>
      <c r="N44">
        <f ca="1">SQRT(User_Model_Calcs!M44^2+Sat_Data!$B$3^2-2*User_Model_Calcs!M44*Sat_Data!$B$3*COS(RADIANS(L44))*COS(RADIANS(I44)))</f>
        <v>37408.432408316665</v>
      </c>
      <c r="O44">
        <f ca="1">DEGREES(ACOS(((Earth_Data!$B$1+Sat_Data!$B$2)/User_Model_Calcs!N44)*SQRT(1-COS(RADIANS(User_Model_Calcs!I44))^2*COS(RADIANS(User_Model_Calcs!B44))^2)))</f>
        <v>44.939393564416754</v>
      </c>
      <c r="P44">
        <f t="shared" ca="1" si="3"/>
        <v>30.82913257315597</v>
      </c>
    </row>
    <row r="45" spans="1:16" x14ac:dyDescent="0.25">
      <c r="A45">
        <f t="shared" ca="1" si="4"/>
        <v>130.35228323598</v>
      </c>
      <c r="B45">
        <f t="shared" ca="1" si="5"/>
        <v>-33.082048536041221</v>
      </c>
      <c r="C45" s="6">
        <v>20135.9375</v>
      </c>
      <c r="D45">
        <f t="shared" ca="1" si="6"/>
        <v>0.75</v>
      </c>
      <c r="E45" s="1">
        <v>0.65</v>
      </c>
      <c r="F45">
        <v>19.899999999999999</v>
      </c>
      <c r="G45">
        <f t="shared" ca="1" si="7"/>
        <v>42.007420362456692</v>
      </c>
      <c r="H45">
        <f t="shared" ca="1" si="8"/>
        <v>17.807768126067756</v>
      </c>
      <c r="I45">
        <f ca="1">User_Model_Calcs!A45-Sat_Data!$B$5</f>
        <v>20.352283235979996</v>
      </c>
      <c r="J45">
        <f ca="1">(Earth_Data!$B$1/SQRT(1-Earth_Data!$B$2^2*SIN(RADIANS(User_Model_Calcs!B45))^2))*COS(RADIANS(User_Model_Calcs!B45))</f>
        <v>5349.5159443469693</v>
      </c>
      <c r="K45">
        <f ca="1">((Earth_Data!$B$1*(1-Earth_Data!$B$2^2))/SQRT(1-Earth_Data!$B$2^2*SIN(RADIANS(User_Model_Calcs!B45))^2))*SIN(RADIANS(User_Model_Calcs!B45))</f>
        <v>-3461.5878988077775</v>
      </c>
      <c r="L45">
        <f t="shared" ca="1" si="9"/>
        <v>-32.906272712979025</v>
      </c>
      <c r="M45">
        <f t="shared" ca="1" si="10"/>
        <v>6371.8059935935662</v>
      </c>
      <c r="N45">
        <f ca="1">SQRT(User_Model_Calcs!M45^2+Sat_Data!$B$3^2-2*User_Model_Calcs!M45*Sat_Data!$B$3*COS(RADIANS(L45))*COS(RADIANS(I45)))</f>
        <v>37355.874907785626</v>
      </c>
      <c r="O45">
        <f ca="1">DEGREES(ACOS(((Earth_Data!$B$1+Sat_Data!$B$2)/User_Model_Calcs!N45)*SQRT(1-COS(RADIANS(User_Model_Calcs!I45))^2*COS(RADIANS(User_Model_Calcs!B45))^2)))</f>
        <v>45.701138783406194</v>
      </c>
      <c r="P45">
        <f t="shared" ca="1" si="3"/>
        <v>34.199773258372403</v>
      </c>
    </row>
    <row r="46" spans="1:16" x14ac:dyDescent="0.25">
      <c r="A46">
        <f t="shared" ca="1" si="4"/>
        <v>128.58164246432094</v>
      </c>
      <c r="B46">
        <f t="shared" ca="1" si="5"/>
        <v>-33.143673441489121</v>
      </c>
      <c r="C46" s="6">
        <v>20135.9375</v>
      </c>
      <c r="D46">
        <f t="shared" ca="1" si="6"/>
        <v>0.75</v>
      </c>
      <c r="E46" s="1">
        <v>0.65</v>
      </c>
      <c r="F46">
        <v>19.899999999999999</v>
      </c>
      <c r="G46">
        <f t="shared" ca="1" si="7"/>
        <v>42.007420362456692</v>
      </c>
      <c r="H46">
        <f t="shared" ca="1" si="8"/>
        <v>15.180262725713444</v>
      </c>
      <c r="I46">
        <f ca="1">User_Model_Calcs!A46-Sat_Data!$B$5</f>
        <v>18.581642464320936</v>
      </c>
      <c r="J46">
        <f ca="1">(Earth_Data!$B$1/SQRT(1-Earth_Data!$B$2^2*SIN(RADIANS(User_Model_Calcs!B46))^2))*COS(RADIANS(User_Model_Calcs!B46))</f>
        <v>5345.7822692019945</v>
      </c>
      <c r="K46">
        <f ca="1">((Earth_Data!$B$1*(1-Earth_Data!$B$2^2))/SQRT(1-Earth_Data!$B$2^2*SIN(RADIANS(User_Model_Calcs!B46))^2))*SIN(RADIANS(User_Model_Calcs!B46))</f>
        <v>-3467.312535648105</v>
      </c>
      <c r="L46">
        <f t="shared" ca="1" si="9"/>
        <v>-32.967729813374874</v>
      </c>
      <c r="M46">
        <f t="shared" ca="1" si="10"/>
        <v>6371.7850159572172</v>
      </c>
      <c r="N46">
        <f ca="1">SQRT(User_Model_Calcs!M46^2+Sat_Data!$B$3^2-2*User_Model_Calcs!M46*Sat_Data!$B$3*COS(RADIANS(L46))*COS(RADIANS(I46)))</f>
        <v>37297.636764447292</v>
      </c>
      <c r="O46">
        <f ca="1">DEGREES(ACOS(((Earth_Data!$B$1+Sat_Data!$B$2)/User_Model_Calcs!N46)*SQRT(1-COS(RADIANS(User_Model_Calcs!I46))^2*COS(RADIANS(User_Model_Calcs!B46))^2)))</f>
        <v>46.547911288538664</v>
      </c>
      <c r="P46">
        <f t="shared" ca="1" si="3"/>
        <v>31.586589642146368</v>
      </c>
    </row>
    <row r="47" spans="1:16" x14ac:dyDescent="0.25">
      <c r="A47">
        <f t="shared" ca="1" si="4"/>
        <v>129.95856011691794</v>
      </c>
      <c r="B47">
        <f t="shared" ca="1" si="5"/>
        <v>-37.007537896218572</v>
      </c>
      <c r="C47" s="6">
        <v>20135.9375</v>
      </c>
      <c r="D47">
        <f t="shared" ca="1" si="6"/>
        <v>1.2</v>
      </c>
      <c r="E47" s="1">
        <v>0.65</v>
      </c>
      <c r="F47">
        <v>19.899999999999999</v>
      </c>
      <c r="G47">
        <f t="shared" ca="1" si="7"/>
        <v>46.089820015575185</v>
      </c>
      <c r="H47">
        <f t="shared" ca="1" si="8"/>
        <v>22.570258795089519</v>
      </c>
      <c r="I47">
        <f ca="1">User_Model_Calcs!A47-Sat_Data!$B$5</f>
        <v>19.958560116917937</v>
      </c>
      <c r="J47">
        <f ca="1">(Earth_Data!$B$1/SQRT(1-Earth_Data!$B$2^2*SIN(RADIANS(User_Model_Calcs!B47))^2))*COS(RADIANS(User_Model_Calcs!B47))</f>
        <v>5099.4921532285571</v>
      </c>
      <c r="K47">
        <f ca="1">((Earth_Data!$B$1*(1-Earth_Data!$B$2^2))/SQRT(1-Earth_Data!$B$2^2*SIN(RADIANS(User_Model_Calcs!B47))^2))*SIN(RADIANS(User_Model_Calcs!B47))</f>
        <v>-3818.0625952665014</v>
      </c>
      <c r="L47">
        <f t="shared" ca="1" si="9"/>
        <v>-36.822722086999278</v>
      </c>
      <c r="M47">
        <f t="shared" ca="1" si="10"/>
        <v>6370.4334391164311</v>
      </c>
      <c r="N47">
        <f ca="1">SQRT(User_Model_Calcs!M47^2+Sat_Data!$B$3^2-2*User_Model_Calcs!M47*Sat_Data!$B$3*COS(RADIANS(L47))*COS(RADIANS(I47)))</f>
        <v>37605.764418923827</v>
      </c>
      <c r="O47">
        <f ca="1">DEGREES(ACOS(((Earth_Data!$B$1+Sat_Data!$B$2)/User_Model_Calcs!N47)*SQRT(1-COS(RADIANS(User_Model_Calcs!I47))^2*COS(RADIANS(User_Model_Calcs!B47))^2)))</f>
        <v>42.19553244517553</v>
      </c>
      <c r="P47">
        <f t="shared" ca="1" si="3"/>
        <v>31.103486849689418</v>
      </c>
    </row>
    <row r="48" spans="1:16" x14ac:dyDescent="0.25">
      <c r="A48">
        <f t="shared" ca="1" si="4"/>
        <v>131.82997372855223</v>
      </c>
      <c r="B48">
        <f t="shared" ca="1" si="5"/>
        <v>-34.603870255195901</v>
      </c>
      <c r="C48" s="6">
        <v>20135.9375</v>
      </c>
      <c r="D48">
        <f t="shared" ca="1" si="6"/>
        <v>3</v>
      </c>
      <c r="E48" s="1">
        <v>0.65</v>
      </c>
      <c r="F48">
        <v>19.899999999999999</v>
      </c>
      <c r="G48">
        <f t="shared" ca="1" si="7"/>
        <v>54.048620189015942</v>
      </c>
      <c r="H48">
        <f t="shared" ca="1" si="8"/>
        <v>22.042687582683996</v>
      </c>
      <c r="I48">
        <f ca="1">User_Model_Calcs!A48-Sat_Data!$B$5</f>
        <v>21.829973728552233</v>
      </c>
      <c r="J48">
        <f ca="1">(Earth_Data!$B$1/SQRT(1-Earth_Data!$B$2^2*SIN(RADIANS(User_Model_Calcs!B48))^2))*COS(RADIANS(User_Model_Calcs!B48))</f>
        <v>5255.5108463680244</v>
      </c>
      <c r="K48">
        <f ca="1">((Earth_Data!$B$1*(1-Earth_Data!$B$2^2))/SQRT(1-Earth_Data!$B$2^2*SIN(RADIANS(User_Model_Calcs!B48))^2))*SIN(RADIANS(User_Model_Calcs!B48))</f>
        <v>-3601.7833674909275</v>
      </c>
      <c r="L48">
        <f t="shared" ca="1" si="9"/>
        <v>-34.424189421629301</v>
      </c>
      <c r="M48">
        <f t="shared" ca="1" si="10"/>
        <v>6371.2822636127366</v>
      </c>
      <c r="N48">
        <f ca="1">SQRT(User_Model_Calcs!M48^2+Sat_Data!$B$3^2-2*User_Model_Calcs!M48*Sat_Data!$B$3*COS(RADIANS(L48))*COS(RADIANS(I48)))</f>
        <v>37510.000588722753</v>
      </c>
      <c r="O48">
        <f ca="1">DEGREES(ACOS(((Earth_Data!$B$1+Sat_Data!$B$2)/User_Model_Calcs!N48)*SQRT(1-COS(RADIANS(User_Model_Calcs!I48))^2*COS(RADIANS(User_Model_Calcs!B48))^2)))</f>
        <v>43.51673143748944</v>
      </c>
      <c r="P48">
        <f t="shared" ca="1" si="3"/>
        <v>35.197945379175358</v>
      </c>
    </row>
    <row r="49" spans="1:16" x14ac:dyDescent="0.25">
      <c r="A49">
        <f t="shared" ca="1" si="4"/>
        <v>128.97430719150276</v>
      </c>
      <c r="B49">
        <f t="shared" ca="1" si="5"/>
        <v>-36.128771790306089</v>
      </c>
      <c r="C49" s="6">
        <v>20135.9375</v>
      </c>
      <c r="D49">
        <f t="shared" ca="1" si="6"/>
        <v>3</v>
      </c>
      <c r="E49" s="1">
        <v>0.65</v>
      </c>
      <c r="F49">
        <v>19.899999999999999</v>
      </c>
      <c r="G49">
        <f t="shared" ca="1" si="7"/>
        <v>54.048620189015942</v>
      </c>
      <c r="H49">
        <f t="shared" ca="1" si="8"/>
        <v>17.074391665985893</v>
      </c>
      <c r="I49">
        <f ca="1">User_Model_Calcs!A49-Sat_Data!$B$5</f>
        <v>18.97430719150276</v>
      </c>
      <c r="J49">
        <f ca="1">(Earth_Data!$B$1/SQRT(1-Earth_Data!$B$2^2*SIN(RADIANS(User_Model_Calcs!B49))^2))*COS(RADIANS(User_Model_Calcs!B49))</f>
        <v>5157.5897444709917</v>
      </c>
      <c r="K49">
        <f ca="1">((Earth_Data!$B$1*(1-Earth_Data!$B$2^2))/SQRT(1-Earth_Data!$B$2^2*SIN(RADIANS(User_Model_Calcs!B49))^2))*SIN(RADIANS(User_Model_Calcs!B49))</f>
        <v>-3739.7432490145238</v>
      </c>
      <c r="L49">
        <f t="shared" ca="1" si="9"/>
        <v>-35.945684686517993</v>
      </c>
      <c r="M49">
        <f t="shared" ca="1" si="10"/>
        <v>6370.7465450151176</v>
      </c>
      <c r="N49">
        <f ca="1">SQRT(User_Model_Calcs!M49^2+Sat_Data!$B$3^2-2*User_Model_Calcs!M49*Sat_Data!$B$3*COS(RADIANS(L49))*COS(RADIANS(I49)))</f>
        <v>37511.366658662511</v>
      </c>
      <c r="O49">
        <f ca="1">DEGREES(ACOS(((Earth_Data!$B$1+Sat_Data!$B$2)/User_Model_Calcs!N49)*SQRT(1-COS(RADIANS(User_Model_Calcs!I49))^2*COS(RADIANS(User_Model_Calcs!B49))^2)))</f>
        <v>43.489314354938891</v>
      </c>
      <c r="P49">
        <f t="shared" ca="1" si="3"/>
        <v>30.24857596313187</v>
      </c>
    </row>
    <row r="50" spans="1:16" x14ac:dyDescent="0.25">
      <c r="A50">
        <f t="shared" ca="1" si="4"/>
        <v>128.783285812267</v>
      </c>
      <c r="B50">
        <f t="shared" ca="1" si="5"/>
        <v>-35.542763779314548</v>
      </c>
      <c r="C50" s="6">
        <v>20135.9375</v>
      </c>
      <c r="D50">
        <f t="shared" ca="1" si="6"/>
        <v>1.2</v>
      </c>
      <c r="E50" s="1">
        <v>0.65</v>
      </c>
      <c r="F50">
        <v>19.899999999999999</v>
      </c>
      <c r="G50">
        <f t="shared" ca="1" si="7"/>
        <v>46.089820015575185</v>
      </c>
      <c r="H50">
        <f t="shared" ca="1" si="8"/>
        <v>15.106875532714623</v>
      </c>
      <c r="I50">
        <f ca="1">User_Model_Calcs!A50-Sat_Data!$B$5</f>
        <v>18.783285812266996</v>
      </c>
      <c r="J50">
        <f ca="1">(Earth_Data!$B$1/SQRT(1-Earth_Data!$B$2^2*SIN(RADIANS(User_Model_Calcs!B50))^2))*COS(RADIANS(User_Model_Calcs!B50))</f>
        <v>5195.6570937716151</v>
      </c>
      <c r="K50">
        <f ca="1">((Earth_Data!$B$1*(1-Earth_Data!$B$2^2))/SQRT(1-Earth_Data!$B$2^2*SIN(RADIANS(User_Model_Calcs!B50))^2))*SIN(RADIANS(User_Model_Calcs!B50))</f>
        <v>-3687.0309668395221</v>
      </c>
      <c r="L50">
        <f t="shared" ca="1" si="9"/>
        <v>-35.360925019796589</v>
      </c>
      <c r="M50">
        <f t="shared" ca="1" si="10"/>
        <v>6370.9536167274746</v>
      </c>
      <c r="N50">
        <f ca="1">SQRT(User_Model_Calcs!M50^2+Sat_Data!$B$3^2-2*User_Model_Calcs!M50*Sat_Data!$B$3*COS(RADIANS(L50))*COS(RADIANS(I50)))</f>
        <v>37464.608509441023</v>
      </c>
      <c r="O50">
        <f ca="1">DEGREES(ACOS(((Earth_Data!$B$1+Sat_Data!$B$2)/User_Model_Calcs!N50)*SQRT(1-COS(RADIANS(User_Model_Calcs!I50))^2*COS(RADIANS(User_Model_Calcs!B50))^2)))</f>
        <v>44.142740984269508</v>
      </c>
      <c r="P50">
        <f t="shared" ca="1" si="3"/>
        <v>30.330253949234798</v>
      </c>
    </row>
    <row r="51" spans="1:16" x14ac:dyDescent="0.25">
      <c r="A51">
        <f t="shared" ca="1" si="4"/>
        <v>130.16930006302465</v>
      </c>
      <c r="B51">
        <f t="shared" ca="1" si="5"/>
        <v>-33.75073954207528</v>
      </c>
      <c r="C51" s="6">
        <v>20135.9375</v>
      </c>
      <c r="D51">
        <f t="shared" ca="1" si="6"/>
        <v>1.2</v>
      </c>
      <c r="E51" s="1">
        <v>0.65</v>
      </c>
      <c r="F51">
        <v>19.899999999999999</v>
      </c>
      <c r="G51">
        <f t="shared" ca="1" si="7"/>
        <v>46.089820015575185</v>
      </c>
      <c r="H51">
        <f t="shared" ca="1" si="8"/>
        <v>21.067750282592488</v>
      </c>
      <c r="I51">
        <f ca="1">User_Model_Calcs!A51-Sat_Data!$B$5</f>
        <v>20.16930006302465</v>
      </c>
      <c r="J51">
        <f ca="1">(Earth_Data!$B$1/SQRT(1-Earth_Data!$B$2^2*SIN(RADIANS(User_Model_Calcs!B51))^2))*COS(RADIANS(User_Model_Calcs!B51))</f>
        <v>5308.6716017272938</v>
      </c>
      <c r="K51">
        <f ca="1">((Earth_Data!$B$1*(1-Earth_Data!$B$2^2))/SQRT(1-Earth_Data!$B$2^2*SIN(RADIANS(User_Model_Calcs!B51))^2))*SIN(RADIANS(User_Model_Calcs!B51))</f>
        <v>-3523.4930318165734</v>
      </c>
      <c r="L51">
        <f t="shared" ca="1" si="9"/>
        <v>-33.573186327480578</v>
      </c>
      <c r="M51">
        <f t="shared" ca="1" si="10"/>
        <v>6371.5773023832789</v>
      </c>
      <c r="N51">
        <f ca="1">SQRT(User_Model_Calcs!M51^2+Sat_Data!$B$3^2-2*User_Model_Calcs!M51*Sat_Data!$B$3*COS(RADIANS(L51))*COS(RADIANS(I51)))</f>
        <v>37392.414831845046</v>
      </c>
      <c r="O51">
        <f ca="1">DEGREES(ACOS(((Earth_Data!$B$1+Sat_Data!$B$2)/User_Model_Calcs!N51)*SQRT(1-COS(RADIANS(User_Model_Calcs!I51))^2*COS(RADIANS(User_Model_Calcs!B51))^2)))</f>
        <v>45.173054632783476</v>
      </c>
      <c r="P51">
        <f t="shared" ca="1" si="3"/>
        <v>33.470524620309085</v>
      </c>
    </row>
    <row r="52" spans="1:16" x14ac:dyDescent="0.25">
      <c r="A52">
        <f t="shared" ca="1" si="4"/>
        <v>130.7808171000556</v>
      </c>
      <c r="B52">
        <f t="shared" ca="1" si="5"/>
        <v>-32.595793922763825</v>
      </c>
      <c r="C52" s="6">
        <v>20135.9375</v>
      </c>
      <c r="D52">
        <f t="shared" ca="1" si="6"/>
        <v>0.75</v>
      </c>
      <c r="E52" s="1">
        <v>0.65</v>
      </c>
      <c r="F52">
        <v>19.899999999999999</v>
      </c>
      <c r="G52">
        <f t="shared" ca="1" si="7"/>
        <v>42.007420362456692</v>
      </c>
      <c r="H52">
        <f t="shared" ca="1" si="8"/>
        <v>22.272048669858499</v>
      </c>
      <c r="I52">
        <f ca="1">User_Model_Calcs!A52-Sat_Data!$B$5</f>
        <v>20.7808171000556</v>
      </c>
      <c r="J52">
        <f ca="1">(Earth_Data!$B$1/SQRT(1-Earth_Data!$B$2^2*SIN(RADIANS(User_Model_Calcs!B52))^2))*COS(RADIANS(User_Model_Calcs!B52))</f>
        <v>5378.7590368183128</v>
      </c>
      <c r="K52">
        <f ca="1">((Earth_Data!$B$1*(1-Earth_Data!$B$2^2))/SQRT(1-Earth_Data!$B$2^2*SIN(RADIANS(User_Model_Calcs!B52))^2))*SIN(RADIANS(User_Model_Calcs!B52))</f>
        <v>-3416.2791307805787</v>
      </c>
      <c r="L52">
        <f t="shared" ca="1" si="9"/>
        <v>-32.421370522893028</v>
      </c>
      <c r="M52">
        <f t="shared" ca="1" si="10"/>
        <v>6371.9707999614666</v>
      </c>
      <c r="N52">
        <f ca="1">SQRT(User_Model_Calcs!M52^2+Sat_Data!$B$3^2-2*User_Model_Calcs!M52*Sat_Data!$B$3*COS(RADIANS(L52))*COS(RADIANS(I52)))</f>
        <v>37340.904914376602</v>
      </c>
      <c r="O52">
        <f ca="1">DEGREES(ACOS(((Earth_Data!$B$1+Sat_Data!$B$2)/User_Model_Calcs!N52)*SQRT(1-COS(RADIANS(User_Model_Calcs!I52))^2*COS(RADIANS(User_Model_Calcs!B52))^2)))</f>
        <v>45.920317543341625</v>
      </c>
      <c r="P52">
        <f t="shared" ca="1" si="3"/>
        <v>35.161912745165452</v>
      </c>
    </row>
    <row r="53" spans="1:16" x14ac:dyDescent="0.25">
      <c r="A53">
        <f t="shared" ca="1" si="4"/>
        <v>130.28840350462272</v>
      </c>
      <c r="B53">
        <f t="shared" ca="1" si="5"/>
        <v>-36.41978672145288</v>
      </c>
      <c r="C53" s="6">
        <v>20135.9375</v>
      </c>
      <c r="D53">
        <f t="shared" ca="1" si="6"/>
        <v>0.75</v>
      </c>
      <c r="E53" s="1">
        <v>0.65</v>
      </c>
      <c r="F53">
        <v>19.899999999999999</v>
      </c>
      <c r="G53">
        <f t="shared" ca="1" si="7"/>
        <v>42.007420362456692</v>
      </c>
      <c r="H53">
        <f t="shared" ca="1" si="8"/>
        <v>16.610465145413457</v>
      </c>
      <c r="I53">
        <f ca="1">User_Model_Calcs!A53-Sat_Data!$B$5</f>
        <v>20.288403504622721</v>
      </c>
      <c r="J53">
        <f ca="1">(Earth_Data!$B$1/SQRT(1-Earth_Data!$B$2^2*SIN(RADIANS(User_Model_Calcs!B53))^2))*COS(RADIANS(User_Model_Calcs!B53))</f>
        <v>5138.4840288451342</v>
      </c>
      <c r="K53">
        <f ca="1">((Earth_Data!$B$1*(1-Earth_Data!$B$2^2))/SQRT(1-Earth_Data!$B$2^2*SIN(RADIANS(User_Model_Calcs!B53))^2))*SIN(RADIANS(User_Model_Calcs!B53))</f>
        <v>-3765.7770144774563</v>
      </c>
      <c r="L53">
        <f t="shared" ca="1" si="9"/>
        <v>-36.236108030349186</v>
      </c>
      <c r="M53">
        <f t="shared" ca="1" si="10"/>
        <v>6370.6431886790888</v>
      </c>
      <c r="N53">
        <f ca="1">SQRT(User_Model_Calcs!M53^2+Sat_Data!$B$3^2-2*User_Model_Calcs!M53*Sat_Data!$B$3*COS(RADIANS(L53))*COS(RADIANS(I53)))</f>
        <v>37576.106701294804</v>
      </c>
      <c r="O53">
        <f ca="1">DEGREES(ACOS(((Earth_Data!$B$1+Sat_Data!$B$2)/User_Model_Calcs!N53)*SQRT(1-COS(RADIANS(User_Model_Calcs!I53))^2*COS(RADIANS(User_Model_Calcs!B53))^2)))</f>
        <v>42.600444208301454</v>
      </c>
      <c r="P53">
        <f t="shared" ca="1" si="3"/>
        <v>31.909558739556385</v>
      </c>
    </row>
    <row r="54" spans="1:16" x14ac:dyDescent="0.25">
      <c r="A54">
        <f t="shared" ca="1" si="4"/>
        <v>132.08762534880975</v>
      </c>
      <c r="B54">
        <f t="shared" ca="1" si="5"/>
        <v>-36.12747799186581</v>
      </c>
      <c r="C54" s="6">
        <v>20135.9375</v>
      </c>
      <c r="D54">
        <f t="shared" ca="1" si="6"/>
        <v>0.75</v>
      </c>
      <c r="E54" s="1">
        <v>0.65</v>
      </c>
      <c r="F54">
        <v>19.899999999999999</v>
      </c>
      <c r="G54">
        <f t="shared" ca="1" si="7"/>
        <v>42.007420362456692</v>
      </c>
      <c r="H54">
        <f t="shared" ca="1" si="8"/>
        <v>21.069406408093464</v>
      </c>
      <c r="I54">
        <f ca="1">User_Model_Calcs!A54-Sat_Data!$B$5</f>
        <v>22.087625348809752</v>
      </c>
      <c r="J54">
        <f ca="1">(Earth_Data!$B$1/SQRT(1-Earth_Data!$B$2^2*SIN(RADIANS(User_Model_Calcs!B54))^2))*COS(RADIANS(User_Model_Calcs!B54))</f>
        <v>5157.6743874400372</v>
      </c>
      <c r="K54">
        <f ca="1">((Earth_Data!$B$1*(1-Earth_Data!$B$2^2))/SQRT(1-Earth_Data!$B$2^2*SIN(RADIANS(User_Model_Calcs!B54))^2))*SIN(RADIANS(User_Model_Calcs!B54))</f>
        <v>-3739.6272941355387</v>
      </c>
      <c r="L54">
        <f t="shared" ca="1" si="9"/>
        <v>-35.944393560265929</v>
      </c>
      <c r="M54">
        <f t="shared" ca="1" si="10"/>
        <v>6370.7470037585435</v>
      </c>
      <c r="N54">
        <f ca="1">SQRT(User_Model_Calcs!M54^2+Sat_Data!$B$3^2-2*User_Model_Calcs!M54*Sat_Data!$B$3*COS(RADIANS(L54))*COS(RADIANS(I54)))</f>
        <v>37621.582286842349</v>
      </c>
      <c r="O54">
        <f ca="1">DEGREES(ACOS(((Earth_Data!$B$1+Sat_Data!$B$2)/User_Model_Calcs!N54)*SQRT(1-COS(RADIANS(User_Model_Calcs!I54))^2*COS(RADIANS(User_Model_Calcs!B54))^2)))</f>
        <v>41.987299026185894</v>
      </c>
      <c r="P54">
        <f t="shared" ca="1" si="3"/>
        <v>34.53935985560458</v>
      </c>
    </row>
    <row r="55" spans="1:16" x14ac:dyDescent="0.25">
      <c r="A55">
        <f t="shared" ca="1" si="4"/>
        <v>127.99320306505255</v>
      </c>
      <c r="B55">
        <f t="shared" ca="1" si="5"/>
        <v>-36.553526414380954</v>
      </c>
      <c r="C55" s="6">
        <v>20135.9375</v>
      </c>
      <c r="D55">
        <f t="shared" ca="1" si="6"/>
        <v>3</v>
      </c>
      <c r="E55" s="1">
        <v>0.65</v>
      </c>
      <c r="F55">
        <v>19.899999999999999</v>
      </c>
      <c r="G55">
        <f t="shared" ca="1" si="7"/>
        <v>54.048620189015942</v>
      </c>
      <c r="H55">
        <f t="shared" ca="1" si="8"/>
        <v>14.363411735546814</v>
      </c>
      <c r="I55">
        <f ca="1">User_Model_Calcs!A55-Sat_Data!$B$5</f>
        <v>17.993203065052555</v>
      </c>
      <c r="J55">
        <f ca="1">(Earth_Data!$B$1/SQRT(1-Earth_Data!$B$2^2*SIN(RADIANS(User_Model_Calcs!B55))^2))*COS(RADIANS(User_Model_Calcs!B55))</f>
        <v>5129.6591403664906</v>
      </c>
      <c r="K55">
        <f ca="1">((Earth_Data!$B$1*(1-Earth_Data!$B$2^2))/SQRT(1-Earth_Data!$B$2^2*SIN(RADIANS(User_Model_Calcs!B55))^2))*SIN(RADIANS(User_Model_Calcs!B55))</f>
        <v>-3777.7089771996602</v>
      </c>
      <c r="L55">
        <f t="shared" ca="1" si="9"/>
        <v>-36.369582185678794</v>
      </c>
      <c r="M55">
        <f t="shared" ca="1" si="10"/>
        <v>6370.5955775547691</v>
      </c>
      <c r="N55">
        <f ca="1">SQRT(User_Model_Calcs!M55^2+Sat_Data!$B$3^2-2*User_Model_Calcs!M55*Sat_Data!$B$3*COS(RADIANS(L55))*COS(RADIANS(I55)))</f>
        <v>37509.728695174512</v>
      </c>
      <c r="O55">
        <f ca="1">DEGREES(ACOS(((Earth_Data!$B$1+Sat_Data!$B$2)/User_Model_Calcs!N55)*SQRT(1-COS(RADIANS(User_Model_Calcs!I55))^2*COS(RADIANS(User_Model_Calcs!B55))^2)))</f>
        <v>43.5095475161244</v>
      </c>
      <c r="P55">
        <f t="shared" ca="1" si="3"/>
        <v>28.605289810241612</v>
      </c>
    </row>
    <row r="56" spans="1:16" x14ac:dyDescent="0.25">
      <c r="A56">
        <f t="shared" ca="1" si="4"/>
        <v>131.2448227851838</v>
      </c>
      <c r="B56">
        <f t="shared" ca="1" si="5"/>
        <v>-37.391854343709738</v>
      </c>
      <c r="C56" s="6">
        <v>20135.9375</v>
      </c>
      <c r="D56">
        <f t="shared" ca="1" si="6"/>
        <v>1.2</v>
      </c>
      <c r="E56" s="1">
        <v>0.65</v>
      </c>
      <c r="F56">
        <v>19.899999999999999</v>
      </c>
      <c r="G56">
        <f t="shared" ca="1" si="7"/>
        <v>46.089820015575185</v>
      </c>
      <c r="H56">
        <f t="shared" ca="1" si="8"/>
        <v>21.731618499686249</v>
      </c>
      <c r="I56">
        <f ca="1">User_Model_Calcs!A56-Sat_Data!$B$5</f>
        <v>21.2448227851838</v>
      </c>
      <c r="J56">
        <f ca="1">(Earth_Data!$B$1/SQRT(1-Earth_Data!$B$2^2*SIN(RADIANS(User_Model_Calcs!B56))^2))*COS(RADIANS(User_Model_Calcs!B56))</f>
        <v>5073.7050245340643</v>
      </c>
      <c r="K56">
        <f ca="1">((Earth_Data!$B$1*(1-Earth_Data!$B$2^2))/SQRT(1-Earth_Data!$B$2^2*SIN(RADIANS(User_Model_Calcs!B56))^2))*SIN(RADIANS(User_Model_Calcs!B56))</f>
        <v>-3852.0362542794878</v>
      </c>
      <c r="L56">
        <f t="shared" ca="1" si="9"/>
        <v>-37.206336915461925</v>
      </c>
      <c r="M56">
        <f t="shared" ca="1" si="10"/>
        <v>6370.2955959881292</v>
      </c>
      <c r="N56">
        <f ca="1">SQRT(User_Model_Calcs!M56^2+Sat_Data!$B$3^2-2*User_Model_Calcs!M56*Sat_Data!$B$3*COS(RADIANS(L56))*COS(RADIANS(I56)))</f>
        <v>37677.784384344879</v>
      </c>
      <c r="O56">
        <f ca="1">DEGREES(ACOS(((Earth_Data!$B$1+Sat_Data!$B$2)/User_Model_Calcs!N56)*SQRT(1-COS(RADIANS(User_Model_Calcs!I56))^2*COS(RADIANS(User_Model_Calcs!B56))^2)))</f>
        <v>41.229959973103796</v>
      </c>
      <c r="P56">
        <f t="shared" ca="1" si="3"/>
        <v>32.627706800037494</v>
      </c>
    </row>
    <row r="57" spans="1:16" x14ac:dyDescent="0.25">
      <c r="A57">
        <f t="shared" ca="1" si="4"/>
        <v>128.58578559426357</v>
      </c>
      <c r="B57">
        <f t="shared" ca="1" si="5"/>
        <v>-34.905630702601947</v>
      </c>
      <c r="C57" s="6">
        <v>20135.9375</v>
      </c>
      <c r="D57">
        <f t="shared" ca="1" si="6"/>
        <v>1.2</v>
      </c>
      <c r="E57" s="1">
        <v>0.65</v>
      </c>
      <c r="F57">
        <v>19.899999999999999</v>
      </c>
      <c r="G57">
        <f t="shared" ca="1" si="7"/>
        <v>46.089820015575185</v>
      </c>
      <c r="H57">
        <f t="shared" ca="1" si="8"/>
        <v>20.322240054079533</v>
      </c>
      <c r="I57">
        <f ca="1">User_Model_Calcs!A57-Sat_Data!$B$5</f>
        <v>18.585785594263569</v>
      </c>
      <c r="J57">
        <f ca="1">(Earth_Data!$B$1/SQRT(1-Earth_Data!$B$2^2*SIN(RADIANS(User_Model_Calcs!B57))^2))*COS(RADIANS(User_Model_Calcs!B57))</f>
        <v>5236.4272969863414</v>
      </c>
      <c r="K57">
        <f ca="1">((Earth_Data!$B$1*(1-Earth_Data!$B$2^2))/SQRT(1-Earth_Data!$B$2^2*SIN(RADIANS(User_Model_Calcs!B57))^2))*SIN(RADIANS(User_Model_Calcs!B57))</f>
        <v>-3629.2873195486786</v>
      </c>
      <c r="L57">
        <f t="shared" ca="1" si="9"/>
        <v>-34.725235224599381</v>
      </c>
      <c r="M57">
        <f t="shared" ca="1" si="10"/>
        <v>6371.1770721320026</v>
      </c>
      <c r="N57">
        <f ca="1">SQRT(User_Model_Calcs!M57^2+Sat_Data!$B$3^2-2*User_Model_Calcs!M57*Sat_Data!$B$3*COS(RADIANS(L57))*COS(RADIANS(I57)))</f>
        <v>37414.664652833089</v>
      </c>
      <c r="O57">
        <f ca="1">DEGREES(ACOS(((Earth_Data!$B$1+Sat_Data!$B$2)/User_Model_Calcs!N57)*SQRT(1-COS(RADIANS(User_Model_Calcs!I57))^2*COS(RADIANS(User_Model_Calcs!B57))^2)))</f>
        <v>44.849866185785714</v>
      </c>
      <c r="P57">
        <f t="shared" ca="1" si="3"/>
        <v>30.440038946283067</v>
      </c>
    </row>
    <row r="58" spans="1:16" x14ac:dyDescent="0.25">
      <c r="A58">
        <f t="shared" ca="1" si="4"/>
        <v>131.61514846244327</v>
      </c>
      <c r="B58">
        <f t="shared" ca="1" si="5"/>
        <v>-37.414651437331116</v>
      </c>
      <c r="C58" s="6">
        <v>20135.9375</v>
      </c>
      <c r="D58">
        <f t="shared" ca="1" si="6"/>
        <v>0.75</v>
      </c>
      <c r="E58" s="1">
        <v>0.65</v>
      </c>
      <c r="F58">
        <v>19.899999999999999</v>
      </c>
      <c r="G58">
        <f t="shared" ca="1" si="7"/>
        <v>42.007420362456692</v>
      </c>
      <c r="H58">
        <f t="shared" ca="1" si="8"/>
        <v>17.823620670772286</v>
      </c>
      <c r="I58">
        <f ca="1">User_Model_Calcs!A58-Sat_Data!$B$5</f>
        <v>21.615148462443273</v>
      </c>
      <c r="J58">
        <f ca="1">(Earth_Data!$B$1/SQRT(1-Earth_Data!$B$2^2*SIN(RADIANS(User_Model_Calcs!B58))^2))*COS(RADIANS(User_Model_Calcs!B58))</f>
        <v>5072.1681636851217</v>
      </c>
      <c r="K58">
        <f ca="1">((Earth_Data!$B$1*(1-Earth_Data!$B$2^2))/SQRT(1-Earth_Data!$B$2^2*SIN(RADIANS(User_Model_Calcs!B58))^2))*SIN(RADIANS(User_Model_Calcs!B58))</f>
        <v>-3854.0461483230183</v>
      </c>
      <c r="L58">
        <f t="shared" ca="1" si="9"/>
        <v>-37.229093434966984</v>
      </c>
      <c r="M58">
        <f t="shared" ca="1" si="10"/>
        <v>6370.2874027868156</v>
      </c>
      <c r="N58">
        <f ca="1">SQRT(User_Model_Calcs!M58^2+Sat_Data!$B$3^2-2*User_Model_Calcs!M58*Sat_Data!$B$3*COS(RADIANS(L58))*COS(RADIANS(I58)))</f>
        <v>37692.787091152379</v>
      </c>
      <c r="O58">
        <f ca="1">DEGREES(ACOS(((Earth_Data!$B$1+Sat_Data!$B$2)/User_Model_Calcs!N58)*SQRT(1-COS(RADIANS(User_Model_Calcs!I58))^2*COS(RADIANS(User_Model_Calcs!B58))^2)))</f>
        <v>41.031180459304778</v>
      </c>
      <c r="P58">
        <f t="shared" ca="1" si="3"/>
        <v>33.110463750300731</v>
      </c>
    </row>
    <row r="59" spans="1:16" x14ac:dyDescent="0.25">
      <c r="A59">
        <f t="shared" ca="1" si="4"/>
        <v>128.82629090841183</v>
      </c>
      <c r="B59">
        <f t="shared" ca="1" si="5"/>
        <v>-34.004620390095276</v>
      </c>
      <c r="C59" s="6">
        <v>20135.9375</v>
      </c>
      <c r="D59">
        <f t="shared" ca="1" si="6"/>
        <v>3</v>
      </c>
      <c r="E59" s="1">
        <v>0.65</v>
      </c>
      <c r="F59">
        <v>19.899999999999999</v>
      </c>
      <c r="G59">
        <f t="shared" ca="1" si="7"/>
        <v>54.048620189015942</v>
      </c>
      <c r="H59">
        <f t="shared" ca="1" si="8"/>
        <v>21.988905872887482</v>
      </c>
      <c r="I59">
        <f ca="1">User_Model_Calcs!A59-Sat_Data!$B$5</f>
        <v>18.826290908411835</v>
      </c>
      <c r="J59">
        <f ca="1">(Earth_Data!$B$1/SQRT(1-Earth_Data!$B$2^2*SIN(RADIANS(User_Model_Calcs!B59))^2))*COS(RADIANS(User_Model_Calcs!B59))</f>
        <v>5292.9743282482987</v>
      </c>
      <c r="K59">
        <f ca="1">((Earth_Data!$B$1*(1-Earth_Data!$B$2^2))/SQRT(1-Earth_Data!$B$2^2*SIN(RADIANS(User_Model_Calcs!B59))^2))*SIN(RADIANS(User_Model_Calcs!B59))</f>
        <v>-3546.8727071198991</v>
      </c>
      <c r="L59">
        <f t="shared" ca="1" si="9"/>
        <v>-33.826417541460955</v>
      </c>
      <c r="M59">
        <f t="shared" ca="1" si="10"/>
        <v>6371.4898760029091</v>
      </c>
      <c r="N59">
        <f ca="1">SQRT(User_Model_Calcs!M59^2+Sat_Data!$B$3^2-2*User_Model_Calcs!M59*Sat_Data!$B$3*COS(RADIANS(L59))*COS(RADIANS(I59)))</f>
        <v>37362.309586165662</v>
      </c>
      <c r="O59">
        <f ca="1">DEGREES(ACOS(((Earth_Data!$B$1+Sat_Data!$B$2)/User_Model_Calcs!N59)*SQRT(1-COS(RADIANS(User_Model_Calcs!I59))^2*COS(RADIANS(User_Model_Calcs!B59))^2)))</f>
        <v>45.603090291482047</v>
      </c>
      <c r="P59">
        <f t="shared" ca="1" si="3"/>
        <v>31.367615999896547</v>
      </c>
    </row>
    <row r="60" spans="1:16" x14ac:dyDescent="0.25">
      <c r="A60">
        <f t="shared" ca="1" si="4"/>
        <v>129.95844949987034</v>
      </c>
      <c r="B60">
        <f t="shared" ca="1" si="5"/>
        <v>-37.221484519102788</v>
      </c>
      <c r="C60" s="6">
        <v>20135.9375</v>
      </c>
      <c r="D60">
        <f t="shared" ca="1" si="6"/>
        <v>0.75</v>
      </c>
      <c r="E60" s="1">
        <v>0.65</v>
      </c>
      <c r="F60">
        <v>19.899999999999999</v>
      </c>
      <c r="G60">
        <f t="shared" ca="1" si="7"/>
        <v>42.007420362456692</v>
      </c>
      <c r="H60">
        <f t="shared" ca="1" si="8"/>
        <v>15.340593290879502</v>
      </c>
      <c r="I60">
        <f ca="1">User_Model_Calcs!A60-Sat_Data!$B$5</f>
        <v>19.958449499870341</v>
      </c>
      <c r="J60">
        <f ca="1">(Earth_Data!$B$1/SQRT(1-Earth_Data!$B$2^2*SIN(RADIANS(User_Model_Calcs!B60))^2))*COS(RADIANS(User_Model_Calcs!B60))</f>
        <v>5085.1649391974133</v>
      </c>
      <c r="K60">
        <f ca="1">((Earth_Data!$B$1*(1-Earth_Data!$B$2^2))/SQRT(1-Earth_Data!$B$2^2*SIN(RADIANS(User_Model_Calcs!B60))^2))*SIN(RADIANS(User_Model_Calcs!B60))</f>
        <v>-3836.9965982657686</v>
      </c>
      <c r="L60">
        <f t="shared" ca="1" si="9"/>
        <v>-37.036274021779136</v>
      </c>
      <c r="M60">
        <f t="shared" ca="1" si="10"/>
        <v>6370.356768183844</v>
      </c>
      <c r="N60">
        <f ca="1">SQRT(User_Model_Calcs!M60^2+Sat_Data!$B$3^2-2*User_Model_Calcs!M60*Sat_Data!$B$3*COS(RADIANS(L60))*COS(RADIANS(I60)))</f>
        <v>37620.843733850837</v>
      </c>
      <c r="O60">
        <f ca="1">DEGREES(ACOS(((Earth_Data!$B$1+Sat_Data!$B$2)/User_Model_Calcs!N60)*SQRT(1-COS(RADIANS(User_Model_Calcs!I60))^2*COS(RADIANS(User_Model_Calcs!B60))^2)))</f>
        <v>41.991251815329477</v>
      </c>
      <c r="P60">
        <f t="shared" ca="1" si="3"/>
        <v>30.978417553869583</v>
      </c>
    </row>
    <row r="61" spans="1:16" x14ac:dyDescent="0.25">
      <c r="A61">
        <f t="shared" ca="1" si="4"/>
        <v>130.89845176645247</v>
      </c>
      <c r="B61">
        <f t="shared" ca="1" si="5"/>
        <v>-32.528286836557378</v>
      </c>
      <c r="C61" s="6">
        <v>20135.9375</v>
      </c>
      <c r="D61">
        <f t="shared" ca="1" si="6"/>
        <v>1.2</v>
      </c>
      <c r="E61" s="1">
        <v>0.65</v>
      </c>
      <c r="F61">
        <v>19.899999999999999</v>
      </c>
      <c r="G61">
        <f t="shared" ca="1" si="7"/>
        <v>46.089820015575185</v>
      </c>
      <c r="H61">
        <f t="shared" ca="1" si="8"/>
        <v>17.27922266467888</v>
      </c>
      <c r="I61">
        <f ca="1">User_Model_Calcs!A61-Sat_Data!$B$5</f>
        <v>20.898451766452467</v>
      </c>
      <c r="J61">
        <f ca="1">(Earth_Data!$B$1/SQRT(1-Earth_Data!$B$2^2*SIN(RADIANS(User_Model_Calcs!B61))^2))*COS(RADIANS(User_Model_Calcs!B61))</f>
        <v>5382.7882653713268</v>
      </c>
      <c r="K61">
        <f ca="1">((Earth_Data!$B$1*(1-Earth_Data!$B$2^2))/SQRT(1-Earth_Data!$B$2^2*SIN(RADIANS(User_Model_Calcs!B61))^2))*SIN(RADIANS(User_Model_Calcs!B61))</f>
        <v>-3409.9695958632105</v>
      </c>
      <c r="L61">
        <f t="shared" ca="1" si="9"/>
        <v>-32.354055159283632</v>
      </c>
      <c r="M61">
        <f t="shared" ca="1" si="10"/>
        <v>6371.9935777220271</v>
      </c>
      <c r="N61">
        <f ca="1">SQRT(User_Model_Calcs!M61^2+Sat_Data!$B$3^2-2*User_Model_Calcs!M61*Sat_Data!$B$3*COS(RADIANS(L61))*COS(RADIANS(I61)))</f>
        <v>37341.094541228245</v>
      </c>
      <c r="O61">
        <f ca="1">DEGREES(ACOS(((Earth_Data!$B$1+Sat_Data!$B$2)/User_Model_Calcs!N61)*SQRT(1-COS(RADIANS(User_Model_Calcs!I61))^2*COS(RADIANS(User_Model_Calcs!B61))^2)))</f>
        <v>45.917957778073372</v>
      </c>
      <c r="P61">
        <f t="shared" ca="1" si="3"/>
        <v>35.37854879535054</v>
      </c>
    </row>
    <row r="62" spans="1:16" x14ac:dyDescent="0.25">
      <c r="A62">
        <f t="shared" ca="1" si="4"/>
        <v>129.41010746982596</v>
      </c>
      <c r="B62">
        <f t="shared" ca="1" si="5"/>
        <v>-36.468849481156084</v>
      </c>
      <c r="C62" s="6">
        <v>20135.9375</v>
      </c>
      <c r="D62">
        <f t="shared" ca="1" si="6"/>
        <v>3</v>
      </c>
      <c r="E62" s="1">
        <v>0.65</v>
      </c>
      <c r="F62">
        <v>19.899999999999999</v>
      </c>
      <c r="G62">
        <f t="shared" ca="1" si="7"/>
        <v>54.048620189015942</v>
      </c>
      <c r="H62">
        <f t="shared" ca="1" si="8"/>
        <v>19.403427809362832</v>
      </c>
      <c r="I62">
        <f ca="1">User_Model_Calcs!A62-Sat_Data!$B$5</f>
        <v>19.410107469825959</v>
      </c>
      <c r="J62">
        <f ca="1">(Earth_Data!$B$1/SQRT(1-Earth_Data!$B$2^2*SIN(RADIANS(User_Model_Calcs!B62))^2))*COS(RADIANS(User_Model_Calcs!B62))</f>
        <v>5135.2498530212551</v>
      </c>
      <c r="K62">
        <f ca="1">((Earth_Data!$B$1*(1-Earth_Data!$B$2^2))/SQRT(1-Earth_Data!$B$2^2*SIN(RADIANS(User_Model_Calcs!B62))^2))*SIN(RADIANS(User_Model_Calcs!B62))</f>
        <v>-3770.15664734658</v>
      </c>
      <c r="L62">
        <f t="shared" ca="1" si="9"/>
        <v>-36.28507291305835</v>
      </c>
      <c r="M62">
        <f t="shared" ca="1" si="10"/>
        <v>6370.6257305296494</v>
      </c>
      <c r="N62">
        <f ca="1">SQRT(User_Model_Calcs!M62^2+Sat_Data!$B$3^2-2*User_Model_Calcs!M62*Sat_Data!$B$3*COS(RADIANS(L62))*COS(RADIANS(I62)))</f>
        <v>37549.506167771498</v>
      </c>
      <c r="O62">
        <f ca="1">DEGREES(ACOS(((Earth_Data!$B$1+Sat_Data!$B$2)/User_Model_Calcs!N62)*SQRT(1-COS(RADIANS(User_Model_Calcs!I62))^2*COS(RADIANS(User_Model_Calcs!B62))^2)))</f>
        <v>42.962960840160484</v>
      </c>
      <c r="P62">
        <f t="shared" ca="1" si="3"/>
        <v>30.659609844001597</v>
      </c>
    </row>
    <row r="63" spans="1:16" x14ac:dyDescent="0.25">
      <c r="A63">
        <f t="shared" ca="1" si="4"/>
        <v>131.63673631536994</v>
      </c>
      <c r="B63">
        <f t="shared" ca="1" si="5"/>
        <v>-33.546388044410676</v>
      </c>
      <c r="C63" s="6">
        <v>20135.9375</v>
      </c>
      <c r="D63">
        <f t="shared" ca="1" si="6"/>
        <v>3</v>
      </c>
      <c r="E63" s="1">
        <v>0.65</v>
      </c>
      <c r="F63">
        <v>19.899999999999999</v>
      </c>
      <c r="G63">
        <f t="shared" ca="1" si="7"/>
        <v>54.048620189015942</v>
      </c>
      <c r="H63">
        <f t="shared" ca="1" si="8"/>
        <v>20.734918273576433</v>
      </c>
      <c r="I63">
        <f ca="1">User_Model_Calcs!A63-Sat_Data!$B$5</f>
        <v>21.636736315369944</v>
      </c>
      <c r="J63">
        <f ca="1">(Earth_Data!$B$1/SQRT(1-Earth_Data!$B$2^2*SIN(RADIANS(User_Model_Calcs!B63))^2))*COS(RADIANS(User_Model_Calcs!B63))</f>
        <v>5321.230693898663</v>
      </c>
      <c r="K63">
        <f ca="1">((Earth_Data!$B$1*(1-Earth_Data!$B$2^2))/SQRT(1-Earth_Data!$B$2^2*SIN(RADIANS(User_Model_Calcs!B63))^2))*SIN(RADIANS(User_Model_Calcs!B63))</f>
        <v>-3504.624794872268</v>
      </c>
      <c r="L63">
        <f t="shared" ca="1" si="9"/>
        <v>-33.369367819863839</v>
      </c>
      <c r="M63">
        <f t="shared" ca="1" si="10"/>
        <v>6371.6474361441824</v>
      </c>
      <c r="N63">
        <f ca="1">SQRT(User_Model_Calcs!M63^2+Sat_Data!$B$3^2-2*User_Model_Calcs!M63*Sat_Data!$B$3*COS(RADIANS(L63))*COS(RADIANS(I63)))</f>
        <v>37433.938806152633</v>
      </c>
      <c r="O63">
        <f ca="1">DEGREES(ACOS(((Earth_Data!$B$1+Sat_Data!$B$2)/User_Model_Calcs!N63)*SQRT(1-COS(RADIANS(User_Model_Calcs!I63))^2*COS(RADIANS(User_Model_Calcs!B63))^2)))</f>
        <v>44.584953223587952</v>
      </c>
      <c r="P63">
        <f t="shared" ca="1" si="3"/>
        <v>35.671129082988251</v>
      </c>
    </row>
    <row r="64" spans="1:16" x14ac:dyDescent="0.25">
      <c r="A64">
        <f t="shared" ca="1" si="4"/>
        <v>129.99285589260359</v>
      </c>
      <c r="B64">
        <f t="shared" ca="1" si="5"/>
        <v>-33.112687022541088</v>
      </c>
      <c r="C64" s="6">
        <v>20135.9375</v>
      </c>
      <c r="D64">
        <f t="shared" ca="1" si="6"/>
        <v>0.75</v>
      </c>
      <c r="E64" s="1">
        <v>0.65</v>
      </c>
      <c r="F64">
        <v>19.899999999999999</v>
      </c>
      <c r="G64">
        <f t="shared" ca="1" si="7"/>
        <v>42.007420362456692</v>
      </c>
      <c r="H64">
        <f t="shared" ca="1" si="8"/>
        <v>23.299835563229465</v>
      </c>
      <c r="I64">
        <f ca="1">User_Model_Calcs!A64-Sat_Data!$B$5</f>
        <v>19.992855892603586</v>
      </c>
      <c r="J64">
        <f ca="1">(Earth_Data!$B$1/SQRT(1-Earth_Data!$B$2^2*SIN(RADIANS(User_Model_Calcs!B64))^2))*COS(RADIANS(User_Model_Calcs!B64))</f>
        <v>5347.660421130875</v>
      </c>
      <c r="K64">
        <f ca="1">((Earth_Data!$B$1*(1-Earth_Data!$B$2^2))/SQRT(1-Earth_Data!$B$2^2*SIN(RADIANS(User_Model_Calcs!B64))^2))*SIN(RADIANS(User_Model_Calcs!B64))</f>
        <v>-3464.4345515295727</v>
      </c>
      <c r="L64">
        <f t="shared" ca="1" si="9"/>
        <v>-32.936827669362806</v>
      </c>
      <c r="M64">
        <f t="shared" ca="1" si="10"/>
        <v>6371.7955665229529</v>
      </c>
      <c r="N64">
        <f ca="1">SQRT(User_Model_Calcs!M64^2+Sat_Data!$B$3^2-2*User_Model_Calcs!M64*Sat_Data!$B$3*COS(RADIANS(L64))*COS(RADIANS(I64)))</f>
        <v>37344.777450682464</v>
      </c>
      <c r="O64">
        <f ca="1">DEGREES(ACOS(((Earth_Data!$B$1+Sat_Data!$B$2)/User_Model_Calcs!N64)*SQRT(1-COS(RADIANS(User_Model_Calcs!I64))^2*COS(RADIANS(User_Model_Calcs!B64))^2)))</f>
        <v>45.861275268385405</v>
      </c>
      <c r="P64">
        <f t="shared" ca="1" si="3"/>
        <v>33.663731200499534</v>
      </c>
    </row>
    <row r="65" spans="1:16" x14ac:dyDescent="0.25">
      <c r="A65">
        <f t="shared" ca="1" si="4"/>
        <v>131.12465357250332</v>
      </c>
      <c r="B65">
        <f t="shared" ca="1" si="5"/>
        <v>-35.998042551549887</v>
      </c>
      <c r="C65" s="6">
        <v>20135.9375</v>
      </c>
      <c r="D65">
        <f t="shared" ca="1" si="6"/>
        <v>3</v>
      </c>
      <c r="E65" s="1">
        <v>0.65</v>
      </c>
      <c r="F65">
        <v>19.899999999999999</v>
      </c>
      <c r="G65">
        <f t="shared" ca="1" si="7"/>
        <v>54.048620189015942</v>
      </c>
      <c r="H65">
        <f t="shared" ca="1" si="8"/>
        <v>22.061850121151636</v>
      </c>
      <c r="I65">
        <f ca="1">User_Model_Calcs!A65-Sat_Data!$B$5</f>
        <v>21.12465357250332</v>
      </c>
      <c r="J65">
        <f ca="1">(Earth_Data!$B$1/SQRT(1-Earth_Data!$B$2^2*SIN(RADIANS(User_Model_Calcs!B65))^2))*COS(RADIANS(User_Model_Calcs!B65))</f>
        <v>5166.1289877532017</v>
      </c>
      <c r="K65">
        <f ca="1">((Earth_Data!$B$1*(1-Earth_Data!$B$2^2))/SQRT(1-Earth_Data!$B$2^2*SIN(RADIANS(User_Model_Calcs!B65))^2))*SIN(RADIANS(User_Model_Calcs!B65))</f>
        <v>-3728.0173000063005</v>
      </c>
      <c r="L65">
        <f t="shared" ca="1" si="9"/>
        <v>-35.81522733421717</v>
      </c>
      <c r="M65">
        <f t="shared" ca="1" si="10"/>
        <v>6370.7928633138108</v>
      </c>
      <c r="N65">
        <f ca="1">SQRT(User_Model_Calcs!M65^2+Sat_Data!$B$3^2-2*User_Model_Calcs!M65*Sat_Data!$B$3*COS(RADIANS(L65))*COS(RADIANS(I65)))</f>
        <v>37576.951669502152</v>
      </c>
      <c r="O65">
        <f ca="1">DEGREES(ACOS(((Earth_Data!$B$1+Sat_Data!$B$2)/User_Model_Calcs!N65)*SQRT(1-COS(RADIANS(User_Model_Calcs!I65))^2*COS(RADIANS(User_Model_Calcs!B65))^2)))</f>
        <v>42.591287665573347</v>
      </c>
      <c r="P65">
        <f t="shared" ca="1" si="3"/>
        <v>33.318909060805467</v>
      </c>
    </row>
    <row r="66" spans="1:16" x14ac:dyDescent="0.25">
      <c r="A66">
        <f t="shared" ca="1" si="4"/>
        <v>128.08827136015395</v>
      </c>
      <c r="B66">
        <f t="shared" ca="1" si="5"/>
        <v>-36.706197550196443</v>
      </c>
      <c r="C66" s="6">
        <v>20135.9375</v>
      </c>
      <c r="D66">
        <f t="shared" ref="D66:D129" ca="1" si="11">CHOOSE(RANDBETWEEN(1,3),0.75,1.2,3)</f>
        <v>3</v>
      </c>
      <c r="E66" s="1">
        <v>0.65</v>
      </c>
      <c r="F66">
        <v>19.899999999999999</v>
      </c>
      <c r="G66">
        <f t="shared" ca="1" si="7"/>
        <v>54.048620189015942</v>
      </c>
      <c r="H66">
        <f t="shared" ca="1" si="8"/>
        <v>22.458176513673386</v>
      </c>
      <c r="I66">
        <f ca="1">User_Model_Calcs!A66-Sat_Data!$B$5</f>
        <v>18.088271360153954</v>
      </c>
      <c r="J66">
        <f ca="1">(Earth_Data!$B$1/SQRT(1-Earth_Data!$B$2^2*SIN(RADIANS(User_Model_Calcs!B66))^2))*COS(RADIANS(User_Model_Calcs!B66))</f>
        <v>5119.5507944965748</v>
      </c>
      <c r="K66">
        <f ca="1">((Earth_Data!$B$1*(1-Earth_Data!$B$2^2))/SQRT(1-Earth_Data!$B$2^2*SIN(RADIANS(User_Model_Calcs!B66))^2))*SIN(RADIANS(User_Model_Calcs!B66))</f>
        <v>-3791.3050664269363</v>
      </c>
      <c r="L66">
        <f t="shared" ca="1" si="9"/>
        <v>-36.521955081990228</v>
      </c>
      <c r="M66">
        <f t="shared" ca="1" si="10"/>
        <v>6370.5411421750559</v>
      </c>
      <c r="N66">
        <f ca="1">SQRT(User_Model_Calcs!M66^2+Sat_Data!$B$3^2-2*User_Model_Calcs!M66*Sat_Data!$B$3*COS(RADIANS(L66))*COS(RADIANS(I66)))</f>
        <v>37523.481028804934</v>
      </c>
      <c r="O66">
        <f ca="1">DEGREES(ACOS(((Earth_Data!$B$1+Sat_Data!$B$2)/User_Model_Calcs!N66)*SQRT(1-COS(RADIANS(User_Model_Calcs!I66))^2*COS(RADIANS(User_Model_Calcs!B66))^2)))</f>
        <v>43.31891957344618</v>
      </c>
      <c r="P66">
        <f t="shared" ref="P66:P129" ca="1" si="12">DEGREES(ASIN(SIN(RADIANS(ABS(I66)))/(SIN(ACOS(COS(RADIANS(I66))*COS(RADIANS(B66)))))))</f>
        <v>28.654706519708647</v>
      </c>
    </row>
    <row r="67" spans="1:16" x14ac:dyDescent="0.25">
      <c r="A67">
        <f t="shared" ref="A67:A89" ca="1" si="13">130+(RAND()*5-2.5)</f>
        <v>128.9691835586907</v>
      </c>
      <c r="B67">
        <f t="shared" ref="B67:B90" ca="1" si="14">-35+(RAND()*5-2.5)</f>
        <v>-36.611922735838981</v>
      </c>
      <c r="C67" s="6">
        <v>20135.9375</v>
      </c>
      <c r="D67">
        <f t="shared" ca="1" si="11"/>
        <v>3</v>
      </c>
      <c r="E67" s="1">
        <v>0.65</v>
      </c>
      <c r="F67">
        <v>19.899999999999999</v>
      </c>
      <c r="G67">
        <f t="shared" ref="G67:G130" ca="1" si="15">20.4+20*LOG(F67)+20*LOG(D67)+10*LOG(E67)</f>
        <v>54.048620189015942</v>
      </c>
      <c r="H67">
        <f t="shared" ref="H67:H130" ca="1" si="16">RAND()*(24-14)+14</f>
        <v>21.33822527436741</v>
      </c>
      <c r="I67">
        <f ca="1">User_Model_Calcs!A67-Sat_Data!$B$5</f>
        <v>18.969183558690702</v>
      </c>
      <c r="J67">
        <f ca="1">(Earth_Data!$B$1/SQRT(1-Earth_Data!$B$2^2*SIN(RADIANS(User_Model_Calcs!B67))^2))*COS(RADIANS(User_Model_Calcs!B67))</f>
        <v>5125.797033185182</v>
      </c>
      <c r="K67">
        <f ca="1">((Earth_Data!$B$1*(1-Earth_Data!$B$2^2))/SQRT(1-Earth_Data!$B$2^2*SIN(RADIANS(User_Model_Calcs!B67))^2))*SIN(RADIANS(User_Model_Calcs!B67))</f>
        <v>-3782.9125859985415</v>
      </c>
      <c r="L67">
        <f t="shared" ref="L67:L130" ca="1" si="17">DEGREES(ATAN((K67/J67)))</f>
        <v>-36.427863815675785</v>
      </c>
      <c r="M67">
        <f t="shared" ref="M67:M130" ca="1" si="18">SQRT(J67^2+K67^2)</f>
        <v>6370.5747667472042</v>
      </c>
      <c r="N67">
        <f ca="1">SQRT(User_Model_Calcs!M67^2+Sat_Data!$B$3^2-2*User_Model_Calcs!M67*Sat_Data!$B$3*COS(RADIANS(L67))*COS(RADIANS(I67)))</f>
        <v>37544.949371810413</v>
      </c>
      <c r="O67">
        <f ca="1">DEGREES(ACOS(((Earth_Data!$B$1+Sat_Data!$B$2)/User_Model_Calcs!N67)*SQRT(1-COS(RADIANS(User_Model_Calcs!I67))^2*COS(RADIANS(User_Model_Calcs!B67))^2)))</f>
        <v>43.024549380904133</v>
      </c>
      <c r="P67">
        <f t="shared" ca="1" si="12"/>
        <v>29.956682431193432</v>
      </c>
    </row>
    <row r="68" spans="1:16" x14ac:dyDescent="0.25">
      <c r="A68">
        <f t="shared" ca="1" si="13"/>
        <v>132.3979821039425</v>
      </c>
      <c r="B68">
        <f t="shared" ca="1" si="14"/>
        <v>-37.461130126480228</v>
      </c>
      <c r="C68" s="6">
        <v>20135.9375</v>
      </c>
      <c r="D68">
        <f t="shared" ca="1" si="11"/>
        <v>0.75</v>
      </c>
      <c r="E68" s="1">
        <v>0.65</v>
      </c>
      <c r="F68">
        <v>19.899999999999999</v>
      </c>
      <c r="G68">
        <f t="shared" ca="1" si="15"/>
        <v>42.007420362456692</v>
      </c>
      <c r="H68">
        <f t="shared" ca="1" si="16"/>
        <v>20.852753266100226</v>
      </c>
      <c r="I68">
        <f ca="1">User_Model_Calcs!A68-Sat_Data!$B$5</f>
        <v>22.397982103942496</v>
      </c>
      <c r="J68">
        <f ca="1">(Earth_Data!$B$1/SQRT(1-Earth_Data!$B$2^2*SIN(RADIANS(User_Model_Calcs!B68))^2))*COS(RADIANS(User_Model_Calcs!B68))</f>
        <v>5069.0323184225645</v>
      </c>
      <c r="K68">
        <f ca="1">((Earth_Data!$B$1*(1-Earth_Data!$B$2^2))/SQRT(1-Earth_Data!$B$2^2*SIN(RADIANS(User_Model_Calcs!B68))^2))*SIN(RADIANS(User_Model_Calcs!B68))</f>
        <v>-3858.1420470385278</v>
      </c>
      <c r="L68">
        <f t="shared" ca="1" si="17"/>
        <v>-37.275489764711281</v>
      </c>
      <c r="M68">
        <f t="shared" ca="1" si="18"/>
        <v>6370.2706928622019</v>
      </c>
      <c r="N68">
        <f ca="1">SQRT(User_Model_Calcs!M68^2+Sat_Data!$B$3^2-2*User_Model_Calcs!M68*Sat_Data!$B$3*COS(RADIANS(L68))*COS(RADIANS(I68)))</f>
        <v>37725.061951706695</v>
      </c>
      <c r="O68">
        <f ca="1">DEGREES(ACOS(((Earth_Data!$B$1+Sat_Data!$B$2)/User_Model_Calcs!N68)*SQRT(1-COS(RADIANS(User_Model_Calcs!I68))^2*COS(RADIANS(User_Model_Calcs!B68))^2)))</f>
        <v>40.605877178485798</v>
      </c>
      <c r="P68">
        <f t="shared" ca="1" si="12"/>
        <v>34.121379785217428</v>
      </c>
    </row>
    <row r="69" spans="1:16" x14ac:dyDescent="0.25">
      <c r="A69">
        <f t="shared" ca="1" si="13"/>
        <v>132.10699444333821</v>
      </c>
      <c r="B69">
        <f t="shared" ca="1" si="14"/>
        <v>-35.271093043191222</v>
      </c>
      <c r="C69" s="6">
        <v>20135.9375</v>
      </c>
      <c r="D69">
        <f t="shared" ca="1" si="11"/>
        <v>1.2</v>
      </c>
      <c r="E69" s="1">
        <v>0.65</v>
      </c>
      <c r="F69">
        <v>19.899999999999999</v>
      </c>
      <c r="G69">
        <f t="shared" ca="1" si="15"/>
        <v>46.089820015575185</v>
      </c>
      <c r="H69">
        <f t="shared" ca="1" si="16"/>
        <v>22.195634102784737</v>
      </c>
      <c r="I69">
        <f ca="1">User_Model_Calcs!A69-Sat_Data!$B$5</f>
        <v>22.106994443338209</v>
      </c>
      <c r="J69">
        <f ca="1">(Earth_Data!$B$1/SQRT(1-Earth_Data!$B$2^2*SIN(RADIANS(User_Model_Calcs!B69))^2))*COS(RADIANS(User_Model_Calcs!B69))</f>
        <v>5213.1203649625577</v>
      </c>
      <c r="K69">
        <f ca="1">((Earth_Data!$B$1*(1-Earth_Data!$B$2^2))/SQRT(1-Earth_Data!$B$2^2*SIN(RADIANS(User_Model_Calcs!B69))^2))*SIN(RADIANS(User_Model_Calcs!B69))</f>
        <v>-3662.4640499465613</v>
      </c>
      <c r="L69">
        <f t="shared" ca="1" si="17"/>
        <v>-35.089858771524973</v>
      </c>
      <c r="M69">
        <f t="shared" ca="1" si="18"/>
        <v>6371.0491174325698</v>
      </c>
      <c r="N69">
        <f ca="1">SQRT(User_Model_Calcs!M69^2+Sat_Data!$B$3^2-2*User_Model_Calcs!M69*Sat_Data!$B$3*COS(RADIANS(L69))*COS(RADIANS(I69)))</f>
        <v>37564.753325250836</v>
      </c>
      <c r="O69">
        <f ca="1">DEGREES(ACOS(((Earth_Data!$B$1+Sat_Data!$B$2)/User_Model_Calcs!N69)*SQRT(1-COS(RADIANS(User_Model_Calcs!I69))^2*COS(RADIANS(User_Model_Calcs!B69))^2)))</f>
        <v>42.761334746689812</v>
      </c>
      <c r="P69">
        <f t="shared" ca="1" si="12"/>
        <v>35.124195314070526</v>
      </c>
    </row>
    <row r="70" spans="1:16" x14ac:dyDescent="0.25">
      <c r="A70">
        <f t="shared" ca="1" si="13"/>
        <v>130.75424024980146</v>
      </c>
      <c r="B70">
        <f t="shared" ca="1" si="14"/>
        <v>-35.427776907763551</v>
      </c>
      <c r="C70" s="6">
        <v>20135.9375</v>
      </c>
      <c r="D70">
        <f t="shared" ca="1" si="11"/>
        <v>1.2</v>
      </c>
      <c r="E70" s="1">
        <v>0.65</v>
      </c>
      <c r="F70">
        <v>19.899999999999999</v>
      </c>
      <c r="G70">
        <f t="shared" ca="1" si="15"/>
        <v>46.089820015575185</v>
      </c>
      <c r="H70">
        <f t="shared" ca="1" si="16"/>
        <v>19.607575620057041</v>
      </c>
      <c r="I70">
        <f ca="1">User_Model_Calcs!A70-Sat_Data!$B$5</f>
        <v>20.754240249801455</v>
      </c>
      <c r="J70">
        <f ca="1">(Earth_Data!$B$1/SQRT(1-Earth_Data!$B$2^2*SIN(RADIANS(User_Model_Calcs!B70))^2))*COS(RADIANS(User_Model_Calcs!B70))</f>
        <v>5203.0628793440292</v>
      </c>
      <c r="K70">
        <f ca="1">((Earth_Data!$B$1*(1-Earth_Data!$B$2^2))/SQRT(1-Earth_Data!$B$2^2*SIN(RADIANS(User_Model_Calcs!B70))^2))*SIN(RADIANS(User_Model_Calcs!B70))</f>
        <v>-3676.6427905232467</v>
      </c>
      <c r="L70">
        <f t="shared" ca="1" si="17"/>
        <v>-35.24619201653784</v>
      </c>
      <c r="M70">
        <f t="shared" ca="1" si="18"/>
        <v>6370.9940774979805</v>
      </c>
      <c r="N70">
        <f ca="1">SQRT(User_Model_Calcs!M70^2+Sat_Data!$B$3^2-2*User_Model_Calcs!M70*Sat_Data!$B$3*COS(RADIANS(L70))*COS(RADIANS(I70)))</f>
        <v>37524.80315170269</v>
      </c>
      <c r="O70">
        <f ca="1">DEGREES(ACOS(((Earth_Data!$B$1+Sat_Data!$B$2)/User_Model_Calcs!N70)*SQRT(1-COS(RADIANS(User_Model_Calcs!I70))^2*COS(RADIANS(User_Model_Calcs!B70))^2)))</f>
        <v>43.307889604041165</v>
      </c>
      <c r="P70">
        <f t="shared" ca="1" si="12"/>
        <v>33.173777889314685</v>
      </c>
    </row>
    <row r="71" spans="1:16" x14ac:dyDescent="0.25">
      <c r="A71">
        <f t="shared" ca="1" si="13"/>
        <v>129.18899654937778</v>
      </c>
      <c r="B71">
        <f t="shared" ca="1" si="14"/>
        <v>-34.209598779907573</v>
      </c>
      <c r="C71" s="6">
        <v>20135.9375</v>
      </c>
      <c r="D71">
        <f t="shared" ca="1" si="11"/>
        <v>3</v>
      </c>
      <c r="E71" s="1">
        <v>0.65</v>
      </c>
      <c r="F71">
        <v>19.899999999999999</v>
      </c>
      <c r="G71">
        <f t="shared" ca="1" si="15"/>
        <v>54.048620189015942</v>
      </c>
      <c r="H71">
        <f t="shared" ca="1" si="16"/>
        <v>23.108522360148836</v>
      </c>
      <c r="I71">
        <f ca="1">User_Model_Calcs!A71-Sat_Data!$B$5</f>
        <v>19.188996549377777</v>
      </c>
      <c r="J71">
        <f ca="1">(Earth_Data!$B$1/SQRT(1-Earth_Data!$B$2^2*SIN(RADIANS(User_Model_Calcs!B71))^2))*COS(RADIANS(User_Model_Calcs!B71))</f>
        <v>5280.2246948830134</v>
      </c>
      <c r="K71">
        <f ca="1">((Earth_Data!$B$1*(1-Earth_Data!$B$2^2))/SQRT(1-Earth_Data!$B$2^2*SIN(RADIANS(User_Model_Calcs!B71))^2))*SIN(RADIANS(User_Model_Calcs!B71))</f>
        <v>-3565.6988041271607</v>
      </c>
      <c r="L71">
        <f t="shared" ca="1" si="17"/>
        <v>-34.030881599826913</v>
      </c>
      <c r="M71">
        <f t="shared" ca="1" si="18"/>
        <v>6371.4190562390631</v>
      </c>
      <c r="N71">
        <f ca="1">SQRT(User_Model_Calcs!M71^2+Sat_Data!$B$3^2-2*User_Model_Calcs!M71*Sat_Data!$B$3*COS(RADIANS(L71))*COS(RADIANS(I71)))</f>
        <v>37388.192805883838</v>
      </c>
      <c r="O71">
        <f ca="1">DEGREES(ACOS(((Earth_Data!$B$1+Sat_Data!$B$2)/User_Model_Calcs!N71)*SQRT(1-COS(RADIANS(User_Model_Calcs!I71))^2*COS(RADIANS(User_Model_Calcs!B71))^2)))</f>
        <v>45.230709282425025</v>
      </c>
      <c r="P71">
        <f t="shared" ca="1" si="12"/>
        <v>31.757960495941354</v>
      </c>
    </row>
    <row r="72" spans="1:16" x14ac:dyDescent="0.25">
      <c r="A72">
        <f t="shared" ca="1" si="13"/>
        <v>130.64129484903208</v>
      </c>
      <c r="B72">
        <f t="shared" ca="1" si="14"/>
        <v>-35.670680263710615</v>
      </c>
      <c r="C72" s="6">
        <v>20135.9375</v>
      </c>
      <c r="D72">
        <f t="shared" ca="1" si="11"/>
        <v>1.2</v>
      </c>
      <c r="E72" s="1">
        <v>0.65</v>
      </c>
      <c r="F72">
        <v>19.899999999999999</v>
      </c>
      <c r="G72">
        <f t="shared" ca="1" si="15"/>
        <v>46.089820015575185</v>
      </c>
      <c r="H72">
        <f t="shared" ca="1" si="16"/>
        <v>14.435077657070703</v>
      </c>
      <c r="I72">
        <f ca="1">User_Model_Calcs!A72-Sat_Data!$B$5</f>
        <v>20.641294849032079</v>
      </c>
      <c r="J72">
        <f ca="1">(Earth_Data!$B$1/SQRT(1-Earth_Data!$B$2^2*SIN(RADIANS(User_Model_Calcs!B72))^2))*COS(RADIANS(User_Model_Calcs!B72))</f>
        <v>5187.3939260620637</v>
      </c>
      <c r="K72">
        <f ca="1">((Earth_Data!$B$1*(1-Earth_Data!$B$2^2))/SQRT(1-Earth_Data!$B$2^2*SIN(RADIANS(User_Model_Calcs!B72))^2))*SIN(RADIANS(User_Model_Calcs!B72))</f>
        <v>-3698.5699768951913</v>
      </c>
      <c r="L72">
        <f t="shared" ca="1" si="17"/>
        <v>-35.488562520895528</v>
      </c>
      <c r="M72">
        <f t="shared" ca="1" si="18"/>
        <v>6370.9085394577814</v>
      </c>
      <c r="N72">
        <f ca="1">SQRT(User_Model_Calcs!M72^2+Sat_Data!$B$3^2-2*User_Model_Calcs!M72*Sat_Data!$B$3*COS(RADIANS(L72))*COS(RADIANS(I72)))</f>
        <v>37537.18926363362</v>
      </c>
      <c r="O72">
        <f ca="1">DEGREES(ACOS(((Earth_Data!$B$1+Sat_Data!$B$2)/User_Model_Calcs!N72)*SQRT(1-COS(RADIANS(User_Model_Calcs!I72))^2*COS(RADIANS(User_Model_Calcs!B72))^2)))</f>
        <v>43.136227616367215</v>
      </c>
      <c r="P72">
        <f t="shared" ca="1" si="12"/>
        <v>32.862387315900776</v>
      </c>
    </row>
    <row r="73" spans="1:16" x14ac:dyDescent="0.25">
      <c r="A73">
        <f t="shared" ca="1" si="13"/>
        <v>129.61643977635131</v>
      </c>
      <c r="B73">
        <f t="shared" ca="1" si="14"/>
        <v>-36.195127370841547</v>
      </c>
      <c r="C73" s="6">
        <v>20135.9375</v>
      </c>
      <c r="D73">
        <f t="shared" ca="1" si="11"/>
        <v>3</v>
      </c>
      <c r="E73" s="1">
        <v>0.65</v>
      </c>
      <c r="F73">
        <v>19.899999999999999</v>
      </c>
      <c r="G73">
        <f t="shared" ca="1" si="15"/>
        <v>54.048620189015942</v>
      </c>
      <c r="H73">
        <f t="shared" ca="1" si="16"/>
        <v>23.365921994631204</v>
      </c>
      <c r="I73">
        <f ca="1">User_Model_Calcs!A73-Sat_Data!$B$5</f>
        <v>19.616439776351314</v>
      </c>
      <c r="J73">
        <f ca="1">(Earth_Data!$B$1/SQRT(1-Earth_Data!$B$2^2*SIN(RADIANS(User_Model_Calcs!B73))^2))*COS(RADIANS(User_Model_Calcs!B73))</f>
        <v>5153.2450907532411</v>
      </c>
      <c r="K73">
        <f ca="1">((Earth_Data!$B$1*(1-Earth_Data!$B$2^2))/SQRT(1-Earth_Data!$B$2^2*SIN(RADIANS(User_Model_Calcs!B73))^2))*SIN(RADIANS(User_Model_Calcs!B73))</f>
        <v>-3745.6877447715128</v>
      </c>
      <c r="L73">
        <f t="shared" ca="1" si="17"/>
        <v>-36.011903716705497</v>
      </c>
      <c r="M73">
        <f t="shared" ca="1" si="18"/>
        <v>6370.7230081603675</v>
      </c>
      <c r="N73">
        <f ca="1">SQRT(User_Model_Calcs!M73^2+Sat_Data!$B$3^2-2*User_Model_Calcs!M73*Sat_Data!$B$3*COS(RADIANS(L73))*COS(RADIANS(I73)))</f>
        <v>37537.422990028863</v>
      </c>
      <c r="O73">
        <f ca="1">DEGREES(ACOS(((Earth_Data!$B$1+Sat_Data!$B$2)/User_Model_Calcs!N73)*SQRT(1-COS(RADIANS(User_Model_Calcs!I73))^2*COS(RADIANS(User_Model_Calcs!B73))^2)))</f>
        <v>43.130092051199313</v>
      </c>
      <c r="P73">
        <f t="shared" ca="1" si="12"/>
        <v>31.112277211644013</v>
      </c>
    </row>
    <row r="74" spans="1:16" x14ac:dyDescent="0.25">
      <c r="A74">
        <f t="shared" ca="1" si="13"/>
        <v>131.16931740442325</v>
      </c>
      <c r="B74">
        <f t="shared" ca="1" si="14"/>
        <v>-35.755756211004019</v>
      </c>
      <c r="C74" s="6">
        <v>20135.9375</v>
      </c>
      <c r="D74">
        <f t="shared" ca="1" si="11"/>
        <v>1.2</v>
      </c>
      <c r="E74" s="1">
        <v>0.65</v>
      </c>
      <c r="F74">
        <v>19.899999999999999</v>
      </c>
      <c r="G74">
        <f t="shared" ca="1" si="15"/>
        <v>46.089820015575185</v>
      </c>
      <c r="H74">
        <f t="shared" ca="1" si="16"/>
        <v>19.788449545741813</v>
      </c>
      <c r="I74">
        <f ca="1">User_Model_Calcs!A74-Sat_Data!$B$5</f>
        <v>21.169317404423253</v>
      </c>
      <c r="J74">
        <f ca="1">(Earth_Data!$B$1/SQRT(1-Earth_Data!$B$2^2*SIN(RADIANS(User_Model_Calcs!B74))^2))*COS(RADIANS(User_Model_Calcs!B74))</f>
        <v>5181.8838242254742</v>
      </c>
      <c r="K74">
        <f ca="1">((Earth_Data!$B$1*(1-Earth_Data!$B$2^2))/SQRT(1-Earth_Data!$B$2^2*SIN(RADIANS(User_Model_Calcs!B74))^2))*SIN(RADIANS(User_Model_Calcs!B74))</f>
        <v>-3706.2343630972696</v>
      </c>
      <c r="L74">
        <f t="shared" ca="1" si="17"/>
        <v>-35.57345492288956</v>
      </c>
      <c r="M74">
        <f t="shared" ca="1" si="18"/>
        <v>6370.878520421862</v>
      </c>
      <c r="N74">
        <f ca="1">SQRT(User_Model_Calcs!M74^2+Sat_Data!$B$3^2-2*User_Model_Calcs!M74*Sat_Data!$B$3*COS(RADIANS(L74))*COS(RADIANS(I74)))</f>
        <v>37562.1083248266</v>
      </c>
      <c r="O74">
        <f ca="1">DEGREES(ACOS(((Earth_Data!$B$1+Sat_Data!$B$2)/User_Model_Calcs!N74)*SQRT(1-COS(RADIANS(User_Model_Calcs!I74))^2*COS(RADIANS(User_Model_Calcs!B74))^2)))</f>
        <v>42.794740485430481</v>
      </c>
      <c r="P74">
        <f t="shared" ca="1" si="12"/>
        <v>33.533949000447492</v>
      </c>
    </row>
    <row r="75" spans="1:16" x14ac:dyDescent="0.25">
      <c r="A75">
        <f t="shared" ca="1" si="13"/>
        <v>131.32252834587067</v>
      </c>
      <c r="B75">
        <f t="shared" ca="1" si="14"/>
        <v>-33.756987362978464</v>
      </c>
      <c r="C75" s="6">
        <v>20135.9375</v>
      </c>
      <c r="D75">
        <f t="shared" ca="1" si="11"/>
        <v>1.2</v>
      </c>
      <c r="E75" s="1">
        <v>0.65</v>
      </c>
      <c r="F75">
        <v>19.899999999999999</v>
      </c>
      <c r="G75">
        <f t="shared" ca="1" si="15"/>
        <v>46.089820015575185</v>
      </c>
      <c r="H75">
        <f t="shared" ca="1" si="16"/>
        <v>19.024971359523981</v>
      </c>
      <c r="I75">
        <f ca="1">User_Model_Calcs!A75-Sat_Data!$B$5</f>
        <v>21.322528345870666</v>
      </c>
      <c r="J75">
        <f ca="1">(Earth_Data!$B$1/SQRT(1-Earth_Data!$B$2^2*SIN(RADIANS(User_Model_Calcs!B75))^2))*COS(RADIANS(User_Model_Calcs!B75))</f>
        <v>5308.2865550640863</v>
      </c>
      <c r="K75">
        <f ca="1">((Earth_Data!$B$1*(1-Earth_Data!$B$2^2))/SQRT(1-Earth_Data!$B$2^2*SIN(RADIANS(User_Model_Calcs!B75))^2))*SIN(RADIANS(User_Model_Calcs!B75))</f>
        <v>-3524.0692107622103</v>
      </c>
      <c r="L75">
        <f t="shared" ca="1" si="17"/>
        <v>-33.579417994442437</v>
      </c>
      <c r="M75">
        <f t="shared" ca="1" si="18"/>
        <v>6371.5751547726668</v>
      </c>
      <c r="N75">
        <f ca="1">SQRT(User_Model_Calcs!M75^2+Sat_Data!$B$3^2-2*User_Model_Calcs!M75*Sat_Data!$B$3*COS(RADIANS(L75))*COS(RADIANS(I75)))</f>
        <v>37435.472655780439</v>
      </c>
      <c r="O75">
        <f ca="1">DEGREES(ACOS(((Earth_Data!$B$1+Sat_Data!$B$2)/User_Model_Calcs!N75)*SQRT(1-COS(RADIANS(User_Model_Calcs!I75))^2*COS(RADIANS(User_Model_Calcs!B75))^2)))</f>
        <v>44.562130211072045</v>
      </c>
      <c r="P75">
        <f t="shared" ca="1" si="12"/>
        <v>35.086482332799079</v>
      </c>
    </row>
    <row r="76" spans="1:16" x14ac:dyDescent="0.25">
      <c r="A76">
        <f t="shared" ca="1" si="13"/>
        <v>129.15144620355252</v>
      </c>
      <c r="B76">
        <f t="shared" ca="1" si="14"/>
        <v>-32.743673513393404</v>
      </c>
      <c r="C76" s="6">
        <v>20135.9375</v>
      </c>
      <c r="D76">
        <f t="shared" ca="1" si="11"/>
        <v>3</v>
      </c>
      <c r="E76" s="1">
        <v>0.65</v>
      </c>
      <c r="F76">
        <v>19.899999999999999</v>
      </c>
      <c r="G76">
        <f t="shared" ca="1" si="15"/>
        <v>54.048620189015942</v>
      </c>
      <c r="H76">
        <f t="shared" ca="1" si="16"/>
        <v>17.125099028097839</v>
      </c>
      <c r="I76">
        <f ca="1">User_Model_Calcs!A76-Sat_Data!$B$5</f>
        <v>19.151446203552524</v>
      </c>
      <c r="J76">
        <f ca="1">(Earth_Data!$B$1/SQRT(1-Earth_Data!$B$2^2*SIN(RADIANS(User_Model_Calcs!B76))^2))*COS(RADIANS(User_Model_Calcs!B76))</f>
        <v>5369.9065807145635</v>
      </c>
      <c r="K76">
        <f ca="1">((Earth_Data!$B$1*(1-Earth_Data!$B$2^2))/SQRT(1-Earth_Data!$B$2^2*SIN(RADIANS(User_Model_Calcs!B76))^2))*SIN(RADIANS(User_Model_Calcs!B76))</f>
        <v>-3430.0842836743686</v>
      </c>
      <c r="L76">
        <f t="shared" ca="1" si="17"/>
        <v>-32.568833501872419</v>
      </c>
      <c r="M76">
        <f t="shared" ca="1" si="18"/>
        <v>6371.9208154771886</v>
      </c>
      <c r="N76">
        <f ca="1">SQRT(User_Model_Calcs!M76^2+Sat_Data!$B$3^2-2*User_Model_Calcs!M76*Sat_Data!$B$3*COS(RADIANS(L76))*COS(RADIANS(I76)))</f>
        <v>37291.331029730667</v>
      </c>
      <c r="O76">
        <f ca="1">DEGREES(ACOS(((Earth_Data!$B$1+Sat_Data!$B$2)/User_Model_Calcs!N76)*SQRT(1-COS(RADIANS(User_Model_Calcs!I76))^2*COS(RADIANS(User_Model_Calcs!B76))^2)))</f>
        <v>46.642868460275324</v>
      </c>
      <c r="P76">
        <f t="shared" ca="1" si="12"/>
        <v>32.70353428512098</v>
      </c>
    </row>
    <row r="77" spans="1:16" x14ac:dyDescent="0.25">
      <c r="A77">
        <f t="shared" ca="1" si="13"/>
        <v>127.5389444554223</v>
      </c>
      <c r="B77">
        <f t="shared" ca="1" si="14"/>
        <v>-34.505218594729207</v>
      </c>
      <c r="C77" s="6">
        <v>20135.9375</v>
      </c>
      <c r="D77">
        <f t="shared" ca="1" si="11"/>
        <v>0.75</v>
      </c>
      <c r="E77" s="1">
        <v>0.65</v>
      </c>
      <c r="F77">
        <v>19.899999999999999</v>
      </c>
      <c r="G77">
        <f t="shared" ca="1" si="15"/>
        <v>42.007420362456692</v>
      </c>
      <c r="H77">
        <f t="shared" ca="1" si="16"/>
        <v>23.315735485013938</v>
      </c>
      <c r="I77">
        <f ca="1">User_Model_Calcs!A77-Sat_Data!$B$5</f>
        <v>17.538944455422296</v>
      </c>
      <c r="J77">
        <f ca="1">(Earth_Data!$B$1/SQRT(1-Earth_Data!$B$2^2*SIN(RADIANS(User_Model_Calcs!B77))^2))*COS(RADIANS(User_Model_Calcs!B77))</f>
        <v>5261.7179938786858</v>
      </c>
      <c r="K77">
        <f ca="1">((Earth_Data!$B$1*(1-Earth_Data!$B$2^2))/SQRT(1-Earth_Data!$B$2^2*SIN(RADIANS(User_Model_Calcs!B77))^2))*SIN(RADIANS(User_Model_Calcs!B77))</f>
        <v>-3592.7703052959723</v>
      </c>
      <c r="L77">
        <f t="shared" ca="1" si="17"/>
        <v>-34.325775705579964</v>
      </c>
      <c r="M77">
        <f t="shared" ca="1" si="18"/>
        <v>6371.3165604703127</v>
      </c>
      <c r="N77">
        <f ca="1">SQRT(User_Model_Calcs!M77^2+Sat_Data!$B$3^2-2*User_Model_Calcs!M77*Sat_Data!$B$3*COS(RADIANS(L77))*COS(RADIANS(I77)))</f>
        <v>37354.034113795191</v>
      </c>
      <c r="O77">
        <f ca="1">DEGREES(ACOS(((Earth_Data!$B$1+Sat_Data!$B$2)/User_Model_Calcs!N77)*SQRT(1-COS(RADIANS(User_Model_Calcs!I77))^2*COS(RADIANS(User_Model_Calcs!B77))^2)))</f>
        <v>45.719420516482344</v>
      </c>
      <c r="P77">
        <f t="shared" ca="1" si="12"/>
        <v>29.157634923715037</v>
      </c>
    </row>
    <row r="78" spans="1:16" x14ac:dyDescent="0.25">
      <c r="A78">
        <f t="shared" ca="1" si="13"/>
        <v>131.10171448561798</v>
      </c>
      <c r="B78">
        <f t="shared" ca="1" si="14"/>
        <v>-32.984463035098344</v>
      </c>
      <c r="C78" s="6">
        <v>20135.9375</v>
      </c>
      <c r="D78">
        <f t="shared" ca="1" si="11"/>
        <v>1.2</v>
      </c>
      <c r="E78" s="1">
        <v>0.65</v>
      </c>
      <c r="F78">
        <v>19.899999999999999</v>
      </c>
      <c r="G78">
        <f t="shared" ca="1" si="15"/>
        <v>46.089820015575185</v>
      </c>
      <c r="H78">
        <f t="shared" ca="1" si="16"/>
        <v>19.793485633213116</v>
      </c>
      <c r="I78">
        <f ca="1">User_Model_Calcs!A78-Sat_Data!$B$5</f>
        <v>21.101714485617975</v>
      </c>
      <c r="J78">
        <f ca="1">(Earth_Data!$B$1/SQRT(1-Earth_Data!$B$2^2*SIN(RADIANS(User_Model_Calcs!B78))^2))*COS(RADIANS(User_Model_Calcs!B78))</f>
        <v>5355.4156916969941</v>
      </c>
      <c r="K78">
        <f ca="1">((Earth_Data!$B$1*(1-Earth_Data!$B$2^2))/SQRT(1-Earth_Data!$B$2^2*SIN(RADIANS(User_Model_Calcs!B78))^2))*SIN(RADIANS(User_Model_Calcs!B78))</f>
        <v>-3452.5146184151354</v>
      </c>
      <c r="L78">
        <f t="shared" ca="1" si="17"/>
        <v>-32.808954594724547</v>
      </c>
      <c r="M78">
        <f t="shared" ca="1" si="18"/>
        <v>6371.8391710121341</v>
      </c>
      <c r="N78">
        <f ca="1">SQRT(User_Model_Calcs!M78^2+Sat_Data!$B$3^2-2*User_Model_Calcs!M78*Sat_Data!$B$3*COS(RADIANS(L78))*COS(RADIANS(I78)))</f>
        <v>37377.61311778157</v>
      </c>
      <c r="O78">
        <f ca="1">DEGREES(ACOS(((Earth_Data!$B$1+Sat_Data!$B$2)/User_Model_Calcs!N78)*SQRT(1-COS(RADIANS(User_Model_Calcs!I78))^2*COS(RADIANS(User_Model_Calcs!B78))^2)))</f>
        <v>45.38914058235504</v>
      </c>
      <c r="P78">
        <f t="shared" ca="1" si="12"/>
        <v>35.330648434583452</v>
      </c>
    </row>
    <row r="79" spans="1:16" x14ac:dyDescent="0.25">
      <c r="A79">
        <f t="shared" ca="1" si="13"/>
        <v>130.30668097467006</v>
      </c>
      <c r="B79">
        <f t="shared" ca="1" si="14"/>
        <v>-35.775828649278957</v>
      </c>
      <c r="C79" s="6">
        <v>20135.9375</v>
      </c>
      <c r="D79">
        <f t="shared" ca="1" si="11"/>
        <v>1.2</v>
      </c>
      <c r="E79" s="1">
        <v>0.65</v>
      </c>
      <c r="F79">
        <v>19.899999999999999</v>
      </c>
      <c r="G79">
        <f t="shared" ca="1" si="15"/>
        <v>46.089820015575185</v>
      </c>
      <c r="H79">
        <f t="shared" ca="1" si="16"/>
        <v>22.817289058135501</v>
      </c>
      <c r="I79">
        <f ca="1">User_Model_Calcs!A79-Sat_Data!$B$5</f>
        <v>20.306680974670059</v>
      </c>
      <c r="J79">
        <f ca="1">(Earth_Data!$B$1/SQRT(1-Earth_Data!$B$2^2*SIN(RADIANS(User_Model_Calcs!B79))^2))*COS(RADIANS(User_Model_Calcs!B79))</f>
        <v>5180.5821252122796</v>
      </c>
      <c r="K79">
        <f ca="1">((Earth_Data!$B$1*(1-Earth_Data!$B$2^2))/SQRT(1-Earth_Data!$B$2^2*SIN(RADIANS(User_Model_Calcs!B79))^2))*SIN(RADIANS(User_Model_Calcs!B79))</f>
        <v>-3708.041486403094</v>
      </c>
      <c r="L79">
        <f t="shared" ca="1" si="17"/>
        <v>-35.593484289903131</v>
      </c>
      <c r="M79">
        <f t="shared" ca="1" si="18"/>
        <v>6370.8714334033966</v>
      </c>
      <c r="N79">
        <f ca="1">SQRT(User_Model_Calcs!M79^2+Sat_Data!$B$3^2-2*User_Model_Calcs!M79*Sat_Data!$B$3*COS(RADIANS(L79))*COS(RADIANS(I79)))</f>
        <v>37532.455766843595</v>
      </c>
      <c r="O79">
        <f ca="1">DEGREES(ACOS(((Earth_Data!$B$1+Sat_Data!$B$2)/User_Model_Calcs!N79)*SQRT(1-COS(RADIANS(User_Model_Calcs!I79))^2*COS(RADIANS(User_Model_Calcs!B79))^2)))</f>
        <v>43.200662189334913</v>
      </c>
      <c r="P79">
        <f t="shared" ca="1" si="12"/>
        <v>32.332565813123686</v>
      </c>
    </row>
    <row r="80" spans="1:16" x14ac:dyDescent="0.25">
      <c r="A80">
        <f t="shared" ca="1" si="13"/>
        <v>131.801271201519</v>
      </c>
      <c r="B80">
        <f t="shared" ca="1" si="14"/>
        <v>-32.755269962836842</v>
      </c>
      <c r="C80" s="6">
        <v>20135.9375</v>
      </c>
      <c r="D80">
        <f t="shared" ca="1" si="11"/>
        <v>3</v>
      </c>
      <c r="E80" s="1">
        <v>0.65</v>
      </c>
      <c r="F80">
        <v>19.899999999999999</v>
      </c>
      <c r="G80">
        <f t="shared" ca="1" si="15"/>
        <v>54.048620189015942</v>
      </c>
      <c r="H80">
        <f t="shared" ca="1" si="16"/>
        <v>14.286206823311439</v>
      </c>
      <c r="I80">
        <f ca="1">User_Model_Calcs!A80-Sat_Data!$B$5</f>
        <v>21.801271201519</v>
      </c>
      <c r="J80">
        <f ca="1">(Earth_Data!$B$1/SQRT(1-Earth_Data!$B$2^2*SIN(RADIANS(User_Model_Calcs!B80))^2))*COS(RADIANS(User_Model_Calcs!B80))</f>
        <v>5369.2108721725508</v>
      </c>
      <c r="K80">
        <f ca="1">((Earth_Data!$B$1*(1-Earth_Data!$B$2^2))/SQRT(1-Earth_Data!$B$2^2*SIN(RADIANS(User_Model_Calcs!B80))^2))*SIN(RADIANS(User_Model_Calcs!B80))</f>
        <v>-3431.1659056614485</v>
      </c>
      <c r="L80">
        <f t="shared" ca="1" si="17"/>
        <v>-32.5803974774038</v>
      </c>
      <c r="M80">
        <f t="shared" ca="1" si="18"/>
        <v>6371.9168907032572</v>
      </c>
      <c r="N80">
        <f ca="1">SQRT(User_Model_Calcs!M80^2+Sat_Data!$B$3^2-2*User_Model_Calcs!M80*Sat_Data!$B$3*COS(RADIANS(L80))*COS(RADIANS(I80)))</f>
        <v>37390.150623962916</v>
      </c>
      <c r="O80">
        <f ca="1">DEGREES(ACOS(((Earth_Data!$B$1+Sat_Data!$B$2)/User_Model_Calcs!N80)*SQRT(1-COS(RADIANS(User_Model_Calcs!I80))^2*COS(RADIANS(User_Model_Calcs!B80))^2)))</f>
        <v>45.21104334588756</v>
      </c>
      <c r="P80">
        <f t="shared" ca="1" si="12"/>
        <v>36.475351450066093</v>
      </c>
    </row>
    <row r="81" spans="1:16" x14ac:dyDescent="0.25">
      <c r="A81">
        <f t="shared" ca="1" si="13"/>
        <v>128.00718447513202</v>
      </c>
      <c r="B81">
        <f t="shared" ca="1" si="14"/>
        <v>-37.331823379411546</v>
      </c>
      <c r="C81" s="6">
        <v>20135.9375</v>
      </c>
      <c r="D81">
        <f t="shared" ca="1" si="11"/>
        <v>1.2</v>
      </c>
      <c r="E81" s="1">
        <v>0.65</v>
      </c>
      <c r="F81">
        <v>19.899999999999999</v>
      </c>
      <c r="G81">
        <f t="shared" ca="1" si="15"/>
        <v>46.089820015575185</v>
      </c>
      <c r="H81">
        <f t="shared" ca="1" si="16"/>
        <v>22.108175097039673</v>
      </c>
      <c r="I81">
        <f ca="1">User_Model_Calcs!A81-Sat_Data!$B$5</f>
        <v>18.007184475132021</v>
      </c>
      <c r="J81">
        <f ca="1">(Earth_Data!$B$1/SQRT(1-Earth_Data!$B$2^2*SIN(RADIANS(User_Model_Calcs!B81))^2))*COS(RADIANS(User_Model_Calcs!B81))</f>
        <v>5077.7481431080814</v>
      </c>
      <c r="K81">
        <f ca="1">((Earth_Data!$B$1*(1-Earth_Data!$B$2^2))/SQRT(1-Earth_Data!$B$2^2*SIN(RADIANS(User_Model_Calcs!B81))^2))*SIN(RADIANS(User_Model_Calcs!B81))</f>
        <v>-3846.7407687341051</v>
      </c>
      <c r="L81">
        <f t="shared" ca="1" si="17"/>
        <v>-37.146413354289422</v>
      </c>
      <c r="M81">
        <f t="shared" ca="1" si="18"/>
        <v>6370.3171621732163</v>
      </c>
      <c r="N81">
        <f ca="1">SQRT(User_Model_Calcs!M81^2+Sat_Data!$B$3^2-2*User_Model_Calcs!M81*Sat_Data!$B$3*COS(RADIANS(L81))*COS(RADIANS(I81)))</f>
        <v>37565.568825235627</v>
      </c>
      <c r="O81">
        <f ca="1">DEGREES(ACOS(((Earth_Data!$B$1+Sat_Data!$B$2)/User_Model_Calcs!N81)*SQRT(1-COS(RADIANS(User_Model_Calcs!I81))^2*COS(RADIANS(User_Model_Calcs!B81))^2)))</f>
        <v>42.738785986011841</v>
      </c>
      <c r="P81">
        <f t="shared" ca="1" si="12"/>
        <v>28.192173141951603</v>
      </c>
    </row>
    <row r="82" spans="1:16" x14ac:dyDescent="0.25">
      <c r="A82">
        <f t="shared" ca="1" si="13"/>
        <v>132.23487974717236</v>
      </c>
      <c r="B82">
        <f t="shared" ca="1" si="14"/>
        <v>-37.388197094708538</v>
      </c>
      <c r="C82" s="6">
        <v>20135.9375</v>
      </c>
      <c r="D82">
        <f t="shared" ca="1" si="11"/>
        <v>3</v>
      </c>
      <c r="E82" s="1">
        <v>0.65</v>
      </c>
      <c r="F82">
        <v>19.899999999999999</v>
      </c>
      <c r="G82">
        <f t="shared" ca="1" si="15"/>
        <v>54.048620189015942</v>
      </c>
      <c r="H82">
        <f t="shared" ca="1" si="16"/>
        <v>15.574644403570263</v>
      </c>
      <c r="I82">
        <f ca="1">User_Model_Calcs!A82-Sat_Data!$B$5</f>
        <v>22.234879747172357</v>
      </c>
      <c r="J82">
        <f ca="1">(Earth_Data!$B$1/SQRT(1-Earth_Data!$B$2^2*SIN(RADIANS(User_Model_Calcs!B82))^2))*COS(RADIANS(User_Model_Calcs!B82))</f>
        <v>5073.9515021430343</v>
      </c>
      <c r="K82">
        <f ca="1">((Earth_Data!$B$1*(1-Earth_Data!$B$2^2))/SQRT(1-Earth_Data!$B$2^2*SIN(RADIANS(User_Model_Calcs!B82))^2))*SIN(RADIANS(User_Model_Calcs!B82))</f>
        <v>-3851.7137586119461</v>
      </c>
      <c r="L82">
        <f t="shared" ca="1" si="17"/>
        <v>-37.202686186514853</v>
      </c>
      <c r="M82">
        <f t="shared" ca="1" si="18"/>
        <v>6370.2969102216985</v>
      </c>
      <c r="N82">
        <f ca="1">SQRT(User_Model_Calcs!M82^2+Sat_Data!$B$3^2-2*User_Model_Calcs!M82*Sat_Data!$B$3*COS(RADIANS(L82))*COS(RADIANS(I82)))</f>
        <v>37713.851442137711</v>
      </c>
      <c r="O82">
        <f ca="1">DEGREES(ACOS(((Earth_Data!$B$1+Sat_Data!$B$2)/User_Model_Calcs!N82)*SQRT(1-COS(RADIANS(User_Model_Calcs!I82))^2*COS(RADIANS(User_Model_Calcs!B82))^2)))</f>
        <v>40.753552944862491</v>
      </c>
      <c r="P82">
        <f t="shared" ca="1" si="12"/>
        <v>33.950227385975154</v>
      </c>
    </row>
    <row r="83" spans="1:16" x14ac:dyDescent="0.25">
      <c r="A83">
        <f t="shared" ca="1" si="13"/>
        <v>130.15181775642455</v>
      </c>
      <c r="B83">
        <f t="shared" ca="1" si="14"/>
        <v>-34.328397557993306</v>
      </c>
      <c r="C83" s="6">
        <v>20135.9375</v>
      </c>
      <c r="D83">
        <f t="shared" ca="1" si="11"/>
        <v>3</v>
      </c>
      <c r="E83" s="1">
        <v>0.65</v>
      </c>
      <c r="F83">
        <v>19.899999999999999</v>
      </c>
      <c r="G83">
        <f t="shared" ca="1" si="15"/>
        <v>54.048620189015942</v>
      </c>
      <c r="H83">
        <f t="shared" ca="1" si="16"/>
        <v>16.678393660856688</v>
      </c>
      <c r="I83">
        <f ca="1">User_Model_Calcs!A83-Sat_Data!$B$5</f>
        <v>20.151817756424549</v>
      </c>
      <c r="J83">
        <f ca="1">(Earth_Data!$B$1/SQRT(1-Earth_Data!$B$2^2*SIN(RADIANS(User_Model_Calcs!B83))^2))*COS(RADIANS(User_Model_Calcs!B83))</f>
        <v>5272.8044259044918</v>
      </c>
      <c r="K83">
        <f ca="1">((Earth_Data!$B$1*(1-Earth_Data!$B$2^2))/SQRT(1-Earth_Data!$B$2^2*SIN(RADIANS(User_Model_Calcs!B83))^2))*SIN(RADIANS(User_Model_Calcs!B83))</f>
        <v>-3576.5891648013026</v>
      </c>
      <c r="L83">
        <f t="shared" ca="1" si="17"/>
        <v>-34.149386458917078</v>
      </c>
      <c r="M83">
        <f t="shared" ca="1" si="18"/>
        <v>6371.3779175004265</v>
      </c>
      <c r="N83">
        <f ca="1">SQRT(User_Model_Calcs!M83^2+Sat_Data!$B$3^2-2*User_Model_Calcs!M83*Sat_Data!$B$3*COS(RADIANS(L83))*COS(RADIANS(I83)))</f>
        <v>37429.701145746672</v>
      </c>
      <c r="O83">
        <f ca="1">DEGREES(ACOS(((Earth_Data!$B$1+Sat_Data!$B$2)/User_Model_Calcs!N83)*SQRT(1-COS(RADIANS(User_Model_Calcs!I83))^2*COS(RADIANS(User_Model_Calcs!B83))^2)))</f>
        <v>44.64035603394494</v>
      </c>
      <c r="P83">
        <f t="shared" ca="1" si="12"/>
        <v>33.053559352974894</v>
      </c>
    </row>
    <row r="84" spans="1:16" x14ac:dyDescent="0.25">
      <c r="A84">
        <f t="shared" ca="1" si="13"/>
        <v>130.03805797951551</v>
      </c>
      <c r="B84">
        <f t="shared" ca="1" si="14"/>
        <v>-35.856978409976911</v>
      </c>
      <c r="C84" s="6">
        <v>20135.9375</v>
      </c>
      <c r="D84">
        <f t="shared" ca="1" si="11"/>
        <v>0.75</v>
      </c>
      <c r="E84" s="1">
        <v>0.65</v>
      </c>
      <c r="F84">
        <v>19.899999999999999</v>
      </c>
      <c r="G84">
        <f t="shared" ca="1" si="15"/>
        <v>42.007420362456692</v>
      </c>
      <c r="H84">
        <f t="shared" ca="1" si="16"/>
        <v>22.775307787272947</v>
      </c>
      <c r="I84">
        <f ca="1">User_Model_Calcs!A84-Sat_Data!$B$5</f>
        <v>20.038057979515514</v>
      </c>
      <c r="J84">
        <f ca="1">(Earth_Data!$B$1/SQRT(1-Earth_Data!$B$2^2*SIN(RADIANS(User_Model_Calcs!B84))^2))*COS(RADIANS(User_Model_Calcs!B84))</f>
        <v>5175.3130620752499</v>
      </c>
      <c r="K84">
        <f ca="1">((Earth_Data!$B$1*(1-Earth_Data!$B$2^2))/SQRT(1-Earth_Data!$B$2^2*SIN(RADIANS(User_Model_Calcs!B84))^2))*SIN(RADIANS(User_Model_Calcs!B84))</f>
        <v>-3715.3428157580561</v>
      </c>
      <c r="L84">
        <f t="shared" ca="1" si="17"/>
        <v>-35.674460829968439</v>
      </c>
      <c r="M84">
        <f t="shared" ca="1" si="18"/>
        <v>6370.8427644301264</v>
      </c>
      <c r="N84">
        <f ca="1">SQRT(User_Model_Calcs!M84^2+Sat_Data!$B$3^2-2*User_Model_Calcs!M84*Sat_Data!$B$3*COS(RADIANS(L84))*COS(RADIANS(I84)))</f>
        <v>37528.602320009777</v>
      </c>
      <c r="O84">
        <f ca="1">DEGREES(ACOS(((Earth_Data!$B$1+Sat_Data!$B$2)/User_Model_Calcs!N84)*SQRT(1-COS(RADIANS(User_Model_Calcs!I84))^2*COS(RADIANS(User_Model_Calcs!B84))^2)))</f>
        <v>43.253197885790598</v>
      </c>
      <c r="P84">
        <f t="shared" ca="1" si="12"/>
        <v>31.908226301222346</v>
      </c>
    </row>
    <row r="85" spans="1:16" x14ac:dyDescent="0.25">
      <c r="A85">
        <f t="shared" ca="1" si="13"/>
        <v>128.79515489194523</v>
      </c>
      <c r="B85">
        <f t="shared" ca="1" si="14"/>
        <v>-35.824176965488704</v>
      </c>
      <c r="C85" s="6">
        <v>20135.9375</v>
      </c>
      <c r="D85">
        <f t="shared" ca="1" si="11"/>
        <v>1.2</v>
      </c>
      <c r="E85" s="1">
        <v>0.65</v>
      </c>
      <c r="F85">
        <v>19.899999999999999</v>
      </c>
      <c r="G85">
        <f t="shared" ca="1" si="15"/>
        <v>46.089820015575185</v>
      </c>
      <c r="H85">
        <f t="shared" ca="1" si="16"/>
        <v>16.592482268759234</v>
      </c>
      <c r="I85">
        <f ca="1">User_Model_Calcs!A85-Sat_Data!$B$5</f>
        <v>18.795154891945231</v>
      </c>
      <c r="J85">
        <f ca="1">(Earth_Data!$B$1/SQRT(1-Earth_Data!$B$2^2*SIN(RADIANS(User_Model_Calcs!B85))^2))*COS(RADIANS(User_Model_Calcs!B85))</f>
        <v>5177.444117310949</v>
      </c>
      <c r="K85">
        <f ca="1">((Earth_Data!$B$1*(1-Earth_Data!$B$2^2))/SQRT(1-Earth_Data!$B$2^2*SIN(RADIANS(User_Model_Calcs!B85))^2))*SIN(RADIANS(User_Model_Calcs!B85))</f>
        <v>-3712.39244120788</v>
      </c>
      <c r="L85">
        <f t="shared" ca="1" si="17"/>
        <v>-35.641729227074272</v>
      </c>
      <c r="M85">
        <f t="shared" ca="1" si="18"/>
        <v>6370.8543560040007</v>
      </c>
      <c r="N85">
        <f ca="1">SQRT(User_Model_Calcs!M85^2+Sat_Data!$B$3^2-2*User_Model_Calcs!M85*Sat_Data!$B$3*COS(RADIANS(L85))*COS(RADIANS(I85)))</f>
        <v>37484.381156353928</v>
      </c>
      <c r="O85">
        <f ca="1">DEGREES(ACOS(((Earth_Data!$B$1+Sat_Data!$B$2)/User_Model_Calcs!N85)*SQRT(1-COS(RADIANS(User_Model_Calcs!I85))^2*COS(RADIANS(User_Model_Calcs!B85))^2)))</f>
        <v>43.865250055528961</v>
      </c>
      <c r="P85">
        <f t="shared" ca="1" si="12"/>
        <v>30.176650396275335</v>
      </c>
    </row>
    <row r="86" spans="1:16" x14ac:dyDescent="0.25">
      <c r="A86">
        <f t="shared" ca="1" si="13"/>
        <v>127.56849235939053</v>
      </c>
      <c r="B86">
        <f t="shared" ca="1" si="14"/>
        <v>-35.620990239925838</v>
      </c>
      <c r="C86" s="6">
        <v>20135.9375</v>
      </c>
      <c r="D86">
        <f t="shared" ca="1" si="11"/>
        <v>1.2</v>
      </c>
      <c r="E86" s="1">
        <v>0.65</v>
      </c>
      <c r="F86">
        <v>19.899999999999999</v>
      </c>
      <c r="G86">
        <f t="shared" ca="1" si="15"/>
        <v>46.089820015575185</v>
      </c>
      <c r="H86">
        <f t="shared" ca="1" si="16"/>
        <v>23.070480399411885</v>
      </c>
      <c r="I86">
        <f ca="1">User_Model_Calcs!A86-Sat_Data!$B$5</f>
        <v>17.568492359390532</v>
      </c>
      <c r="J86">
        <f ca="1">(Earth_Data!$B$1/SQRT(1-Earth_Data!$B$2^2*SIN(RADIANS(User_Model_Calcs!B86))^2))*COS(RADIANS(User_Model_Calcs!B86))</f>
        <v>5190.606890102611</v>
      </c>
      <c r="K86">
        <f ca="1">((Earth_Data!$B$1*(1-Earth_Data!$B$2^2))/SQRT(1-Earth_Data!$B$2^2*SIN(RADIANS(User_Model_Calcs!B86))^2))*SIN(RADIANS(User_Model_Calcs!B86))</f>
        <v>-3694.0897327131993</v>
      </c>
      <c r="L86">
        <f t="shared" ca="1" si="17"/>
        <v>-35.438980440491093</v>
      </c>
      <c r="M86">
        <f t="shared" ca="1" si="18"/>
        <v>6370.9260583464456</v>
      </c>
      <c r="N86">
        <f ca="1">SQRT(User_Model_Calcs!M86^2+Sat_Data!$B$3^2-2*User_Model_Calcs!M86*Sat_Data!$B$3*COS(RADIANS(L86))*COS(RADIANS(I86)))</f>
        <v>37431.335474030391</v>
      </c>
      <c r="O86">
        <f ca="1">DEGREES(ACOS(((Earth_Data!$B$1+Sat_Data!$B$2)/User_Model_Calcs!N86)*SQRT(1-COS(RADIANS(User_Model_Calcs!I86))^2*COS(RADIANS(User_Model_Calcs!B86))^2)))</f>
        <v>44.609862562901839</v>
      </c>
      <c r="P86">
        <f t="shared" ca="1" si="12"/>
        <v>28.529231269422098</v>
      </c>
    </row>
    <row r="87" spans="1:16" x14ac:dyDescent="0.25">
      <c r="A87">
        <f t="shared" ca="1" si="13"/>
        <v>131.96903282006008</v>
      </c>
      <c r="B87">
        <f t="shared" ca="1" si="14"/>
        <v>-34.008331658691674</v>
      </c>
      <c r="C87" s="6">
        <v>20135.9375</v>
      </c>
      <c r="D87">
        <f t="shared" ca="1" si="11"/>
        <v>0.75</v>
      </c>
      <c r="E87" s="1">
        <v>0.65</v>
      </c>
      <c r="F87">
        <v>19.899999999999999</v>
      </c>
      <c r="G87">
        <f t="shared" ca="1" si="15"/>
        <v>42.007420362456692</v>
      </c>
      <c r="H87">
        <f t="shared" ca="1" si="16"/>
        <v>23.620087556053782</v>
      </c>
      <c r="I87">
        <f ca="1">User_Model_Calcs!A87-Sat_Data!$B$5</f>
        <v>21.969032820060079</v>
      </c>
      <c r="J87">
        <f ca="1">(Earth_Data!$B$1/SQRT(1-Earth_Data!$B$2^2*SIN(RADIANS(User_Model_Calcs!B87))^2))*COS(RADIANS(User_Model_Calcs!B87))</f>
        <v>5292.7440904420928</v>
      </c>
      <c r="K87">
        <f ca="1">((Earth_Data!$B$1*(1-Earth_Data!$B$2^2))/SQRT(1-Earth_Data!$B$2^2*SIN(RADIANS(User_Model_Calcs!B87))^2))*SIN(RADIANS(User_Model_Calcs!B87))</f>
        <v>-3547.2139654965977</v>
      </c>
      <c r="L87">
        <f t="shared" ca="1" si="17"/>
        <v>-33.830119416879143</v>
      </c>
      <c r="M87">
        <f t="shared" ca="1" si="18"/>
        <v>6371.4885956049384</v>
      </c>
      <c r="N87">
        <f ca="1">SQRT(User_Model_Calcs!M87^2+Sat_Data!$B$3^2-2*User_Model_Calcs!M87*Sat_Data!$B$3*COS(RADIANS(L87))*COS(RADIANS(I87)))</f>
        <v>37476.554563085752</v>
      </c>
      <c r="O87">
        <f ca="1">DEGREES(ACOS(((Earth_Data!$B$1+Sat_Data!$B$2)/User_Model_Calcs!N87)*SQRT(1-COS(RADIANS(User_Model_Calcs!I87))^2*COS(RADIANS(User_Model_Calcs!B87))^2)))</f>
        <v>43.984512724426224</v>
      </c>
      <c r="P87">
        <f t="shared" ca="1" si="12"/>
        <v>35.800544052640831</v>
      </c>
    </row>
    <row r="88" spans="1:16" x14ac:dyDescent="0.25">
      <c r="A88">
        <f t="shared" ca="1" si="13"/>
        <v>130.44939928314179</v>
      </c>
      <c r="B88">
        <f t="shared" ca="1" si="14"/>
        <v>-36.818434561328864</v>
      </c>
      <c r="C88" s="6">
        <v>20135.9375</v>
      </c>
      <c r="D88">
        <f t="shared" ca="1" si="11"/>
        <v>3</v>
      </c>
      <c r="E88" s="1">
        <v>0.65</v>
      </c>
      <c r="F88">
        <v>19.899999999999999</v>
      </c>
      <c r="G88">
        <f t="shared" ca="1" si="15"/>
        <v>54.048620189015942</v>
      </c>
      <c r="H88">
        <f t="shared" ca="1" si="16"/>
        <v>20.927578185740728</v>
      </c>
      <c r="I88">
        <f ca="1">User_Model_Calcs!A88-Sat_Data!$B$5</f>
        <v>20.449399283141787</v>
      </c>
      <c r="J88">
        <f ca="1">(Earth_Data!$B$1/SQRT(1-Earth_Data!$B$2^2*SIN(RADIANS(User_Model_Calcs!B88))^2))*COS(RADIANS(User_Model_Calcs!B88))</f>
        <v>5112.0963354464602</v>
      </c>
      <c r="K88">
        <f ca="1">((Earth_Data!$B$1*(1-Earth_Data!$B$2^2))/SQRT(1-Earth_Data!$B$2^2*SIN(RADIANS(User_Model_Calcs!B88))^2))*SIN(RADIANS(User_Model_Calcs!B88))</f>
        <v>-3801.2833229665198</v>
      </c>
      <c r="L88">
        <f t="shared" ca="1" si="17"/>
        <v>-36.63397616795131</v>
      </c>
      <c r="M88">
        <f t="shared" ca="1" si="18"/>
        <v>6370.5010669764833</v>
      </c>
      <c r="N88">
        <f ca="1">SQRT(User_Model_Calcs!M88^2+Sat_Data!$B$3^2-2*User_Model_Calcs!M88*Sat_Data!$B$3*COS(RADIANS(L88))*COS(RADIANS(I88)))</f>
        <v>37609.450656079032</v>
      </c>
      <c r="O88">
        <f ca="1">DEGREES(ACOS(((Earth_Data!$B$1+Sat_Data!$B$2)/User_Model_Calcs!N88)*SQRT(1-COS(RADIANS(User_Model_Calcs!I88))^2*COS(RADIANS(User_Model_Calcs!B88))^2)))</f>
        <v>42.146853227480811</v>
      </c>
      <c r="P88">
        <f t="shared" ca="1" si="12"/>
        <v>31.890263055793383</v>
      </c>
    </row>
    <row r="89" spans="1:16" x14ac:dyDescent="0.25">
      <c r="A89">
        <f t="shared" ca="1" si="13"/>
        <v>130.45582843248371</v>
      </c>
      <c r="B89">
        <f t="shared" ca="1" si="14"/>
        <v>-37.050676903453699</v>
      </c>
      <c r="C89" s="6">
        <v>20135.9375</v>
      </c>
      <c r="D89">
        <f t="shared" ca="1" si="11"/>
        <v>1.2</v>
      </c>
      <c r="E89" s="1">
        <v>0.65</v>
      </c>
      <c r="F89">
        <v>19.899999999999999</v>
      </c>
      <c r="G89">
        <f t="shared" ca="1" si="15"/>
        <v>46.089820015575185</v>
      </c>
      <c r="H89">
        <f t="shared" ca="1" si="16"/>
        <v>17.482075250560097</v>
      </c>
      <c r="I89">
        <f ca="1">User_Model_Calcs!A89-Sat_Data!$B$5</f>
        <v>20.455828432483713</v>
      </c>
      <c r="J89">
        <f ca="1">(Earth_Data!$B$1/SQRT(1-Earth_Data!$B$2^2*SIN(RADIANS(User_Model_Calcs!B89))^2))*COS(RADIANS(User_Model_Calcs!B89))</f>
        <v>5096.6090273811888</v>
      </c>
      <c r="K89">
        <f ca="1">((Earth_Data!$B$1*(1-Earth_Data!$B$2^2))/SQRT(1-Earth_Data!$B$2^2*SIN(RADIANS(User_Model_Calcs!B89))^2))*SIN(RADIANS(User_Model_Calcs!B89))</f>
        <v>-3821.8845911460025</v>
      </c>
      <c r="L89">
        <f t="shared" ca="1" si="17"/>
        <v>-36.865780683443248</v>
      </c>
      <c r="M89">
        <f t="shared" ca="1" si="18"/>
        <v>6370.4179930380296</v>
      </c>
      <c r="N89">
        <f ca="1">SQRT(User_Model_Calcs!M89^2+Sat_Data!$B$3^2-2*User_Model_Calcs!M89*Sat_Data!$B$3*COS(RADIANS(L89))*COS(RADIANS(I89)))</f>
        <v>37625.925720904859</v>
      </c>
      <c r="O89">
        <f ca="1">DEGREES(ACOS(((Earth_Data!$B$1+Sat_Data!$B$2)/User_Model_Calcs!N89)*SQRT(1-COS(RADIANS(User_Model_Calcs!I89))^2*COS(RADIANS(User_Model_Calcs!B89))^2)))</f>
        <v>41.923905660992773</v>
      </c>
      <c r="P89">
        <f t="shared" ca="1" si="12"/>
        <v>31.760644102335732</v>
      </c>
    </row>
    <row r="90" spans="1:16" x14ac:dyDescent="0.25">
      <c r="A90">
        <f ca="1">130+(RAND()*10-5)</f>
        <v>127.16797505842078</v>
      </c>
      <c r="B90">
        <f t="shared" ca="1" si="14"/>
        <v>-34.423640691313331</v>
      </c>
      <c r="C90" s="6">
        <v>20135.9375</v>
      </c>
      <c r="D90">
        <f t="shared" ca="1" si="11"/>
        <v>0.75</v>
      </c>
      <c r="E90" s="1">
        <v>0.65</v>
      </c>
      <c r="F90">
        <v>19.899999999999999</v>
      </c>
      <c r="G90">
        <f t="shared" ca="1" si="15"/>
        <v>42.007420362456692</v>
      </c>
      <c r="H90">
        <f t="shared" ca="1" si="16"/>
        <v>19.241959044026046</v>
      </c>
      <c r="I90">
        <f ca="1">User_Model_Calcs!A90-Sat_Data!$B$5</f>
        <v>17.16797505842078</v>
      </c>
      <c r="J90">
        <f ca="1">(Earth_Data!$B$1/SQRT(1-Earth_Data!$B$2^2*SIN(RADIANS(User_Model_Calcs!B90))^2))*COS(RADIANS(User_Model_Calcs!B90))</f>
        <v>5266.8390590248473</v>
      </c>
      <c r="K90">
        <f ca="1">((Earth_Data!$B$1*(1-Earth_Data!$B$2^2))/SQRT(1-Earth_Data!$B$2^2*SIN(RADIANS(User_Model_Calcs!B90))^2))*SIN(RADIANS(User_Model_Calcs!B90))</f>
        <v>-3585.3091904233597</v>
      </c>
      <c r="L90">
        <f t="shared" ca="1" si="17"/>
        <v>-34.244396166905858</v>
      </c>
      <c r="M90">
        <f t="shared" ca="1" si="18"/>
        <v>6371.3448866470844</v>
      </c>
      <c r="N90">
        <f ca="1">SQRT(User_Model_Calcs!M90^2+Sat_Data!$B$3^2-2*User_Model_Calcs!M90*Sat_Data!$B$3*COS(RADIANS(L90))*COS(RADIANS(I90)))</f>
        <v>37337.042455813185</v>
      </c>
      <c r="O90">
        <f ca="1">DEGREES(ACOS(((Earth_Data!$B$1+Sat_Data!$B$2)/User_Model_Calcs!N90)*SQRT(1-COS(RADIANS(User_Model_Calcs!I90))^2*COS(RADIANS(User_Model_Calcs!B90))^2)))</f>
        <v>45.965648661350848</v>
      </c>
      <c r="P90">
        <f t="shared" ca="1" si="12"/>
        <v>28.656512327130784</v>
      </c>
    </row>
    <row r="91" spans="1:16" x14ac:dyDescent="0.25">
      <c r="A91">
        <f t="shared" ref="A91:A100" ca="1" si="19">130+(RAND()*10-5)</f>
        <v>127.13028133196458</v>
      </c>
      <c r="B91">
        <f ca="1">-35+(RAND()*10-5)</f>
        <v>-39.553901158270406</v>
      </c>
      <c r="C91" s="6">
        <v>20135.9375</v>
      </c>
      <c r="D91">
        <f t="shared" ca="1" si="11"/>
        <v>0.75</v>
      </c>
      <c r="E91" s="1">
        <v>0.65</v>
      </c>
      <c r="F91">
        <v>19.899999999999999</v>
      </c>
      <c r="G91">
        <f t="shared" ca="1" si="15"/>
        <v>42.007420362456692</v>
      </c>
      <c r="H91">
        <f t="shared" ca="1" si="16"/>
        <v>22.350964924670762</v>
      </c>
      <c r="I91">
        <f ca="1">User_Model_Calcs!A91-Sat_Data!$B$5</f>
        <v>17.130281331964582</v>
      </c>
      <c r="J91">
        <f ca="1">(Earth_Data!$B$1/SQRT(1-Earth_Data!$B$2^2*SIN(RADIANS(User_Model_Calcs!B91))^2))*COS(RADIANS(User_Model_Calcs!B91))</f>
        <v>4924.3996200091215</v>
      </c>
      <c r="K91">
        <f ca="1">((Earth_Data!$B$1*(1-Earth_Data!$B$2^2))/SQRT(1-Earth_Data!$B$2^2*SIN(RADIANS(User_Model_Calcs!B91))^2))*SIN(RADIANS(User_Model_Calcs!B91))</f>
        <v>-4039.9209136267409</v>
      </c>
      <c r="L91">
        <f t="shared" ca="1" si="17"/>
        <v>-39.365060618840083</v>
      </c>
      <c r="M91">
        <f t="shared" ca="1" si="18"/>
        <v>6369.5111748002055</v>
      </c>
      <c r="N91">
        <f ca="1">SQRT(User_Model_Calcs!M91^2+Sat_Data!$B$3^2-2*User_Model_Calcs!M91*Sat_Data!$B$3*COS(RADIANS(L91))*COS(RADIANS(I91)))</f>
        <v>37703.335106005426</v>
      </c>
      <c r="O91">
        <f ca="1">DEGREES(ACOS(((Earth_Data!$B$1+Sat_Data!$B$2)/User_Model_Calcs!N91)*SQRT(1-COS(RADIANS(User_Model_Calcs!I91))^2*COS(RADIANS(User_Model_Calcs!B91))^2)))</f>
        <v>40.880365137897314</v>
      </c>
      <c r="P91">
        <f t="shared" ca="1" si="12"/>
        <v>25.827399851463632</v>
      </c>
    </row>
    <row r="92" spans="1:16" x14ac:dyDescent="0.25">
      <c r="A92">
        <f t="shared" ca="1" si="19"/>
        <v>133.58805502330472</v>
      </c>
      <c r="B92">
        <f t="shared" ref="B92:B100" ca="1" si="20">-35+(RAND()*10-5)</f>
        <v>-39.054149890011352</v>
      </c>
      <c r="C92" s="6">
        <v>20135.9375</v>
      </c>
      <c r="D92">
        <f t="shared" ca="1" si="11"/>
        <v>1.2</v>
      </c>
      <c r="E92" s="1">
        <v>0.65</v>
      </c>
      <c r="F92">
        <v>19.899999999999999</v>
      </c>
      <c r="G92">
        <f t="shared" ca="1" si="15"/>
        <v>46.089820015575185</v>
      </c>
      <c r="H92">
        <f t="shared" ca="1" si="16"/>
        <v>23.602184767392174</v>
      </c>
      <c r="I92">
        <f ca="1">User_Model_Calcs!A92-Sat_Data!$B$5</f>
        <v>23.588055023304719</v>
      </c>
      <c r="J92">
        <f ca="1">(Earth_Data!$B$1/SQRT(1-Earth_Data!$B$2^2*SIN(RADIANS(User_Model_Calcs!B92))^2))*COS(RADIANS(User_Model_Calcs!B92))</f>
        <v>4959.544432862469</v>
      </c>
      <c r="K92">
        <f ca="1">((Earth_Data!$B$1*(1-Earth_Data!$B$2^2))/SQRT(1-Earth_Data!$B$2^2*SIN(RADIANS(User_Model_Calcs!B92))^2))*SIN(RADIANS(User_Model_Calcs!B92))</f>
        <v>-3996.9885029709812</v>
      </c>
      <c r="L92">
        <f t="shared" ca="1" si="17"/>
        <v>-38.865982753657342</v>
      </c>
      <c r="M92">
        <f t="shared" ca="1" si="18"/>
        <v>6369.6937190432718</v>
      </c>
      <c r="N92">
        <f ca="1">SQRT(User_Model_Calcs!M92^2+Sat_Data!$B$3^2-2*User_Model_Calcs!M92*Sat_Data!$B$3*COS(RADIANS(L92))*COS(RADIANS(I92)))</f>
        <v>37882.747427052425</v>
      </c>
      <c r="O92">
        <f ca="1">DEGREES(ACOS(((Earth_Data!$B$1+Sat_Data!$B$2)/User_Model_Calcs!N92)*SQRT(1-COS(RADIANS(User_Model_Calcs!I92))^2*COS(RADIANS(User_Model_Calcs!B92))^2)))</f>
        <v>38.563916136968359</v>
      </c>
      <c r="P92">
        <f t="shared" ca="1" si="12"/>
        <v>34.722768972378866</v>
      </c>
    </row>
    <row r="93" spans="1:16" x14ac:dyDescent="0.25">
      <c r="A93">
        <f t="shared" ca="1" si="19"/>
        <v>131.74267684229449</v>
      </c>
      <c r="B93">
        <f t="shared" ca="1" si="20"/>
        <v>-31.744274955170653</v>
      </c>
      <c r="C93" s="6">
        <v>20135.9375</v>
      </c>
      <c r="D93">
        <f t="shared" ca="1" si="11"/>
        <v>3</v>
      </c>
      <c r="E93" s="1">
        <v>0.65</v>
      </c>
      <c r="F93">
        <v>19.899999999999999</v>
      </c>
      <c r="G93">
        <f t="shared" ca="1" si="15"/>
        <v>54.048620189015942</v>
      </c>
      <c r="H93">
        <f t="shared" ca="1" si="16"/>
        <v>21.484025524877786</v>
      </c>
      <c r="I93">
        <f ca="1">User_Model_Calcs!A93-Sat_Data!$B$5</f>
        <v>21.742676842294486</v>
      </c>
      <c r="J93">
        <f ca="1">(Earth_Data!$B$1/SQRT(1-Earth_Data!$B$2^2*SIN(RADIANS(User_Model_Calcs!B93))^2))*COS(RADIANS(User_Model_Calcs!B93))</f>
        <v>5429.0335300486404</v>
      </c>
      <c r="K93">
        <f ca="1">((Earth_Data!$B$1*(1-Earth_Data!$B$2^2))/SQRT(1-Earth_Data!$B$2^2*SIN(RADIANS(User_Model_Calcs!B93))^2))*SIN(RADIANS(User_Model_Calcs!B93))</f>
        <v>-3336.3519464556753</v>
      </c>
      <c r="L93">
        <f t="shared" ca="1" si="17"/>
        <v>-31.572340177995141</v>
      </c>
      <c r="M93">
        <f t="shared" ca="1" si="18"/>
        <v>6372.2562237413977</v>
      </c>
      <c r="N93">
        <f ca="1">SQRT(User_Model_Calcs!M93^2+Sat_Data!$B$3^2-2*User_Model_Calcs!M93*Sat_Data!$B$3*COS(RADIANS(L93))*COS(RADIANS(I93)))</f>
        <v>37325.193873577831</v>
      </c>
      <c r="O93">
        <f ca="1">DEGREES(ACOS(((Earth_Data!$B$1+Sat_Data!$B$2)/User_Model_Calcs!N93)*SQRT(1-COS(RADIANS(User_Model_Calcs!I93))^2*COS(RADIANS(User_Model_Calcs!B93))^2)))</f>
        <v>46.153321606489875</v>
      </c>
      <c r="P93">
        <f t="shared" ca="1" si="12"/>
        <v>37.162518097701323</v>
      </c>
    </row>
    <row r="94" spans="1:16" x14ac:dyDescent="0.25">
      <c r="A94">
        <f t="shared" ca="1" si="19"/>
        <v>129.41032461025193</v>
      </c>
      <c r="B94">
        <f t="shared" ca="1" si="20"/>
        <v>-30.172241621915418</v>
      </c>
      <c r="C94" s="6">
        <v>20135.9375</v>
      </c>
      <c r="D94">
        <f t="shared" ca="1" si="11"/>
        <v>0.75</v>
      </c>
      <c r="E94" s="1">
        <v>0.65</v>
      </c>
      <c r="F94">
        <v>19.899999999999999</v>
      </c>
      <c r="G94">
        <f t="shared" ca="1" si="15"/>
        <v>42.007420362456692</v>
      </c>
      <c r="H94">
        <f t="shared" ca="1" si="16"/>
        <v>23.518658467540703</v>
      </c>
      <c r="I94">
        <f ca="1">User_Model_Calcs!A94-Sat_Data!$B$5</f>
        <v>19.410324610251934</v>
      </c>
      <c r="J94">
        <f ca="1">(Earth_Data!$B$1/SQRT(1-Earth_Data!$B$2^2*SIN(RADIANS(User_Model_Calcs!B94))^2))*COS(RADIANS(User_Model_Calcs!B94))</f>
        <v>5518.6876598880372</v>
      </c>
      <c r="K94">
        <f ca="1">((Earth_Data!$B$1*(1-Earth_Data!$B$2^2))/SQRT(1-Earth_Data!$B$2^2*SIN(RADIANS(User_Model_Calcs!B94))^2))*SIN(RADIANS(User_Model_Calcs!B94))</f>
        <v>-3186.8960782992017</v>
      </c>
      <c r="L94">
        <f t="shared" ca="1" si="17"/>
        <v>-30.005296728100067</v>
      </c>
      <c r="M94">
        <f t="shared" ca="1" si="18"/>
        <v>6372.7717753956431</v>
      </c>
      <c r="N94">
        <f ca="1">SQRT(User_Model_Calcs!M94^2+Sat_Data!$B$3^2-2*User_Model_Calcs!M94*Sat_Data!$B$3*COS(RADIANS(L94))*COS(RADIANS(I94)))</f>
        <v>37141.573303005549</v>
      </c>
      <c r="O94">
        <f ca="1">DEGREES(ACOS(((Earth_Data!$B$1+Sat_Data!$B$2)/User_Model_Calcs!N94)*SQRT(1-COS(RADIANS(User_Model_Calcs!I94))^2*COS(RADIANS(User_Model_Calcs!B94))^2)))</f>
        <v>48.912533158338128</v>
      </c>
      <c r="P94">
        <f t="shared" ca="1" si="12"/>
        <v>35.03311024670424</v>
      </c>
    </row>
    <row r="95" spans="1:16" x14ac:dyDescent="0.25">
      <c r="A95">
        <f t="shared" ca="1" si="19"/>
        <v>128.6672667459396</v>
      </c>
      <c r="B95">
        <f t="shared" ca="1" si="20"/>
        <v>-33.579459217776538</v>
      </c>
      <c r="C95" s="6">
        <v>20135.9375</v>
      </c>
      <c r="D95">
        <f t="shared" ca="1" si="11"/>
        <v>1.2</v>
      </c>
      <c r="E95" s="1">
        <v>0.65</v>
      </c>
      <c r="F95">
        <v>19.899999999999999</v>
      </c>
      <c r="G95">
        <f t="shared" ca="1" si="15"/>
        <v>46.089820015575185</v>
      </c>
      <c r="H95">
        <f t="shared" ca="1" si="16"/>
        <v>23.481186755982979</v>
      </c>
      <c r="I95">
        <f ca="1">User_Model_Calcs!A95-Sat_Data!$B$5</f>
        <v>18.6672667459396</v>
      </c>
      <c r="J95">
        <f ca="1">(Earth_Data!$B$1/SQRT(1-Earth_Data!$B$2^2*SIN(RADIANS(User_Model_Calcs!B95))^2))*COS(RADIANS(User_Model_Calcs!B95))</f>
        <v>5319.202789876028</v>
      </c>
      <c r="K95">
        <f ca="1">((Earth_Data!$B$1*(1-Earth_Data!$B$2^2))/SQRT(1-Earth_Data!$B$2^2*SIN(RADIANS(User_Model_Calcs!B95))^2))*SIN(RADIANS(User_Model_Calcs!B95))</f>
        <v>-3507.6813250345785</v>
      </c>
      <c r="L95">
        <f t="shared" ca="1" si="17"/>
        <v>-33.402352127704674</v>
      </c>
      <c r="M95">
        <f t="shared" ca="1" si="18"/>
        <v>6371.6361005491563</v>
      </c>
      <c r="N95">
        <f ca="1">SQRT(User_Model_Calcs!M95^2+Sat_Data!$B$3^2-2*User_Model_Calcs!M95*Sat_Data!$B$3*COS(RADIANS(L95))*COS(RADIANS(I95)))</f>
        <v>37328.949236028457</v>
      </c>
      <c r="O95">
        <f ca="1">DEGREES(ACOS(((Earth_Data!$B$1+Sat_Data!$B$2)/User_Model_Calcs!N95)*SQRT(1-COS(RADIANS(User_Model_Calcs!I95))^2*COS(RADIANS(User_Model_Calcs!B95))^2)))</f>
        <v>46.08810008421996</v>
      </c>
      <c r="P95">
        <f t="shared" ca="1" si="12"/>
        <v>31.417758033116026</v>
      </c>
    </row>
    <row r="96" spans="1:16" x14ac:dyDescent="0.25">
      <c r="A96">
        <f t="shared" ca="1" si="19"/>
        <v>127.73641200435524</v>
      </c>
      <c r="B96">
        <f t="shared" ca="1" si="20"/>
        <v>-33.061024804994631</v>
      </c>
      <c r="C96" s="6">
        <v>20135.9375</v>
      </c>
      <c r="D96">
        <f t="shared" ca="1" si="11"/>
        <v>0.75</v>
      </c>
      <c r="E96" s="1">
        <v>0.65</v>
      </c>
      <c r="F96">
        <v>19.899999999999999</v>
      </c>
      <c r="G96">
        <f t="shared" ca="1" si="15"/>
        <v>42.007420362456692</v>
      </c>
      <c r="H96">
        <f t="shared" ca="1" si="16"/>
        <v>23.355178510554733</v>
      </c>
      <c r="I96">
        <f ca="1">User_Model_Calcs!A96-Sat_Data!$B$5</f>
        <v>17.736412004355245</v>
      </c>
      <c r="J96">
        <f ca="1">(Earth_Data!$B$1/SQRT(1-Earth_Data!$B$2^2*SIN(RADIANS(User_Model_Calcs!B96))^2))*COS(RADIANS(User_Model_Calcs!B96))</f>
        <v>5350.7882942114456</v>
      </c>
      <c r="K96">
        <f ca="1">((Earth_Data!$B$1*(1-Earth_Data!$B$2^2))/SQRT(1-Earth_Data!$B$2^2*SIN(RADIANS(User_Model_Calcs!B96))^2))*SIN(RADIANS(User_Model_Calcs!B96))</f>
        <v>-3459.6339969957639</v>
      </c>
      <c r="L96">
        <f t="shared" ca="1" si="17"/>
        <v>-32.885306415054991</v>
      </c>
      <c r="M96">
        <f t="shared" ca="1" si="18"/>
        <v>6371.8131456155488</v>
      </c>
      <c r="N96">
        <f ca="1">SQRT(User_Model_Calcs!M96^2+Sat_Data!$B$3^2-2*User_Model_Calcs!M96*Sat_Data!$B$3*COS(RADIANS(L96))*COS(RADIANS(I96)))</f>
        <v>37264.452486557479</v>
      </c>
      <c r="O96">
        <f ca="1">DEGREES(ACOS(((Earth_Data!$B$1+Sat_Data!$B$2)/User_Model_Calcs!N96)*SQRT(1-COS(RADIANS(User_Model_Calcs!I96))^2*COS(RADIANS(User_Model_Calcs!B96))^2)))</f>
        <v>47.037721553428412</v>
      </c>
      <c r="P96">
        <f t="shared" ca="1" si="12"/>
        <v>30.382758959811298</v>
      </c>
    </row>
    <row r="97" spans="1:16" x14ac:dyDescent="0.25">
      <c r="A97">
        <f t="shared" ca="1" si="19"/>
        <v>133.53287958082078</v>
      </c>
      <c r="B97">
        <f t="shared" ca="1" si="20"/>
        <v>-36.005589053030512</v>
      </c>
      <c r="C97" s="6">
        <v>20135.9375</v>
      </c>
      <c r="D97">
        <f t="shared" ca="1" si="11"/>
        <v>3</v>
      </c>
      <c r="E97" s="1">
        <v>0.65</v>
      </c>
      <c r="F97">
        <v>19.899999999999999</v>
      </c>
      <c r="G97">
        <f t="shared" ca="1" si="15"/>
        <v>54.048620189015942</v>
      </c>
      <c r="H97">
        <f t="shared" ca="1" si="16"/>
        <v>15.864146386604713</v>
      </c>
      <c r="I97">
        <f ca="1">User_Model_Calcs!A97-Sat_Data!$B$5</f>
        <v>23.532879580820776</v>
      </c>
      <c r="J97">
        <f ca="1">(Earth_Data!$B$1/SQRT(1-Earth_Data!$B$2^2*SIN(RADIANS(User_Model_Calcs!B97))^2))*COS(RADIANS(User_Model_Calcs!B97))</f>
        <v>5165.6367826246251</v>
      </c>
      <c r="K97">
        <f ca="1">((Earth_Data!$B$1*(1-Earth_Data!$B$2^2))/SQRT(1-Earth_Data!$B$2^2*SIN(RADIANS(User_Model_Calcs!B97))^2))*SIN(RADIANS(User_Model_Calcs!B97))</f>
        <v>-3728.6947170987023</v>
      </c>
      <c r="L97">
        <f t="shared" ca="1" si="17"/>
        <v>-35.822758037459863</v>
      </c>
      <c r="M97">
        <f t="shared" ca="1" si="18"/>
        <v>6370.7901914381282</v>
      </c>
      <c r="N97">
        <f ca="1">SQRT(User_Model_Calcs!M97^2+Sat_Data!$B$3^2-2*User_Model_Calcs!M97*Sat_Data!$B$3*COS(RADIANS(L97))*COS(RADIANS(I97)))</f>
        <v>37669.902424632885</v>
      </c>
      <c r="O97">
        <f ca="1">DEGREES(ACOS(((Earth_Data!$B$1+Sat_Data!$B$2)/User_Model_Calcs!N97)*SQRT(1-COS(RADIANS(User_Model_Calcs!I97))^2*COS(RADIANS(User_Model_Calcs!B97))^2)))</f>
        <v>41.342054729240495</v>
      </c>
      <c r="P97">
        <f t="shared" ca="1" si="12"/>
        <v>36.531369979413519</v>
      </c>
    </row>
    <row r="98" spans="1:16" x14ac:dyDescent="0.25">
      <c r="A98">
        <f t="shared" ca="1" si="19"/>
        <v>126.78629993671217</v>
      </c>
      <c r="B98">
        <f t="shared" ca="1" si="20"/>
        <v>-31.568218135504253</v>
      </c>
      <c r="C98" s="6">
        <v>20135.9375</v>
      </c>
      <c r="D98">
        <f t="shared" ca="1" si="11"/>
        <v>1.2</v>
      </c>
      <c r="E98" s="1">
        <v>0.65</v>
      </c>
      <c r="F98">
        <v>19.899999999999999</v>
      </c>
      <c r="G98">
        <f t="shared" ca="1" si="15"/>
        <v>46.089820015575185</v>
      </c>
      <c r="H98">
        <f t="shared" ca="1" si="16"/>
        <v>20.080515297581094</v>
      </c>
      <c r="I98">
        <f ca="1">User_Model_Calcs!A98-Sat_Data!$B$5</f>
        <v>16.786299936712169</v>
      </c>
      <c r="J98">
        <f ca="1">(Earth_Data!$B$1/SQRT(1-Earth_Data!$B$2^2*SIN(RADIANS(User_Model_Calcs!B98))^2))*COS(RADIANS(User_Model_Calcs!B98))</f>
        <v>5439.2787457731383</v>
      </c>
      <c r="K98">
        <f ca="1">((Earth_Data!$B$1*(1-Earth_Data!$B$2^2))/SQRT(1-Earth_Data!$B$2^2*SIN(RADIANS(User_Model_Calcs!B98))^2))*SIN(RADIANS(User_Model_Calcs!B98))</f>
        <v>-3319.7351594250417</v>
      </c>
      <c r="L98">
        <f t="shared" ca="1" si="17"/>
        <v>-31.396816835865607</v>
      </c>
      <c r="M98">
        <f t="shared" ca="1" si="18"/>
        <v>6372.3147131118858</v>
      </c>
      <c r="N98">
        <f ca="1">SQRT(User_Model_Calcs!M98^2+Sat_Data!$B$3^2-2*User_Model_Calcs!M98*Sat_Data!$B$3*COS(RADIANS(L98))*COS(RADIANS(I98)))</f>
        <v>37138.676542590489</v>
      </c>
      <c r="O98">
        <f ca="1">DEGREES(ACOS(((Earth_Data!$B$1+Sat_Data!$B$2)/User_Model_Calcs!N98)*SQRT(1-COS(RADIANS(User_Model_Calcs!I98))^2*COS(RADIANS(User_Model_Calcs!B98))^2)))</f>
        <v>48.948788250293447</v>
      </c>
      <c r="P98">
        <f t="shared" ca="1" si="12"/>
        <v>29.951245084248256</v>
      </c>
    </row>
    <row r="99" spans="1:16" x14ac:dyDescent="0.25">
      <c r="A99">
        <f t="shared" ca="1" si="19"/>
        <v>125.68719734183146</v>
      </c>
      <c r="B99">
        <f t="shared" ca="1" si="20"/>
        <v>-31.979957845899385</v>
      </c>
      <c r="C99" s="6">
        <v>20135.9375</v>
      </c>
      <c r="D99">
        <f t="shared" ca="1" si="11"/>
        <v>3</v>
      </c>
      <c r="E99" s="1">
        <v>0.65</v>
      </c>
      <c r="F99">
        <v>19.899999999999999</v>
      </c>
      <c r="G99">
        <f t="shared" ca="1" si="15"/>
        <v>54.048620189015942</v>
      </c>
      <c r="H99">
        <f t="shared" ca="1" si="16"/>
        <v>14.009784974124411</v>
      </c>
      <c r="I99">
        <f ca="1">User_Model_Calcs!A99-Sat_Data!$B$5</f>
        <v>15.687197341831464</v>
      </c>
      <c r="J99">
        <f ca="1">(Earth_Data!$B$1/SQRT(1-Earth_Data!$B$2^2*SIN(RADIANS(User_Model_Calcs!B99))^2))*COS(RADIANS(User_Model_Calcs!B99))</f>
        <v>5415.238233982217</v>
      </c>
      <c r="K99">
        <f ca="1">((Earth_Data!$B$1*(1-Earth_Data!$B$2^2))/SQRT(1-Earth_Data!$B$2^2*SIN(RADIANS(User_Model_Calcs!B99))^2))*SIN(RADIANS(User_Model_Calcs!B99))</f>
        <v>-3358.5477146494995</v>
      </c>
      <c r="L99">
        <f t="shared" ca="1" si="17"/>
        <v>-31.807319038104023</v>
      </c>
      <c r="M99">
        <f t="shared" ca="1" si="18"/>
        <v>6372.1776405213477</v>
      </c>
      <c r="N99">
        <f ca="1">SQRT(User_Model_Calcs!M99^2+Sat_Data!$B$3^2-2*User_Model_Calcs!M99*Sat_Data!$B$3*COS(RADIANS(L99))*COS(RADIANS(I99)))</f>
        <v>37131.807457230927</v>
      </c>
      <c r="O99">
        <f ca="1">DEGREES(ACOS(((Earth_Data!$B$1+Sat_Data!$B$2)/User_Model_Calcs!N99)*SQRT(1-COS(RADIANS(User_Model_Calcs!I99))^2*COS(RADIANS(User_Model_Calcs!B99))^2)))</f>
        <v>49.052419641874309</v>
      </c>
      <c r="P99">
        <f t="shared" ca="1" si="12"/>
        <v>27.935941631347315</v>
      </c>
    </row>
    <row r="100" spans="1:16" x14ac:dyDescent="0.25">
      <c r="A100">
        <f t="shared" ca="1" si="19"/>
        <v>128.50659603958172</v>
      </c>
      <c r="B100">
        <f t="shared" ca="1" si="20"/>
        <v>-32.770897805818322</v>
      </c>
      <c r="C100" s="6">
        <v>20135.9375</v>
      </c>
      <c r="D100">
        <f t="shared" ca="1" si="11"/>
        <v>3</v>
      </c>
      <c r="E100" s="1">
        <v>0.65</v>
      </c>
      <c r="F100">
        <v>19.899999999999999</v>
      </c>
      <c r="G100">
        <f t="shared" ca="1" si="15"/>
        <v>54.048620189015942</v>
      </c>
      <c r="H100">
        <f t="shared" ca="1" si="16"/>
        <v>20.385522573576566</v>
      </c>
      <c r="I100">
        <f ca="1">User_Model_Calcs!A100-Sat_Data!$B$5</f>
        <v>18.506596039581723</v>
      </c>
      <c r="J100">
        <f ca="1">(Earth_Data!$B$1/SQRT(1-Earth_Data!$B$2^2*SIN(RADIANS(User_Model_Calcs!B100))^2))*COS(RADIANS(User_Model_Calcs!B100))</f>
        <v>5368.2729589684368</v>
      </c>
      <c r="K100">
        <f ca="1">((Earth_Data!$B$1*(1-Earth_Data!$B$2^2))/SQRT(1-Earth_Data!$B$2^2*SIN(RADIANS(User_Model_Calcs!B100))^2))*SIN(RADIANS(User_Model_Calcs!B100))</f>
        <v>-3432.6233234591464</v>
      </c>
      <c r="L100">
        <f t="shared" ca="1" si="17"/>
        <v>-32.595981602370124</v>
      </c>
      <c r="M100">
        <f t="shared" ca="1" si="18"/>
        <v>6371.9116003556928</v>
      </c>
      <c r="N100">
        <f ca="1">SQRT(User_Model_Calcs!M100^2+Sat_Data!$B$3^2-2*User_Model_Calcs!M100*Sat_Data!$B$3*COS(RADIANS(L100))*COS(RADIANS(I100)))</f>
        <v>37271.021068292372</v>
      </c>
      <c r="O100">
        <f ca="1">DEGREES(ACOS(((Earth_Data!$B$1+Sat_Data!$B$2)/User_Model_Calcs!N100)*SQRT(1-COS(RADIANS(User_Model_Calcs!I100))^2*COS(RADIANS(User_Model_Calcs!B100))^2)))</f>
        <v>46.942191762701576</v>
      </c>
      <c r="P100">
        <f t="shared" ca="1" si="12"/>
        <v>31.732267301017536</v>
      </c>
    </row>
    <row r="101" spans="1:16" x14ac:dyDescent="0.25">
      <c r="A101" s="5">
        <v>142.5631343270303</v>
      </c>
      <c r="B101">
        <v>-34.453408730114774</v>
      </c>
      <c r="C101" s="6">
        <v>20135.9375</v>
      </c>
      <c r="D101">
        <f t="shared" ca="1" si="11"/>
        <v>1.2</v>
      </c>
      <c r="E101" s="1">
        <v>0.65</v>
      </c>
      <c r="F101">
        <v>19.899999999999999</v>
      </c>
      <c r="G101">
        <f t="shared" ca="1" si="15"/>
        <v>46.089820015575185</v>
      </c>
      <c r="H101">
        <f t="shared" ca="1" si="16"/>
        <v>22.670654684664377</v>
      </c>
      <c r="I101">
        <f>User_Model_Calcs!A101-Sat_Data!$B$5</f>
        <v>32.563134327030298</v>
      </c>
      <c r="J101">
        <f>(Earth_Data!$B$1/SQRT(1-Earth_Data!$B$2^2*SIN(RADIANS(User_Model_Calcs!B101))^2))*COS(RADIANS(User_Model_Calcs!B101))</f>
        <v>5264.9716048541932</v>
      </c>
      <c r="K101">
        <f>((Earth_Data!$B$1*(1-Earth_Data!$B$2^2))/SQRT(1-Earth_Data!$B$2^2*SIN(RADIANS(User_Model_Calcs!B101))^2))*SIN(RADIANS(User_Model_Calcs!B101))</f>
        <v>-3588.0326084356057</v>
      </c>
      <c r="L101">
        <f t="shared" si="17"/>
        <v>-34.274091653885279</v>
      </c>
      <c r="M101">
        <f t="shared" si="18"/>
        <v>6371.3345540097134</v>
      </c>
      <c r="N101">
        <f>SQRT(User_Model_Calcs!M101^2+Sat_Data!$B$3^2-2*User_Model_Calcs!M101*Sat_Data!$B$3*COS(RADIANS(L101))*COS(RADIANS(I101)))</f>
        <v>38002.864386410627</v>
      </c>
      <c r="O101">
        <f>DEGREES(ACOS(((Earth_Data!$B$1+Sat_Data!$B$2)/User_Model_Calcs!N101)*SQRT(1-COS(RADIANS(User_Model_Calcs!I101))^2*COS(RADIANS(User_Model_Calcs!B101))^2)))</f>
        <v>37.081100962180138</v>
      </c>
      <c r="P101">
        <f t="shared" si="12"/>
        <v>48.463170690253982</v>
      </c>
    </row>
    <row r="102" spans="1:16" x14ac:dyDescent="0.25">
      <c r="A102" s="5">
        <v>144.77424379640732</v>
      </c>
      <c r="B102">
        <v>-32.276954112248191</v>
      </c>
      <c r="C102" s="6">
        <v>20135.9375</v>
      </c>
      <c r="D102">
        <f t="shared" ca="1" si="11"/>
        <v>0.75</v>
      </c>
      <c r="E102" s="1">
        <v>0.65</v>
      </c>
      <c r="F102">
        <v>19.899999999999999</v>
      </c>
      <c r="G102">
        <f t="shared" ca="1" si="15"/>
        <v>42.007420362456692</v>
      </c>
      <c r="H102">
        <f t="shared" ca="1" si="16"/>
        <v>23.109911407687932</v>
      </c>
      <c r="I102">
        <f>User_Model_Calcs!A102-Sat_Data!$B$5</f>
        <v>34.774243796407319</v>
      </c>
      <c r="J102">
        <f>(Earth_Data!$B$1/SQRT(1-Earth_Data!$B$2^2*SIN(RADIANS(User_Model_Calcs!B102))^2))*COS(RADIANS(User_Model_Calcs!B102))</f>
        <v>5397.7235043708051</v>
      </c>
      <c r="K102">
        <f>((Earth_Data!$B$1*(1-Earth_Data!$B$2^2))/SQRT(1-Earth_Data!$B$2^2*SIN(RADIANS(User_Model_Calcs!B102))^2))*SIN(RADIANS(User_Model_Calcs!B102))</f>
        <v>-3386.4378047028513</v>
      </c>
      <c r="L102">
        <f t="shared" si="17"/>
        <v>-32.103444690317275</v>
      </c>
      <c r="M102">
        <f t="shared" si="18"/>
        <v>6372.0781566736696</v>
      </c>
      <c r="N102">
        <f>SQRT(User_Model_Calcs!M102^2+Sat_Data!$B$3^2-2*User_Model_Calcs!M102*Sat_Data!$B$3*COS(RADIANS(L102))*COS(RADIANS(I102)))</f>
        <v>38006.973541700201</v>
      </c>
      <c r="O102">
        <f>DEGREES(ACOS(((Earth_Data!$B$1+Sat_Data!$B$2)/User_Model_Calcs!N102)*SQRT(1-COS(RADIANS(User_Model_Calcs!I102))^2*COS(RADIANS(User_Model_Calcs!B102))^2)))</f>
        <v>37.040279588526616</v>
      </c>
      <c r="P102">
        <f t="shared" si="12"/>
        <v>52.436816715531442</v>
      </c>
    </row>
    <row r="103" spans="1:16" x14ac:dyDescent="0.25">
      <c r="A103" s="5">
        <v>145.52576154460942</v>
      </c>
      <c r="B103">
        <v>-36.190017684444918</v>
      </c>
      <c r="C103" s="6">
        <v>20135.9375</v>
      </c>
      <c r="D103">
        <f t="shared" ca="1" si="11"/>
        <v>3</v>
      </c>
      <c r="E103" s="1">
        <v>0.65</v>
      </c>
      <c r="F103">
        <v>19.899999999999999</v>
      </c>
      <c r="G103">
        <f t="shared" ca="1" si="15"/>
        <v>54.048620189015942</v>
      </c>
      <c r="H103">
        <f t="shared" ca="1" si="16"/>
        <v>17.205860882845787</v>
      </c>
      <c r="I103">
        <f>User_Model_Calcs!A103-Sat_Data!$B$5</f>
        <v>35.525761544609423</v>
      </c>
      <c r="J103">
        <f>(Earth_Data!$B$1/SQRT(1-Earth_Data!$B$2^2*SIN(RADIANS(User_Model_Calcs!B103))^2))*COS(RADIANS(User_Model_Calcs!B103))</f>
        <v>5153.5798955132223</v>
      </c>
      <c r="K103">
        <f>((Earth_Data!$B$1*(1-Earth_Data!$B$2^2))/SQRT(1-Earth_Data!$B$2^2*SIN(RADIANS(User_Model_Calcs!B103))^2))*SIN(RADIANS(User_Model_Calcs!B103))</f>
        <v>-3745.230167628632</v>
      </c>
      <c r="L103">
        <f t="shared" si="17"/>
        <v>-36.006804510500487</v>
      </c>
      <c r="M103">
        <f t="shared" si="18"/>
        <v>6370.7248212392342</v>
      </c>
      <c r="N103">
        <f>SQRT(User_Model_Calcs!M103^2+Sat_Data!$B$3^2-2*User_Model_Calcs!M103*Sat_Data!$B$3*COS(RADIANS(L103))*COS(RADIANS(I103)))</f>
        <v>38271.475305586682</v>
      </c>
      <c r="O103">
        <f>DEGREES(ACOS(((Earth_Data!$B$1+Sat_Data!$B$2)/User_Model_Calcs!N103)*SQRT(1-COS(RADIANS(User_Model_Calcs!I103))^2*COS(RADIANS(User_Model_Calcs!B103))^2)))</f>
        <v>33.826035767704276</v>
      </c>
      <c r="P103">
        <f t="shared" si="12"/>
        <v>50.408751653650476</v>
      </c>
    </row>
    <row r="104" spans="1:16" x14ac:dyDescent="0.25">
      <c r="A104" s="5">
        <v>144.94990937548928</v>
      </c>
      <c r="B104">
        <v>-35.719748032963658</v>
      </c>
      <c r="C104" s="6">
        <v>20135.9375</v>
      </c>
      <c r="D104">
        <f t="shared" ca="1" si="11"/>
        <v>1.2</v>
      </c>
      <c r="E104" s="1">
        <v>0.65</v>
      </c>
      <c r="F104">
        <v>19.899999999999999</v>
      </c>
      <c r="G104">
        <f t="shared" ca="1" si="15"/>
        <v>46.089820015575185</v>
      </c>
      <c r="H104">
        <f t="shared" ca="1" si="16"/>
        <v>16.123281426934721</v>
      </c>
      <c r="I104">
        <f>User_Model_Calcs!A104-Sat_Data!$B$5</f>
        <v>34.949909375489284</v>
      </c>
      <c r="J104">
        <f>(Earth_Data!$B$1/SQRT(1-Earth_Data!$B$2^2*SIN(RADIANS(User_Model_Calcs!B104))^2))*COS(RADIANS(User_Model_Calcs!B104))</f>
        <v>5184.2173593287753</v>
      </c>
      <c r="K104">
        <f>((Earth_Data!$B$1*(1-Earth_Data!$B$2^2))/SQRT(1-Earth_Data!$B$2^2*SIN(RADIANS(User_Model_Calcs!B104))^2))*SIN(RADIANS(User_Model_Calcs!B104))</f>
        <v>-3702.9914165701657</v>
      </c>
      <c r="L104">
        <f t="shared" si="17"/>
        <v>-35.537524234423834</v>
      </c>
      <c r="M104">
        <f t="shared" si="18"/>
        <v>6370.8912296442595</v>
      </c>
      <c r="N104">
        <f>SQRT(User_Model_Calcs!M104^2+Sat_Data!$B$3^2-2*User_Model_Calcs!M104*Sat_Data!$B$3*COS(RADIANS(L104))*COS(RADIANS(I104)))</f>
        <v>38210.864293719191</v>
      </c>
      <c r="O104">
        <f>DEGREES(ACOS(((Earth_Data!$B$1+Sat_Data!$B$2)/User_Model_Calcs!N104)*SQRT(1-COS(RADIANS(User_Model_Calcs!I104))^2*COS(RADIANS(User_Model_Calcs!B104))^2)))</f>
        <v>34.547411850160167</v>
      </c>
      <c r="P104">
        <f t="shared" si="12"/>
        <v>50.126768428320034</v>
      </c>
    </row>
    <row r="105" spans="1:16" x14ac:dyDescent="0.25">
      <c r="A105" s="5">
        <v>146.59211245247513</v>
      </c>
      <c r="B105">
        <v>-35.384707621485383</v>
      </c>
      <c r="C105" s="6">
        <v>20135.9375</v>
      </c>
      <c r="D105">
        <f t="shared" ca="1" si="11"/>
        <v>3</v>
      </c>
      <c r="E105" s="1">
        <v>0.65</v>
      </c>
      <c r="F105">
        <v>19.899999999999999</v>
      </c>
      <c r="G105">
        <f t="shared" ca="1" si="15"/>
        <v>54.048620189015942</v>
      </c>
      <c r="H105">
        <f t="shared" ca="1" si="16"/>
        <v>14.193334545521042</v>
      </c>
      <c r="I105">
        <f>User_Model_Calcs!A105-Sat_Data!$B$5</f>
        <v>36.592112452475135</v>
      </c>
      <c r="J105">
        <f>(Earth_Data!$B$1/SQRT(1-Earth_Data!$B$2^2*SIN(RADIANS(User_Model_Calcs!B105))^2))*COS(RADIANS(User_Model_Calcs!B105))</f>
        <v>5205.831372351855</v>
      </c>
      <c r="K105">
        <f>((Earth_Data!$B$1*(1-Earth_Data!$B$2^2))/SQRT(1-Earth_Data!$B$2^2*SIN(RADIANS(User_Model_Calcs!B105))^2))*SIN(RADIANS(User_Model_Calcs!B105))</f>
        <v>-3672.7480411249353</v>
      </c>
      <c r="L105">
        <f t="shared" si="17"/>
        <v>-35.203218569539246</v>
      </c>
      <c r="M105">
        <f t="shared" si="18"/>
        <v>6371.0092176161425</v>
      </c>
      <c r="N105">
        <f>SQRT(User_Model_Calcs!M105^2+Sat_Data!$B$3^2-2*User_Model_Calcs!M105*Sat_Data!$B$3*COS(RADIANS(L105))*COS(RADIANS(I105)))</f>
        <v>38287.498202933297</v>
      </c>
      <c r="O105">
        <f>DEGREES(ACOS(((Earth_Data!$B$1+Sat_Data!$B$2)/User_Model_Calcs!N105)*SQRT(1-COS(RADIANS(User_Model_Calcs!I105))^2*COS(RADIANS(User_Model_Calcs!B105))^2)))</f>
        <v>33.640666277047877</v>
      </c>
      <c r="P105">
        <f t="shared" si="12"/>
        <v>52.048117590401993</v>
      </c>
    </row>
    <row r="106" spans="1:16" x14ac:dyDescent="0.25">
      <c r="A106" s="5">
        <v>146.48902915865207</v>
      </c>
      <c r="B106">
        <v>-34.371877249822404</v>
      </c>
      <c r="C106" s="6">
        <v>20135.9375</v>
      </c>
      <c r="D106">
        <f t="shared" ca="1" si="11"/>
        <v>0.75</v>
      </c>
      <c r="E106" s="1">
        <v>0.65</v>
      </c>
      <c r="F106">
        <v>19.899999999999999</v>
      </c>
      <c r="G106">
        <f t="shared" ca="1" si="15"/>
        <v>42.007420362456692</v>
      </c>
      <c r="H106">
        <f t="shared" ca="1" si="16"/>
        <v>18.542069124530187</v>
      </c>
      <c r="I106">
        <f>User_Model_Calcs!A106-Sat_Data!$B$5</f>
        <v>36.489029158652073</v>
      </c>
      <c r="J106">
        <f>(Earth_Data!$B$1/SQRT(1-Earth_Data!$B$2^2*SIN(RADIANS(User_Model_Calcs!B106))^2))*COS(RADIANS(User_Model_Calcs!B106))</f>
        <v>5270.0829704515445</v>
      </c>
      <c r="K106">
        <f>((Earth_Data!$B$1*(1-Earth_Data!$B$2^2))/SQRT(1-Earth_Data!$B$2^2*SIN(RADIANS(User_Model_Calcs!B106))^2))*SIN(RADIANS(User_Model_Calcs!B106))</f>
        <v>-3580.5711797462823</v>
      </c>
      <c r="L106">
        <f t="shared" si="17"/>
        <v>-34.192759344427323</v>
      </c>
      <c r="M106">
        <f t="shared" si="18"/>
        <v>6371.3628439034192</v>
      </c>
      <c r="N106">
        <f>SQRT(User_Model_Calcs!M106^2+Sat_Data!$B$3^2-2*User_Model_Calcs!M106*Sat_Data!$B$3*COS(RADIANS(L106))*COS(RADIANS(I106)))</f>
        <v>38224.477441000185</v>
      </c>
      <c r="O106">
        <f>DEGREES(ACOS(((Earth_Data!$B$1+Sat_Data!$B$2)/User_Model_Calcs!N106)*SQRT(1-COS(RADIANS(User_Model_Calcs!I106))^2*COS(RADIANS(User_Model_Calcs!B106))^2)))</f>
        <v>34.391210735310445</v>
      </c>
      <c r="P106">
        <f t="shared" si="12"/>
        <v>52.646690411704178</v>
      </c>
    </row>
    <row r="107" spans="1:16" x14ac:dyDescent="0.25">
      <c r="A107" s="5">
        <v>144.02402341422817</v>
      </c>
      <c r="B107">
        <v>-36.128075073348718</v>
      </c>
      <c r="C107" s="6">
        <v>20135.9375</v>
      </c>
      <c r="D107">
        <f t="shared" ca="1" si="11"/>
        <v>3</v>
      </c>
      <c r="E107" s="1">
        <v>0.65</v>
      </c>
      <c r="F107">
        <v>19.899999999999999</v>
      </c>
      <c r="G107">
        <f t="shared" ca="1" si="15"/>
        <v>54.048620189015942</v>
      </c>
      <c r="H107">
        <f t="shared" ca="1" si="16"/>
        <v>17.628579214785685</v>
      </c>
      <c r="I107">
        <f>User_Model_Calcs!A107-Sat_Data!$B$5</f>
        <v>34.024023414228168</v>
      </c>
      <c r="J107">
        <f>(Earth_Data!$B$1/SQRT(1-Earth_Data!$B$2^2*SIN(RADIANS(User_Model_Calcs!B107))^2))*COS(RADIANS(User_Model_Calcs!B107))</f>
        <v>5157.6353254625228</v>
      </c>
      <c r="K107">
        <f>((Earth_Data!$B$1*(1-Earth_Data!$B$2^2))/SQRT(1-Earth_Data!$B$2^2*SIN(RADIANS(User_Model_Calcs!B107))^2))*SIN(RADIANS(User_Model_Calcs!B107))</f>
        <v>-3739.6808069642607</v>
      </c>
      <c r="L107">
        <f t="shared" si="17"/>
        <v>-35.944989408501137</v>
      </c>
      <c r="M107">
        <f t="shared" si="18"/>
        <v>6370.746792051601</v>
      </c>
      <c r="N107">
        <f>SQRT(User_Model_Calcs!M107^2+Sat_Data!$B$3^2-2*User_Model_Calcs!M107*Sat_Data!$B$3*COS(RADIANS(L107))*COS(RADIANS(I107)))</f>
        <v>38182.798076962456</v>
      </c>
      <c r="O107">
        <f>DEGREES(ACOS(((Earth_Data!$B$1+Sat_Data!$B$2)/User_Model_Calcs!N107)*SQRT(1-COS(RADIANS(User_Model_Calcs!I107))^2*COS(RADIANS(User_Model_Calcs!B107))^2)))</f>
        <v>34.881154438343437</v>
      </c>
      <c r="P107">
        <f t="shared" si="12"/>
        <v>48.86875740199217</v>
      </c>
    </row>
    <row r="108" spans="1:16" x14ac:dyDescent="0.25">
      <c r="A108" s="5">
        <v>144.8749494273566</v>
      </c>
      <c r="B108">
        <v>-35.554519133502055</v>
      </c>
      <c r="C108" s="6">
        <v>20135.9375</v>
      </c>
      <c r="D108">
        <f t="shared" ca="1" si="11"/>
        <v>0.75</v>
      </c>
      <c r="E108" s="1">
        <v>0.65</v>
      </c>
      <c r="F108">
        <v>19.899999999999999</v>
      </c>
      <c r="G108">
        <f t="shared" ca="1" si="15"/>
        <v>42.007420362456692</v>
      </c>
      <c r="H108">
        <f t="shared" ca="1" si="16"/>
        <v>19.577169762922672</v>
      </c>
      <c r="I108">
        <f>User_Model_Calcs!A108-Sat_Data!$B$5</f>
        <v>34.874949427356597</v>
      </c>
      <c r="J108">
        <f>(Earth_Data!$B$1/SQRT(1-Earth_Data!$B$2^2*SIN(RADIANS(User_Model_Calcs!B108))^2))*COS(RADIANS(User_Model_Calcs!B108))</f>
        <v>5194.8988021929254</v>
      </c>
      <c r="K108">
        <f>((Earth_Data!$B$1*(1-Earth_Data!$B$2^2))/SQRT(1-Earth_Data!$B$2^2*SIN(RADIANS(User_Model_Calcs!B108))^2))*SIN(RADIANS(User_Model_Calcs!B108))</f>
        <v>-3688.0921456667343</v>
      </c>
      <c r="L108">
        <f t="shared" si="17"/>
        <v>-35.372654584926671</v>
      </c>
      <c r="M108">
        <f t="shared" si="18"/>
        <v>6370.9494771151767</v>
      </c>
      <c r="N108">
        <f>SQRT(User_Model_Calcs!M108^2+Sat_Data!$B$3^2-2*User_Model_Calcs!M108*Sat_Data!$B$3*COS(RADIANS(L108))*COS(RADIANS(I108)))</f>
        <v>38196.918366955571</v>
      </c>
      <c r="O108">
        <f>DEGREES(ACOS(((Earth_Data!$B$1+Sat_Data!$B$2)/User_Model_Calcs!N108)*SQRT(1-COS(RADIANS(User_Model_Calcs!I108))^2*COS(RADIANS(User_Model_Calcs!B108))^2)))</f>
        <v>34.714711558242897</v>
      </c>
      <c r="P108">
        <f t="shared" si="12"/>
        <v>50.161576664527047</v>
      </c>
    </row>
    <row r="109" spans="1:16" x14ac:dyDescent="0.25">
      <c r="A109" s="5">
        <v>147.26665016087347</v>
      </c>
      <c r="B109">
        <v>-33.84779231893566</v>
      </c>
      <c r="C109" s="6">
        <v>20135.9375</v>
      </c>
      <c r="D109">
        <f t="shared" ca="1" si="11"/>
        <v>3</v>
      </c>
      <c r="E109" s="1">
        <v>0.65</v>
      </c>
      <c r="F109">
        <v>19.899999999999999</v>
      </c>
      <c r="G109">
        <f t="shared" ca="1" si="15"/>
        <v>54.048620189015942</v>
      </c>
      <c r="H109">
        <f t="shared" ca="1" si="16"/>
        <v>22.707066340408893</v>
      </c>
      <c r="I109">
        <f>User_Model_Calcs!A109-Sat_Data!$B$5</f>
        <v>37.266650160873468</v>
      </c>
      <c r="J109">
        <f>(Earth_Data!$B$1/SQRT(1-Earth_Data!$B$2^2*SIN(RADIANS(User_Model_Calcs!B109))^2))*COS(RADIANS(User_Model_Calcs!B109))</f>
        <v>5302.6832066921434</v>
      </c>
      <c r="K109">
        <f>((Earth_Data!$B$1*(1-Earth_Data!$B$2^2))/SQRT(1-Earth_Data!$B$2^2*SIN(RADIANS(User_Model_Calcs!B109))^2))*SIN(RADIANS(User_Model_Calcs!B109))</f>
        <v>-3532.4386374039882</v>
      </c>
      <c r="L109">
        <f t="shared" si="17"/>
        <v>-33.669989121370385</v>
      </c>
      <c r="M109">
        <f t="shared" si="18"/>
        <v>6371.5439194562114</v>
      </c>
      <c r="N109">
        <f>SQRT(User_Model_Calcs!M109^2+Sat_Data!$B$3^2-2*User_Model_Calcs!M109*Sat_Data!$B$3*COS(RADIANS(L109))*COS(RADIANS(I109)))</f>
        <v>38243.231957210104</v>
      </c>
      <c r="O109">
        <f>DEGREES(ACOS(((Earth_Data!$B$1+Sat_Data!$B$2)/User_Model_Calcs!N109)*SQRT(1-COS(RADIANS(User_Model_Calcs!I109))^2*COS(RADIANS(User_Model_Calcs!B109))^2)))</f>
        <v>34.17063178115076</v>
      </c>
      <c r="P109">
        <f t="shared" si="12"/>
        <v>53.794546315112193</v>
      </c>
    </row>
    <row r="110" spans="1:16" x14ac:dyDescent="0.25">
      <c r="A110" s="5">
        <v>144.47279514473647</v>
      </c>
      <c r="B110">
        <v>-33.032757210932104</v>
      </c>
      <c r="C110" s="6">
        <v>20135.9375</v>
      </c>
      <c r="D110">
        <f t="shared" ca="1" si="11"/>
        <v>1.2</v>
      </c>
      <c r="E110" s="1">
        <v>0.65</v>
      </c>
      <c r="F110">
        <v>19.899999999999999</v>
      </c>
      <c r="G110">
        <f t="shared" ca="1" si="15"/>
        <v>46.089820015575185</v>
      </c>
      <c r="H110">
        <f t="shared" ca="1" si="16"/>
        <v>21.219891479148018</v>
      </c>
      <c r="I110">
        <f>User_Model_Calcs!A110-Sat_Data!$B$5</f>
        <v>34.472795144736466</v>
      </c>
      <c r="J110">
        <f>(Earth_Data!$B$1/SQRT(1-Earth_Data!$B$2^2*SIN(RADIANS(User_Model_Calcs!B110))^2))*COS(RADIANS(User_Model_Calcs!B110))</f>
        <v>5352.4979034949783</v>
      </c>
      <c r="K110">
        <f>((Earth_Data!$B$1*(1-Earth_Data!$B$2^2))/SQRT(1-Earth_Data!$B$2^2*SIN(RADIANS(User_Model_Calcs!B110))^2))*SIN(RADIANS(User_Model_Calcs!B110))</f>
        <v>-3457.0061404107132</v>
      </c>
      <c r="L110">
        <f t="shared" si="17"/>
        <v>-32.857116191616903</v>
      </c>
      <c r="M110">
        <f t="shared" si="18"/>
        <v>6371.8227581874489</v>
      </c>
      <c r="N110">
        <f>SQRT(User_Model_Calcs!M110^2+Sat_Data!$B$3^2-2*User_Model_Calcs!M110*Sat_Data!$B$3*COS(RADIANS(L110))*COS(RADIANS(I110)))</f>
        <v>38030.384720800917</v>
      </c>
      <c r="O110">
        <f>DEGREES(ACOS(((Earth_Data!$B$1+Sat_Data!$B$2)/User_Model_Calcs!N110)*SQRT(1-COS(RADIANS(User_Model_Calcs!I110))^2*COS(RADIANS(User_Model_Calcs!B110))^2)))</f>
        <v>36.747599435084872</v>
      </c>
      <c r="P110">
        <f t="shared" si="12"/>
        <v>51.551845125329116</v>
      </c>
    </row>
    <row r="111" spans="1:16" x14ac:dyDescent="0.25">
      <c r="A111" s="5">
        <v>145.08176495500891</v>
      </c>
      <c r="B111">
        <v>-36.17851353424269</v>
      </c>
      <c r="C111" s="6">
        <v>20135.9375</v>
      </c>
      <c r="D111">
        <f t="shared" ca="1" si="11"/>
        <v>1.2</v>
      </c>
      <c r="E111" s="1">
        <v>0.65</v>
      </c>
      <c r="F111">
        <v>19.899999999999999</v>
      </c>
      <c r="G111">
        <f t="shared" ca="1" si="15"/>
        <v>46.089820015575185</v>
      </c>
      <c r="H111">
        <f t="shared" ca="1" si="16"/>
        <v>18.448665966407795</v>
      </c>
      <c r="I111">
        <f>User_Model_Calcs!A111-Sat_Data!$B$5</f>
        <v>35.081764955008907</v>
      </c>
      <c r="J111">
        <f>(Earth_Data!$B$1/SQRT(1-Earth_Data!$B$2^2*SIN(RADIANS(User_Model_Calcs!B111))^2))*COS(RADIANS(User_Model_Calcs!B111))</f>
        <v>5154.3335377822068</v>
      </c>
      <c r="K111">
        <f>((Earth_Data!$B$1*(1-Earth_Data!$B$2^2))/SQRT(1-Earth_Data!$B$2^2*SIN(RADIANS(User_Model_Calcs!B111))^2))*SIN(RADIANS(User_Model_Calcs!B111))</f>
        <v>-3744.1998524955934</v>
      </c>
      <c r="L111">
        <f t="shared" si="17"/>
        <v>-35.995323977084148</v>
      </c>
      <c r="M111">
        <f t="shared" si="18"/>
        <v>6370.7289028912901</v>
      </c>
      <c r="N111">
        <f>SQRT(User_Model_Calcs!M111^2+Sat_Data!$B$3^2-2*User_Model_Calcs!M111*Sat_Data!$B$3*COS(RADIANS(L111))*COS(RADIANS(I111)))</f>
        <v>38245.360676140343</v>
      </c>
      <c r="O111">
        <f>DEGREES(ACOS(((Earth_Data!$B$1+Sat_Data!$B$2)/User_Model_Calcs!N111)*SQRT(1-COS(RADIANS(User_Model_Calcs!I111))^2*COS(RADIANS(User_Model_Calcs!B111))^2)))</f>
        <v>34.135079845606924</v>
      </c>
      <c r="P111">
        <f t="shared" si="12"/>
        <v>49.953462244693846</v>
      </c>
    </row>
    <row r="112" spans="1:16" x14ac:dyDescent="0.25">
      <c r="A112" s="5">
        <v>143.8286766049672</v>
      </c>
      <c r="B112">
        <v>-35.320622614633322</v>
      </c>
      <c r="C112" s="6">
        <v>20135.9375</v>
      </c>
      <c r="D112">
        <f t="shared" ca="1" si="11"/>
        <v>1.2</v>
      </c>
      <c r="E112" s="1">
        <v>0.65</v>
      </c>
      <c r="F112">
        <v>19.899999999999999</v>
      </c>
      <c r="G112">
        <f t="shared" ca="1" si="15"/>
        <v>46.089820015575185</v>
      </c>
      <c r="H112">
        <f t="shared" ca="1" si="16"/>
        <v>14.81317972233936</v>
      </c>
      <c r="I112">
        <f>User_Model_Calcs!A112-Sat_Data!$B$5</f>
        <v>33.8286766049672</v>
      </c>
      <c r="J112">
        <f>(Earth_Data!$B$1/SQRT(1-Earth_Data!$B$2^2*SIN(RADIANS(User_Model_Calcs!B112))^2))*COS(RADIANS(User_Model_Calcs!B112))</f>
        <v>5209.9452979858052</v>
      </c>
      <c r="K112">
        <f>((Earth_Data!$B$1*(1-Earth_Data!$B$2^2))/SQRT(1-Earth_Data!$B$2^2*SIN(RADIANS(User_Model_Calcs!B112))^2))*SIN(RADIANS(User_Model_Calcs!B112))</f>
        <v>-3666.9490453234521</v>
      </c>
      <c r="L112">
        <f t="shared" si="17"/>
        <v>-35.139276923558064</v>
      </c>
      <c r="M112">
        <f t="shared" si="18"/>
        <v>6371.0317303403053</v>
      </c>
      <c r="N112">
        <f>SQRT(User_Model_Calcs!M112^2+Sat_Data!$B$3^2-2*User_Model_Calcs!M112*Sat_Data!$B$3*COS(RADIANS(L112))*COS(RADIANS(I112)))</f>
        <v>38123.977280305073</v>
      </c>
      <c r="O112">
        <f>DEGREES(ACOS(((Earth_Data!$B$1+Sat_Data!$B$2)/User_Model_Calcs!N112)*SQRT(1-COS(RADIANS(User_Model_Calcs!I112))^2*COS(RADIANS(User_Model_Calcs!B112))^2)))</f>
        <v>35.593569813987109</v>
      </c>
      <c r="P112">
        <f t="shared" si="12"/>
        <v>49.215731817484553</v>
      </c>
    </row>
    <row r="113" spans="1:16" x14ac:dyDescent="0.25">
      <c r="A113" s="5">
        <v>145.54540045638797</v>
      </c>
      <c r="B113">
        <v>-36.072190392084075</v>
      </c>
      <c r="C113" s="6">
        <v>20135.9375</v>
      </c>
      <c r="D113">
        <f t="shared" ca="1" si="11"/>
        <v>3</v>
      </c>
      <c r="E113" s="1">
        <v>0.65</v>
      </c>
      <c r="F113">
        <v>19.899999999999999</v>
      </c>
      <c r="G113">
        <f t="shared" ca="1" si="15"/>
        <v>54.048620189015942</v>
      </c>
      <c r="H113">
        <f t="shared" ca="1" si="16"/>
        <v>20.201396890732184</v>
      </c>
      <c r="I113">
        <f>User_Model_Calcs!A113-Sat_Data!$B$5</f>
        <v>35.545400456387966</v>
      </c>
      <c r="J113">
        <f>(Earth_Data!$B$1/SQRT(1-Earth_Data!$B$2^2*SIN(RADIANS(User_Model_Calcs!B113))^2))*COS(RADIANS(User_Model_Calcs!B113))</f>
        <v>5161.2889522021833</v>
      </c>
      <c r="K113">
        <f>((Earth_Data!$B$1*(1-Earth_Data!$B$2^2))/SQRT(1-Earth_Data!$B$2^2*SIN(RADIANS(User_Model_Calcs!B113))^2))*SIN(RADIANS(User_Model_Calcs!B113))</f>
        <v>-3734.6704584815884</v>
      </c>
      <c r="L113">
        <f t="shared" si="17"/>
        <v>-35.889220498283834</v>
      </c>
      <c r="M113">
        <f t="shared" si="18"/>
        <v>6370.7666007772868</v>
      </c>
      <c r="N113">
        <f>SQRT(User_Model_Calcs!M113^2+Sat_Data!$B$3^2-2*User_Model_Calcs!M113*Sat_Data!$B$3*COS(RADIANS(L113))*COS(RADIANS(I113)))</f>
        <v>38265.702429261983</v>
      </c>
      <c r="O113">
        <f>DEGREES(ACOS(((Earth_Data!$B$1+Sat_Data!$B$2)/User_Model_Calcs!N113)*SQRT(1-COS(RADIANS(User_Model_Calcs!I113))^2*COS(RADIANS(User_Model_Calcs!B113))^2)))</f>
        <v>33.894750077442417</v>
      </c>
      <c r="P113">
        <f t="shared" si="12"/>
        <v>50.508375837069927</v>
      </c>
    </row>
    <row r="114" spans="1:16" x14ac:dyDescent="0.25">
      <c r="A114" s="5">
        <v>145.17198181587872</v>
      </c>
      <c r="B114">
        <v>-35.9018146088859</v>
      </c>
      <c r="C114" s="6">
        <v>20135.9375</v>
      </c>
      <c r="D114">
        <f t="shared" ca="1" si="11"/>
        <v>1.2</v>
      </c>
      <c r="E114" s="1">
        <v>0.65</v>
      </c>
      <c r="F114">
        <v>19.899999999999999</v>
      </c>
      <c r="G114">
        <f t="shared" ca="1" si="15"/>
        <v>46.089820015575185</v>
      </c>
      <c r="H114">
        <f t="shared" ca="1" si="16"/>
        <v>15.543549446559878</v>
      </c>
      <c r="I114">
        <f>User_Model_Calcs!A114-Sat_Data!$B$5</f>
        <v>35.171981815878723</v>
      </c>
      <c r="J114">
        <f>(Earth_Data!$B$1/SQRT(1-Earth_Data!$B$2^2*SIN(RADIANS(User_Model_Calcs!B114))^2))*COS(RADIANS(User_Model_Calcs!B114))</f>
        <v>5172.3973783782094</v>
      </c>
      <c r="K114">
        <f>((Earth_Data!$B$1*(1-Earth_Data!$B$2^2))/SQRT(1-Earth_Data!$B$2^2*SIN(RADIANS(User_Model_Calcs!B114))^2))*SIN(RADIANS(User_Model_Calcs!B114))</f>
        <v>-3719.3737257021048</v>
      </c>
      <c r="L114">
        <f t="shared" si="17"/>
        <v>-35.719201948463478</v>
      </c>
      <c r="M114">
        <f t="shared" si="18"/>
        <v>6370.8269126775785</v>
      </c>
      <c r="N114">
        <f>SQRT(User_Model_Calcs!M114^2+Sat_Data!$B$3^2-2*User_Model_Calcs!M114*Sat_Data!$B$3*COS(RADIANS(L114))*COS(RADIANS(I114)))</f>
        <v>38234.244845742251</v>
      </c>
      <c r="O114">
        <f>DEGREES(ACOS(((Earth_Data!$B$1+Sat_Data!$B$2)/User_Model_Calcs!N114)*SQRT(1-COS(RADIANS(User_Model_Calcs!I114))^2*COS(RADIANS(User_Model_Calcs!B114))^2)))</f>
        <v>34.268258596555313</v>
      </c>
      <c r="P114">
        <f t="shared" si="12"/>
        <v>50.234946882095365</v>
      </c>
    </row>
    <row r="115" spans="1:16" x14ac:dyDescent="0.25">
      <c r="A115" s="5">
        <v>147.14778442165715</v>
      </c>
      <c r="B115">
        <v>-33.943807467688934</v>
      </c>
      <c r="C115" s="6">
        <v>20135.9375</v>
      </c>
      <c r="D115">
        <f t="shared" ca="1" si="11"/>
        <v>3</v>
      </c>
      <c r="E115" s="1">
        <v>0.65</v>
      </c>
      <c r="F115">
        <v>19.899999999999999</v>
      </c>
      <c r="G115">
        <f t="shared" ca="1" si="15"/>
        <v>54.048620189015942</v>
      </c>
      <c r="H115">
        <f t="shared" ca="1" si="16"/>
        <v>22.279280305565614</v>
      </c>
      <c r="I115">
        <f>User_Model_Calcs!A115-Sat_Data!$B$5</f>
        <v>37.14778442165715</v>
      </c>
      <c r="J115">
        <f>(Earth_Data!$B$1/SQRT(1-Earth_Data!$B$2^2*SIN(RADIANS(User_Model_Calcs!B115))^2))*COS(RADIANS(User_Model_Calcs!B115))</f>
        <v>5296.7438403692495</v>
      </c>
      <c r="K115">
        <f>((Earth_Data!$B$1*(1-Earth_Data!$B$2^2))/SQRT(1-Earth_Data!$B$2^2*SIN(RADIANS(User_Model_Calcs!B115))^2))*SIN(RADIANS(User_Model_Calcs!B115))</f>
        <v>-3541.2787466590707</v>
      </c>
      <c r="L115">
        <f t="shared" si="17"/>
        <v>-33.765758960138619</v>
      </c>
      <c r="M115">
        <f t="shared" si="18"/>
        <v>6371.5108468893641</v>
      </c>
      <c r="N115">
        <f>SQRT(User_Model_Calcs!M115^2+Sat_Data!$B$3^2-2*User_Model_Calcs!M115*Sat_Data!$B$3*COS(RADIANS(L115))*COS(RADIANS(I115)))</f>
        <v>38241.111626625105</v>
      </c>
      <c r="O115">
        <f>DEGREES(ACOS(((Earth_Data!$B$1+Sat_Data!$B$2)/User_Model_Calcs!N115)*SQRT(1-COS(RADIANS(User_Model_Calcs!I115))^2*COS(RADIANS(User_Model_Calcs!B115))^2)))</f>
        <v>34.195376024336845</v>
      </c>
      <c r="P115">
        <f t="shared" si="12"/>
        <v>53.608609011929779</v>
      </c>
    </row>
    <row r="116" spans="1:16" x14ac:dyDescent="0.25">
      <c r="A116" s="5">
        <v>145.86527831847022</v>
      </c>
      <c r="B116">
        <v>-34.850150817925801</v>
      </c>
      <c r="C116" s="6">
        <v>20135.9375</v>
      </c>
      <c r="D116">
        <f t="shared" ca="1" si="11"/>
        <v>1.2</v>
      </c>
      <c r="E116" s="1">
        <v>0.65</v>
      </c>
      <c r="F116">
        <v>19.899999999999999</v>
      </c>
      <c r="G116">
        <f t="shared" ca="1" si="15"/>
        <v>46.089820015575185</v>
      </c>
      <c r="H116">
        <f t="shared" ca="1" si="16"/>
        <v>22.506744321109323</v>
      </c>
      <c r="I116">
        <f>User_Model_Calcs!A116-Sat_Data!$B$5</f>
        <v>35.865278318470217</v>
      </c>
      <c r="J116">
        <f>(Earth_Data!$B$1/SQRT(1-Earth_Data!$B$2^2*SIN(RADIANS(User_Model_Calcs!B116))^2))*COS(RADIANS(User_Model_Calcs!B116))</f>
        <v>5239.9468200529645</v>
      </c>
      <c r="K116">
        <f>((Earth_Data!$B$1*(1-Earth_Data!$B$2^2))/SQRT(1-Earth_Data!$B$2^2*SIN(RADIANS(User_Model_Calcs!B116))^2))*SIN(RADIANS(User_Model_Calcs!B116))</f>
        <v>-3624.2380504693438</v>
      </c>
      <c r="L116">
        <f t="shared" si="17"/>
        <v>-34.66988523616503</v>
      </c>
      <c r="M116">
        <f t="shared" si="18"/>
        <v>6371.1964436401586</v>
      </c>
      <c r="N116">
        <f>SQRT(User_Model_Calcs!M116^2+Sat_Data!$B$3^2-2*User_Model_Calcs!M116*Sat_Data!$B$3*COS(RADIANS(L116))*COS(RADIANS(I116)))</f>
        <v>38214.031113493184</v>
      </c>
      <c r="O116">
        <f>DEGREES(ACOS(((Earth_Data!$B$1+Sat_Data!$B$2)/User_Model_Calcs!N116)*SQRT(1-COS(RADIANS(User_Model_Calcs!I116))^2*COS(RADIANS(User_Model_Calcs!B116))^2)))</f>
        <v>34.513537076363875</v>
      </c>
      <c r="P116">
        <f t="shared" si="12"/>
        <v>51.676786189914871</v>
      </c>
    </row>
    <row r="117" spans="1:16" x14ac:dyDescent="0.25">
      <c r="A117" s="5">
        <v>143.82944662670661</v>
      </c>
      <c r="B117">
        <v>-32.685279606462871</v>
      </c>
      <c r="C117" s="6">
        <v>20135.9375</v>
      </c>
      <c r="D117">
        <f t="shared" ca="1" si="11"/>
        <v>3</v>
      </c>
      <c r="E117" s="1">
        <v>0.65</v>
      </c>
      <c r="F117">
        <v>19.899999999999999</v>
      </c>
      <c r="G117">
        <f t="shared" ca="1" si="15"/>
        <v>54.048620189015942</v>
      </c>
      <c r="H117">
        <f t="shared" ca="1" si="16"/>
        <v>17.664597963325743</v>
      </c>
      <c r="I117">
        <f>User_Model_Calcs!A117-Sat_Data!$B$5</f>
        <v>33.829446626706613</v>
      </c>
      <c r="J117">
        <f>(Earth_Data!$B$1/SQRT(1-Earth_Data!$B$2^2*SIN(RADIANS(User_Model_Calcs!B117))^2))*COS(RADIANS(User_Model_Calcs!B117))</f>
        <v>5373.4064732412098</v>
      </c>
      <c r="K117">
        <f>((Earth_Data!$B$1*(1-Earth_Data!$B$2^2))/SQRT(1-Earth_Data!$B$2^2*SIN(RADIANS(User_Model_Calcs!B117))^2))*SIN(RADIANS(User_Model_Calcs!B117))</f>
        <v>-3424.6356694778392</v>
      </c>
      <c r="L117">
        <f t="shared" si="17"/>
        <v>-32.51060355069189</v>
      </c>
      <c r="M117">
        <f t="shared" si="18"/>
        <v>6371.9405674669051</v>
      </c>
      <c r="N117">
        <f>SQRT(User_Model_Calcs!M117^2+Sat_Data!$B$3^2-2*User_Model_Calcs!M117*Sat_Data!$B$3*COS(RADIANS(L117))*COS(RADIANS(I117)))</f>
        <v>37973.699220850904</v>
      </c>
      <c r="O117">
        <f>DEGREES(ACOS(((Earth_Data!$B$1+Sat_Data!$B$2)/User_Model_Calcs!N117)*SQRT(1-COS(RADIANS(User_Model_Calcs!I117))^2*COS(RADIANS(User_Model_Calcs!B117))^2)))</f>
        <v>37.451747191538985</v>
      </c>
      <c r="P117">
        <f t="shared" si="12"/>
        <v>51.138750472894444</v>
      </c>
    </row>
    <row r="118" spans="1:16" x14ac:dyDescent="0.25">
      <c r="A118" s="5">
        <v>143.38460718979996</v>
      </c>
      <c r="B118">
        <v>-31.390288712714995</v>
      </c>
      <c r="C118" s="6">
        <v>20135.9375</v>
      </c>
      <c r="D118">
        <f t="shared" ca="1" si="11"/>
        <v>0.75</v>
      </c>
      <c r="E118" s="1">
        <v>0.65</v>
      </c>
      <c r="F118">
        <v>19.899999999999999</v>
      </c>
      <c r="G118">
        <f t="shared" ca="1" si="15"/>
        <v>42.007420362456692</v>
      </c>
      <c r="H118">
        <f t="shared" ca="1" si="16"/>
        <v>18.679722366510951</v>
      </c>
      <c r="I118">
        <f>User_Model_Calcs!A118-Sat_Data!$B$5</f>
        <v>33.384607189799965</v>
      </c>
      <c r="J118">
        <f>(Earth_Data!$B$1/SQRT(1-Earth_Data!$B$2^2*SIN(RADIANS(User_Model_Calcs!B118))^2))*COS(RADIANS(User_Model_Calcs!B118))</f>
        <v>5449.5807211500796</v>
      </c>
      <c r="K118">
        <f>((Earth_Data!$B$1*(1-Earth_Data!$B$2^2))/SQRT(1-Earth_Data!$B$2^2*SIN(RADIANS(User_Model_Calcs!B118))^2))*SIN(RADIANS(User_Model_Calcs!B118))</f>
        <v>-3302.9101918363649</v>
      </c>
      <c r="L118">
        <f t="shared" si="17"/>
        <v>-31.219433111829314</v>
      </c>
      <c r="M118">
        <f t="shared" si="18"/>
        <v>6372.373637167484</v>
      </c>
      <c r="N118">
        <f>SQRT(User_Model_Calcs!M118^2+Sat_Data!$B$3^2-2*User_Model_Calcs!M118*Sat_Data!$B$3*COS(RADIANS(L118))*COS(RADIANS(I118)))</f>
        <v>37877.38660888208</v>
      </c>
      <c r="O118">
        <f>DEGREES(ACOS(((Earth_Data!$B$1+Sat_Data!$B$2)/User_Model_Calcs!N118)*SQRT(1-COS(RADIANS(User_Model_Calcs!I118))^2*COS(RADIANS(User_Model_Calcs!B118))^2)))</f>
        <v>38.66967581349715</v>
      </c>
      <c r="P118">
        <f t="shared" si="12"/>
        <v>51.677327404595509</v>
      </c>
    </row>
    <row r="119" spans="1:16" x14ac:dyDescent="0.25">
      <c r="A119" s="5">
        <v>144.54129300928901</v>
      </c>
      <c r="B119">
        <v>-35.693903338727225</v>
      </c>
      <c r="C119" s="6">
        <v>20135.9375</v>
      </c>
      <c r="D119">
        <f t="shared" ca="1" si="11"/>
        <v>1.2</v>
      </c>
      <c r="E119" s="1">
        <v>0.65</v>
      </c>
      <c r="F119">
        <v>19.899999999999999</v>
      </c>
      <c r="G119">
        <f t="shared" ca="1" si="15"/>
        <v>46.089820015575185</v>
      </c>
      <c r="H119">
        <f t="shared" ca="1" si="16"/>
        <v>19.059961078881081</v>
      </c>
      <c r="I119">
        <f>User_Model_Calcs!A119-Sat_Data!$B$5</f>
        <v>34.541293009289006</v>
      </c>
      <c r="J119">
        <f>(Earth_Data!$B$1/SQRT(1-Earth_Data!$B$2^2*SIN(RADIANS(User_Model_Calcs!B119))^2))*COS(RADIANS(User_Model_Calcs!B119))</f>
        <v>5185.8909775526599</v>
      </c>
      <c r="K119">
        <f>((Earth_Data!$B$1*(1-Earth_Data!$B$2^2))/SQRT(1-Earth_Data!$B$2^2*SIN(RADIANS(User_Model_Calcs!B119))^2))*SIN(RADIANS(User_Model_Calcs!B119))</f>
        <v>-3700.6629157747993</v>
      </c>
      <c r="L119">
        <f t="shared" si="17"/>
        <v>-35.511735334854578</v>
      </c>
      <c r="M119">
        <f t="shared" si="18"/>
        <v>6370.9003482437965</v>
      </c>
      <c r="N119">
        <f>SQRT(User_Model_Calcs!M119^2+Sat_Data!$B$3^2-2*User_Model_Calcs!M119*Sat_Data!$B$3*COS(RADIANS(L119))*COS(RADIANS(I119)))</f>
        <v>38186.084787093874</v>
      </c>
      <c r="O119">
        <f>DEGREES(ACOS(((Earth_Data!$B$1+Sat_Data!$B$2)/User_Model_Calcs!N119)*SQRT(1-COS(RADIANS(User_Model_Calcs!I119))^2*COS(RADIANS(User_Model_Calcs!B119))^2)))</f>
        <v>34.843743622477881</v>
      </c>
      <c r="P119">
        <f t="shared" si="12"/>
        <v>49.714633921616169</v>
      </c>
    </row>
    <row r="120" spans="1:16" x14ac:dyDescent="0.25">
      <c r="A120" s="5">
        <v>146.31217406386116</v>
      </c>
      <c r="B120">
        <v>-35.205872450103129</v>
      </c>
      <c r="C120" s="6">
        <v>20135.9375</v>
      </c>
      <c r="D120">
        <f t="shared" ca="1" si="11"/>
        <v>3</v>
      </c>
      <c r="E120" s="1">
        <v>0.65</v>
      </c>
      <c r="F120">
        <v>19.899999999999999</v>
      </c>
      <c r="G120">
        <f t="shared" ca="1" si="15"/>
        <v>54.048620189015942</v>
      </c>
      <c r="H120">
        <f t="shared" ca="1" si="16"/>
        <v>17.236086262030348</v>
      </c>
      <c r="I120">
        <f>User_Model_Calcs!A120-Sat_Data!$B$5</f>
        <v>36.312174063861164</v>
      </c>
      <c r="J120">
        <f>(Earth_Data!$B$1/SQRT(1-Earth_Data!$B$2^2*SIN(RADIANS(User_Model_Calcs!B120))^2))*COS(RADIANS(User_Model_Calcs!B120))</f>
        <v>5217.295340701864</v>
      </c>
      <c r="K120">
        <f>((Earth_Data!$B$1*(1-Earth_Data!$B$2^2))/SQRT(1-Earth_Data!$B$2^2*SIN(RADIANS(User_Model_Calcs!B120))^2))*SIN(RADIANS(User_Model_Calcs!B120))</f>
        <v>-3656.5540757343902</v>
      </c>
      <c r="L120">
        <f t="shared" si="17"/>
        <v>-35.024785719137491</v>
      </c>
      <c r="M120">
        <f t="shared" si="18"/>
        <v>6371.0719962090498</v>
      </c>
      <c r="N120">
        <f>SQRT(User_Model_Calcs!M120^2+Sat_Data!$B$3^2-2*User_Model_Calcs!M120*Sat_Data!$B$3*COS(RADIANS(L120))*COS(RADIANS(I120)))</f>
        <v>38260.683966431148</v>
      </c>
      <c r="O120">
        <f>DEGREES(ACOS(((Earth_Data!$B$1+Sat_Data!$B$2)/User_Model_Calcs!N120)*SQRT(1-COS(RADIANS(User_Model_Calcs!I120))^2*COS(RADIANS(User_Model_Calcs!B120))^2)))</f>
        <v>33.957924657482806</v>
      </c>
      <c r="P120">
        <f t="shared" si="12"/>
        <v>51.886450405217637</v>
      </c>
    </row>
    <row r="121" spans="1:16" x14ac:dyDescent="0.25">
      <c r="A121" s="5">
        <v>146.19125312360282</v>
      </c>
      <c r="B121">
        <v>-30.510245739372664</v>
      </c>
      <c r="C121" s="6">
        <v>20135.9375</v>
      </c>
      <c r="D121">
        <f t="shared" ca="1" si="11"/>
        <v>0.75</v>
      </c>
      <c r="E121" s="1">
        <v>0.65</v>
      </c>
      <c r="F121">
        <v>19.899999999999999</v>
      </c>
      <c r="G121">
        <f t="shared" ca="1" si="15"/>
        <v>42.007420362456692</v>
      </c>
      <c r="H121">
        <f t="shared" ca="1" si="16"/>
        <v>14.709251286097723</v>
      </c>
      <c r="I121">
        <f>User_Model_Calcs!A121-Sat_Data!$B$5</f>
        <v>36.19125312360282</v>
      </c>
      <c r="J121">
        <f>(Earth_Data!$B$1/SQRT(1-Earth_Data!$B$2^2*SIN(RADIANS(User_Model_Calcs!B121))^2))*COS(RADIANS(User_Model_Calcs!B121))</f>
        <v>5499.7594769037223</v>
      </c>
      <c r="K121">
        <f>((Earth_Data!$B$1*(1-Earth_Data!$B$2^2))/SQRT(1-Earth_Data!$B$2^2*SIN(RADIANS(User_Model_Calcs!B121))^2))*SIN(RADIANS(User_Model_Calcs!B121))</f>
        <v>-3219.2343181952806</v>
      </c>
      <c r="L121">
        <f t="shared" si="17"/>
        <v>-30.342185223441579</v>
      </c>
      <c r="M121">
        <f t="shared" si="18"/>
        <v>6372.6622301231801</v>
      </c>
      <c r="N121">
        <f>SQRT(User_Model_Calcs!M121^2+Sat_Data!$B$3^2-2*User_Model_Calcs!M121*Sat_Data!$B$3*COS(RADIANS(L121))*COS(RADIANS(I121)))</f>
        <v>38001.676517349617</v>
      </c>
      <c r="O121">
        <f>DEGREES(ACOS(((Earth_Data!$B$1+Sat_Data!$B$2)/User_Model_Calcs!N121)*SQRT(1-COS(RADIANS(User_Model_Calcs!I121))^2*COS(RADIANS(User_Model_Calcs!B121))^2)))</f>
        <v>37.11382865271716</v>
      </c>
      <c r="P121">
        <f t="shared" si="12"/>
        <v>55.243374504550566</v>
      </c>
    </row>
    <row r="122" spans="1:16" x14ac:dyDescent="0.25">
      <c r="A122" s="5">
        <v>143.75617888921647</v>
      </c>
      <c r="B122">
        <v>-33.455568632332366</v>
      </c>
      <c r="C122" s="6">
        <v>20135.9375</v>
      </c>
      <c r="D122">
        <f t="shared" ca="1" si="11"/>
        <v>1.2</v>
      </c>
      <c r="E122" s="1">
        <v>0.65</v>
      </c>
      <c r="F122">
        <v>19.899999999999999</v>
      </c>
      <c r="G122">
        <f t="shared" ca="1" si="15"/>
        <v>46.089820015575185</v>
      </c>
      <c r="H122">
        <f t="shared" ca="1" si="16"/>
        <v>17.136561281496203</v>
      </c>
      <c r="I122">
        <f>User_Model_Calcs!A122-Sat_Data!$B$5</f>
        <v>33.756178889216471</v>
      </c>
      <c r="J122">
        <f>(Earth_Data!$B$1/SQRT(1-Earth_Data!$B$2^2*SIN(RADIANS(User_Model_Calcs!B122))^2))*COS(RADIANS(User_Model_Calcs!B122))</f>
        <v>5326.7905500461366</v>
      </c>
      <c r="K122">
        <f>((Earth_Data!$B$1*(1-Earth_Data!$B$2^2))/SQRT(1-Earth_Data!$B$2^2*SIN(RADIANS(User_Model_Calcs!B122))^2))*SIN(RADIANS(User_Model_Calcs!B122))</f>
        <v>-3496.2250801990194</v>
      </c>
      <c r="L122">
        <f t="shared" si="17"/>
        <v>-33.27878816452251</v>
      </c>
      <c r="M122">
        <f t="shared" si="18"/>
        <v>6371.6785367337434</v>
      </c>
      <c r="N122">
        <f>SQRT(User_Model_Calcs!M122^2+Sat_Data!$B$3^2-2*User_Model_Calcs!M122*Sat_Data!$B$3*COS(RADIANS(L122))*COS(RADIANS(I122)))</f>
        <v>38012.425805876213</v>
      </c>
      <c r="O122">
        <f>DEGREES(ACOS(((Earth_Data!$B$1+Sat_Data!$B$2)/User_Model_Calcs!N122)*SQRT(1-COS(RADIANS(User_Model_Calcs!I122))^2*COS(RADIANS(User_Model_Calcs!B122))^2)))</f>
        <v>36.967398633677874</v>
      </c>
      <c r="P122">
        <f t="shared" si="12"/>
        <v>50.481751496699346</v>
      </c>
    </row>
    <row r="123" spans="1:16" x14ac:dyDescent="0.25">
      <c r="A123" s="5">
        <v>146.78157845097326</v>
      </c>
      <c r="B123">
        <v>-34.181267902374586</v>
      </c>
      <c r="C123" s="6">
        <v>20135.9375</v>
      </c>
      <c r="D123">
        <f t="shared" ca="1" si="11"/>
        <v>1.2</v>
      </c>
      <c r="E123" s="1">
        <v>0.65</v>
      </c>
      <c r="F123">
        <v>19.899999999999999</v>
      </c>
      <c r="G123">
        <f t="shared" ca="1" si="15"/>
        <v>46.089820015575185</v>
      </c>
      <c r="H123">
        <f t="shared" ca="1" si="16"/>
        <v>17.89664405783325</v>
      </c>
      <c r="I123">
        <f>User_Model_Calcs!A123-Sat_Data!$B$5</f>
        <v>36.781578450973257</v>
      </c>
      <c r="J123">
        <f>(Earth_Data!$B$1/SQRT(1-Earth_Data!$B$2^2*SIN(RADIANS(User_Model_Calcs!B123))^2))*COS(RADIANS(User_Model_Calcs!B123))</f>
        <v>5281.9909077451739</v>
      </c>
      <c r="K123">
        <f>((Earth_Data!$B$1*(1-Earth_Data!$B$2^2))/SQRT(1-Earth_Data!$B$2^2*SIN(RADIANS(User_Model_Calcs!B123))^2))*SIN(RADIANS(User_Model_Calcs!B123))</f>
        <v>-3563.0994551994704</v>
      </c>
      <c r="L123">
        <f t="shared" si="17"/>
        <v>-34.002621267817297</v>
      </c>
      <c r="M123">
        <f t="shared" si="18"/>
        <v>6371.4288567907161</v>
      </c>
      <c r="N123">
        <f>SQRT(User_Model_Calcs!M123^2+Sat_Data!$B$3^2-2*User_Model_Calcs!M123*Sat_Data!$B$3*COS(RADIANS(L123))*COS(RADIANS(I123)))</f>
        <v>38231.679337448957</v>
      </c>
      <c r="O123">
        <f>DEGREES(ACOS(((Earth_Data!$B$1+Sat_Data!$B$2)/User_Model_Calcs!N123)*SQRT(1-COS(RADIANS(User_Model_Calcs!I123))^2*COS(RADIANS(User_Model_Calcs!B123))^2)))</f>
        <v>34.306380705559988</v>
      </c>
      <c r="P123">
        <f t="shared" si="12"/>
        <v>53.075340371287645</v>
      </c>
    </row>
    <row r="124" spans="1:16" x14ac:dyDescent="0.25">
      <c r="A124" s="5">
        <v>146.77657598350825</v>
      </c>
      <c r="B124">
        <v>-36.321450930842168</v>
      </c>
      <c r="C124" s="6">
        <v>20135.9375</v>
      </c>
      <c r="D124">
        <f t="shared" ca="1" si="11"/>
        <v>0.75</v>
      </c>
      <c r="E124" s="1">
        <v>0.65</v>
      </c>
      <c r="F124">
        <v>19.899999999999999</v>
      </c>
      <c r="G124">
        <f t="shared" ca="1" si="15"/>
        <v>42.007420362456692</v>
      </c>
      <c r="H124">
        <f t="shared" ca="1" si="16"/>
        <v>17.737092005597823</v>
      </c>
      <c r="I124">
        <f>User_Model_Calcs!A124-Sat_Data!$B$5</f>
        <v>36.776575983508252</v>
      </c>
      <c r="J124">
        <f>(Earth_Data!$B$1/SQRT(1-Earth_Data!$B$2^2*SIN(RADIANS(User_Model_Calcs!B124))^2))*COS(RADIANS(User_Model_Calcs!B124))</f>
        <v>5144.9548642738855</v>
      </c>
      <c r="K124">
        <f>((Earth_Data!$B$1*(1-Earth_Data!$B$2^2))/SQRT(1-Earth_Data!$B$2^2*SIN(RADIANS(User_Model_Calcs!B124))^2))*SIN(RADIANS(User_Model_Calcs!B124))</f>
        <v>-3756.9907574070858</v>
      </c>
      <c r="L124">
        <f t="shared" si="17"/>
        <v>-36.137970030036925</v>
      </c>
      <c r="M124">
        <f t="shared" si="18"/>
        <v>6370.6781512377302</v>
      </c>
      <c r="N124">
        <f>SQRT(User_Model_Calcs!M124^2+Sat_Data!$B$3^2-2*User_Model_Calcs!M124*Sat_Data!$B$3*COS(RADIANS(L124))*COS(RADIANS(I124)))</f>
        <v>38352.11268090798</v>
      </c>
      <c r="O124">
        <f>DEGREES(ACOS(((Earth_Data!$B$1+Sat_Data!$B$2)/User_Model_Calcs!N124)*SQRT(1-COS(RADIANS(User_Model_Calcs!I124))^2*COS(RADIANS(User_Model_Calcs!B124))^2)))</f>
        <v>32.879697848954343</v>
      </c>
      <c r="P124">
        <f t="shared" si="12"/>
        <v>51.605327898235842</v>
      </c>
    </row>
    <row r="125" spans="1:16" x14ac:dyDescent="0.25">
      <c r="A125" s="5">
        <v>145.10419141622702</v>
      </c>
      <c r="B125">
        <v>-33.770788183759983</v>
      </c>
      <c r="C125" s="6">
        <v>20135.9375</v>
      </c>
      <c r="D125">
        <f t="shared" ca="1" si="11"/>
        <v>3</v>
      </c>
      <c r="E125" s="1">
        <v>0.65</v>
      </c>
      <c r="F125">
        <v>19.899999999999999</v>
      </c>
      <c r="G125">
        <f t="shared" ca="1" si="15"/>
        <v>54.048620189015942</v>
      </c>
      <c r="H125">
        <f t="shared" ca="1" si="16"/>
        <v>16.857927811300343</v>
      </c>
      <c r="I125">
        <f>User_Model_Calcs!A125-Sat_Data!$B$5</f>
        <v>35.104191416227025</v>
      </c>
      <c r="J125">
        <f>(Earth_Data!$B$1/SQRT(1-Earth_Data!$B$2^2*SIN(RADIANS(User_Model_Calcs!B125))^2))*COS(RADIANS(User_Model_Calcs!B125))</f>
        <v>5307.4358008818808</v>
      </c>
      <c r="K125">
        <f>((Earth_Data!$B$1*(1-Earth_Data!$B$2^2))/SQRT(1-Earth_Data!$B$2^2*SIN(RADIANS(User_Model_Calcs!B125))^2))*SIN(RADIANS(User_Model_Calcs!B125))</f>
        <v>-3525.3417865242363</v>
      </c>
      <c r="L125">
        <f t="shared" si="17"/>
        <v>-33.593183162576963</v>
      </c>
      <c r="M125">
        <f t="shared" si="18"/>
        <v>6371.5704102125865</v>
      </c>
      <c r="N125">
        <f>SQRT(User_Model_Calcs!M125^2+Sat_Data!$B$3^2-2*User_Model_Calcs!M125*Sat_Data!$B$3*COS(RADIANS(L125))*COS(RADIANS(I125)))</f>
        <v>38108.446303307908</v>
      </c>
      <c r="O125">
        <f>DEGREES(ACOS(((Earth_Data!$B$1+Sat_Data!$B$2)/User_Model_Calcs!N125)*SQRT(1-COS(RADIANS(User_Model_Calcs!I125))^2*COS(RADIANS(User_Model_Calcs!B125))^2)))</f>
        <v>35.789029456432083</v>
      </c>
      <c r="P125">
        <f t="shared" si="12"/>
        <v>51.662957645843882</v>
      </c>
    </row>
    <row r="126" spans="1:16" x14ac:dyDescent="0.25">
      <c r="A126" s="5">
        <v>144.15640006344228</v>
      </c>
      <c r="B126">
        <v>-34.905138639385711</v>
      </c>
      <c r="C126" s="6">
        <v>20135.9375</v>
      </c>
      <c r="D126">
        <f t="shared" ca="1" si="11"/>
        <v>0.75</v>
      </c>
      <c r="E126" s="1">
        <v>0.65</v>
      </c>
      <c r="F126">
        <v>19.899999999999999</v>
      </c>
      <c r="G126">
        <f t="shared" ca="1" si="15"/>
        <v>42.007420362456692</v>
      </c>
      <c r="H126">
        <f t="shared" ca="1" si="16"/>
        <v>22.650673097610763</v>
      </c>
      <c r="I126">
        <f>User_Model_Calcs!A126-Sat_Data!$B$5</f>
        <v>34.156400063442277</v>
      </c>
      <c r="J126">
        <f>(Earth_Data!$B$1/SQRT(1-Earth_Data!$B$2^2*SIN(RADIANS(User_Model_Calcs!B126))^2))*COS(RADIANS(User_Model_Calcs!B126))</f>
        <v>5236.4585340339354</v>
      </c>
      <c r="K126">
        <f>((Earth_Data!$B$1*(1-Earth_Data!$B$2^2))/SQRT(1-Earth_Data!$B$2^2*SIN(RADIANS(User_Model_Calcs!B126))^2))*SIN(RADIANS(User_Model_Calcs!B126))</f>
        <v>-3629.2425512577774</v>
      </c>
      <c r="L126">
        <f t="shared" si="17"/>
        <v>-34.724744310498721</v>
      </c>
      <c r="M126">
        <f t="shared" si="18"/>
        <v>6371.177244004195</v>
      </c>
      <c r="N126">
        <f>SQRT(User_Model_Calcs!M126^2+Sat_Data!$B$3^2-2*User_Model_Calcs!M126*Sat_Data!$B$3*COS(RADIANS(L126))*COS(RADIANS(I126)))</f>
        <v>38118.162561916441</v>
      </c>
      <c r="O126">
        <f>DEGREES(ACOS(((Earth_Data!$B$1+Sat_Data!$B$2)/User_Model_Calcs!N126)*SQRT(1-COS(RADIANS(User_Model_Calcs!I126))^2*COS(RADIANS(User_Model_Calcs!B126))^2)))</f>
        <v>35.665943578066347</v>
      </c>
      <c r="P126">
        <f t="shared" si="12"/>
        <v>49.856550097808707</v>
      </c>
    </row>
    <row r="127" spans="1:16" x14ac:dyDescent="0.25">
      <c r="A127" s="5">
        <v>142.88294409763918</v>
      </c>
      <c r="B127">
        <v>-34.672180212772219</v>
      </c>
      <c r="C127" s="6">
        <v>20135.9375</v>
      </c>
      <c r="D127">
        <f t="shared" ca="1" si="11"/>
        <v>0.75</v>
      </c>
      <c r="E127" s="1">
        <v>0.65</v>
      </c>
      <c r="F127">
        <v>19.899999999999999</v>
      </c>
      <c r="G127">
        <f t="shared" ca="1" si="15"/>
        <v>42.007420362456692</v>
      </c>
      <c r="H127">
        <f t="shared" ca="1" si="16"/>
        <v>15.816635272829899</v>
      </c>
      <c r="I127">
        <f>User_Model_Calcs!A127-Sat_Data!$B$5</f>
        <v>32.882944097639182</v>
      </c>
      <c r="J127">
        <f>(Earth_Data!$B$1/SQRT(1-Earth_Data!$B$2^2*SIN(RADIANS(User_Model_Calcs!B127))^2))*COS(RADIANS(User_Model_Calcs!B127))</f>
        <v>5251.2036462782362</v>
      </c>
      <c r="K127">
        <f>((Earth_Data!$B$1*(1-Earth_Data!$B$2^2))/SQRT(1-Earth_Data!$B$2^2*SIN(RADIANS(User_Model_Calcs!B127))^2))*SIN(RADIANS(User_Model_Calcs!B127))</f>
        <v>-3608.0181528069329</v>
      </c>
      <c r="L127">
        <f t="shared" si="17"/>
        <v>-34.492335861767287</v>
      </c>
      <c r="M127">
        <f t="shared" si="18"/>
        <v>6371.2584883734071</v>
      </c>
      <c r="N127">
        <f>SQRT(User_Model_Calcs!M127^2+Sat_Data!$B$3^2-2*User_Model_Calcs!M127*Sat_Data!$B$3*COS(RADIANS(L127))*COS(RADIANS(I127)))</f>
        <v>38033.293426880875</v>
      </c>
      <c r="O127">
        <f>DEGREES(ACOS(((Earth_Data!$B$1+Sat_Data!$B$2)/User_Model_Calcs!N127)*SQRT(1-COS(RADIANS(User_Model_Calcs!I127))^2*COS(RADIANS(User_Model_Calcs!B127))^2)))</f>
        <v>36.704175334186232</v>
      </c>
      <c r="P127">
        <f t="shared" si="12"/>
        <v>48.654507438340751</v>
      </c>
    </row>
    <row r="128" spans="1:16" x14ac:dyDescent="0.25">
      <c r="A128" s="5">
        <v>146.76104630823221</v>
      </c>
      <c r="B128">
        <v>-33.359724062841259</v>
      </c>
      <c r="C128" s="6">
        <v>20135.9375</v>
      </c>
      <c r="D128">
        <f t="shared" ca="1" si="11"/>
        <v>0.75</v>
      </c>
      <c r="E128" s="1">
        <v>0.65</v>
      </c>
      <c r="F128">
        <v>19.899999999999999</v>
      </c>
      <c r="G128">
        <f t="shared" ca="1" si="15"/>
        <v>42.007420362456692</v>
      </c>
      <c r="H128">
        <f t="shared" ca="1" si="16"/>
        <v>22.256352606654925</v>
      </c>
      <c r="I128">
        <f>User_Model_Calcs!A128-Sat_Data!$B$5</f>
        <v>36.76104630823221</v>
      </c>
      <c r="J128">
        <f>(Earth_Data!$B$1/SQRT(1-Earth_Data!$B$2^2*SIN(RADIANS(User_Model_Calcs!B128))^2))*COS(RADIANS(User_Model_Calcs!B128))</f>
        <v>5332.6435044427735</v>
      </c>
      <c r="K128">
        <f>((Earth_Data!$B$1*(1-Earth_Data!$B$2^2))/SQRT(1-Earth_Data!$B$2^2*SIN(RADIANS(User_Model_Calcs!B128))^2))*SIN(RADIANS(User_Model_Calcs!B128))</f>
        <v>-3487.3511860933027</v>
      </c>
      <c r="L128">
        <f t="shared" si="17"/>
        <v>-33.183198536973563</v>
      </c>
      <c r="M128">
        <f t="shared" si="18"/>
        <v>6371.7113117766148</v>
      </c>
      <c r="N128">
        <f>SQRT(User_Model_Calcs!M128^2+Sat_Data!$B$3^2-2*User_Model_Calcs!M128*Sat_Data!$B$3*COS(RADIANS(L128))*COS(RADIANS(I128)))</f>
        <v>38185.69540216594</v>
      </c>
      <c r="O128">
        <f>DEGREES(ACOS(((Earth_Data!$B$1+Sat_Data!$B$2)/User_Model_Calcs!N128)*SQRT(1-COS(RADIANS(User_Model_Calcs!I128))^2*COS(RADIANS(User_Model_Calcs!B128))^2)))</f>
        <v>34.858829828969554</v>
      </c>
      <c r="P128">
        <f t="shared" si="12"/>
        <v>53.643179331003743</v>
      </c>
    </row>
    <row r="129" spans="1:16" x14ac:dyDescent="0.25">
      <c r="A129" s="5">
        <v>144.17256226140393</v>
      </c>
      <c r="B129">
        <v>-33.850504408292849</v>
      </c>
      <c r="C129" s="6">
        <v>20135.9375</v>
      </c>
      <c r="D129">
        <f t="shared" ca="1" si="11"/>
        <v>0.75</v>
      </c>
      <c r="E129" s="1">
        <v>0.65</v>
      </c>
      <c r="F129">
        <v>19.899999999999999</v>
      </c>
      <c r="G129">
        <f t="shared" ca="1" si="15"/>
        <v>42.007420362456692</v>
      </c>
      <c r="H129">
        <f t="shared" ca="1" si="16"/>
        <v>22.030065638490285</v>
      </c>
      <c r="I129">
        <f>User_Model_Calcs!A129-Sat_Data!$B$5</f>
        <v>34.172562261403925</v>
      </c>
      <c r="J129">
        <f>(Earth_Data!$B$1/SQRT(1-Earth_Data!$B$2^2*SIN(RADIANS(User_Model_Calcs!B129))^2))*COS(RADIANS(User_Model_Calcs!B129))</f>
        <v>5302.5156451588473</v>
      </c>
      <c r="K129">
        <f>((Earth_Data!$B$1*(1-Earth_Data!$B$2^2))/SQRT(1-Earth_Data!$B$2^2*SIN(RADIANS(User_Model_Calcs!B129))^2))*SIN(RADIANS(User_Model_Calcs!B129))</f>
        <v>-3532.6884739671027</v>
      </c>
      <c r="L129">
        <f t="shared" si="17"/>
        <v>-33.672694254266702</v>
      </c>
      <c r="M129">
        <f t="shared" si="18"/>
        <v>6371.5429859065034</v>
      </c>
      <c r="N129">
        <f>SQRT(User_Model_Calcs!M129^2+Sat_Data!$B$3^2-2*User_Model_Calcs!M129*Sat_Data!$B$3*COS(RADIANS(L129))*COS(RADIANS(I129)))</f>
        <v>38058.641485246029</v>
      </c>
      <c r="O129">
        <f>DEGREES(ACOS(((Earth_Data!$B$1+Sat_Data!$B$2)/User_Model_Calcs!N129)*SQRT(1-COS(RADIANS(User_Model_Calcs!I129))^2*COS(RADIANS(User_Model_Calcs!B129))^2)))</f>
        <v>36.396486288013662</v>
      </c>
      <c r="P129">
        <f t="shared" si="12"/>
        <v>50.631582426143119</v>
      </c>
    </row>
    <row r="130" spans="1:16" x14ac:dyDescent="0.25">
      <c r="A130" s="5">
        <v>146.54079178499981</v>
      </c>
      <c r="B130">
        <v>-34.514724328787821</v>
      </c>
      <c r="C130" s="6">
        <v>20135.9375</v>
      </c>
      <c r="D130">
        <f t="shared" ref="D130:D193" ca="1" si="21">CHOOSE(RANDBETWEEN(1,3),0.75,1.2,3)</f>
        <v>3</v>
      </c>
      <c r="E130" s="1">
        <v>0.65</v>
      </c>
      <c r="F130">
        <v>19.899999999999999</v>
      </c>
      <c r="G130">
        <f t="shared" ca="1" si="15"/>
        <v>54.048620189015942</v>
      </c>
      <c r="H130">
        <f t="shared" ca="1" si="16"/>
        <v>18.671527329056843</v>
      </c>
      <c r="I130">
        <f>User_Model_Calcs!A130-Sat_Data!$B$5</f>
        <v>36.540791784999811</v>
      </c>
      <c r="J130">
        <f>(Earth_Data!$B$1/SQRT(1-Earth_Data!$B$2^2*SIN(RADIANS(User_Model_Calcs!B130))^2))*COS(RADIANS(User_Model_Calcs!B130))</f>
        <v>5261.1205746324467</v>
      </c>
      <c r="K130">
        <f>((Earth_Data!$B$1*(1-Earth_Data!$B$2^2))/SQRT(1-Earth_Data!$B$2^2*SIN(RADIANS(User_Model_Calcs!B130))^2))*SIN(RADIANS(User_Model_Calcs!B130))</f>
        <v>-3593.6392316898387</v>
      </c>
      <c r="L130">
        <f t="shared" si="17"/>
        <v>-34.335258419784708</v>
      </c>
      <c r="M130">
        <f t="shared" si="18"/>
        <v>6371.3132577484512</v>
      </c>
      <c r="N130">
        <f>SQRT(User_Model_Calcs!M130^2+Sat_Data!$B$3^2-2*User_Model_Calcs!M130*Sat_Data!$B$3*COS(RADIANS(L130))*COS(RADIANS(I130)))</f>
        <v>38235.535433990066</v>
      </c>
      <c r="O130">
        <f>DEGREES(ACOS(((Earth_Data!$B$1+Sat_Data!$B$2)/User_Model_Calcs!N130)*SQRT(1-COS(RADIANS(User_Model_Calcs!I130))^2*COS(RADIANS(User_Model_Calcs!B130))^2)))</f>
        <v>34.259089185293107</v>
      </c>
      <c r="P130">
        <f t="shared" ref="P130:P193" si="22">DEGREES(ASIN(SIN(RADIANS(ABS(I130)))/(SIN(ACOS(COS(RADIANS(I130))*COS(RADIANS(B130)))))))</f>
        <v>52.598427221922869</v>
      </c>
    </row>
    <row r="131" spans="1:16" x14ac:dyDescent="0.25">
      <c r="A131" s="5">
        <v>144.93139614458102</v>
      </c>
      <c r="B131">
        <v>-35.251641928766858</v>
      </c>
      <c r="C131" s="6">
        <v>20135.9375</v>
      </c>
      <c r="D131">
        <f t="shared" ca="1" si="21"/>
        <v>3</v>
      </c>
      <c r="E131" s="1">
        <v>0.65</v>
      </c>
      <c r="F131">
        <v>19.899999999999999</v>
      </c>
      <c r="G131">
        <f t="shared" ref="G131:G194" ca="1" si="23">20.4+20*LOG(F131)+20*LOG(D131)+10*LOG(E131)</f>
        <v>54.048620189015942</v>
      </c>
      <c r="H131">
        <f t="shared" ref="H131:H194" ca="1" si="24">RAND()*(24-14)+14</f>
        <v>14.325851594275932</v>
      </c>
      <c r="I131">
        <f>User_Model_Calcs!A131-Sat_Data!$B$5</f>
        <v>34.931396144581015</v>
      </c>
      <c r="J131">
        <f>(Earth_Data!$B$1/SQRT(1-Earth_Data!$B$2^2*SIN(RADIANS(User_Model_Calcs!B131))^2))*COS(RADIANS(User_Model_Calcs!B131))</f>
        <v>5214.3662007810399</v>
      </c>
      <c r="K131">
        <f>((Earth_Data!$B$1*(1-Earth_Data!$B$2^2))/SQRT(1-Earth_Data!$B$2^2*SIN(RADIANS(User_Model_Calcs!B131))^2))*SIN(RADIANS(User_Model_Calcs!B131))</f>
        <v>-3660.7019748778389</v>
      </c>
      <c r="L131">
        <f t="shared" ref="L131:L194" si="25">DEGREES(ATAN((K131/J131)))</f>
        <v>-35.070451561085576</v>
      </c>
      <c r="M131">
        <f t="shared" ref="M131:M194" si="26">SQRT(J131^2+K131^2)</f>
        <v>6371.0559426771797</v>
      </c>
      <c r="N131">
        <f>SQRT(User_Model_Calcs!M131^2+Sat_Data!$B$3^2-2*User_Model_Calcs!M131*Sat_Data!$B$3*COS(RADIANS(L131))*COS(RADIANS(I131)))</f>
        <v>38182.548228687338</v>
      </c>
      <c r="O131">
        <f>DEGREES(ACOS(((Earth_Data!$B$1+Sat_Data!$B$2)/User_Model_Calcs!N131)*SQRT(1-COS(RADIANS(User_Model_Calcs!I131))^2*COS(RADIANS(User_Model_Calcs!B131))^2)))</f>
        <v>34.888124474133342</v>
      </c>
      <c r="P131">
        <f t="shared" si="22"/>
        <v>50.430136264506686</v>
      </c>
    </row>
    <row r="132" spans="1:16" x14ac:dyDescent="0.25">
      <c r="A132" s="5">
        <v>143.26099624783086</v>
      </c>
      <c r="B132">
        <v>-36.333631851057937</v>
      </c>
      <c r="C132" s="6">
        <v>20135.9375</v>
      </c>
      <c r="D132">
        <f t="shared" ca="1" si="21"/>
        <v>0.75</v>
      </c>
      <c r="E132" s="1">
        <v>0.65</v>
      </c>
      <c r="F132">
        <v>19.899999999999999</v>
      </c>
      <c r="G132">
        <f t="shared" ca="1" si="23"/>
        <v>42.007420362456692</v>
      </c>
      <c r="H132">
        <f t="shared" ca="1" si="24"/>
        <v>19.085609051351902</v>
      </c>
      <c r="I132">
        <f>User_Model_Calcs!A132-Sat_Data!$B$5</f>
        <v>33.26099624783086</v>
      </c>
      <c r="J132">
        <f>(Earth_Data!$B$1/SQRT(1-Earth_Data!$B$2^2*SIN(RADIANS(User_Model_Calcs!B132))^2))*COS(RADIANS(User_Model_Calcs!B132))</f>
        <v>5144.1541417511153</v>
      </c>
      <c r="K132">
        <f>((Earth_Data!$B$1*(1-Earth_Data!$B$2^2))/SQRT(1-Earth_Data!$B$2^2*SIN(RADIANS(User_Model_Calcs!B132))^2))*SIN(RADIANS(User_Model_Calcs!B132))</f>
        <v>-3758.0797115469227</v>
      </c>
      <c r="L132">
        <f t="shared" si="25"/>
        <v>-36.150126332832301</v>
      </c>
      <c r="M132">
        <f t="shared" si="26"/>
        <v>6370.6738224802993</v>
      </c>
      <c r="N132">
        <f>SQRT(User_Model_Calcs!M132^2+Sat_Data!$B$3^2-2*User_Model_Calcs!M132*Sat_Data!$B$3*COS(RADIANS(L132))*COS(RADIANS(I132)))</f>
        <v>38153.202421870577</v>
      </c>
      <c r="O132">
        <f>DEGREES(ACOS(((Earth_Data!$B$1+Sat_Data!$B$2)/User_Model_Calcs!N132)*SQRT(1-COS(RADIANS(User_Model_Calcs!I132))^2*COS(RADIANS(User_Model_Calcs!B132))^2)))</f>
        <v>35.23586319421532</v>
      </c>
      <c r="P132">
        <f t="shared" si="22"/>
        <v>47.908073416079176</v>
      </c>
    </row>
    <row r="133" spans="1:16" x14ac:dyDescent="0.25">
      <c r="A133" s="5">
        <v>146.25246985387105</v>
      </c>
      <c r="B133">
        <v>-32.251546027725695</v>
      </c>
      <c r="C133" s="6">
        <v>20135.9375</v>
      </c>
      <c r="D133">
        <f t="shared" ca="1" si="21"/>
        <v>1.2</v>
      </c>
      <c r="E133" s="1">
        <v>0.65</v>
      </c>
      <c r="F133">
        <v>19.899999999999999</v>
      </c>
      <c r="G133">
        <f t="shared" ca="1" si="23"/>
        <v>46.089820015575185</v>
      </c>
      <c r="H133">
        <f t="shared" ca="1" si="24"/>
        <v>14.307372673846496</v>
      </c>
      <c r="I133">
        <f>User_Model_Calcs!A133-Sat_Data!$B$5</f>
        <v>36.252469853871048</v>
      </c>
      <c r="J133">
        <f>(Earth_Data!$B$1/SQRT(1-Earth_Data!$B$2^2*SIN(RADIANS(User_Model_Calcs!B133))^2))*COS(RADIANS(User_Model_Calcs!B133))</f>
        <v>5399.2275773604479</v>
      </c>
      <c r="K133">
        <f>((Earth_Data!$B$1*(1-Earth_Data!$B$2^2))/SQRT(1-Earth_Data!$B$2^2*SIN(RADIANS(User_Model_Calcs!B133))^2))*SIN(RADIANS(User_Model_Calcs!B133))</f>
        <v>-3384.0553065086697</v>
      </c>
      <c r="L133">
        <f t="shared" si="25"/>
        <v>-32.078110362054787</v>
      </c>
      <c r="M133">
        <f t="shared" si="26"/>
        <v>6372.0866872351207</v>
      </c>
      <c r="N133">
        <f>SQRT(User_Model_Calcs!M133^2+Sat_Data!$B$3^2-2*User_Model_Calcs!M133*Sat_Data!$B$3*COS(RADIANS(L133))*COS(RADIANS(I133)))</f>
        <v>38095.268204480897</v>
      </c>
      <c r="O133">
        <f>DEGREES(ACOS(((Earth_Data!$B$1+Sat_Data!$B$2)/User_Model_Calcs!N133)*SQRT(1-COS(RADIANS(User_Model_Calcs!I133))^2*COS(RADIANS(User_Model_Calcs!B133))^2)))</f>
        <v>35.956127370422884</v>
      </c>
      <c r="P133">
        <f t="shared" si="22"/>
        <v>53.95572993804241</v>
      </c>
    </row>
    <row r="134" spans="1:16" x14ac:dyDescent="0.25">
      <c r="A134" s="5">
        <v>146.71131459594375</v>
      </c>
      <c r="B134">
        <v>-35.779764906584973</v>
      </c>
      <c r="C134" s="6">
        <v>20135.9375</v>
      </c>
      <c r="D134">
        <f t="shared" ca="1" si="21"/>
        <v>3</v>
      </c>
      <c r="E134" s="1">
        <v>0.65</v>
      </c>
      <c r="F134">
        <v>19.899999999999999</v>
      </c>
      <c r="G134">
        <f t="shared" ca="1" si="23"/>
        <v>54.048620189015942</v>
      </c>
      <c r="H134">
        <f t="shared" ca="1" si="24"/>
        <v>18.246093347437832</v>
      </c>
      <c r="I134">
        <f>User_Model_Calcs!A134-Sat_Data!$B$5</f>
        <v>36.711314595943747</v>
      </c>
      <c r="J134">
        <f>(Earth_Data!$B$1/SQRT(1-Earth_Data!$B$2^2*SIN(RADIANS(User_Model_Calcs!B134))^2))*COS(RADIANS(User_Model_Calcs!B134))</f>
        <v>5180.3267838984384</v>
      </c>
      <c r="K134">
        <f>((Earth_Data!$B$1*(1-Earth_Data!$B$2^2))/SQRT(1-Earth_Data!$B$2^2*SIN(RADIANS(User_Model_Calcs!B134))^2))*SIN(RADIANS(User_Model_Calcs!B134))</f>
        <v>-3708.3958151998163</v>
      </c>
      <c r="L134">
        <f t="shared" si="25"/>
        <v>-35.597412111287021</v>
      </c>
      <c r="M134">
        <f t="shared" si="26"/>
        <v>6370.8700434216244</v>
      </c>
      <c r="N134">
        <f>SQRT(User_Model_Calcs!M134^2+Sat_Data!$B$3^2-2*User_Model_Calcs!M134*Sat_Data!$B$3*COS(RADIANS(L134))*COS(RADIANS(I134)))</f>
        <v>38317.099638659172</v>
      </c>
      <c r="O134">
        <f>DEGREES(ACOS(((Earth_Data!$B$1+Sat_Data!$B$2)/User_Model_Calcs!N134)*SQRT(1-COS(RADIANS(User_Model_Calcs!I134))^2*COS(RADIANS(User_Model_Calcs!B134))^2)))</f>
        <v>33.291199753801934</v>
      </c>
      <c r="P134">
        <f t="shared" si="22"/>
        <v>51.900949514102052</v>
      </c>
    </row>
    <row r="135" spans="1:16" x14ac:dyDescent="0.25">
      <c r="A135" s="5">
        <v>145.80198522319333</v>
      </c>
      <c r="B135">
        <v>-33.393990743951505</v>
      </c>
      <c r="C135" s="6">
        <v>20135.9375</v>
      </c>
      <c r="D135">
        <f t="shared" ca="1" si="21"/>
        <v>0.75</v>
      </c>
      <c r="E135" s="1">
        <v>0.65</v>
      </c>
      <c r="F135">
        <v>19.899999999999999</v>
      </c>
      <c r="G135">
        <f t="shared" ca="1" si="23"/>
        <v>42.007420362456692</v>
      </c>
      <c r="H135">
        <f t="shared" ca="1" si="24"/>
        <v>23.120959814144342</v>
      </c>
      <c r="I135">
        <f>User_Model_Calcs!A135-Sat_Data!$B$5</f>
        <v>35.801985223193327</v>
      </c>
      <c r="J135">
        <f>(Earth_Data!$B$1/SQRT(1-Earth_Data!$B$2^2*SIN(RADIANS(User_Model_Calcs!B135))^2))*COS(RADIANS(User_Model_Calcs!B135))</f>
        <v>5330.5526513523755</v>
      </c>
      <c r="K135">
        <f>((Earth_Data!$B$1*(1-Earth_Data!$B$2^2))/SQRT(1-Earth_Data!$B$2^2*SIN(RADIANS(User_Model_Calcs!B135))^2))*SIN(RADIANS(User_Model_Calcs!B135))</f>
        <v>-3490.524919900412</v>
      </c>
      <c r="L135">
        <f t="shared" si="25"/>
        <v>-33.217373844188963</v>
      </c>
      <c r="M135">
        <f t="shared" si="26"/>
        <v>6371.6995994228746</v>
      </c>
      <c r="N135">
        <f>SQRT(User_Model_Calcs!M135^2+Sat_Data!$B$3^2-2*User_Model_Calcs!M135*Sat_Data!$B$3*COS(RADIANS(L135))*COS(RADIANS(I135)))</f>
        <v>38129.200517918296</v>
      </c>
      <c r="O135">
        <f>DEGREES(ACOS(((Earth_Data!$B$1+Sat_Data!$B$2)/User_Model_Calcs!N135)*SQRT(1-COS(RADIANS(User_Model_Calcs!I135))^2*COS(RADIANS(User_Model_Calcs!B135))^2)))</f>
        <v>35.539055300739768</v>
      </c>
      <c r="P135">
        <f t="shared" si="22"/>
        <v>52.653354484319927</v>
      </c>
    </row>
    <row r="136" spans="1:16" x14ac:dyDescent="0.25">
      <c r="A136" s="5">
        <v>142.94446450087023</v>
      </c>
      <c r="B136">
        <v>-31.912742640781598</v>
      </c>
      <c r="C136" s="6">
        <v>20135.9375</v>
      </c>
      <c r="D136">
        <f t="shared" ca="1" si="21"/>
        <v>0.75</v>
      </c>
      <c r="E136" s="1">
        <v>0.65</v>
      </c>
      <c r="F136">
        <v>19.899999999999999</v>
      </c>
      <c r="G136">
        <f t="shared" ca="1" si="23"/>
        <v>42.007420362456692</v>
      </c>
      <c r="H136">
        <f t="shared" ca="1" si="24"/>
        <v>22.148837196670808</v>
      </c>
      <c r="I136">
        <f>User_Model_Calcs!A136-Sat_Data!$B$5</f>
        <v>32.944464500870225</v>
      </c>
      <c r="J136">
        <f>(Earth_Data!$B$1/SQRT(1-Earth_Data!$B$2^2*SIN(RADIANS(User_Model_Calcs!B136))^2))*COS(RADIANS(User_Model_Calcs!B136))</f>
        <v>5419.181918151563</v>
      </c>
      <c r="K136">
        <f>((Earth_Data!$B$1*(1-Earth_Data!$B$2^2))/SQRT(1-Earth_Data!$B$2^2*SIN(RADIANS(User_Model_Calcs!B136))^2))*SIN(RADIANS(User_Model_Calcs!B136))</f>
        <v>-3352.2233309144326</v>
      </c>
      <c r="L136">
        <f t="shared" si="25"/>
        <v>-31.740303434270011</v>
      </c>
      <c r="M136">
        <f t="shared" si="26"/>
        <v>6372.2000849273327</v>
      </c>
      <c r="N136">
        <f>SQRT(User_Model_Calcs!M136^2+Sat_Data!$B$3^2-2*User_Model_Calcs!M136*Sat_Data!$B$3*COS(RADIANS(L136))*COS(RADIANS(I136)))</f>
        <v>37880.262165209322</v>
      </c>
      <c r="O136">
        <f>DEGREES(ACOS(((Earth_Data!$B$1+Sat_Data!$B$2)/User_Model_Calcs!N136)*SQRT(1-COS(RADIANS(User_Model_Calcs!I136))^2*COS(RADIANS(User_Model_Calcs!B136))^2)))</f>
        <v>38.630702344005734</v>
      </c>
      <c r="P136">
        <f t="shared" si="22"/>
        <v>50.794349413987788</v>
      </c>
    </row>
    <row r="137" spans="1:16" x14ac:dyDescent="0.25">
      <c r="A137" s="5">
        <v>144.49504203376657</v>
      </c>
      <c r="B137">
        <v>-35.05788037689657</v>
      </c>
      <c r="C137" s="6">
        <v>20135.9375</v>
      </c>
      <c r="D137">
        <f t="shared" ca="1" si="21"/>
        <v>0.75</v>
      </c>
      <c r="E137" s="1">
        <v>0.65</v>
      </c>
      <c r="F137">
        <v>19.899999999999999</v>
      </c>
      <c r="G137">
        <f t="shared" ca="1" si="23"/>
        <v>42.007420362456692</v>
      </c>
      <c r="H137">
        <f t="shared" ca="1" si="24"/>
        <v>17.506871582116428</v>
      </c>
      <c r="I137">
        <f>User_Model_Calcs!A137-Sat_Data!$B$5</f>
        <v>34.495042033766566</v>
      </c>
      <c r="J137">
        <f>(Earth_Data!$B$1/SQRT(1-Earth_Data!$B$2^2*SIN(RADIANS(User_Model_Calcs!B137))^2))*COS(RADIANS(User_Model_Calcs!B137))</f>
        <v>5226.7436430334974</v>
      </c>
      <c r="K137">
        <f>((Earth_Data!$B$1*(1-Earth_Data!$B$2^2))/SQRT(1-Earth_Data!$B$2^2*SIN(RADIANS(User_Model_Calcs!B137))^2))*SIN(RADIANS(User_Model_Calcs!B137))</f>
        <v>-3643.1263874472015</v>
      </c>
      <c r="L137">
        <f t="shared" si="25"/>
        <v>-34.877131898676488</v>
      </c>
      <c r="M137">
        <f t="shared" si="26"/>
        <v>6371.1238400226675</v>
      </c>
      <c r="N137">
        <f>SQRT(User_Model_Calcs!M137^2+Sat_Data!$B$3^2-2*User_Model_Calcs!M137*Sat_Data!$B$3*COS(RADIANS(L137))*COS(RADIANS(I137)))</f>
        <v>38146.304719614898</v>
      </c>
      <c r="O137">
        <f>DEGREES(ACOS(((Earth_Data!$B$1+Sat_Data!$B$2)/User_Model_Calcs!N137)*SQRT(1-COS(RADIANS(User_Model_Calcs!I137))^2*COS(RADIANS(User_Model_Calcs!B137))^2)))</f>
        <v>35.324865475098946</v>
      </c>
      <c r="P137">
        <f t="shared" si="22"/>
        <v>50.107160684273701</v>
      </c>
    </row>
    <row r="138" spans="1:16" x14ac:dyDescent="0.25">
      <c r="A138" s="5">
        <v>147.36714106025099</v>
      </c>
      <c r="B138">
        <v>-35.139335209705635</v>
      </c>
      <c r="C138" s="6">
        <v>20135.9375</v>
      </c>
      <c r="D138">
        <f t="shared" ca="1" si="21"/>
        <v>1.2</v>
      </c>
      <c r="E138" s="1">
        <v>0.65</v>
      </c>
      <c r="F138">
        <v>19.899999999999999</v>
      </c>
      <c r="G138">
        <f t="shared" ca="1" si="23"/>
        <v>46.089820015575185</v>
      </c>
      <c r="H138">
        <f t="shared" ca="1" si="24"/>
        <v>23.830723381374909</v>
      </c>
      <c r="I138">
        <f>User_Model_Calcs!A138-Sat_Data!$B$5</f>
        <v>37.367141060250987</v>
      </c>
      <c r="J138">
        <f>(Earth_Data!$B$1/SQRT(1-Earth_Data!$B$2^2*SIN(RADIANS(User_Model_Calcs!B138))^2))*COS(RADIANS(User_Model_Calcs!B138))</f>
        <v>5221.5476175106378</v>
      </c>
      <c r="K138">
        <f>((Earth_Data!$B$1*(1-Earth_Data!$B$2^2))/SQRT(1-Earth_Data!$B$2^2*SIN(RADIANS(User_Model_Calcs!B138))^2))*SIN(RADIANS(User_Model_Calcs!B138))</f>
        <v>-3650.5199657930521</v>
      </c>
      <c r="L138">
        <f t="shared" si="25"/>
        <v>-34.958399961832654</v>
      </c>
      <c r="M138">
        <f t="shared" si="26"/>
        <v>6371.095317336315</v>
      </c>
      <c r="N138">
        <f>SQRT(User_Model_Calcs!M138^2+Sat_Data!$B$3^2-2*User_Model_Calcs!M138*Sat_Data!$B$3*COS(RADIANS(L138))*COS(RADIANS(I138)))</f>
        <v>38320.390283894521</v>
      </c>
      <c r="O138">
        <f>DEGREES(ACOS(((Earth_Data!$B$1+Sat_Data!$B$2)/User_Model_Calcs!N138)*SQRT(1-COS(RADIANS(User_Model_Calcs!I138))^2*COS(RADIANS(User_Model_Calcs!B138))^2)))</f>
        <v>33.255436488134286</v>
      </c>
      <c r="P138">
        <f t="shared" si="22"/>
        <v>52.994463365861606</v>
      </c>
    </row>
    <row r="139" spans="1:16" x14ac:dyDescent="0.25">
      <c r="A139" s="5">
        <v>144.17904518062332</v>
      </c>
      <c r="B139">
        <v>-33.793094855564142</v>
      </c>
      <c r="C139" s="6">
        <v>20135.9375</v>
      </c>
      <c r="D139">
        <f t="shared" ca="1" si="21"/>
        <v>0.75</v>
      </c>
      <c r="E139" s="1">
        <v>0.65</v>
      </c>
      <c r="F139">
        <v>19.899999999999999</v>
      </c>
      <c r="G139">
        <f t="shared" ca="1" si="23"/>
        <v>42.007420362456692</v>
      </c>
      <c r="H139">
        <f t="shared" ca="1" si="24"/>
        <v>23.559525167385484</v>
      </c>
      <c r="I139">
        <f>User_Model_Calcs!A139-Sat_Data!$B$5</f>
        <v>34.179045180623319</v>
      </c>
      <c r="J139">
        <f>(Earth_Data!$B$1/SQRT(1-Earth_Data!$B$2^2*SIN(RADIANS(User_Model_Calcs!B139))^2))*COS(RADIANS(User_Model_Calcs!B139))</f>
        <v>5306.0600498380136</v>
      </c>
      <c r="K139">
        <f>((Earth_Data!$B$1*(1-Earth_Data!$B$2^2))/SQRT(1-Earth_Data!$B$2^2*SIN(RADIANS(User_Model_Calcs!B139))^2))*SIN(RADIANS(User_Model_Calcs!B139))</f>
        <v>-3527.3982607155931</v>
      </c>
      <c r="L139">
        <f t="shared" si="25"/>
        <v>-33.615432294778678</v>
      </c>
      <c r="M139">
        <f t="shared" si="26"/>
        <v>6371.5627394059593</v>
      </c>
      <c r="N139">
        <f>SQRT(User_Model_Calcs!M139^2+Sat_Data!$B$3^2-2*User_Model_Calcs!M139*Sat_Data!$B$3*COS(RADIANS(L139))*COS(RADIANS(I139)))</f>
        <v>38055.769517797089</v>
      </c>
      <c r="O139">
        <f>DEGREES(ACOS(((Earth_Data!$B$1+Sat_Data!$B$2)/User_Model_Calcs!N139)*SQRT(1-COS(RADIANS(User_Model_Calcs!I139))^2*COS(RADIANS(User_Model_Calcs!B139))^2)))</f>
        <v>36.431970156068317</v>
      </c>
      <c r="P139">
        <f t="shared" si="22"/>
        <v>50.68043294129486</v>
      </c>
    </row>
    <row r="140" spans="1:16" x14ac:dyDescent="0.25">
      <c r="A140" s="5">
        <v>142.61876959129222</v>
      </c>
      <c r="B140">
        <v>-31.167979278818585</v>
      </c>
      <c r="C140" s="6">
        <v>20135.9375</v>
      </c>
      <c r="D140">
        <f t="shared" ca="1" si="21"/>
        <v>3</v>
      </c>
      <c r="E140" s="1">
        <v>0.65</v>
      </c>
      <c r="F140">
        <v>19.899999999999999</v>
      </c>
      <c r="G140">
        <f t="shared" ca="1" si="23"/>
        <v>54.048620189015942</v>
      </c>
      <c r="H140">
        <f t="shared" ca="1" si="24"/>
        <v>16.148861450708647</v>
      </c>
      <c r="I140">
        <f>User_Model_Calcs!A140-Sat_Data!$B$5</f>
        <v>32.618769591292221</v>
      </c>
      <c r="J140">
        <f>(Earth_Data!$B$1/SQRT(1-Earth_Data!$B$2^2*SIN(RADIANS(User_Model_Calcs!B140))^2))*COS(RADIANS(User_Model_Calcs!B140))</f>
        <v>5462.3783609554766</v>
      </c>
      <c r="K140">
        <f>((Earth_Data!$B$1*(1-Earth_Data!$B$2^2))/SQRT(1-Earth_Data!$B$2^2*SIN(RADIANS(User_Model_Calcs!B140))^2))*SIN(RADIANS(User_Model_Calcs!B140))</f>
        <v>-3281.844494207583</v>
      </c>
      <c r="L140">
        <f t="shared" si="25"/>
        <v>-30.997814703861561</v>
      </c>
      <c r="M140">
        <f t="shared" si="26"/>
        <v>6372.4469901596876</v>
      </c>
      <c r="N140">
        <f>SQRT(User_Model_Calcs!M140^2+Sat_Data!$B$3^2-2*User_Model_Calcs!M140*Sat_Data!$B$3*COS(RADIANS(L140))*COS(RADIANS(I140)))</f>
        <v>37821.194484383806</v>
      </c>
      <c r="O140">
        <f>DEGREES(ACOS(((Earth_Data!$B$1+Sat_Data!$B$2)/User_Model_Calcs!N140)*SQRT(1-COS(RADIANS(User_Model_Calcs!I140))^2*COS(RADIANS(User_Model_Calcs!B140))^2)))</f>
        <v>39.388976972598549</v>
      </c>
      <c r="P140">
        <f t="shared" si="22"/>
        <v>51.038056198896534</v>
      </c>
    </row>
    <row r="141" spans="1:16" x14ac:dyDescent="0.25">
      <c r="A141" s="5">
        <v>142.53100063615037</v>
      </c>
      <c r="B141">
        <v>-36.060637831827464</v>
      </c>
      <c r="C141" s="6">
        <v>20135.9375</v>
      </c>
      <c r="D141">
        <f t="shared" ca="1" si="21"/>
        <v>0.75</v>
      </c>
      <c r="E141" s="1">
        <v>0.65</v>
      </c>
      <c r="F141">
        <v>19.899999999999999</v>
      </c>
      <c r="G141">
        <f t="shared" ca="1" si="23"/>
        <v>42.007420362456692</v>
      </c>
      <c r="H141">
        <f t="shared" ca="1" si="24"/>
        <v>18.195890745834411</v>
      </c>
      <c r="I141">
        <f>User_Model_Calcs!A141-Sat_Data!$B$5</f>
        <v>32.531000636150367</v>
      </c>
      <c r="J141">
        <f>(Earth_Data!$B$1/SQRT(1-Earth_Data!$B$2^2*SIN(RADIANS(User_Model_Calcs!B141))^2))*COS(RADIANS(User_Model_Calcs!B141))</f>
        <v>5162.0436211869737</v>
      </c>
      <c r="K141">
        <f>((Earth_Data!$B$1*(1-Earth_Data!$B$2^2))/SQRT(1-Earth_Data!$B$2^2*SIN(RADIANS(User_Model_Calcs!B141))^2))*SIN(RADIANS(User_Model_Calcs!B141))</f>
        <v>-3733.6342736632278</v>
      </c>
      <c r="L141">
        <f t="shared" si="25"/>
        <v>-35.877691956970935</v>
      </c>
      <c r="M141">
        <f t="shared" si="26"/>
        <v>6370.7706940769622</v>
      </c>
      <c r="N141">
        <f>SQRT(User_Model_Calcs!M141^2+Sat_Data!$B$3^2-2*User_Model_Calcs!M141*Sat_Data!$B$3*COS(RADIANS(L141))*COS(RADIANS(I141)))</f>
        <v>38097.171131676958</v>
      </c>
      <c r="O141">
        <f>DEGREES(ACOS(((Earth_Data!$B$1+Sat_Data!$B$2)/User_Model_Calcs!N141)*SQRT(1-COS(RADIANS(User_Model_Calcs!I141))^2*COS(RADIANS(User_Model_Calcs!B141))^2)))</f>
        <v>35.915606864470234</v>
      </c>
      <c r="P141">
        <f t="shared" si="22"/>
        <v>47.296727452144623</v>
      </c>
    </row>
    <row r="142" spans="1:16" x14ac:dyDescent="0.25">
      <c r="A142" s="5">
        <v>146.20291010535286</v>
      </c>
      <c r="B142">
        <v>-33.069035385740889</v>
      </c>
      <c r="C142" s="6">
        <v>20135.9375</v>
      </c>
      <c r="D142">
        <f t="shared" ca="1" si="21"/>
        <v>0.75</v>
      </c>
      <c r="E142" s="1">
        <v>0.65</v>
      </c>
      <c r="F142">
        <v>19.899999999999999</v>
      </c>
      <c r="G142">
        <f t="shared" ca="1" si="23"/>
        <v>42.007420362456692</v>
      </c>
      <c r="H142">
        <f t="shared" ca="1" si="24"/>
        <v>19.694089704606419</v>
      </c>
      <c r="I142">
        <f>User_Model_Calcs!A142-Sat_Data!$B$5</f>
        <v>36.202910105352856</v>
      </c>
      <c r="J142">
        <f>(Earth_Data!$B$1/SQRT(1-Earth_Data!$B$2^2*SIN(RADIANS(User_Model_Calcs!B142))^2))*COS(RADIANS(User_Model_Calcs!B142))</f>
        <v>5350.3035813319611</v>
      </c>
      <c r="K142">
        <f>((Earth_Data!$B$1*(1-Earth_Data!$B$2^2))/SQRT(1-Earth_Data!$B$2^2*SIN(RADIANS(User_Model_Calcs!B142))^2))*SIN(RADIANS(User_Model_Calcs!B142))</f>
        <v>-3460.3785379748833</v>
      </c>
      <c r="L142">
        <f t="shared" si="25"/>
        <v>-32.893295101192898</v>
      </c>
      <c r="M142">
        <f t="shared" si="26"/>
        <v>6371.810420790217</v>
      </c>
      <c r="N142">
        <f>SQRT(User_Model_Calcs!M142^2+Sat_Data!$B$3^2-2*User_Model_Calcs!M142*Sat_Data!$B$3*COS(RADIANS(L142))*COS(RADIANS(I142)))</f>
        <v>38135.840348595309</v>
      </c>
      <c r="O142">
        <f>DEGREES(ACOS(((Earth_Data!$B$1+Sat_Data!$B$2)/User_Model_Calcs!N142)*SQRT(1-COS(RADIANS(User_Model_Calcs!I142))^2*COS(RADIANS(User_Model_Calcs!B142))^2)))</f>
        <v>35.460181758967934</v>
      </c>
      <c r="P142">
        <f t="shared" si="22"/>
        <v>53.297107131627932</v>
      </c>
    </row>
    <row r="143" spans="1:16" x14ac:dyDescent="0.25">
      <c r="A143" s="5">
        <v>144.14827692106266</v>
      </c>
      <c r="B143">
        <v>-35.048647494479233</v>
      </c>
      <c r="C143" s="6">
        <v>20135.9375</v>
      </c>
      <c r="D143">
        <f t="shared" ca="1" si="21"/>
        <v>1.2</v>
      </c>
      <c r="E143" s="1">
        <v>0.65</v>
      </c>
      <c r="F143">
        <v>19.899999999999999</v>
      </c>
      <c r="G143">
        <f t="shared" ca="1" si="23"/>
        <v>46.089820015575185</v>
      </c>
      <c r="H143">
        <f t="shared" ca="1" si="24"/>
        <v>19.158582174769428</v>
      </c>
      <c r="I143">
        <f>User_Model_Calcs!A143-Sat_Data!$B$5</f>
        <v>34.14827692106266</v>
      </c>
      <c r="J143">
        <f>(Earth_Data!$B$1/SQRT(1-Earth_Data!$B$2^2*SIN(RADIANS(User_Model_Calcs!B143))^2))*COS(RADIANS(User_Model_Calcs!B143))</f>
        <v>5227.3319432821027</v>
      </c>
      <c r="K143">
        <f>((Earth_Data!$B$1*(1-Earth_Data!$B$2^2))/SQRT(1-Earth_Data!$B$2^2*SIN(RADIANS(User_Model_Calcs!B143))^2))*SIN(RADIANS(User_Model_Calcs!B143))</f>
        <v>-3642.2878677837261</v>
      </c>
      <c r="L143">
        <f t="shared" si="25"/>
        <v>-34.867920278460907</v>
      </c>
      <c r="M143">
        <f t="shared" si="26"/>
        <v>6371.1270711752377</v>
      </c>
      <c r="N143">
        <f>SQRT(User_Model_Calcs!M143^2+Sat_Data!$B$3^2-2*User_Model_Calcs!M143*Sat_Data!$B$3*COS(RADIANS(L143))*COS(RADIANS(I143)))</f>
        <v>38126.047099080031</v>
      </c>
      <c r="O143">
        <f>DEGREES(ACOS(((Earth_Data!$B$1+Sat_Data!$B$2)/User_Model_Calcs!N143)*SQRT(1-COS(RADIANS(User_Model_Calcs!I143))^2*COS(RADIANS(User_Model_Calcs!B143))^2)))</f>
        <v>35.569749841272397</v>
      </c>
      <c r="P143">
        <f t="shared" si="22"/>
        <v>49.746803439270266</v>
      </c>
    </row>
    <row r="144" spans="1:16" x14ac:dyDescent="0.25">
      <c r="A144" s="5">
        <v>146.75447277589544</v>
      </c>
      <c r="B144">
        <v>-34.458318542741097</v>
      </c>
      <c r="C144" s="6">
        <v>20135.9375</v>
      </c>
      <c r="D144">
        <f t="shared" ca="1" si="21"/>
        <v>3</v>
      </c>
      <c r="E144" s="1">
        <v>0.65</v>
      </c>
      <c r="F144">
        <v>19.899999999999999</v>
      </c>
      <c r="G144">
        <f t="shared" ca="1" si="23"/>
        <v>54.048620189015942</v>
      </c>
      <c r="H144">
        <f t="shared" ca="1" si="24"/>
        <v>16.776974022216983</v>
      </c>
      <c r="I144">
        <f>User_Model_Calcs!A144-Sat_Data!$B$5</f>
        <v>36.754472775895437</v>
      </c>
      <c r="J144">
        <f>(Earth_Data!$B$1/SQRT(1-Earth_Data!$B$2^2*SIN(RADIANS(User_Model_Calcs!B144))^2))*COS(RADIANS(User_Model_Calcs!B144))</f>
        <v>5264.6634581751932</v>
      </c>
      <c r="K144">
        <f>((Earth_Data!$B$1*(1-Earth_Data!$B$2^2))/SQRT(1-Earth_Data!$B$2^2*SIN(RADIANS(User_Model_Calcs!B144))^2))*SIN(RADIANS(User_Model_Calcs!B144))</f>
        <v>-3588.4817053700481</v>
      </c>
      <c r="L144">
        <f t="shared" si="25"/>
        <v>-34.278989518655813</v>
      </c>
      <c r="M144">
        <f t="shared" si="26"/>
        <v>6371.3328493825147</v>
      </c>
      <c r="N144">
        <f>SQRT(User_Model_Calcs!M144^2+Sat_Data!$B$3^2-2*User_Model_Calcs!M144*Sat_Data!$B$3*COS(RADIANS(L144))*COS(RADIANS(I144)))</f>
        <v>38245.322167873164</v>
      </c>
      <c r="O144">
        <f>DEGREES(ACOS(((Earth_Data!$B$1+Sat_Data!$B$2)/User_Model_Calcs!N144)*SQRT(1-COS(RADIANS(User_Model_Calcs!I144))^2*COS(RADIANS(User_Model_Calcs!B144))^2)))</f>
        <v>34.143167647704217</v>
      </c>
      <c r="P144">
        <f t="shared" si="22"/>
        <v>52.853031548119255</v>
      </c>
    </row>
    <row r="145" spans="1:16" x14ac:dyDescent="0.25">
      <c r="A145" s="5">
        <v>146.61310623476388</v>
      </c>
      <c r="B145">
        <v>-35.842364255048366</v>
      </c>
      <c r="C145" s="6">
        <v>20135.9375</v>
      </c>
      <c r="D145">
        <f t="shared" ca="1" si="21"/>
        <v>3</v>
      </c>
      <c r="E145" s="1">
        <v>0.65</v>
      </c>
      <c r="F145">
        <v>19.899999999999999</v>
      </c>
      <c r="G145">
        <f t="shared" ca="1" si="23"/>
        <v>54.048620189015942</v>
      </c>
      <c r="H145">
        <f t="shared" ca="1" si="24"/>
        <v>20.120896530406249</v>
      </c>
      <c r="I145">
        <f>User_Model_Calcs!A145-Sat_Data!$B$5</f>
        <v>36.613106234763876</v>
      </c>
      <c r="J145">
        <f>(Earth_Data!$B$1/SQRT(1-Earth_Data!$B$2^2*SIN(RADIANS(User_Model_Calcs!B145))^2))*COS(RADIANS(User_Model_Calcs!B145))</f>
        <v>5176.2627294557833</v>
      </c>
      <c r="K145">
        <f>((Earth_Data!$B$1*(1-Earth_Data!$B$2^2))/SQRT(1-Earth_Data!$B$2^2*SIN(RADIANS(User_Model_Calcs!B145))^2))*SIN(RADIANS(User_Model_Calcs!B145))</f>
        <v>-3714.0284726296095</v>
      </c>
      <c r="L145">
        <f t="shared" si="25"/>
        <v>-35.659877762381115</v>
      </c>
      <c r="M145">
        <f t="shared" si="26"/>
        <v>6370.8479294248154</v>
      </c>
      <c r="N145">
        <f>SQRT(User_Model_Calcs!M145^2+Sat_Data!$B$3^2-2*User_Model_Calcs!M145*Sat_Data!$B$3*COS(RADIANS(L145))*COS(RADIANS(I145)))</f>
        <v>38314.851400901971</v>
      </c>
      <c r="O145">
        <f>DEGREES(ACOS(((Earth_Data!$B$1+Sat_Data!$B$2)/User_Model_Calcs!N145)*SQRT(1-COS(RADIANS(User_Model_Calcs!I145))^2*COS(RADIANS(User_Model_Calcs!B145))^2)))</f>
        <v>33.317276754089512</v>
      </c>
      <c r="P145">
        <f t="shared" si="22"/>
        <v>51.759176329626143</v>
      </c>
    </row>
    <row r="146" spans="1:16" x14ac:dyDescent="0.25">
      <c r="A146" s="5">
        <v>145.73167857530822</v>
      </c>
      <c r="B146">
        <v>-33.074196768204153</v>
      </c>
      <c r="C146" s="6">
        <v>20135.9375</v>
      </c>
      <c r="D146">
        <f t="shared" ca="1" si="21"/>
        <v>0.75</v>
      </c>
      <c r="E146" s="1">
        <v>0.65</v>
      </c>
      <c r="F146">
        <v>19.899999999999999</v>
      </c>
      <c r="G146">
        <f t="shared" ca="1" si="23"/>
        <v>42.007420362456692</v>
      </c>
      <c r="H146">
        <f t="shared" ca="1" si="24"/>
        <v>18.363343892814697</v>
      </c>
      <c r="I146">
        <f>User_Model_Calcs!A146-Sat_Data!$B$5</f>
        <v>35.731678575308223</v>
      </c>
      <c r="J146">
        <f>(Earth_Data!$B$1/SQRT(1-Earth_Data!$B$2^2*SIN(RADIANS(User_Model_Calcs!B146))^2))*COS(RADIANS(User_Model_Calcs!B146))</f>
        <v>5349.9912153510213</v>
      </c>
      <c r="K146">
        <f>((Earth_Data!$B$1*(1-Earth_Data!$B$2^2))/SQRT(1-Earth_Data!$B$2^2*SIN(RADIANS(User_Model_Calcs!B146))^2))*SIN(RADIANS(User_Model_Calcs!B146))</f>
        <v>-3460.8582256956652</v>
      </c>
      <c r="L146">
        <f t="shared" si="25"/>
        <v>-32.898442383757356</v>
      </c>
      <c r="M146">
        <f t="shared" si="26"/>
        <v>6371.8086649473753</v>
      </c>
      <c r="N146">
        <f>SQRT(User_Model_Calcs!M146^2+Sat_Data!$B$3^2-2*User_Model_Calcs!M146*Sat_Data!$B$3*COS(RADIANS(L146))*COS(RADIANS(I146)))</f>
        <v>38107.535568725842</v>
      </c>
      <c r="O146">
        <f>DEGREES(ACOS(((Earth_Data!$B$1+Sat_Data!$B$2)/User_Model_Calcs!N146)*SQRT(1-COS(RADIANS(User_Model_Calcs!I146))^2*COS(RADIANS(User_Model_Calcs!B146))^2)))</f>
        <v>35.803226241761585</v>
      </c>
      <c r="P146">
        <f t="shared" si="22"/>
        <v>52.817108049073177</v>
      </c>
    </row>
    <row r="147" spans="1:16" x14ac:dyDescent="0.25">
      <c r="A147" s="5">
        <v>146.02018089216998</v>
      </c>
      <c r="B147">
        <v>-33.785580147762424</v>
      </c>
      <c r="C147" s="6">
        <v>20135.9375</v>
      </c>
      <c r="D147">
        <f t="shared" ca="1" si="21"/>
        <v>0.75</v>
      </c>
      <c r="E147" s="1">
        <v>0.65</v>
      </c>
      <c r="F147">
        <v>19.899999999999999</v>
      </c>
      <c r="G147">
        <f t="shared" ca="1" si="23"/>
        <v>42.007420362456692</v>
      </c>
      <c r="H147">
        <f t="shared" ca="1" si="24"/>
        <v>20.121562793484419</v>
      </c>
      <c r="I147">
        <f>User_Model_Calcs!A147-Sat_Data!$B$5</f>
        <v>36.020180892169975</v>
      </c>
      <c r="J147">
        <f>(Earth_Data!$B$1/SQRT(1-Earth_Data!$B$2^2*SIN(RADIANS(User_Model_Calcs!B147))^2))*COS(RADIANS(User_Model_Calcs!B147))</f>
        <v>5306.5236050658259</v>
      </c>
      <c r="K147">
        <f>((Earth_Data!$B$1*(1-Earth_Data!$B$2^2))/SQRT(1-Earth_Data!$B$2^2*SIN(RADIANS(User_Model_Calcs!B147))^2))*SIN(RADIANS(User_Model_Calcs!B147))</f>
        <v>-3526.7055313484925</v>
      </c>
      <c r="L147">
        <f t="shared" si="25"/>
        <v>-33.607936959028358</v>
      </c>
      <c r="M147">
        <f t="shared" si="26"/>
        <v>6371.5653238403565</v>
      </c>
      <c r="N147">
        <f>SQRT(User_Model_Calcs!M147^2+Sat_Data!$B$3^2-2*User_Model_Calcs!M147*Sat_Data!$B$3*COS(RADIANS(L147))*COS(RADIANS(I147)))</f>
        <v>38163.820458529255</v>
      </c>
      <c r="O147">
        <f>DEGREES(ACOS(((Earth_Data!$B$1+Sat_Data!$B$2)/User_Model_Calcs!N147)*SQRT(1-COS(RADIANS(User_Model_Calcs!I147))^2*COS(RADIANS(User_Model_Calcs!B147))^2)))</f>
        <v>35.119581207140691</v>
      </c>
      <c r="P147">
        <f t="shared" si="22"/>
        <v>52.590492337194362</v>
      </c>
    </row>
    <row r="148" spans="1:16" x14ac:dyDescent="0.25">
      <c r="A148" s="5">
        <v>143.35323825973967</v>
      </c>
      <c r="B148">
        <v>-30.026772052773882</v>
      </c>
      <c r="C148" s="6">
        <v>20135.9375</v>
      </c>
      <c r="D148">
        <f t="shared" ca="1" si="21"/>
        <v>0.75</v>
      </c>
      <c r="E148" s="1">
        <v>0.65</v>
      </c>
      <c r="F148">
        <v>19.899999999999999</v>
      </c>
      <c r="G148">
        <f t="shared" ca="1" si="23"/>
        <v>42.007420362456692</v>
      </c>
      <c r="H148">
        <f t="shared" ca="1" si="24"/>
        <v>18.153481415367349</v>
      </c>
      <c r="I148">
        <f>User_Model_Calcs!A148-Sat_Data!$B$5</f>
        <v>33.353238259739669</v>
      </c>
      <c r="J148">
        <f>(Earth_Data!$B$1/SQRT(1-Earth_Data!$B$2^2*SIN(RADIANS(User_Model_Calcs!B148))^2))*COS(RADIANS(User_Model_Calcs!B148))</f>
        <v>5526.7748534726661</v>
      </c>
      <c r="K148">
        <f>((Earth_Data!$B$1*(1-Earth_Data!$B$2^2))/SQRT(1-Earth_Data!$B$2^2*SIN(RADIANS(User_Model_Calcs!B148))^2))*SIN(RADIANS(User_Model_Calcs!B148))</f>
        <v>-3172.944660662833</v>
      </c>
      <c r="L148">
        <f t="shared" si="25"/>
        <v>-29.860314425003477</v>
      </c>
      <c r="M148">
        <f t="shared" si="26"/>
        <v>6372.8186935300919</v>
      </c>
      <c r="N148">
        <f>SQRT(User_Model_Calcs!M148^2+Sat_Data!$B$3^2-2*User_Model_Calcs!M148*Sat_Data!$B$3*COS(RADIANS(L148))*COS(RADIANS(I148)))</f>
        <v>37803.785682176946</v>
      </c>
      <c r="O148">
        <f>DEGREES(ACOS(((Earth_Data!$B$1+Sat_Data!$B$2)/User_Model_Calcs!N148)*SQRT(1-COS(RADIANS(User_Model_Calcs!I148))^2*COS(RADIANS(User_Model_Calcs!B148))^2)))</f>
        <v>39.618605018844967</v>
      </c>
      <c r="P148">
        <f t="shared" si="22"/>
        <v>52.755984952535428</v>
      </c>
    </row>
    <row r="149" spans="1:16" x14ac:dyDescent="0.25">
      <c r="A149" s="5">
        <v>147.05135905055008</v>
      </c>
      <c r="B149">
        <v>-31.88157573962685</v>
      </c>
      <c r="C149" s="6">
        <v>20135.9375</v>
      </c>
      <c r="D149">
        <f t="shared" ca="1" si="21"/>
        <v>3</v>
      </c>
      <c r="E149" s="1">
        <v>0.65</v>
      </c>
      <c r="F149">
        <v>19.899999999999999</v>
      </c>
      <c r="G149">
        <f t="shared" ca="1" si="23"/>
        <v>54.048620189015942</v>
      </c>
      <c r="H149">
        <f t="shared" ca="1" si="24"/>
        <v>15.984530485609721</v>
      </c>
      <c r="I149">
        <f>User_Model_Calcs!A149-Sat_Data!$B$5</f>
        <v>37.051359050550076</v>
      </c>
      <c r="J149">
        <f>(Earth_Data!$B$1/SQRT(1-Earth_Data!$B$2^2*SIN(RADIANS(User_Model_Calcs!B149))^2))*COS(RADIANS(User_Model_Calcs!B149))</f>
        <v>5421.0080257069321</v>
      </c>
      <c r="K149">
        <f>((Earth_Data!$B$1*(1-Earth_Data!$B$2^2))/SQRT(1-Earth_Data!$B$2^2*SIN(RADIANS(User_Model_Calcs!B149))^2))*SIN(RADIANS(User_Model_Calcs!B149))</f>
        <v>-3349.2892421831002</v>
      </c>
      <c r="L149">
        <f t="shared" si="25"/>
        <v>-31.709229406647392</v>
      </c>
      <c r="M149">
        <f t="shared" si="26"/>
        <v>6372.2104832296945</v>
      </c>
      <c r="N149">
        <f>SQRT(User_Model_Calcs!M149^2+Sat_Data!$B$3^2-2*User_Model_Calcs!M149*Sat_Data!$B$3*COS(RADIANS(L149))*COS(RADIANS(I149)))</f>
        <v>38125.776945007674</v>
      </c>
      <c r="O149">
        <f>DEGREES(ACOS(((Earth_Data!$B$1+Sat_Data!$B$2)/User_Model_Calcs!N149)*SQRT(1-COS(RADIANS(User_Model_Calcs!I149))^2*COS(RADIANS(User_Model_Calcs!B149))^2)))</f>
        <v>35.587186948359893</v>
      </c>
      <c r="P149">
        <f t="shared" si="22"/>
        <v>55.02361791377885</v>
      </c>
    </row>
    <row r="150" spans="1:16" x14ac:dyDescent="0.25">
      <c r="A150" s="5">
        <v>146.28891487893949</v>
      </c>
      <c r="B150">
        <v>-32.348280192934851</v>
      </c>
      <c r="C150" s="6">
        <v>20135.9375</v>
      </c>
      <c r="D150">
        <f t="shared" ca="1" si="21"/>
        <v>0.75</v>
      </c>
      <c r="E150" s="1">
        <v>0.65</v>
      </c>
      <c r="F150">
        <v>19.899999999999999</v>
      </c>
      <c r="G150">
        <f t="shared" ca="1" si="23"/>
        <v>42.007420362456692</v>
      </c>
      <c r="H150">
        <f t="shared" ca="1" si="24"/>
        <v>17.823241939411684</v>
      </c>
      <c r="I150">
        <f>User_Model_Calcs!A150-Sat_Data!$B$5</f>
        <v>36.288914878939494</v>
      </c>
      <c r="J150">
        <f>(Earth_Data!$B$1/SQRT(1-Earth_Data!$B$2^2*SIN(RADIANS(User_Model_Calcs!B150))^2))*COS(RADIANS(User_Model_Calcs!B150))</f>
        <v>5393.4955640949975</v>
      </c>
      <c r="K150">
        <f>((Earth_Data!$B$1*(1-Earth_Data!$B$2^2))/SQRT(1-Earth_Data!$B$2^2*SIN(RADIANS(User_Model_Calcs!B150))^2))*SIN(RADIANS(User_Model_Calcs!B150))</f>
        <v>-3393.1224852922501</v>
      </c>
      <c r="L150">
        <f t="shared" si="25"/>
        <v>-32.174564447334049</v>
      </c>
      <c r="M150">
        <f t="shared" si="26"/>
        <v>6372.0541899852251</v>
      </c>
      <c r="N150">
        <f>SQRT(User_Model_Calcs!M150^2+Sat_Data!$B$3^2-2*User_Model_Calcs!M150*Sat_Data!$B$3*COS(RADIANS(L150))*COS(RADIANS(I150)))</f>
        <v>38102.624571721833</v>
      </c>
      <c r="O150">
        <f>DEGREES(ACOS(((Earth_Data!$B$1+Sat_Data!$B$2)/User_Model_Calcs!N150)*SQRT(1-COS(RADIANS(User_Model_Calcs!I150))^2*COS(RADIANS(User_Model_Calcs!B150))^2)))</f>
        <v>35.866161148139675</v>
      </c>
      <c r="P150">
        <f t="shared" si="22"/>
        <v>53.91927446326806</v>
      </c>
    </row>
    <row r="151" spans="1:16" x14ac:dyDescent="0.25">
      <c r="A151" s="5">
        <v>145.80772535800648</v>
      </c>
      <c r="B151">
        <v>-31.664787584270517</v>
      </c>
      <c r="C151" s="6">
        <v>20135.9375</v>
      </c>
      <c r="D151">
        <f t="shared" ca="1" si="21"/>
        <v>3</v>
      </c>
      <c r="E151" s="1">
        <v>0.65</v>
      </c>
      <c r="F151">
        <v>19.899999999999999</v>
      </c>
      <c r="G151">
        <f t="shared" ca="1" si="23"/>
        <v>54.048620189015942</v>
      </c>
      <c r="H151">
        <f t="shared" ca="1" si="24"/>
        <v>18.10016949666905</v>
      </c>
      <c r="I151">
        <f>User_Model_Calcs!A151-Sat_Data!$B$5</f>
        <v>35.807725358006479</v>
      </c>
      <c r="J151">
        <f>(Earth_Data!$B$1/SQRT(1-Earth_Data!$B$2^2*SIN(RADIANS(User_Model_Calcs!B151))^2))*COS(RADIANS(User_Model_Calcs!B151))</f>
        <v>5433.6654693008313</v>
      </c>
      <c r="K151">
        <f>((Earth_Data!$B$1*(1-Earth_Data!$B$2^2))/SQRT(1-Earth_Data!$B$2^2*SIN(RADIANS(User_Model_Calcs!B151))^2))*SIN(RADIANS(User_Model_Calcs!B151))</f>
        <v>-3328.8535241960949</v>
      </c>
      <c r="L151">
        <f t="shared" si="25"/>
        <v>-31.493092866074722</v>
      </c>
      <c r="M151">
        <f t="shared" si="26"/>
        <v>6372.282653635586</v>
      </c>
      <c r="N151">
        <f>SQRT(User_Model_Calcs!M151^2+Sat_Data!$B$3^2-2*User_Model_Calcs!M151*Sat_Data!$B$3*COS(RADIANS(L151))*COS(RADIANS(I151)))</f>
        <v>38037.059954824967</v>
      </c>
      <c r="O151">
        <f>DEGREES(ACOS(((Earth_Data!$B$1+Sat_Data!$B$2)/User_Model_Calcs!N151)*SQRT(1-COS(RADIANS(User_Model_Calcs!I151))^2*COS(RADIANS(User_Model_Calcs!B151))^2)))</f>
        <v>36.67154174615137</v>
      </c>
      <c r="P151">
        <f t="shared" si="22"/>
        <v>53.958398816191227</v>
      </c>
    </row>
    <row r="152" spans="1:16" x14ac:dyDescent="0.25">
      <c r="A152" s="5">
        <v>145.68998619471253</v>
      </c>
      <c r="B152">
        <v>-30.360943659667527</v>
      </c>
      <c r="C152" s="6">
        <v>20135.9375</v>
      </c>
      <c r="D152">
        <f t="shared" ca="1" si="21"/>
        <v>3</v>
      </c>
      <c r="E152" s="1">
        <v>0.65</v>
      </c>
      <c r="F152">
        <v>19.899999999999999</v>
      </c>
      <c r="G152">
        <f t="shared" ca="1" si="23"/>
        <v>54.048620189015942</v>
      </c>
      <c r="H152">
        <f t="shared" ca="1" si="24"/>
        <v>16.891297200725937</v>
      </c>
      <c r="I152">
        <f>User_Model_Calcs!A152-Sat_Data!$B$5</f>
        <v>35.689986194712532</v>
      </c>
      <c r="J152">
        <f>(Earth_Data!$B$1/SQRT(1-Earth_Data!$B$2^2*SIN(RADIANS(User_Model_Calcs!B152))^2))*COS(RADIANS(User_Model_Calcs!B152))</f>
        <v>5508.1440141411804</v>
      </c>
      <c r="K152">
        <f>((Earth_Data!$B$1*(1-Earth_Data!$B$2^2))/SQRT(1-Earth_Data!$B$2^2*SIN(RADIANS(User_Model_Calcs!B152))^2))*SIN(RADIANS(User_Model_Calcs!B152))</f>
        <v>-3204.9635406067869</v>
      </c>
      <c r="L152">
        <f t="shared" si="25"/>
        <v>-30.193373071429328</v>
      </c>
      <c r="M152">
        <f t="shared" si="26"/>
        <v>6372.7107087281238</v>
      </c>
      <c r="N152">
        <f>SQRT(User_Model_Calcs!M152^2+Sat_Data!$B$3^2-2*User_Model_Calcs!M152*Sat_Data!$B$3*COS(RADIANS(L152))*COS(RADIANS(I152)))</f>
        <v>37962.774174941282</v>
      </c>
      <c r="O152">
        <f>DEGREES(ACOS(((Earth_Data!$B$1+Sat_Data!$B$2)/User_Model_Calcs!N152)*SQRT(1-COS(RADIANS(User_Model_Calcs!I152))^2*COS(RADIANS(User_Model_Calcs!B152))^2)))</f>
        <v>37.598613952828963</v>
      </c>
      <c r="P152">
        <f t="shared" si="22"/>
        <v>54.8674198437851</v>
      </c>
    </row>
    <row r="153" spans="1:16" x14ac:dyDescent="0.25">
      <c r="A153" s="5">
        <v>146.78448591443686</v>
      </c>
      <c r="B153">
        <v>-32.370500158911724</v>
      </c>
      <c r="C153" s="6">
        <v>20135.9375</v>
      </c>
      <c r="D153">
        <f t="shared" ca="1" si="21"/>
        <v>0.75</v>
      </c>
      <c r="E153" s="1">
        <v>0.65</v>
      </c>
      <c r="F153">
        <v>19.899999999999999</v>
      </c>
      <c r="G153">
        <f t="shared" ca="1" si="23"/>
        <v>42.007420362456692</v>
      </c>
      <c r="H153">
        <f t="shared" ca="1" si="24"/>
        <v>23.054776364966635</v>
      </c>
      <c r="I153">
        <f>User_Model_Calcs!A153-Sat_Data!$B$5</f>
        <v>36.784485914436857</v>
      </c>
      <c r="J153">
        <f>(Earth_Data!$B$1/SQRT(1-Earth_Data!$B$2^2*SIN(RADIANS(User_Model_Calcs!B153))^2))*COS(RADIANS(User_Model_Calcs!B153))</f>
        <v>5392.1767391338963</v>
      </c>
      <c r="K153">
        <f>((Earth_Data!$B$1*(1-Earth_Data!$B$2^2))/SQRT(1-Earth_Data!$B$2^2*SIN(RADIANS(User_Model_Calcs!B153))^2))*SIN(RADIANS(User_Model_Calcs!B153))</f>
        <v>-3395.2038802606053</v>
      </c>
      <c r="L153">
        <f t="shared" si="25"/>
        <v>-32.196720356988862</v>
      </c>
      <c r="M153">
        <f t="shared" si="26"/>
        <v>6372.0467178602303</v>
      </c>
      <c r="N153">
        <f>SQRT(User_Model_Calcs!M153^2+Sat_Data!$B$3^2-2*User_Model_Calcs!M153*Sat_Data!$B$3*COS(RADIANS(L153))*COS(RADIANS(I153)))</f>
        <v>38134.511731804705</v>
      </c>
      <c r="O153">
        <f>DEGREES(ACOS(((Earth_Data!$B$1+Sat_Data!$B$2)/User_Model_Calcs!N153)*SQRT(1-COS(RADIANS(User_Model_Calcs!I153))^2*COS(RADIANS(User_Model_Calcs!B153))^2)))</f>
        <v>35.479328631699737</v>
      </c>
      <c r="P153">
        <f t="shared" si="22"/>
        <v>54.39440421466422</v>
      </c>
    </row>
    <row r="154" spans="1:16" x14ac:dyDescent="0.25">
      <c r="A154" s="5">
        <v>145.96220816023748</v>
      </c>
      <c r="B154">
        <v>-30.855924415602566</v>
      </c>
      <c r="C154" s="6">
        <v>20135.9375</v>
      </c>
      <c r="D154">
        <f t="shared" ca="1" si="21"/>
        <v>1.2</v>
      </c>
      <c r="E154" s="1">
        <v>0.65</v>
      </c>
      <c r="F154">
        <v>19.899999999999999</v>
      </c>
      <c r="G154">
        <f t="shared" ca="1" si="23"/>
        <v>46.089820015575185</v>
      </c>
      <c r="H154">
        <f t="shared" ca="1" si="24"/>
        <v>23.946745218213003</v>
      </c>
      <c r="I154">
        <f>User_Model_Calcs!A154-Sat_Data!$B$5</f>
        <v>35.962208160237481</v>
      </c>
      <c r="J154">
        <f>(Earth_Data!$B$1/SQRT(1-Earth_Data!$B$2^2*SIN(RADIANS(User_Model_Calcs!B154))^2))*COS(RADIANS(User_Model_Calcs!B154))</f>
        <v>5480.203520909392</v>
      </c>
      <c r="K154">
        <f>((Earth_Data!$B$1*(1-Earth_Data!$B$2^2))/SQRT(1-Earth_Data!$B$2^2*SIN(RADIANS(User_Model_Calcs!B154))^2))*SIN(RADIANS(User_Model_Calcs!B154))</f>
        <v>-3252.1924602270988</v>
      </c>
      <c r="L154">
        <f t="shared" si="25"/>
        <v>-30.686747027255507</v>
      </c>
      <c r="M154">
        <f t="shared" si="26"/>
        <v>6372.5494449981079</v>
      </c>
      <c r="N154">
        <f>SQRT(User_Model_Calcs!M154^2+Sat_Data!$B$3^2-2*User_Model_Calcs!M154*Sat_Data!$B$3*COS(RADIANS(L154))*COS(RADIANS(I154)))</f>
        <v>38004.855107152362</v>
      </c>
      <c r="O154">
        <f>DEGREES(ACOS(((Earth_Data!$B$1+Sat_Data!$B$2)/User_Model_Calcs!N154)*SQRT(1-COS(RADIANS(User_Model_Calcs!I154))^2*COS(RADIANS(User_Model_Calcs!B154))^2)))</f>
        <v>37.072904693812703</v>
      </c>
      <c r="P154">
        <f t="shared" si="22"/>
        <v>54.743501228901025</v>
      </c>
    </row>
    <row r="155" spans="1:16" x14ac:dyDescent="0.25">
      <c r="A155" s="5">
        <v>147.46889791055068</v>
      </c>
      <c r="B155">
        <v>-33.653553809209598</v>
      </c>
      <c r="C155" s="6">
        <v>20135.9375</v>
      </c>
      <c r="D155">
        <f t="shared" ca="1" si="21"/>
        <v>0.75</v>
      </c>
      <c r="E155" s="1">
        <v>0.65</v>
      </c>
      <c r="F155">
        <v>19.899999999999999</v>
      </c>
      <c r="G155">
        <f t="shared" ca="1" si="23"/>
        <v>42.007420362456692</v>
      </c>
      <c r="H155">
        <f t="shared" ca="1" si="24"/>
        <v>21.079854766338499</v>
      </c>
      <c r="I155">
        <f>User_Model_Calcs!A155-Sat_Data!$B$5</f>
        <v>37.46889791055068</v>
      </c>
      <c r="J155">
        <f>(Earth_Data!$B$1/SQRT(1-Earth_Data!$B$2^2*SIN(RADIANS(User_Model_Calcs!B155))^2))*COS(RADIANS(User_Model_Calcs!B155))</f>
        <v>5314.652913581037</v>
      </c>
      <c r="K155">
        <f>((Earth_Data!$B$1*(1-Earth_Data!$B$2^2))/SQRT(1-Earth_Data!$B$2^2*SIN(RADIANS(User_Model_Calcs!B155))^2))*SIN(RADIANS(User_Model_Calcs!B155))</f>
        <v>-3514.5251609873826</v>
      </c>
      <c r="L155">
        <f t="shared" si="25"/>
        <v>-33.47625295411283</v>
      </c>
      <c r="M155">
        <f t="shared" si="26"/>
        <v>6371.6106832612422</v>
      </c>
      <c r="N155">
        <f>SQRT(User_Model_Calcs!M155^2+Sat_Data!$B$3^2-2*User_Model_Calcs!M155*Sat_Data!$B$3*COS(RADIANS(L155))*COS(RADIANS(I155)))</f>
        <v>38245.294007123877</v>
      </c>
      <c r="O155">
        <f>DEGREES(ACOS(((Earth_Data!$B$1+Sat_Data!$B$2)/User_Model_Calcs!N155)*SQRT(1-COS(RADIANS(User_Model_Calcs!I155))^2*COS(RADIANS(User_Model_Calcs!B155))^2)))</f>
        <v>34.147013196344979</v>
      </c>
      <c r="P155">
        <f t="shared" si="22"/>
        <v>54.13229954898511</v>
      </c>
    </row>
    <row r="156" spans="1:16" x14ac:dyDescent="0.25">
      <c r="A156" s="5">
        <v>145.15969321228195</v>
      </c>
      <c r="B156">
        <v>-34.885625419380084</v>
      </c>
      <c r="C156" s="6">
        <v>20135.9375</v>
      </c>
      <c r="D156">
        <f t="shared" ca="1" si="21"/>
        <v>0.75</v>
      </c>
      <c r="E156" s="1">
        <v>0.65</v>
      </c>
      <c r="F156">
        <v>19.899999999999999</v>
      </c>
      <c r="G156">
        <f t="shared" ca="1" si="23"/>
        <v>42.007420362456692</v>
      </c>
      <c r="H156">
        <f t="shared" ca="1" si="24"/>
        <v>17.773437774534315</v>
      </c>
      <c r="I156">
        <f>User_Model_Calcs!A156-Sat_Data!$B$5</f>
        <v>35.159693212281951</v>
      </c>
      <c r="J156">
        <f>(Earth_Data!$B$1/SQRT(1-Earth_Data!$B$2^2*SIN(RADIANS(User_Model_Calcs!B156))^2))*COS(RADIANS(User_Model_Calcs!B156))</f>
        <v>5237.6969559224299</v>
      </c>
      <c r="K156">
        <f>((Earth_Data!$B$1*(1-Earth_Data!$B$2^2))/SQRT(1-Earth_Data!$B$2^2*SIN(RADIANS(User_Model_Calcs!B156))^2))*SIN(RADIANS(User_Model_Calcs!B156))</f>
        <v>-3627.4670101591219</v>
      </c>
      <c r="L156">
        <f t="shared" si="25"/>
        <v>-34.705276702478116</v>
      </c>
      <c r="M156">
        <f t="shared" si="26"/>
        <v>6371.1840588600044</v>
      </c>
      <c r="N156">
        <f>SQRT(User_Model_Calcs!M156^2+Sat_Data!$B$3^2-2*User_Model_Calcs!M156*Sat_Data!$B$3*COS(RADIANS(L156))*COS(RADIANS(I156)))</f>
        <v>38174.68044443617</v>
      </c>
      <c r="O156">
        <f>DEGREES(ACOS(((Earth_Data!$B$1+Sat_Data!$B$2)/User_Model_Calcs!N156)*SQRT(1-COS(RADIANS(User_Model_Calcs!I156))^2*COS(RADIANS(User_Model_Calcs!B156))^2)))</f>
        <v>34.984156897704914</v>
      </c>
      <c r="P156">
        <f t="shared" si="22"/>
        <v>50.923785519295208</v>
      </c>
    </row>
    <row r="157" spans="1:16" x14ac:dyDescent="0.25">
      <c r="A157" s="5">
        <v>144.26267140958046</v>
      </c>
      <c r="B157">
        <v>-31.81875953439701</v>
      </c>
      <c r="C157" s="6">
        <v>20135.9375</v>
      </c>
      <c r="D157">
        <f t="shared" ca="1" si="21"/>
        <v>3</v>
      </c>
      <c r="E157" s="1">
        <v>0.65</v>
      </c>
      <c r="F157">
        <v>19.899999999999999</v>
      </c>
      <c r="G157">
        <f t="shared" ca="1" si="23"/>
        <v>54.048620189015942</v>
      </c>
      <c r="H157">
        <f t="shared" ca="1" si="24"/>
        <v>19.162327056138349</v>
      </c>
      <c r="I157">
        <f>User_Model_Calcs!A157-Sat_Data!$B$5</f>
        <v>34.262671409580463</v>
      </c>
      <c r="J157">
        <f>(Earth_Data!$B$1/SQRT(1-Earth_Data!$B$2^2*SIN(RADIANS(User_Model_Calcs!B157))^2))*COS(RADIANS(User_Model_Calcs!B157))</f>
        <v>5424.6836267594153</v>
      </c>
      <c r="K157">
        <f>((Earth_Data!$B$1*(1-Earth_Data!$B$2^2))/SQRT(1-Earth_Data!$B$2^2*SIN(RADIANS(User_Model_Calcs!B157))^2))*SIN(RADIANS(User_Model_Calcs!B157))</f>
        <v>-3343.3726781663941</v>
      </c>
      <c r="L157">
        <f t="shared" si="25"/>
        <v>-31.646601002980052</v>
      </c>
      <c r="M157">
        <f t="shared" si="26"/>
        <v>6372.2314235706481</v>
      </c>
      <c r="N157">
        <f>SQRT(User_Model_Calcs!M157^2+Sat_Data!$B$3^2-2*User_Model_Calcs!M157*Sat_Data!$B$3*COS(RADIANS(L157))*COS(RADIANS(I157)))</f>
        <v>37951.943269571297</v>
      </c>
      <c r="O157">
        <f>DEGREES(ACOS(((Earth_Data!$B$1+Sat_Data!$B$2)/User_Model_Calcs!N157)*SQRT(1-COS(RADIANS(User_Model_Calcs!I157))^2*COS(RADIANS(User_Model_Calcs!B157))^2)))</f>
        <v>37.727456158387433</v>
      </c>
      <c r="P157">
        <f t="shared" si="22"/>
        <v>52.260885102577625</v>
      </c>
    </row>
    <row r="158" spans="1:16" x14ac:dyDescent="0.25">
      <c r="A158" s="5">
        <v>145.74831130443869</v>
      </c>
      <c r="B158">
        <v>-34.216994750266281</v>
      </c>
      <c r="C158" s="6">
        <v>20135.9375</v>
      </c>
      <c r="D158">
        <f t="shared" ca="1" si="21"/>
        <v>0.75</v>
      </c>
      <c r="E158" s="1">
        <v>0.65</v>
      </c>
      <c r="F158">
        <v>19.899999999999999</v>
      </c>
      <c r="G158">
        <f t="shared" ca="1" si="23"/>
        <v>42.007420362456692</v>
      </c>
      <c r="H158">
        <f t="shared" ca="1" si="24"/>
        <v>15.248131154086256</v>
      </c>
      <c r="I158">
        <f>User_Model_Calcs!A158-Sat_Data!$B$5</f>
        <v>35.748311304438687</v>
      </c>
      <c r="J158">
        <f>(Earth_Data!$B$1/SQRT(1-Earth_Data!$B$2^2*SIN(RADIANS(User_Model_Calcs!B158))^2))*COS(RADIANS(User_Model_Calcs!B158))</f>
        <v>5279.763399980844</v>
      </c>
      <c r="K158">
        <f>((Earth_Data!$B$1*(1-Earth_Data!$B$2^2))/SQRT(1-Earth_Data!$B$2^2*SIN(RADIANS(User_Model_Calcs!B158))^2))*SIN(RADIANS(User_Model_Calcs!B158))</f>
        <v>-3566.3772402341897</v>
      </c>
      <c r="L158">
        <f t="shared" si="25"/>
        <v>-34.038259182451803</v>
      </c>
      <c r="M158">
        <f t="shared" si="26"/>
        <v>6371.4164970936972</v>
      </c>
      <c r="N158">
        <f>SQRT(User_Model_Calcs!M158^2+Sat_Data!$B$3^2-2*User_Model_Calcs!M158*Sat_Data!$B$3*COS(RADIANS(L158))*COS(RADIANS(I158)))</f>
        <v>38171.483694616902</v>
      </c>
      <c r="O158">
        <f>DEGREES(ACOS(((Earth_Data!$B$1+Sat_Data!$B$2)/User_Model_Calcs!N158)*SQRT(1-COS(RADIANS(User_Model_Calcs!I158))^2*COS(RADIANS(User_Model_Calcs!B158))^2)))</f>
        <v>35.025542384814926</v>
      </c>
      <c r="P158">
        <f t="shared" si="22"/>
        <v>52.004029937776814</v>
      </c>
    </row>
    <row r="159" spans="1:16" x14ac:dyDescent="0.25">
      <c r="A159" s="5">
        <v>144.66029861056785</v>
      </c>
      <c r="B159">
        <v>-34.555887982405878</v>
      </c>
      <c r="C159" s="6">
        <v>20135.9375</v>
      </c>
      <c r="D159">
        <f t="shared" ca="1" si="21"/>
        <v>1.2</v>
      </c>
      <c r="E159" s="1">
        <v>0.65</v>
      </c>
      <c r="F159">
        <v>19.899999999999999</v>
      </c>
      <c r="G159">
        <f t="shared" ca="1" si="23"/>
        <v>46.089820015575185</v>
      </c>
      <c r="H159">
        <f t="shared" ca="1" si="24"/>
        <v>17.489604569212503</v>
      </c>
      <c r="I159">
        <f>User_Model_Calcs!A159-Sat_Data!$B$5</f>
        <v>34.66029861056785</v>
      </c>
      <c r="J159">
        <f>(Earth_Data!$B$1/SQRT(1-Earth_Data!$B$2^2*SIN(RADIANS(User_Model_Calcs!B159))^2))*COS(RADIANS(User_Model_Calcs!B159))</f>
        <v>5258.5318346267395</v>
      </c>
      <c r="K159">
        <f>((Earth_Data!$B$1*(1-Earth_Data!$B$2^2))/SQRT(1-Earth_Data!$B$2^2*SIN(RADIANS(User_Model_Calcs!B159))^2))*SIN(RADIANS(User_Model_Calcs!B159))</f>
        <v>-3597.4009038885883</v>
      </c>
      <c r="L159">
        <f t="shared" si="25"/>
        <v>-34.376322615426687</v>
      </c>
      <c r="M159">
        <f t="shared" si="26"/>
        <v>6371.2989506913964</v>
      </c>
      <c r="N159">
        <f>SQRT(User_Model_Calcs!M159^2+Sat_Data!$B$3^2-2*User_Model_Calcs!M159*Sat_Data!$B$3*COS(RADIANS(L159))*COS(RADIANS(I159)))</f>
        <v>38126.884770335077</v>
      </c>
      <c r="O159">
        <f>DEGREES(ACOS(((Earth_Data!$B$1+Sat_Data!$B$2)/User_Model_Calcs!N159)*SQRT(1-COS(RADIANS(User_Model_Calcs!I159))^2*COS(RADIANS(User_Model_Calcs!B159))^2)))</f>
        <v>35.56185378602207</v>
      </c>
      <c r="P159">
        <f t="shared" si="22"/>
        <v>50.635607110342974</v>
      </c>
    </row>
    <row r="160" spans="1:16" x14ac:dyDescent="0.25">
      <c r="A160" s="5">
        <v>143.17422468209995</v>
      </c>
      <c r="B160">
        <v>-32.396462533944486</v>
      </c>
      <c r="C160" s="6">
        <v>20135.9375</v>
      </c>
      <c r="D160">
        <f t="shared" ca="1" si="21"/>
        <v>3</v>
      </c>
      <c r="E160" s="1">
        <v>0.65</v>
      </c>
      <c r="F160">
        <v>19.899999999999999</v>
      </c>
      <c r="G160">
        <f t="shared" ca="1" si="23"/>
        <v>54.048620189015942</v>
      </c>
      <c r="H160">
        <f t="shared" ca="1" si="24"/>
        <v>22.379800668787681</v>
      </c>
      <c r="I160">
        <f>User_Model_Calcs!A160-Sat_Data!$B$5</f>
        <v>33.174224682099947</v>
      </c>
      <c r="J160">
        <f>(Earth_Data!$B$1/SQRT(1-Earth_Data!$B$2^2*SIN(RADIANS(User_Model_Calcs!B160))^2))*COS(RADIANS(User_Model_Calcs!B160))</f>
        <v>5390.6347620842444</v>
      </c>
      <c r="K160">
        <f>((Earth_Data!$B$1*(1-Earth_Data!$B$2^2))/SQRT(1-Earth_Data!$B$2^2*SIN(RADIANS(User_Model_Calcs!B160))^2))*SIN(RADIANS(User_Model_Calcs!B160))</f>
        <v>-3397.6351963922011</v>
      </c>
      <c r="L160">
        <f t="shared" si="25"/>
        <v>-32.222608018851609</v>
      </c>
      <c r="M160">
        <f t="shared" si="26"/>
        <v>6372.0379837187202</v>
      </c>
      <c r="N160">
        <f>SQRT(User_Model_Calcs!M160^2+Sat_Data!$B$3^2-2*User_Model_Calcs!M160*Sat_Data!$B$3*COS(RADIANS(L160))*COS(RADIANS(I160)))</f>
        <v>37920.005736810424</v>
      </c>
      <c r="O160">
        <f>DEGREES(ACOS(((Earth_Data!$B$1+Sat_Data!$B$2)/User_Model_Calcs!N160)*SQRT(1-COS(RADIANS(User_Model_Calcs!I160))^2*COS(RADIANS(User_Model_Calcs!B160))^2)))</f>
        <v>38.125790988438482</v>
      </c>
      <c r="P160">
        <f t="shared" si="22"/>
        <v>50.663532299471335</v>
      </c>
    </row>
    <row r="161" spans="1:16" x14ac:dyDescent="0.25">
      <c r="A161" s="5">
        <v>146.19814799324078</v>
      </c>
      <c r="B161">
        <v>-33.760129342483509</v>
      </c>
      <c r="C161" s="6">
        <v>20135.9375</v>
      </c>
      <c r="D161">
        <f t="shared" ca="1" si="21"/>
        <v>1.2</v>
      </c>
      <c r="E161" s="1">
        <v>0.65</v>
      </c>
      <c r="F161">
        <v>19.899999999999999</v>
      </c>
      <c r="G161">
        <f t="shared" ca="1" si="23"/>
        <v>46.089820015575185</v>
      </c>
      <c r="H161">
        <f t="shared" ca="1" si="24"/>
        <v>19.575978889244695</v>
      </c>
      <c r="I161">
        <f>User_Model_Calcs!A161-Sat_Data!$B$5</f>
        <v>36.198147993240781</v>
      </c>
      <c r="J161">
        <f>(Earth_Data!$B$1/SQRT(1-Earth_Data!$B$2^2*SIN(RADIANS(User_Model_Calcs!B161))^2))*COS(RADIANS(User_Model_Calcs!B161))</f>
        <v>5308.0928942656537</v>
      </c>
      <c r="K161">
        <f>((Earth_Data!$B$1*(1-Earth_Data!$B$2^2))/SQRT(1-Earth_Data!$B$2^2*SIN(RADIANS(User_Model_Calcs!B161))^2))*SIN(RADIANS(User_Model_Calcs!B161))</f>
        <v>-3524.3589509302951</v>
      </c>
      <c r="L161">
        <f t="shared" si="25"/>
        <v>-33.582551853437941</v>
      </c>
      <c r="M161">
        <f t="shared" si="26"/>
        <v>6371.5740746817046</v>
      </c>
      <c r="N161">
        <f>SQRT(User_Model_Calcs!M161^2+Sat_Data!$B$3^2-2*User_Model_Calcs!M161*Sat_Data!$B$3*COS(RADIANS(L161))*COS(RADIANS(I161)))</f>
        <v>38173.153480681452</v>
      </c>
      <c r="O161">
        <f>DEGREES(ACOS(((Earth_Data!$B$1+Sat_Data!$B$2)/User_Model_Calcs!N161)*SQRT(1-COS(RADIANS(User_Model_Calcs!I161))^2*COS(RADIANS(User_Model_Calcs!B161))^2)))</f>
        <v>35.007519946571549</v>
      </c>
      <c r="P161">
        <f t="shared" si="22"/>
        <v>52.789042244253601</v>
      </c>
    </row>
    <row r="162" spans="1:16" x14ac:dyDescent="0.25">
      <c r="A162" s="5">
        <v>140.61746302285047</v>
      </c>
      <c r="B162">
        <v>-35.033068175858794</v>
      </c>
      <c r="C162" s="6">
        <v>20135.9375</v>
      </c>
      <c r="D162">
        <f t="shared" ca="1" si="21"/>
        <v>0.75</v>
      </c>
      <c r="E162" s="1">
        <v>0.65</v>
      </c>
      <c r="F162">
        <v>19.899999999999999</v>
      </c>
      <c r="G162">
        <f t="shared" ca="1" si="23"/>
        <v>42.007420362456692</v>
      </c>
      <c r="H162">
        <f t="shared" ca="1" si="24"/>
        <v>18.811692124688786</v>
      </c>
      <c r="I162">
        <f>User_Model_Calcs!A162-Sat_Data!$B$5</f>
        <v>30.617463022850472</v>
      </c>
      <c r="J162">
        <f>(Earth_Data!$B$1/SQRT(1-Earth_Data!$B$2^2*SIN(RADIANS(User_Model_Calcs!B162))^2))*COS(RADIANS(User_Model_Calcs!B162))</f>
        <v>5228.3243169503776</v>
      </c>
      <c r="K162">
        <f>((Earth_Data!$B$1*(1-Earth_Data!$B$2^2))/SQRT(1-Earth_Data!$B$2^2*SIN(RADIANS(User_Model_Calcs!B162))^2))*SIN(RADIANS(User_Model_Calcs!B162))</f>
        <v>-3640.8727601440246</v>
      </c>
      <c r="L162">
        <f t="shared" si="25"/>
        <v>-34.852376879524471</v>
      </c>
      <c r="M162">
        <f t="shared" si="26"/>
        <v>6371.1325224620305</v>
      </c>
      <c r="N162">
        <f>SQRT(User_Model_Calcs!M162^2+Sat_Data!$B$3^2-2*User_Model_Calcs!M162*Sat_Data!$B$3*COS(RADIANS(L162))*COS(RADIANS(I162)))</f>
        <v>37933.851426422894</v>
      </c>
      <c r="O162">
        <f>DEGREES(ACOS(((Earth_Data!$B$1+Sat_Data!$B$2)/User_Model_Calcs!N162)*SQRT(1-COS(RADIANS(User_Model_Calcs!I162))^2*COS(RADIANS(User_Model_Calcs!B162))^2)))</f>
        <v>37.93910027297126</v>
      </c>
      <c r="P162">
        <f t="shared" si="22"/>
        <v>45.872776623302578</v>
      </c>
    </row>
    <row r="163" spans="1:16" x14ac:dyDescent="0.25">
      <c r="A163" s="5">
        <v>147.48234023712862</v>
      </c>
      <c r="B163">
        <v>-36.433931696042123</v>
      </c>
      <c r="C163" s="6">
        <v>20135.9375</v>
      </c>
      <c r="D163">
        <f t="shared" ca="1" si="21"/>
        <v>0.75</v>
      </c>
      <c r="E163" s="1">
        <v>0.65</v>
      </c>
      <c r="F163">
        <v>19.899999999999999</v>
      </c>
      <c r="G163">
        <f t="shared" ca="1" si="23"/>
        <v>42.007420362456692</v>
      </c>
      <c r="H163">
        <f t="shared" ca="1" si="24"/>
        <v>20.163426209310931</v>
      </c>
      <c r="I163">
        <f>User_Model_Calcs!A163-Sat_Data!$B$5</f>
        <v>37.482340237128625</v>
      </c>
      <c r="J163">
        <f>(Earth_Data!$B$1/SQRT(1-Earth_Data!$B$2^2*SIN(RADIANS(User_Model_Calcs!B163))^2))*COS(RADIANS(User_Model_Calcs!B163))</f>
        <v>5137.5519915287796</v>
      </c>
      <c r="K163">
        <f>((Earth_Data!$B$1*(1-Earth_Data!$B$2^2))/SQRT(1-Earth_Data!$B$2^2*SIN(RADIANS(User_Model_Calcs!B163))^2))*SIN(RADIANS(User_Model_Calcs!B163))</f>
        <v>-3767.0399591870173</v>
      </c>
      <c r="L163">
        <f t="shared" si="25"/>
        <v>-36.250224731522181</v>
      </c>
      <c r="M163">
        <f t="shared" si="26"/>
        <v>6370.6381563994864</v>
      </c>
      <c r="N163">
        <f>SQRT(User_Model_Calcs!M163^2+Sat_Data!$B$3^2-2*User_Model_Calcs!M163*Sat_Data!$B$3*COS(RADIANS(L163))*COS(RADIANS(I163)))</f>
        <v>38400.590166920898</v>
      </c>
      <c r="O163">
        <f>DEGREES(ACOS(((Earth_Data!$B$1+Sat_Data!$B$2)/User_Model_Calcs!N163)*SQRT(1-COS(RADIANS(User_Model_Calcs!I163))^2*COS(RADIANS(User_Model_Calcs!B163))^2)))</f>
        <v>32.316509501296395</v>
      </c>
      <c r="P163">
        <f t="shared" si="22"/>
        <v>52.243157337325762</v>
      </c>
    </row>
    <row r="164" spans="1:16" x14ac:dyDescent="0.25">
      <c r="A164" s="5">
        <v>147.3227384473563</v>
      </c>
      <c r="B164">
        <v>-28.24211558794115</v>
      </c>
      <c r="C164" s="6">
        <v>20135.9375</v>
      </c>
      <c r="D164">
        <f t="shared" ca="1" si="21"/>
        <v>0.75</v>
      </c>
      <c r="E164" s="1">
        <v>0.65</v>
      </c>
      <c r="F164">
        <v>19.899999999999999</v>
      </c>
      <c r="G164">
        <f t="shared" ca="1" si="23"/>
        <v>42.007420362456692</v>
      </c>
      <c r="H164">
        <f t="shared" ca="1" si="24"/>
        <v>22.068384756506596</v>
      </c>
      <c r="I164">
        <f>User_Model_Calcs!A164-Sat_Data!$B$5</f>
        <v>37.322738447356301</v>
      </c>
      <c r="J164">
        <f>(Earth_Data!$B$1/SQRT(1-Earth_Data!$B$2^2*SIN(RADIANS(User_Model_Calcs!B164))^2))*COS(RADIANS(User_Model_Calcs!B164))</f>
        <v>5623.0759415032062</v>
      </c>
      <c r="K164">
        <f>((Earth_Data!$B$1*(1-Earth_Data!$B$2^2))/SQRT(1-Earth_Data!$B$2^2*SIN(RADIANS(User_Model_Calcs!B164))^2))*SIN(RADIANS(User_Model_Calcs!B164))</f>
        <v>-3000.170535308836</v>
      </c>
      <c r="L164">
        <f t="shared" si="25"/>
        <v>-28.081979427246875</v>
      </c>
      <c r="M164">
        <f t="shared" si="26"/>
        <v>6373.3826407055994</v>
      </c>
      <c r="N164">
        <f>SQRT(User_Model_Calcs!M164^2+Sat_Data!$B$3^2-2*User_Model_Calcs!M164*Sat_Data!$B$3*COS(RADIANS(L164))*COS(RADIANS(I164)))</f>
        <v>37965.085570780946</v>
      </c>
      <c r="O164">
        <f>DEGREES(ACOS(((Earth_Data!$B$1+Sat_Data!$B$2)/User_Model_Calcs!N164)*SQRT(1-COS(RADIANS(User_Model_Calcs!I164))^2*COS(RADIANS(User_Model_Calcs!B164))^2)))</f>
        <v>37.57896861624522</v>
      </c>
      <c r="P164">
        <f t="shared" si="22"/>
        <v>58.17416787323679</v>
      </c>
    </row>
    <row r="165" spans="1:16" x14ac:dyDescent="0.25">
      <c r="A165" s="5">
        <v>146.41178990732513</v>
      </c>
      <c r="B165">
        <v>-32.137886911541059</v>
      </c>
      <c r="C165" s="6">
        <v>20135.9375</v>
      </c>
      <c r="D165">
        <f t="shared" ca="1" si="21"/>
        <v>3</v>
      </c>
      <c r="E165" s="1">
        <v>0.65</v>
      </c>
      <c r="F165">
        <v>19.899999999999999</v>
      </c>
      <c r="G165">
        <f t="shared" ca="1" si="23"/>
        <v>54.048620189015942</v>
      </c>
      <c r="H165">
        <f t="shared" ca="1" si="24"/>
        <v>15.906203563848528</v>
      </c>
      <c r="I165">
        <f>User_Model_Calcs!A165-Sat_Data!$B$5</f>
        <v>36.411789907325129</v>
      </c>
      <c r="J165">
        <f>(Earth_Data!$B$1/SQRT(1-Earth_Data!$B$2^2*SIN(RADIANS(User_Model_Calcs!B165))^2))*COS(RADIANS(User_Model_Calcs!B165))</f>
        <v>5405.9427999955988</v>
      </c>
      <c r="K165">
        <f>((Earth_Data!$B$1*(1-Earth_Data!$B$2^2))/SQRT(1-Earth_Data!$B$2^2*SIN(RADIANS(User_Model_Calcs!B165))^2))*SIN(RADIANS(User_Model_Calcs!B165))</f>
        <v>-3373.3895329141596</v>
      </c>
      <c r="L165">
        <f t="shared" si="25"/>
        <v>-31.964782845066726</v>
      </c>
      <c r="M165">
        <f t="shared" si="26"/>
        <v>6372.1248024186616</v>
      </c>
      <c r="N165">
        <f>SQRT(User_Model_Calcs!M165^2+Sat_Data!$B$3^2-2*User_Model_Calcs!M165*Sat_Data!$B$3*COS(RADIANS(L165))*COS(RADIANS(I165)))</f>
        <v>38099.137915821135</v>
      </c>
      <c r="O165">
        <f>DEGREES(ACOS(((Earth_Data!$B$1+Sat_Data!$B$2)/User_Model_Calcs!N165)*SQRT(1-COS(RADIANS(User_Model_Calcs!I165))^2*COS(RADIANS(User_Model_Calcs!B165))^2)))</f>
        <v>35.909514401428794</v>
      </c>
      <c r="P165">
        <f t="shared" si="22"/>
        <v>54.200089667619011</v>
      </c>
    </row>
    <row r="166" spans="1:16" x14ac:dyDescent="0.25">
      <c r="A166" s="5">
        <v>143.24280619642445</v>
      </c>
      <c r="B166">
        <v>-36.838663470012577</v>
      </c>
      <c r="C166" s="6">
        <v>20135.9375</v>
      </c>
      <c r="D166">
        <f t="shared" ca="1" si="21"/>
        <v>0.75</v>
      </c>
      <c r="E166" s="1">
        <v>0.65</v>
      </c>
      <c r="F166">
        <v>19.899999999999999</v>
      </c>
      <c r="G166">
        <f t="shared" ca="1" si="23"/>
        <v>42.007420362456692</v>
      </c>
      <c r="H166">
        <f t="shared" ca="1" si="24"/>
        <v>18.144038935189201</v>
      </c>
      <c r="I166">
        <f>User_Model_Calcs!A166-Sat_Data!$B$5</f>
        <v>33.242806196424453</v>
      </c>
      <c r="J166">
        <f>(Earth_Data!$B$1/SQRT(1-Earth_Data!$B$2^2*SIN(RADIANS(User_Model_Calcs!B166))^2))*COS(RADIANS(User_Model_Calcs!B166))</f>
        <v>5110.7506963221549</v>
      </c>
      <c r="K166">
        <f>((Earth_Data!$B$1*(1-Earth_Data!$B$2^2))/SQRT(1-Earth_Data!$B$2^2*SIN(RADIANS(User_Model_Calcs!B166))^2))*SIN(RADIANS(User_Model_Calcs!B166))</f>
        <v>-3803.0802085833488</v>
      </c>
      <c r="L166">
        <f t="shared" si="25"/>
        <v>-36.654166459783376</v>
      </c>
      <c r="M166">
        <f t="shared" si="26"/>
        <v>6370.4938390108946</v>
      </c>
      <c r="N166">
        <f>SQRT(User_Model_Calcs!M166^2+Sat_Data!$B$3^2-2*User_Model_Calcs!M166*Sat_Data!$B$3*COS(RADIANS(L166))*COS(RADIANS(I166)))</f>
        <v>38183.045159328467</v>
      </c>
      <c r="O166">
        <f>DEGREES(ACOS(((Earth_Data!$B$1+Sat_Data!$B$2)/User_Model_Calcs!N166)*SQRT(1-COS(RADIANS(User_Model_Calcs!I166))^2*COS(RADIANS(User_Model_Calcs!B166))^2)))</f>
        <v>34.87494134402823</v>
      </c>
      <c r="P166">
        <f t="shared" si="22"/>
        <v>47.549682508214836</v>
      </c>
    </row>
    <row r="167" spans="1:16" x14ac:dyDescent="0.25">
      <c r="A167" s="5">
        <v>142.94000343074839</v>
      </c>
      <c r="B167">
        <v>-34.114404550476259</v>
      </c>
      <c r="C167" s="6">
        <v>20135.9375</v>
      </c>
      <c r="D167">
        <f t="shared" ca="1" si="21"/>
        <v>1.2</v>
      </c>
      <c r="E167" s="1">
        <v>0.65</v>
      </c>
      <c r="F167">
        <v>19.899999999999999</v>
      </c>
      <c r="G167">
        <f t="shared" ca="1" si="23"/>
        <v>46.089820015575185</v>
      </c>
      <c r="H167">
        <f t="shared" ca="1" si="24"/>
        <v>18.397440614236405</v>
      </c>
      <c r="I167">
        <f>User_Model_Calcs!A167-Sat_Data!$B$5</f>
        <v>32.940003430748391</v>
      </c>
      <c r="J167">
        <f>(Earth_Data!$B$1/SQRT(1-Earth_Data!$B$2^2*SIN(RADIANS(User_Model_Calcs!B167))^2))*COS(RADIANS(User_Model_Calcs!B167))</f>
        <v>5286.1541945449608</v>
      </c>
      <c r="K167">
        <f>((Earth_Data!$B$1*(1-Earth_Data!$B$2^2))/SQRT(1-Earth_Data!$B$2^2*SIN(RADIANS(User_Model_Calcs!B167))^2))*SIN(RADIANS(User_Model_Calcs!B167))</f>
        <v>-3556.9613513872878</v>
      </c>
      <c r="L167">
        <f t="shared" si="25"/>
        <v>-33.935925099571506</v>
      </c>
      <c r="M167">
        <f t="shared" si="26"/>
        <v>6371.4519713930322</v>
      </c>
      <c r="N167">
        <f>SQRT(User_Model_Calcs!M167^2+Sat_Data!$B$3^2-2*User_Model_Calcs!M167*Sat_Data!$B$3*COS(RADIANS(L167))*COS(RADIANS(I167)))</f>
        <v>38003.946865614169</v>
      </c>
      <c r="O167">
        <f>DEGREES(ACOS(((Earth_Data!$B$1+Sat_Data!$B$2)/User_Model_Calcs!N167)*SQRT(1-COS(RADIANS(User_Model_Calcs!I167))^2*COS(RADIANS(User_Model_Calcs!B167))^2)))</f>
        <v>37.069282058774021</v>
      </c>
      <c r="P167">
        <f t="shared" si="22"/>
        <v>49.120145492146783</v>
      </c>
    </row>
    <row r="168" spans="1:16" x14ac:dyDescent="0.25">
      <c r="A168" s="5">
        <v>145.00347499980484</v>
      </c>
      <c r="B168">
        <v>-27.68252470051182</v>
      </c>
      <c r="C168" s="6">
        <v>20135.9375</v>
      </c>
      <c r="D168">
        <f t="shared" ca="1" si="21"/>
        <v>1.2</v>
      </c>
      <c r="E168" s="1">
        <v>0.65</v>
      </c>
      <c r="F168">
        <v>19.899999999999999</v>
      </c>
      <c r="G168">
        <f t="shared" ca="1" si="23"/>
        <v>46.089820015575185</v>
      </c>
      <c r="H168">
        <f t="shared" ca="1" si="24"/>
        <v>19.605839577913386</v>
      </c>
      <c r="I168">
        <f>User_Model_Calcs!A168-Sat_Data!$B$5</f>
        <v>35.003474999804837</v>
      </c>
      <c r="J168">
        <f>(Earth_Data!$B$1/SQRT(1-Earth_Data!$B$2^2*SIN(RADIANS(User_Model_Calcs!B168))^2))*COS(RADIANS(User_Model_Calcs!B168))</f>
        <v>5652.1532680036707</v>
      </c>
      <c r="K168">
        <f>((Earth_Data!$B$1*(1-Earth_Data!$B$2^2))/SQRT(1-Earth_Data!$B$2^2*SIN(RADIANS(User_Model_Calcs!B168))^2))*SIN(RADIANS(User_Model_Calcs!B168))</f>
        <v>-2945.3971785321628</v>
      </c>
      <c r="L168">
        <f t="shared" si="25"/>
        <v>-27.524499137004007</v>
      </c>
      <c r="M168">
        <f t="shared" si="26"/>
        <v>6373.5548247669285</v>
      </c>
      <c r="N168">
        <f>SQRT(User_Model_Calcs!M168^2+Sat_Data!$B$3^2-2*User_Model_Calcs!M168*Sat_Data!$B$3*COS(RADIANS(L168))*COS(RADIANS(I168)))</f>
        <v>37789.096751674217</v>
      </c>
      <c r="O168">
        <f>DEGREES(ACOS(((Earth_Data!$B$1+Sat_Data!$B$2)/User_Model_Calcs!N168)*SQRT(1-COS(RADIANS(User_Model_Calcs!I168))^2*COS(RADIANS(User_Model_Calcs!B168))^2)))</f>
        <v>39.819189396412604</v>
      </c>
      <c r="P168">
        <f t="shared" si="22"/>
        <v>56.440026536159223</v>
      </c>
    </row>
    <row r="169" spans="1:16" x14ac:dyDescent="0.25">
      <c r="A169" s="5">
        <v>141.54190481051498</v>
      </c>
      <c r="B169">
        <v>-27.823032919699898</v>
      </c>
      <c r="C169" s="6">
        <v>20135.9375</v>
      </c>
      <c r="D169">
        <f t="shared" ca="1" si="21"/>
        <v>0.75</v>
      </c>
      <c r="E169" s="1">
        <v>0.65</v>
      </c>
      <c r="F169">
        <v>19.899999999999999</v>
      </c>
      <c r="G169">
        <f t="shared" ca="1" si="23"/>
        <v>42.007420362456692</v>
      </c>
      <c r="H169">
        <f t="shared" ca="1" si="24"/>
        <v>14.08686066234851</v>
      </c>
      <c r="I169">
        <f>User_Model_Calcs!A169-Sat_Data!$B$5</f>
        <v>31.541904810514978</v>
      </c>
      <c r="J169">
        <f>(Earth_Data!$B$1/SQRT(1-Earth_Data!$B$2^2*SIN(RADIANS(User_Model_Calcs!B169))^2))*COS(RADIANS(User_Model_Calcs!B169))</f>
        <v>5644.9027547004898</v>
      </c>
      <c r="K169">
        <f>((Earth_Data!$B$1*(1-Earth_Data!$B$2^2))/SQRT(1-Earth_Data!$B$2^2*SIN(RADIANS(User_Model_Calcs!B169))^2))*SIN(RADIANS(User_Model_Calcs!B169))</f>
        <v>-2959.1765155905432</v>
      </c>
      <c r="L169">
        <f t="shared" si="25"/>
        <v>-27.664471735686753</v>
      </c>
      <c r="M169">
        <f t="shared" si="26"/>
        <v>6373.5118075083037</v>
      </c>
      <c r="N169">
        <f>SQRT(User_Model_Calcs!M169^2+Sat_Data!$B$3^2-2*User_Model_Calcs!M169*Sat_Data!$B$3*COS(RADIANS(L169))*COS(RADIANS(I169)))</f>
        <v>37586.438909308992</v>
      </c>
      <c r="O169">
        <f>DEGREES(ACOS(((Earth_Data!$B$1+Sat_Data!$B$2)/User_Model_Calcs!N169)*SQRT(1-COS(RADIANS(User_Model_Calcs!I169))^2*COS(RADIANS(User_Model_Calcs!B169))^2)))</f>
        <v>42.504692145155317</v>
      </c>
      <c r="P169">
        <f t="shared" si="22"/>
        <v>52.75045464786016</v>
      </c>
    </row>
    <row r="170" spans="1:16" x14ac:dyDescent="0.25">
      <c r="A170" s="5">
        <v>149.25677791176355</v>
      </c>
      <c r="B170">
        <v>-34.76526022112472</v>
      </c>
      <c r="C170" s="6">
        <v>20135.9375</v>
      </c>
      <c r="D170">
        <f t="shared" ca="1" si="21"/>
        <v>3</v>
      </c>
      <c r="E170" s="1">
        <v>0.65</v>
      </c>
      <c r="F170">
        <v>19.899999999999999</v>
      </c>
      <c r="G170">
        <f t="shared" ca="1" si="23"/>
        <v>54.048620189015942</v>
      </c>
      <c r="H170">
        <f t="shared" ca="1" si="24"/>
        <v>19.11957867740254</v>
      </c>
      <c r="I170">
        <f>User_Model_Calcs!A170-Sat_Data!$B$5</f>
        <v>39.25677791176355</v>
      </c>
      <c r="J170">
        <f>(Earth_Data!$B$1/SQRT(1-Earth_Data!$B$2^2*SIN(RADIANS(User_Model_Calcs!B170))^2))*COS(RADIANS(User_Model_Calcs!B170))</f>
        <v>5245.3225641691424</v>
      </c>
      <c r="K170">
        <f>((Earth_Data!$B$1*(1-Earth_Data!$B$2^2))/SQRT(1-Earth_Data!$B$2^2*SIN(RADIANS(User_Model_Calcs!B170))^2))*SIN(RADIANS(User_Model_Calcs!B170))</f>
        <v>-3616.5055875796925</v>
      </c>
      <c r="L170">
        <f t="shared" si="25"/>
        <v>-34.585194699442582</v>
      </c>
      <c r="M170">
        <f t="shared" si="26"/>
        <v>6371.2260568258826</v>
      </c>
      <c r="N170">
        <f>SQRT(User_Model_Calcs!M170^2+Sat_Data!$B$3^2-2*User_Model_Calcs!M170*Sat_Data!$B$3*COS(RADIANS(L170))*COS(RADIANS(I170)))</f>
        <v>38417.495829744854</v>
      </c>
      <c r="O170">
        <f>DEGREES(ACOS(((Earth_Data!$B$1+Sat_Data!$B$2)/User_Model_Calcs!N170)*SQRT(1-COS(RADIANS(User_Model_Calcs!I170))^2*COS(RADIANS(User_Model_Calcs!B170))^2)))</f>
        <v>32.12837075418944</v>
      </c>
      <c r="P170">
        <f t="shared" si="22"/>
        <v>55.094956551762188</v>
      </c>
    </row>
    <row r="171" spans="1:16" x14ac:dyDescent="0.25">
      <c r="A171" s="5">
        <v>143.71500184266162</v>
      </c>
      <c r="B171">
        <v>-34.32433301330164</v>
      </c>
      <c r="C171" s="6">
        <v>20135.9375</v>
      </c>
      <c r="D171">
        <f t="shared" ca="1" si="21"/>
        <v>1.2</v>
      </c>
      <c r="E171" s="1">
        <v>0.65</v>
      </c>
      <c r="F171">
        <v>19.899999999999999</v>
      </c>
      <c r="G171">
        <f t="shared" ca="1" si="23"/>
        <v>46.089820015575185</v>
      </c>
      <c r="H171">
        <f t="shared" ca="1" si="24"/>
        <v>16.908650657470449</v>
      </c>
      <c r="I171">
        <f>User_Model_Calcs!A171-Sat_Data!$B$5</f>
        <v>33.715001842661621</v>
      </c>
      <c r="J171">
        <f>(Earth_Data!$B$1/SQRT(1-Earth_Data!$B$2^2*SIN(RADIANS(User_Model_Calcs!B171))^2))*COS(RADIANS(User_Model_Calcs!B171))</f>
        <v>5273.0586760598744</v>
      </c>
      <c r="K171">
        <f>((Earth_Data!$B$1*(1-Earth_Data!$B$2^2))/SQRT(1-Earth_Data!$B$2^2*SIN(RADIANS(User_Model_Calcs!B171))^2))*SIN(RADIANS(User_Model_Calcs!B171))</f>
        <v>-3576.2168161834174</v>
      </c>
      <c r="L171">
        <f t="shared" si="25"/>
        <v>-34.145331919636632</v>
      </c>
      <c r="M171">
        <f t="shared" si="26"/>
        <v>6371.3793261367964</v>
      </c>
      <c r="N171">
        <f>SQRT(User_Model_Calcs!M171^2+Sat_Data!$B$3^2-2*User_Model_Calcs!M171*Sat_Data!$B$3*COS(RADIANS(L171))*COS(RADIANS(I171)))</f>
        <v>38059.564359771372</v>
      </c>
      <c r="O171">
        <f>DEGREES(ACOS(((Earth_Data!$B$1+Sat_Data!$B$2)/User_Model_Calcs!N171)*SQRT(1-COS(RADIANS(User_Model_Calcs!I171))^2*COS(RADIANS(User_Model_Calcs!B171))^2)))</f>
        <v>36.382991364270708</v>
      </c>
      <c r="P171">
        <f t="shared" si="22"/>
        <v>49.801580014965381</v>
      </c>
    </row>
    <row r="172" spans="1:16" x14ac:dyDescent="0.25">
      <c r="A172" s="5">
        <v>145.27797779398549</v>
      </c>
      <c r="B172">
        <v>-29.345629757348529</v>
      </c>
      <c r="C172" s="6">
        <v>20135.9375</v>
      </c>
      <c r="D172">
        <f t="shared" ca="1" si="21"/>
        <v>0.75</v>
      </c>
      <c r="E172" s="1">
        <v>0.65</v>
      </c>
      <c r="F172">
        <v>19.899999999999999</v>
      </c>
      <c r="G172">
        <f t="shared" ca="1" si="23"/>
        <v>42.007420362456692</v>
      </c>
      <c r="H172">
        <f t="shared" ca="1" si="24"/>
        <v>20.512312800674518</v>
      </c>
      <c r="I172">
        <f>User_Model_Calcs!A172-Sat_Data!$B$5</f>
        <v>35.277977793985485</v>
      </c>
      <c r="J172">
        <f>(Earth_Data!$B$1/SQRT(1-Earth_Data!$B$2^2*SIN(RADIANS(User_Model_Calcs!B172))^2))*COS(RADIANS(User_Model_Calcs!B172))</f>
        <v>5564.1673258340461</v>
      </c>
      <c r="K172">
        <f>((Earth_Data!$B$1*(1-Earth_Data!$B$2^2))/SQRT(1-Earth_Data!$B$2^2*SIN(RADIANS(User_Model_Calcs!B172))^2))*SIN(RADIANS(User_Model_Calcs!B172))</f>
        <v>-3107.3519922660698</v>
      </c>
      <c r="L172">
        <f t="shared" si="25"/>
        <v>-29.181510290297631</v>
      </c>
      <c r="M172">
        <f t="shared" si="26"/>
        <v>6373.0365159568255</v>
      </c>
      <c r="N172">
        <f>SQRT(User_Model_Calcs!M172^2+Sat_Data!$B$3^2-2*User_Model_Calcs!M172*Sat_Data!$B$3*COS(RADIANS(L172))*COS(RADIANS(I172)))</f>
        <v>37886.419134445248</v>
      </c>
      <c r="O172">
        <f>DEGREES(ACOS(((Earth_Data!$B$1+Sat_Data!$B$2)/User_Model_Calcs!N172)*SQRT(1-COS(RADIANS(User_Model_Calcs!I172))^2*COS(RADIANS(User_Model_Calcs!B172))^2)))</f>
        <v>38.564323059431437</v>
      </c>
      <c r="P172">
        <f t="shared" si="22"/>
        <v>55.288697989394151</v>
      </c>
    </row>
    <row r="173" spans="1:16" x14ac:dyDescent="0.25">
      <c r="A173" s="5">
        <v>149.49185264375794</v>
      </c>
      <c r="B173">
        <v>-30.255013623208452</v>
      </c>
      <c r="C173" s="6">
        <v>20135.9375</v>
      </c>
      <c r="D173">
        <f t="shared" ca="1" si="21"/>
        <v>1.2</v>
      </c>
      <c r="E173" s="1">
        <v>0.65</v>
      </c>
      <c r="F173">
        <v>19.899999999999999</v>
      </c>
      <c r="G173">
        <f t="shared" ca="1" si="23"/>
        <v>46.089820015575185</v>
      </c>
      <c r="H173">
        <f t="shared" ca="1" si="24"/>
        <v>18.720917933490515</v>
      </c>
      <c r="I173">
        <f>User_Model_Calcs!A173-Sat_Data!$B$5</f>
        <v>39.491852643757937</v>
      </c>
      <c r="J173">
        <f>(Earth_Data!$B$1/SQRT(1-Earth_Data!$B$2^2*SIN(RADIANS(User_Model_Calcs!B173))^2))*COS(RADIANS(User_Model_Calcs!B173))</f>
        <v>5514.0701734558852</v>
      </c>
      <c r="K173">
        <f>((Earth_Data!$B$1*(1-Earth_Data!$B$2^2))/SQRT(1-Earth_Data!$B$2^2*SIN(RADIANS(User_Model_Calcs!B173))^2))*SIN(RADIANS(User_Model_Calcs!B173))</f>
        <v>-3194.8253756437634</v>
      </c>
      <c r="L173">
        <f t="shared" si="25"/>
        <v>-30.087793386700017</v>
      </c>
      <c r="M173">
        <f t="shared" si="26"/>
        <v>6372.7450175456679</v>
      </c>
      <c r="N173">
        <f>SQRT(User_Model_Calcs!M173^2+Sat_Data!$B$3^2-2*User_Model_Calcs!M173*Sat_Data!$B$3*COS(RADIANS(L173))*COS(RADIANS(I173)))</f>
        <v>38204.518409451215</v>
      </c>
      <c r="O173">
        <f>DEGREES(ACOS(((Earth_Data!$B$1+Sat_Data!$B$2)/User_Model_Calcs!N173)*SQRT(1-COS(RADIANS(User_Model_Calcs!I173))^2*COS(RADIANS(User_Model_Calcs!B173))^2)))</f>
        <v>34.64685368508345</v>
      </c>
      <c r="P173">
        <f t="shared" si="22"/>
        <v>58.558571791218682</v>
      </c>
    </row>
    <row r="174" spans="1:16" x14ac:dyDescent="0.25">
      <c r="A174" s="5">
        <v>145.50803764021785</v>
      </c>
      <c r="B174">
        <v>-29.879065108602511</v>
      </c>
      <c r="C174" s="6">
        <v>20135.9375</v>
      </c>
      <c r="D174">
        <f t="shared" ca="1" si="21"/>
        <v>3</v>
      </c>
      <c r="E174" s="1">
        <v>0.65</v>
      </c>
      <c r="F174">
        <v>19.899999999999999</v>
      </c>
      <c r="G174">
        <f t="shared" ca="1" si="23"/>
        <v>54.048620189015942</v>
      </c>
      <c r="H174">
        <f t="shared" ca="1" si="24"/>
        <v>19.597117171627151</v>
      </c>
      <c r="I174">
        <f>User_Model_Calcs!A174-Sat_Data!$B$5</f>
        <v>35.50803764021785</v>
      </c>
      <c r="J174">
        <f>(Earth_Data!$B$1/SQRT(1-Earth_Data!$B$2^2*SIN(RADIANS(User_Model_Calcs!B174))^2))*COS(RADIANS(User_Model_Calcs!B174))</f>
        <v>5534.9499788897101</v>
      </c>
      <c r="K174">
        <f>((Earth_Data!$B$1*(1-Earth_Data!$B$2^2))/SQRT(1-Earth_Data!$B$2^2*SIN(RADIANS(User_Model_Calcs!B174))^2))*SIN(RADIANS(User_Model_Calcs!B174))</f>
        <v>-3158.7580190899043</v>
      </c>
      <c r="L174">
        <f t="shared" si="25"/>
        <v>-29.713106610562704</v>
      </c>
      <c r="M174">
        <f t="shared" si="26"/>
        <v>6372.8661912812804</v>
      </c>
      <c r="N174">
        <f>SQRT(User_Model_Calcs!M174^2+Sat_Data!$B$3^2-2*User_Model_Calcs!M174*Sat_Data!$B$3*COS(RADIANS(L174))*COS(RADIANS(I174)))</f>
        <v>37927.23882715543</v>
      </c>
      <c r="O174">
        <f>DEGREES(ACOS(((Earth_Data!$B$1+Sat_Data!$B$2)/User_Model_Calcs!N174)*SQRT(1-COS(RADIANS(User_Model_Calcs!I174))^2*COS(RADIANS(User_Model_Calcs!B174))^2)))</f>
        <v>38.04624480884776</v>
      </c>
      <c r="P174">
        <f t="shared" si="22"/>
        <v>55.077149823030503</v>
      </c>
    </row>
    <row r="175" spans="1:16" x14ac:dyDescent="0.25">
      <c r="A175" s="5">
        <v>147.91083297487125</v>
      </c>
      <c r="B175">
        <v>-30.619186875265214</v>
      </c>
      <c r="C175" s="6">
        <v>20135.9375</v>
      </c>
      <c r="D175">
        <f t="shared" ca="1" si="21"/>
        <v>0.75</v>
      </c>
      <c r="E175" s="1">
        <v>0.65</v>
      </c>
      <c r="F175">
        <v>19.899999999999999</v>
      </c>
      <c r="G175">
        <f t="shared" ca="1" si="23"/>
        <v>42.007420362456692</v>
      </c>
      <c r="H175">
        <f t="shared" ca="1" si="24"/>
        <v>14.658327233564814</v>
      </c>
      <c r="I175">
        <f>User_Model_Calcs!A175-Sat_Data!$B$5</f>
        <v>37.910832974871255</v>
      </c>
      <c r="J175">
        <f>(Earth_Data!$B$1/SQRT(1-Earth_Data!$B$2^2*SIN(RADIANS(User_Model_Calcs!B175))^2))*COS(RADIANS(User_Model_Calcs!B175))</f>
        <v>5493.6179643609948</v>
      </c>
      <c r="K175">
        <f>((Earth_Data!$B$1*(1-Earth_Data!$B$2^2))/SQRT(1-Earth_Data!$B$2^2*SIN(RADIANS(User_Model_Calcs!B175))^2))*SIN(RADIANS(User_Model_Calcs!B175))</f>
        <v>-3229.6336594760778</v>
      </c>
      <c r="L175">
        <f t="shared" si="25"/>
        <v>-30.450771739830671</v>
      </c>
      <c r="M175">
        <f t="shared" si="26"/>
        <v>6372.6267671008854</v>
      </c>
      <c r="N175">
        <f>SQRT(User_Model_Calcs!M175^2+Sat_Data!$B$3^2-2*User_Model_Calcs!M175*Sat_Data!$B$3*COS(RADIANS(L175))*COS(RADIANS(I175)))</f>
        <v>38117.213826737214</v>
      </c>
      <c r="O175">
        <f>DEGREES(ACOS(((Earth_Data!$B$1+Sat_Data!$B$2)/User_Model_Calcs!N175)*SQRT(1-COS(RADIANS(User_Model_Calcs!I175))^2*COS(RADIANS(User_Model_Calcs!B175))^2)))</f>
        <v>35.696451318913184</v>
      </c>
      <c r="P175">
        <f t="shared" si="22"/>
        <v>56.815009889898036</v>
      </c>
    </row>
    <row r="176" spans="1:16" x14ac:dyDescent="0.25">
      <c r="A176" s="5">
        <v>140.1860707541278</v>
      </c>
      <c r="B176">
        <v>-36.393165776684725</v>
      </c>
      <c r="C176" s="6">
        <v>20135.9375</v>
      </c>
      <c r="D176">
        <f t="shared" ca="1" si="21"/>
        <v>0.75</v>
      </c>
      <c r="E176" s="1">
        <v>0.65</v>
      </c>
      <c r="F176">
        <v>19.899999999999999</v>
      </c>
      <c r="G176">
        <f t="shared" ca="1" si="23"/>
        <v>42.007420362456692</v>
      </c>
      <c r="H176">
        <f t="shared" ca="1" si="24"/>
        <v>21.476463087301415</v>
      </c>
      <c r="I176">
        <f>User_Model_Calcs!A176-Sat_Data!$B$5</f>
        <v>30.186070754127797</v>
      </c>
      <c r="J176">
        <f>(Earth_Data!$B$1/SQRT(1-Earth_Data!$B$2^2*SIN(RADIANS(User_Model_Calcs!B176))^2))*COS(RADIANS(User_Model_Calcs!B176))</f>
        <v>5140.2372781428103</v>
      </c>
      <c r="K176">
        <f>((Earth_Data!$B$1*(1-Earth_Data!$B$2^2))/SQRT(1-Earth_Data!$B$2^2*SIN(RADIANS(User_Model_Calcs!B176))^2))*SIN(RADIANS(User_Model_Calcs!B176))</f>
        <v>-3763.3995276530832</v>
      </c>
      <c r="L176">
        <f t="shared" si="25"/>
        <v>-36.209540417426744</v>
      </c>
      <c r="M176">
        <f t="shared" si="26"/>
        <v>6370.652657330209</v>
      </c>
      <c r="N176">
        <f>SQRT(User_Model_Calcs!M176^2+Sat_Data!$B$3^2-2*User_Model_Calcs!M176*Sat_Data!$B$3*COS(RADIANS(L176))*COS(RADIANS(I176)))</f>
        <v>37996.210279887047</v>
      </c>
      <c r="O176">
        <f>DEGREES(ACOS(((Earth_Data!$B$1+Sat_Data!$B$2)/User_Model_Calcs!N176)*SQRT(1-COS(RADIANS(User_Model_Calcs!I176))^2*COS(RADIANS(User_Model_Calcs!B176))^2)))</f>
        <v>37.154335570352643</v>
      </c>
      <c r="P176">
        <f t="shared" si="22"/>
        <v>44.432703480205177</v>
      </c>
    </row>
    <row r="177" spans="1:16" x14ac:dyDescent="0.25">
      <c r="A177" s="5">
        <v>143.1822738658735</v>
      </c>
      <c r="B177">
        <v>-29.255319849949448</v>
      </c>
      <c r="C177" s="6">
        <v>20135.9375</v>
      </c>
      <c r="D177">
        <f t="shared" ca="1" si="21"/>
        <v>3</v>
      </c>
      <c r="E177" s="1">
        <v>0.65</v>
      </c>
      <c r="F177">
        <v>19.899999999999999</v>
      </c>
      <c r="G177">
        <f t="shared" ca="1" si="23"/>
        <v>54.048620189015942</v>
      </c>
      <c r="H177">
        <f t="shared" ca="1" si="24"/>
        <v>23.047118845600465</v>
      </c>
      <c r="I177">
        <f>User_Model_Calcs!A177-Sat_Data!$B$5</f>
        <v>33.182273865873498</v>
      </c>
      <c r="J177">
        <f>(Earth_Data!$B$1/SQRT(1-Earth_Data!$B$2^2*SIN(RADIANS(User_Model_Calcs!B177))^2))*COS(RADIANS(User_Model_Calcs!B177))</f>
        <v>5569.0661261528312</v>
      </c>
      <c r="K177">
        <f>((Earth_Data!$B$1*(1-Earth_Data!$B$2^2))/SQRT(1-Earth_Data!$B$2^2*SIN(RADIANS(User_Model_Calcs!B177))^2))*SIN(RADIANS(User_Model_Calcs!B177))</f>
        <v>-3098.6226023076988</v>
      </c>
      <c r="L177">
        <f t="shared" si="25"/>
        <v>-29.091517348999833</v>
      </c>
      <c r="M177">
        <f t="shared" si="26"/>
        <v>6373.0651612073634</v>
      </c>
      <c r="N177">
        <f>SQRT(User_Model_Calcs!M177^2+Sat_Data!$B$3^2-2*User_Model_Calcs!M177*Sat_Data!$B$3*COS(RADIANS(L177))*COS(RADIANS(I177)))</f>
        <v>37754.227480917398</v>
      </c>
      <c r="O177">
        <f>DEGREES(ACOS(((Earth_Data!$B$1+Sat_Data!$B$2)/User_Model_Calcs!N177)*SQRT(1-COS(RADIANS(User_Model_Calcs!I177))^2*COS(RADIANS(User_Model_Calcs!B177))^2)))</f>
        <v>40.265380608203174</v>
      </c>
      <c r="P177">
        <f t="shared" si="22"/>
        <v>53.228508793473061</v>
      </c>
    </row>
    <row r="178" spans="1:16" x14ac:dyDescent="0.25">
      <c r="A178" s="5">
        <v>143.84306006257157</v>
      </c>
      <c r="B178">
        <v>-32.332747658327207</v>
      </c>
      <c r="C178" s="6">
        <v>20135.9375</v>
      </c>
      <c r="D178">
        <f t="shared" ca="1" si="21"/>
        <v>3</v>
      </c>
      <c r="E178" s="1">
        <v>0.65</v>
      </c>
      <c r="F178">
        <v>19.899999999999999</v>
      </c>
      <c r="G178">
        <f t="shared" ca="1" si="23"/>
        <v>54.048620189015942</v>
      </c>
      <c r="H178">
        <f t="shared" ca="1" si="24"/>
        <v>16.01893925974974</v>
      </c>
      <c r="I178">
        <f>User_Model_Calcs!A178-Sat_Data!$B$5</f>
        <v>33.843060062571567</v>
      </c>
      <c r="J178">
        <f>(Earth_Data!$B$1/SQRT(1-Earth_Data!$B$2^2*SIN(RADIANS(User_Model_Calcs!B178))^2))*COS(RADIANS(User_Model_Calcs!B178))</f>
        <v>5394.4169867911132</v>
      </c>
      <c r="K178">
        <f>((Earth_Data!$B$1*(1-Earth_Data!$B$2^2))/SQRT(1-Earth_Data!$B$2^2*SIN(RADIANS(User_Model_Calcs!B178))^2))*SIN(RADIANS(User_Model_Calcs!B178))</f>
        <v>-3391.6672180070659</v>
      </c>
      <c r="L178">
        <f t="shared" si="25"/>
        <v>-32.159076752133714</v>
      </c>
      <c r="M178">
        <f t="shared" si="26"/>
        <v>6372.0594116097436</v>
      </c>
      <c r="N178">
        <f>SQRT(User_Model_Calcs!M178^2+Sat_Data!$B$3^2-2*User_Model_Calcs!M178*Sat_Data!$B$3*COS(RADIANS(L178))*COS(RADIANS(I178)))</f>
        <v>37955.127656750628</v>
      </c>
      <c r="O178">
        <f>DEGREES(ACOS(((Earth_Data!$B$1+Sat_Data!$B$2)/User_Model_Calcs!N178)*SQRT(1-COS(RADIANS(User_Model_Calcs!I178))^2*COS(RADIANS(User_Model_Calcs!B178))^2)))</f>
        <v>37.685244132644762</v>
      </c>
      <c r="P178">
        <f t="shared" si="22"/>
        <v>51.423081806999861</v>
      </c>
    </row>
    <row r="179" spans="1:16" x14ac:dyDescent="0.25">
      <c r="A179" s="5">
        <v>144.40561222254107</v>
      </c>
      <c r="B179">
        <v>-29.274731097928836</v>
      </c>
      <c r="C179" s="6">
        <v>20135.9375</v>
      </c>
      <c r="D179">
        <f t="shared" ca="1" si="21"/>
        <v>1.2</v>
      </c>
      <c r="E179" s="1">
        <v>0.65</v>
      </c>
      <c r="F179">
        <v>19.899999999999999</v>
      </c>
      <c r="G179">
        <f t="shared" ca="1" si="23"/>
        <v>46.089820015575185</v>
      </c>
      <c r="H179">
        <f t="shared" ca="1" si="24"/>
        <v>22.938844772277236</v>
      </c>
      <c r="I179">
        <f>User_Model_Calcs!A179-Sat_Data!$B$5</f>
        <v>34.405612222541066</v>
      </c>
      <c r="J179">
        <f>(Earth_Data!$B$1/SQRT(1-Earth_Data!$B$2^2*SIN(RADIANS(User_Model_Calcs!B179))^2))*COS(RADIANS(User_Model_Calcs!B179))</f>
        <v>5568.0143425998249</v>
      </c>
      <c r="K179">
        <f>((Earth_Data!$B$1*(1-Earth_Data!$B$2^2))/SQRT(1-Earth_Data!$B$2^2*SIN(RADIANS(User_Model_Calcs!B179))^2))*SIN(RADIANS(User_Model_Calcs!B179))</f>
        <v>-3100.4995422401316</v>
      </c>
      <c r="L179">
        <f t="shared" si="25"/>
        <v>-29.110860331432448</v>
      </c>
      <c r="M179">
        <f t="shared" si="26"/>
        <v>6373.0590088927174</v>
      </c>
      <c r="N179">
        <f>SQRT(User_Model_Calcs!M179^2+Sat_Data!$B$3^2-2*User_Model_Calcs!M179*Sat_Data!$B$3*COS(RADIANS(L179))*COS(RADIANS(I179)))</f>
        <v>37828.982171946962</v>
      </c>
      <c r="O179">
        <f>DEGREES(ACOS(((Earth_Data!$B$1+Sat_Data!$B$2)/User_Model_Calcs!N179)*SQRT(1-COS(RADIANS(User_Model_Calcs!I179))^2*COS(RADIANS(User_Model_Calcs!B179))^2)))</f>
        <v>39.297685904124279</v>
      </c>
      <c r="P179">
        <f t="shared" si="22"/>
        <v>54.472661246284176</v>
      </c>
    </row>
    <row r="180" spans="1:16" x14ac:dyDescent="0.25">
      <c r="A180" s="5">
        <v>142.66941948935329</v>
      </c>
      <c r="B180">
        <v>-33.03610903446377</v>
      </c>
      <c r="C180" s="6">
        <v>20135.9375</v>
      </c>
      <c r="D180">
        <f t="shared" ca="1" si="21"/>
        <v>0.75</v>
      </c>
      <c r="E180" s="1">
        <v>0.65</v>
      </c>
      <c r="F180">
        <v>19.899999999999999</v>
      </c>
      <c r="G180">
        <f t="shared" ca="1" si="23"/>
        <v>42.007420362456692</v>
      </c>
      <c r="H180">
        <f t="shared" ca="1" si="24"/>
        <v>22.794570146102167</v>
      </c>
      <c r="I180">
        <f>User_Model_Calcs!A180-Sat_Data!$B$5</f>
        <v>32.669419489353288</v>
      </c>
      <c r="J180">
        <f>(Earth_Data!$B$1/SQRT(1-Earth_Data!$B$2^2*SIN(RADIANS(User_Model_Calcs!B180))^2))*COS(RADIANS(User_Model_Calcs!B180))</f>
        <v>5352.2952551224271</v>
      </c>
      <c r="K180">
        <f>((Earth_Data!$B$1*(1-Earth_Data!$B$2^2))/SQRT(1-Earth_Data!$B$2^2*SIN(RADIANS(User_Model_Calcs!B180))^2))*SIN(RADIANS(User_Model_Calcs!B180))</f>
        <v>-3457.317781356533</v>
      </c>
      <c r="L180">
        <f t="shared" si="25"/>
        <v>-32.860458832043086</v>
      </c>
      <c r="M180">
        <f t="shared" si="26"/>
        <v>6371.8216186024938</v>
      </c>
      <c r="N180">
        <f>SQRT(User_Model_Calcs!M180^2+Sat_Data!$B$3^2-2*User_Model_Calcs!M180*Sat_Data!$B$3*COS(RADIANS(L180))*COS(RADIANS(I180)))</f>
        <v>37927.153276373872</v>
      </c>
      <c r="O180">
        <f>DEGREES(ACOS(((Earth_Data!$B$1+Sat_Data!$B$2)/User_Model_Calcs!N180)*SQRT(1-COS(RADIANS(User_Model_Calcs!I180))^2*COS(RADIANS(User_Model_Calcs!B180))^2)))</f>
        <v>38.032824055680763</v>
      </c>
      <c r="P180">
        <f t="shared" si="22"/>
        <v>49.629363372591953</v>
      </c>
    </row>
    <row r="181" spans="1:16" x14ac:dyDescent="0.25">
      <c r="A181" s="5">
        <v>147.45874710534522</v>
      </c>
      <c r="B181">
        <v>-31.653408285868345</v>
      </c>
      <c r="C181" s="6">
        <v>20135.9375</v>
      </c>
      <c r="D181">
        <f t="shared" ca="1" si="21"/>
        <v>0.75</v>
      </c>
      <c r="E181" s="1">
        <v>0.65</v>
      </c>
      <c r="F181">
        <v>19.899999999999999</v>
      </c>
      <c r="G181">
        <f t="shared" ca="1" si="23"/>
        <v>42.007420362456692</v>
      </c>
      <c r="H181">
        <f t="shared" ca="1" si="24"/>
        <v>15.305236564916894</v>
      </c>
      <c r="I181">
        <f>User_Model_Calcs!A181-Sat_Data!$B$5</f>
        <v>37.458747105345225</v>
      </c>
      <c r="J181">
        <f>(Earth_Data!$B$1/SQRT(1-Earth_Data!$B$2^2*SIN(RADIANS(User_Model_Calcs!B181))^2))*COS(RADIANS(User_Model_Calcs!B181))</f>
        <v>5434.3277150078275</v>
      </c>
      <c r="K181">
        <f>((Earth_Data!$B$1*(1-Earth_Data!$B$2^2))/SQRT(1-Earth_Data!$B$2^2*SIN(RADIANS(User_Model_Calcs!B181))^2))*SIN(RADIANS(User_Model_Calcs!B181))</f>
        <v>-3327.7795428806949</v>
      </c>
      <c r="L181">
        <f t="shared" si="25"/>
        <v>-31.481748041885055</v>
      </c>
      <c r="M181">
        <f t="shared" si="26"/>
        <v>6372.286434249283</v>
      </c>
      <c r="N181">
        <f>SQRT(User_Model_Calcs!M181^2+Sat_Data!$B$3^2-2*User_Model_Calcs!M181*Sat_Data!$B$3*COS(RADIANS(L181))*COS(RADIANS(I181)))</f>
        <v>38139.899178631771</v>
      </c>
      <c r="O181">
        <f>DEGREES(ACOS(((Earth_Data!$B$1+Sat_Data!$B$2)/User_Model_Calcs!N181)*SQRT(1-COS(RADIANS(User_Model_Calcs!I181))^2*COS(RADIANS(User_Model_Calcs!B181))^2)))</f>
        <v>35.417329812643501</v>
      </c>
      <c r="P181">
        <f t="shared" si="22"/>
        <v>55.591717855563658</v>
      </c>
    </row>
    <row r="182" spans="1:16" x14ac:dyDescent="0.25">
      <c r="A182" s="5">
        <v>142.68170696324756</v>
      </c>
      <c r="B182">
        <v>-29.661483728743885</v>
      </c>
      <c r="C182" s="6">
        <v>20135.9375</v>
      </c>
      <c r="D182">
        <f t="shared" ca="1" si="21"/>
        <v>3</v>
      </c>
      <c r="E182" s="1">
        <v>0.65</v>
      </c>
      <c r="F182">
        <v>19.899999999999999</v>
      </c>
      <c r="G182">
        <f t="shared" ca="1" si="23"/>
        <v>54.048620189015942</v>
      </c>
      <c r="H182">
        <f t="shared" ca="1" si="24"/>
        <v>14.80101285641639</v>
      </c>
      <c r="I182">
        <f>User_Model_Calcs!A182-Sat_Data!$B$5</f>
        <v>32.681706963247564</v>
      </c>
      <c r="J182">
        <f>(Earth_Data!$B$1/SQRT(1-Earth_Data!$B$2^2*SIN(RADIANS(User_Model_Calcs!B182))^2))*COS(RADIANS(User_Model_Calcs!B182))</f>
        <v>5546.925426406563</v>
      </c>
      <c r="K182">
        <f>((Earth_Data!$B$1*(1-Earth_Data!$B$2^2))/SQRT(1-Earth_Data!$B$2^2*SIN(RADIANS(User_Model_Calcs!B182))^2))*SIN(RADIANS(User_Model_Calcs!B182))</f>
        <v>-3137.8225312140594</v>
      </c>
      <c r="L182">
        <f t="shared" si="25"/>
        <v>-29.496268470678402</v>
      </c>
      <c r="M182">
        <f t="shared" si="26"/>
        <v>6372.9358951357917</v>
      </c>
      <c r="N182">
        <f>SQRT(User_Model_Calcs!M182^2+Sat_Data!$B$3^2-2*User_Model_Calcs!M182*Sat_Data!$B$3*COS(RADIANS(L182))*COS(RADIANS(I182)))</f>
        <v>37745.476723273481</v>
      </c>
      <c r="O182">
        <f>DEGREES(ACOS(((Earth_Data!$B$1+Sat_Data!$B$2)/User_Model_Calcs!N182)*SQRT(1-COS(RADIANS(User_Model_Calcs!I182))^2*COS(RADIANS(User_Model_Calcs!B182))^2)))</f>
        <v>40.37778616716281</v>
      </c>
      <c r="P182">
        <f t="shared" si="22"/>
        <v>52.353833614828197</v>
      </c>
    </row>
    <row r="183" spans="1:16" x14ac:dyDescent="0.25">
      <c r="A183" s="5">
        <v>140.64569299919833</v>
      </c>
      <c r="B183">
        <v>-34.269958691741621</v>
      </c>
      <c r="C183" s="6">
        <v>20135.9375</v>
      </c>
      <c r="D183">
        <f t="shared" ca="1" si="21"/>
        <v>0.75</v>
      </c>
      <c r="E183" s="1">
        <v>0.65</v>
      </c>
      <c r="F183">
        <v>19.899999999999999</v>
      </c>
      <c r="G183">
        <f t="shared" ca="1" si="23"/>
        <v>42.007420362456692</v>
      </c>
      <c r="H183">
        <f t="shared" ca="1" si="24"/>
        <v>21.087452930808134</v>
      </c>
      <c r="I183">
        <f>User_Model_Calcs!A183-Sat_Data!$B$5</f>
        <v>30.645692999198332</v>
      </c>
      <c r="J183">
        <f>(Earth_Data!$B$1/SQRT(1-Earth_Data!$B$2^2*SIN(RADIANS(User_Model_Calcs!B183))^2))*COS(RADIANS(User_Model_Calcs!B183))</f>
        <v>5276.4574051616883</v>
      </c>
      <c r="K183">
        <f>((Earth_Data!$B$1*(1-Earth_Data!$B$2^2))/SQRT(1-Earth_Data!$B$2^2*SIN(RADIANS(User_Model_Calcs!B183))^2))*SIN(RADIANS(User_Model_Calcs!B183))</f>
        <v>-3571.2339324702843</v>
      </c>
      <c r="L183">
        <f t="shared" si="25"/>
        <v>-34.091091792786081</v>
      </c>
      <c r="M183">
        <f t="shared" si="26"/>
        <v>6371.398162798554</v>
      </c>
      <c r="N183">
        <f>SQRT(User_Model_Calcs!M183^2+Sat_Data!$B$3^2-2*User_Model_Calcs!M183*Sat_Data!$B$3*COS(RADIANS(L183))*COS(RADIANS(I183)))</f>
        <v>37889.30014920891</v>
      </c>
      <c r="O183">
        <f>DEGREES(ACOS(((Earth_Data!$B$1+Sat_Data!$B$2)/User_Model_Calcs!N183)*SQRT(1-COS(RADIANS(User_Model_Calcs!I183))^2*COS(RADIANS(User_Model_Calcs!B183))^2)))</f>
        <v>38.504779262448238</v>
      </c>
      <c r="P183">
        <f t="shared" si="22"/>
        <v>46.456536797820227</v>
      </c>
    </row>
    <row r="184" spans="1:16" x14ac:dyDescent="0.25">
      <c r="A184" s="5">
        <v>146.54604600745066</v>
      </c>
      <c r="B184">
        <v>-31.167178154872659</v>
      </c>
      <c r="C184" s="6">
        <v>20135.9375</v>
      </c>
      <c r="D184">
        <f t="shared" ca="1" si="21"/>
        <v>1.2</v>
      </c>
      <c r="E184" s="1">
        <v>0.65</v>
      </c>
      <c r="F184">
        <v>19.899999999999999</v>
      </c>
      <c r="G184">
        <f t="shared" ca="1" si="23"/>
        <v>46.089820015575185</v>
      </c>
      <c r="H184">
        <f t="shared" ca="1" si="24"/>
        <v>17.66453006475594</v>
      </c>
      <c r="I184">
        <f>User_Model_Calcs!A184-Sat_Data!$B$5</f>
        <v>36.546046007450656</v>
      </c>
      <c r="J184">
        <f>(Earth_Data!$B$1/SQRT(1-Earth_Data!$B$2^2*SIN(RADIANS(User_Model_Calcs!B184))^2))*COS(RADIANS(User_Model_Calcs!B184))</f>
        <v>5462.4243304254169</v>
      </c>
      <c r="K184">
        <f>((Earth_Data!$B$1*(1-Earth_Data!$B$2^2))/SQRT(1-Earth_Data!$B$2^2*SIN(RADIANS(User_Model_Calcs!B184))^2))*SIN(RADIANS(User_Model_Calcs!B184))</f>
        <v>-3281.7684925669714</v>
      </c>
      <c r="L184">
        <f t="shared" si="25"/>
        <v>-30.99701608859516</v>
      </c>
      <c r="M184">
        <f t="shared" si="26"/>
        <v>6372.4472539542339</v>
      </c>
      <c r="N184">
        <f>SQRT(User_Model_Calcs!M184^2+Sat_Data!$B$3^2-2*User_Model_Calcs!M184*Sat_Data!$B$3*COS(RADIANS(L184))*COS(RADIANS(I184)))</f>
        <v>38057.285948770746</v>
      </c>
      <c r="O184">
        <f>DEGREES(ACOS(((Earth_Data!$B$1+Sat_Data!$B$2)/User_Model_Calcs!N184)*SQRT(1-COS(RADIANS(User_Model_Calcs!I184))^2*COS(RADIANS(User_Model_Calcs!B184))^2)))</f>
        <v>36.425172015331604</v>
      </c>
      <c r="P184">
        <f t="shared" si="22"/>
        <v>55.075838830245949</v>
      </c>
    </row>
    <row r="185" spans="1:16" x14ac:dyDescent="0.25">
      <c r="A185" s="5">
        <v>145.05092392155316</v>
      </c>
      <c r="B185">
        <v>-31.56547536866432</v>
      </c>
      <c r="C185" s="6">
        <v>20135.9375</v>
      </c>
      <c r="D185">
        <f t="shared" ca="1" si="21"/>
        <v>3</v>
      </c>
      <c r="E185" s="1">
        <v>0.65</v>
      </c>
      <c r="F185">
        <v>19.899999999999999</v>
      </c>
      <c r="G185">
        <f t="shared" ca="1" si="23"/>
        <v>54.048620189015942</v>
      </c>
      <c r="H185">
        <f t="shared" ca="1" si="24"/>
        <v>14.453525267321309</v>
      </c>
      <c r="I185">
        <f>User_Model_Calcs!A185-Sat_Data!$B$5</f>
        <v>35.050923921553164</v>
      </c>
      <c r="J185">
        <f>(Earth_Data!$B$1/SQRT(1-Earth_Data!$B$2^2*SIN(RADIANS(User_Model_Calcs!B185))^2))*COS(RADIANS(User_Model_Calcs!B185))</f>
        <v>5439.4379484015926</v>
      </c>
      <c r="K185">
        <f>((Earth_Data!$B$1*(1-Earth_Data!$B$2^2))/SQRT(1-Earth_Data!$B$2^2*SIN(RADIANS(User_Model_Calcs!B185))^2))*SIN(RADIANS(User_Model_Calcs!B185))</f>
        <v>-3319.4760434129894</v>
      </c>
      <c r="L185">
        <f t="shared" si="25"/>
        <v>-31.394082431033791</v>
      </c>
      <c r="M185">
        <f t="shared" si="26"/>
        <v>6372.3156228567395</v>
      </c>
      <c r="N185">
        <f>SQRT(User_Model_Calcs!M185^2+Sat_Data!$B$3^2-2*User_Model_Calcs!M185*Sat_Data!$B$3*COS(RADIANS(L185))*COS(RADIANS(I185)))</f>
        <v>37985.672642716294</v>
      </c>
      <c r="O185">
        <f>DEGREES(ACOS(((Earth_Data!$B$1+Sat_Data!$B$2)/User_Model_Calcs!N185)*SQRT(1-COS(RADIANS(User_Model_Calcs!I185))^2*COS(RADIANS(User_Model_Calcs!B185))^2)))</f>
        <v>37.307819789524821</v>
      </c>
      <c r="P185">
        <f t="shared" si="22"/>
        <v>53.270291651116281</v>
      </c>
    </row>
    <row r="186" spans="1:16" x14ac:dyDescent="0.25">
      <c r="A186" s="5">
        <v>145.99076698728089</v>
      </c>
      <c r="B186">
        <v>-30.953893191301006</v>
      </c>
      <c r="C186" s="6">
        <v>20135.9375</v>
      </c>
      <c r="D186">
        <f t="shared" ca="1" si="21"/>
        <v>1.2</v>
      </c>
      <c r="E186" s="1">
        <v>0.65</v>
      </c>
      <c r="F186">
        <v>19.899999999999999</v>
      </c>
      <c r="G186">
        <f t="shared" ca="1" si="23"/>
        <v>46.089820015575185</v>
      </c>
      <c r="H186">
        <f t="shared" ca="1" si="24"/>
        <v>19.691034672423612</v>
      </c>
      <c r="I186">
        <f>User_Model_Calcs!A186-Sat_Data!$B$5</f>
        <v>35.990766987280892</v>
      </c>
      <c r="J186">
        <f>(Earth_Data!$B$1/SQRT(1-Earth_Data!$B$2^2*SIN(RADIANS(User_Model_Calcs!B186))^2))*COS(RADIANS(User_Model_Calcs!B186))</f>
        <v>5474.6248486023633</v>
      </c>
      <c r="K186">
        <f>((Earth_Data!$B$1*(1-Earth_Data!$B$2^2))/SQRT(1-Earth_Data!$B$2^2*SIN(RADIANS(User_Model_Calcs!B186))^2))*SIN(RADIANS(User_Model_Calcs!B186))</f>
        <v>-3261.5119303189513</v>
      </c>
      <c r="L186">
        <f t="shared" si="25"/>
        <v>-30.784403721393094</v>
      </c>
      <c r="M186">
        <f t="shared" si="26"/>
        <v>6372.5173443896801</v>
      </c>
      <c r="N186">
        <f>SQRT(User_Model_Calcs!M186^2+Sat_Data!$B$3^2-2*User_Model_Calcs!M186*Sat_Data!$B$3*COS(RADIANS(L186))*COS(RADIANS(I186)))</f>
        <v>38011.637173954521</v>
      </c>
      <c r="O186">
        <f>DEGREES(ACOS(((Earth_Data!$B$1+Sat_Data!$B$2)/User_Model_Calcs!N186)*SQRT(1-COS(RADIANS(User_Model_Calcs!I186))^2*COS(RADIANS(User_Model_Calcs!B186))^2)))</f>
        <v>36.988497936092912</v>
      </c>
      <c r="P186">
        <f t="shared" si="22"/>
        <v>54.694658899908724</v>
      </c>
    </row>
    <row r="187" spans="1:16" x14ac:dyDescent="0.25">
      <c r="A187" s="5">
        <v>147.09378987219026</v>
      </c>
      <c r="B187">
        <v>-27.455999189167922</v>
      </c>
      <c r="C187" s="6">
        <v>20135.9375</v>
      </c>
      <c r="D187">
        <f t="shared" ca="1" si="21"/>
        <v>1.2</v>
      </c>
      <c r="E187" s="1">
        <v>0.65</v>
      </c>
      <c r="F187">
        <v>19.899999999999999</v>
      </c>
      <c r="G187">
        <f t="shared" ca="1" si="23"/>
        <v>46.089820015575185</v>
      </c>
      <c r="H187">
        <f t="shared" ca="1" si="24"/>
        <v>23.985671320961714</v>
      </c>
      <c r="I187">
        <f>User_Model_Calcs!A187-Sat_Data!$B$5</f>
        <v>37.093789872190257</v>
      </c>
      <c r="J187">
        <f>(Earth_Data!$B$1/SQRT(1-Earth_Data!$B$2^2*SIN(RADIANS(User_Model_Calcs!B187))^2))*COS(RADIANS(User_Model_Calcs!B187))</f>
        <v>5663.7709249637846</v>
      </c>
      <c r="K187">
        <f>((Earth_Data!$B$1*(1-Earth_Data!$B$2^2))/SQRT(1-Earth_Data!$B$2^2*SIN(RADIANS(User_Model_Calcs!B187))^2))*SIN(RADIANS(User_Model_Calcs!B187))</f>
        <v>-2923.1455839113682</v>
      </c>
      <c r="L187">
        <f t="shared" si="25"/>
        <v>-27.298845099070025</v>
      </c>
      <c r="M187">
        <f t="shared" si="26"/>
        <v>6373.6238667814132</v>
      </c>
      <c r="N187">
        <f>SQRT(User_Model_Calcs!M187^2+Sat_Data!$B$3^2-2*User_Model_Calcs!M187*Sat_Data!$B$3*COS(RADIANS(L187))*COS(RADIANS(I187)))</f>
        <v>37913.950795087956</v>
      </c>
      <c r="O187">
        <f>DEGREES(ACOS(((Earth_Data!$B$1+Sat_Data!$B$2)/User_Model_Calcs!N187)*SQRT(1-COS(RADIANS(User_Model_Calcs!I187))^2*COS(RADIANS(User_Model_Calcs!B187))^2)))</f>
        <v>38.224211761324817</v>
      </c>
      <c r="P187">
        <f t="shared" si="22"/>
        <v>58.626096819525181</v>
      </c>
    </row>
    <row r="188" spans="1:16" x14ac:dyDescent="0.25">
      <c r="A188" s="5">
        <v>144.93500918906483</v>
      </c>
      <c r="B188">
        <v>-34.295108261415223</v>
      </c>
      <c r="C188" s="6">
        <v>20135.9375</v>
      </c>
      <c r="D188">
        <f t="shared" ca="1" si="21"/>
        <v>1.2</v>
      </c>
      <c r="E188" s="1">
        <v>0.65</v>
      </c>
      <c r="F188">
        <v>19.899999999999999</v>
      </c>
      <c r="G188">
        <f t="shared" ca="1" si="23"/>
        <v>46.089820015575185</v>
      </c>
      <c r="H188">
        <f t="shared" ca="1" si="24"/>
        <v>16.724611258500083</v>
      </c>
      <c r="I188">
        <f>User_Model_Calcs!A188-Sat_Data!$B$5</f>
        <v>34.935009189064829</v>
      </c>
      <c r="J188">
        <f>(Earth_Data!$B$1/SQRT(1-Earth_Data!$B$2^2*SIN(RADIANS(User_Model_Calcs!B188))^2))*COS(RADIANS(User_Model_Calcs!B188))</f>
        <v>5274.8859941131359</v>
      </c>
      <c r="K188">
        <f>((Earth_Data!$B$1*(1-Earth_Data!$B$2^2))/SQRT(1-Earth_Data!$B$2^2*SIN(RADIANS(User_Model_Calcs!B188))^2))*SIN(RADIANS(User_Model_Calcs!B188))</f>
        <v>-3573.5390440955175</v>
      </c>
      <c r="L188">
        <f t="shared" si="25"/>
        <v>-34.116179214011488</v>
      </c>
      <c r="M188">
        <f t="shared" si="26"/>
        <v>6371.3894521184338</v>
      </c>
      <c r="N188">
        <f>SQRT(User_Model_Calcs!M188^2+Sat_Data!$B$3^2-2*User_Model_Calcs!M188*Sat_Data!$B$3*COS(RADIANS(L188))*COS(RADIANS(I188)))</f>
        <v>38127.984893484878</v>
      </c>
      <c r="O188">
        <f>DEGREES(ACOS(((Earth_Data!$B$1+Sat_Data!$B$2)/User_Model_Calcs!N188)*SQRT(1-COS(RADIANS(User_Model_Calcs!I188))^2*COS(RADIANS(User_Model_Calcs!B188))^2)))</f>
        <v>35.549718046006397</v>
      </c>
      <c r="P188">
        <f t="shared" si="22"/>
        <v>51.108834471506505</v>
      </c>
    </row>
    <row r="189" spans="1:16" x14ac:dyDescent="0.25">
      <c r="A189" s="5">
        <v>146.29294064662616</v>
      </c>
      <c r="B189">
        <v>-34.477054773403253</v>
      </c>
      <c r="C189" s="6">
        <v>20135.9375</v>
      </c>
      <c r="D189">
        <f t="shared" ca="1" si="21"/>
        <v>1.2</v>
      </c>
      <c r="E189" s="1">
        <v>0.65</v>
      </c>
      <c r="F189">
        <v>19.899999999999999</v>
      </c>
      <c r="G189">
        <f t="shared" ca="1" si="23"/>
        <v>46.089820015575185</v>
      </c>
      <c r="H189">
        <f t="shared" ca="1" si="24"/>
        <v>18.132706747466415</v>
      </c>
      <c r="I189">
        <f>User_Model_Calcs!A189-Sat_Data!$B$5</f>
        <v>36.292940646626164</v>
      </c>
      <c r="J189">
        <f>(Earth_Data!$B$1/SQRT(1-Earth_Data!$B$2^2*SIN(RADIANS(User_Model_Calcs!B189))^2))*COS(RADIANS(User_Model_Calcs!B189))</f>
        <v>5263.4871903513358</v>
      </c>
      <c r="K189">
        <f>((Earth_Data!$B$1*(1-Earth_Data!$B$2^2))/SQRT(1-Earth_Data!$B$2^2*SIN(RADIANS(User_Model_Calcs!B189))^2))*SIN(RADIANS(User_Model_Calcs!B189))</f>
        <v>-3590.195255176191</v>
      </c>
      <c r="L189">
        <f t="shared" si="25"/>
        <v>-34.297680203591931</v>
      </c>
      <c r="M189">
        <f t="shared" si="26"/>
        <v>6371.3263433356042</v>
      </c>
      <c r="N189">
        <f>SQRT(User_Model_Calcs!M189^2+Sat_Data!$B$3^2-2*User_Model_Calcs!M189*Sat_Data!$B$3*COS(RADIANS(L189))*COS(RADIANS(I189)))</f>
        <v>38218.531352600476</v>
      </c>
      <c r="O189">
        <f>DEGREES(ACOS(((Earth_Data!$B$1+Sat_Data!$B$2)/User_Model_Calcs!N189)*SQRT(1-COS(RADIANS(User_Model_Calcs!I189))^2*COS(RADIANS(User_Model_Calcs!B189))^2)))</f>
        <v>34.461554792179946</v>
      </c>
      <c r="P189">
        <f t="shared" si="22"/>
        <v>52.374305394455369</v>
      </c>
    </row>
    <row r="190" spans="1:16" x14ac:dyDescent="0.25">
      <c r="A190" s="5">
        <v>145.741630329451</v>
      </c>
      <c r="B190">
        <v>-38.473773090153628</v>
      </c>
      <c r="C190" s="6">
        <v>20135.9375</v>
      </c>
      <c r="D190">
        <f t="shared" ca="1" si="21"/>
        <v>0.75</v>
      </c>
      <c r="E190" s="1">
        <v>0.65</v>
      </c>
      <c r="F190">
        <v>19.899999999999999</v>
      </c>
      <c r="G190">
        <f t="shared" ca="1" si="23"/>
        <v>42.007420362456692</v>
      </c>
      <c r="H190">
        <f t="shared" ca="1" si="24"/>
        <v>22.347984642370641</v>
      </c>
      <c r="I190">
        <f>User_Model_Calcs!A190-Sat_Data!$B$5</f>
        <v>35.741630329450999</v>
      </c>
      <c r="J190">
        <f>(Earth_Data!$B$1/SQRT(1-Earth_Data!$B$2^2*SIN(RADIANS(User_Model_Calcs!B190))^2))*COS(RADIANS(User_Model_Calcs!B190))</f>
        <v>4999.8836461341007</v>
      </c>
      <c r="K190">
        <f>((Earth_Data!$B$1*(1-Earth_Data!$B$2^2))/SQRT(1-Earth_Data!$B$2^2*SIN(RADIANS(User_Model_Calcs!B190))^2))*SIN(RADIANS(User_Model_Calcs!B190))</f>
        <v>-3946.7519755708022</v>
      </c>
      <c r="L190">
        <f t="shared" si="25"/>
        <v>-38.286459693996832</v>
      </c>
      <c r="M190">
        <f t="shared" si="26"/>
        <v>6369.9048369305528</v>
      </c>
      <c r="N190">
        <f>SQRT(User_Model_Calcs!M190^2+Sat_Data!$B$3^2-2*User_Model_Calcs!M190*Sat_Data!$B$3*COS(RADIANS(L190))*COS(RADIANS(I190)))</f>
        <v>38420.947173488195</v>
      </c>
      <c r="O190">
        <f>DEGREES(ACOS(((Earth_Data!$B$1+Sat_Data!$B$2)/User_Model_Calcs!N190)*SQRT(1-COS(RADIANS(User_Model_Calcs!I190))^2*COS(RADIANS(User_Model_Calcs!B190))^2)))</f>
        <v>32.072654749698216</v>
      </c>
      <c r="P190">
        <f t="shared" si="22"/>
        <v>49.156717556334385</v>
      </c>
    </row>
    <row r="191" spans="1:16" x14ac:dyDescent="0.25">
      <c r="A191" s="5">
        <v>149.0691145182185</v>
      </c>
      <c r="B191">
        <v>-27.644028492958757</v>
      </c>
      <c r="C191" s="6">
        <v>20135.9375</v>
      </c>
      <c r="D191">
        <f t="shared" ca="1" si="21"/>
        <v>0.75</v>
      </c>
      <c r="E191" s="1">
        <v>0.65</v>
      </c>
      <c r="F191">
        <v>19.899999999999999</v>
      </c>
      <c r="G191">
        <f t="shared" ca="1" si="23"/>
        <v>42.007420362456692</v>
      </c>
      <c r="H191">
        <f t="shared" ca="1" si="24"/>
        <v>15.765505848201128</v>
      </c>
      <c r="I191">
        <f>User_Model_Calcs!A191-Sat_Data!$B$5</f>
        <v>39.069114518218498</v>
      </c>
      <c r="J191">
        <f>(Earth_Data!$B$1/SQRT(1-Earth_Data!$B$2^2*SIN(RADIANS(User_Model_Calcs!B191))^2))*COS(RADIANS(User_Model_Calcs!B191))</f>
        <v>5654.1338266154298</v>
      </c>
      <c r="K191">
        <f>((Earth_Data!$B$1*(1-Earth_Data!$B$2^2))/SQRT(1-Earth_Data!$B$2^2*SIN(RADIANS(User_Model_Calcs!B191))^2))*SIN(RADIANS(User_Model_Calcs!B191))</f>
        <v>-2941.6188882435217</v>
      </c>
      <c r="L191">
        <f t="shared" si="25"/>
        <v>-27.486150338039717</v>
      </c>
      <c r="M191">
        <f t="shared" si="26"/>
        <v>6373.5665849622928</v>
      </c>
      <c r="N191">
        <f>SQRT(User_Model_Calcs!M191^2+Sat_Data!$B$3^2-2*User_Model_Calcs!M191*Sat_Data!$B$3*COS(RADIANS(L191))*COS(RADIANS(I191)))</f>
        <v>38055.925406811242</v>
      </c>
      <c r="O191">
        <f>DEGREES(ACOS(((Earth_Data!$B$1+Sat_Data!$B$2)/User_Model_Calcs!N191)*SQRT(1-COS(RADIANS(User_Model_Calcs!I191))^2*COS(RADIANS(User_Model_Calcs!B191))^2)))</f>
        <v>36.45681330557278</v>
      </c>
      <c r="P191">
        <f t="shared" si="22"/>
        <v>60.249759212442257</v>
      </c>
    </row>
    <row r="192" spans="1:16" x14ac:dyDescent="0.25">
      <c r="A192" s="5">
        <v>138.24415752910872</v>
      </c>
      <c r="B192">
        <v>-29.154866562769786</v>
      </c>
      <c r="C192" s="6">
        <v>20135.9375</v>
      </c>
      <c r="D192">
        <f t="shared" ca="1" si="21"/>
        <v>1.2</v>
      </c>
      <c r="E192" s="1">
        <v>0.65</v>
      </c>
      <c r="F192">
        <v>19.899999999999999</v>
      </c>
      <c r="G192">
        <f t="shared" ca="1" si="23"/>
        <v>46.089820015575185</v>
      </c>
      <c r="H192">
        <f t="shared" ca="1" si="24"/>
        <v>15.386544234489953</v>
      </c>
      <c r="I192">
        <f>User_Model_Calcs!A192-Sat_Data!$B$5</f>
        <v>28.244157529108719</v>
      </c>
      <c r="J192">
        <f>(Earth_Data!$B$1/SQRT(1-Earth_Data!$B$2^2*SIN(RADIANS(User_Model_Calcs!B192))^2))*COS(RADIANS(User_Model_Calcs!B192))</f>
        <v>5574.4988978504143</v>
      </c>
      <c r="K192">
        <f>((Earth_Data!$B$1*(1-Earth_Data!$B$2^2))/SQRT(1-Earth_Data!$B$2^2*SIN(RADIANS(User_Model_Calcs!B192))^2))*SIN(RADIANS(User_Model_Calcs!B192))</f>
        <v>-3088.9038307492051</v>
      </c>
      <c r="L192">
        <f t="shared" si="25"/>
        <v>-28.99141853086698</v>
      </c>
      <c r="M192">
        <f t="shared" si="26"/>
        <v>6373.0969581320978</v>
      </c>
      <c r="N192">
        <f>SQRT(User_Model_Calcs!M192^2+Sat_Data!$B$3^2-2*User_Model_Calcs!M192*Sat_Data!$B$3*COS(RADIANS(L192))*COS(RADIANS(I192)))</f>
        <v>37474.15508900139</v>
      </c>
      <c r="O192">
        <f>DEGREES(ACOS(((Earth_Data!$B$1+Sat_Data!$B$2)/User_Model_Calcs!N192)*SQRT(1-COS(RADIANS(User_Model_Calcs!I192))^2*COS(RADIANS(User_Model_Calcs!B192))^2)))</f>
        <v>44.043987790887947</v>
      </c>
      <c r="P192">
        <f t="shared" si="22"/>
        <v>47.795342930052726</v>
      </c>
    </row>
    <row r="193" spans="1:16" x14ac:dyDescent="0.25">
      <c r="A193" s="5">
        <v>138.75270596079133</v>
      </c>
      <c r="B193">
        <v>-23.752512376810316</v>
      </c>
      <c r="C193" s="6">
        <v>20135.9375</v>
      </c>
      <c r="D193">
        <f t="shared" ca="1" si="21"/>
        <v>1.2</v>
      </c>
      <c r="E193" s="1">
        <v>0.65</v>
      </c>
      <c r="F193">
        <v>19.899999999999999</v>
      </c>
      <c r="G193">
        <f t="shared" ca="1" si="23"/>
        <v>46.089820015575185</v>
      </c>
      <c r="H193">
        <f t="shared" ca="1" si="24"/>
        <v>23.13440086065291</v>
      </c>
      <c r="I193">
        <f>User_Model_Calcs!A193-Sat_Data!$B$5</f>
        <v>28.752705960791332</v>
      </c>
      <c r="J193">
        <f>(Earth_Data!$B$1/SQRT(1-Earth_Data!$B$2^2*SIN(RADIANS(User_Model_Calcs!B193))^2))*COS(RADIANS(User_Model_Calcs!B193))</f>
        <v>5841.0449516214348</v>
      </c>
      <c r="K193">
        <f>((Earth_Data!$B$1*(1-Earth_Data!$B$2^2))/SQRT(1-Earth_Data!$B$2^2*SIN(RADIANS(User_Model_Calcs!B193))^2))*SIN(RADIANS(User_Model_Calcs!B193))</f>
        <v>-2553.2192542160246</v>
      </c>
      <c r="L193">
        <f t="shared" si="25"/>
        <v>-23.610949810193045</v>
      </c>
      <c r="M193">
        <f t="shared" si="26"/>
        <v>6374.6948701064648</v>
      </c>
      <c r="N193">
        <f>SQRT(User_Model_Calcs!M193^2+Sat_Data!$B$3^2-2*User_Model_Calcs!M193*Sat_Data!$B$3*COS(RADIANS(L193))*COS(RADIANS(I193)))</f>
        <v>37237.312892731505</v>
      </c>
      <c r="O193">
        <f>DEGREES(ACOS(((Earth_Data!$B$1+Sat_Data!$B$2)/User_Model_Calcs!N193)*SQRT(1-COS(RADIANS(User_Model_Calcs!I193))^2*COS(RADIANS(User_Model_Calcs!B193))^2)))</f>
        <v>47.49277771767445</v>
      </c>
      <c r="P193">
        <f t="shared" si="22"/>
        <v>53.717562306658984</v>
      </c>
    </row>
    <row r="194" spans="1:16" x14ac:dyDescent="0.25">
      <c r="A194" s="5">
        <v>151.69287824017599</v>
      </c>
      <c r="B194">
        <v>-35.278772337241143</v>
      </c>
      <c r="C194" s="6">
        <v>20135.9375</v>
      </c>
      <c r="D194">
        <f t="shared" ref="D194:D257" ca="1" si="27">CHOOSE(RANDBETWEEN(1,3),0.75,1.2,3)</f>
        <v>3</v>
      </c>
      <c r="E194" s="1">
        <v>0.65</v>
      </c>
      <c r="F194">
        <v>19.899999999999999</v>
      </c>
      <c r="G194">
        <f t="shared" ca="1" si="23"/>
        <v>54.048620189015942</v>
      </c>
      <c r="H194">
        <f t="shared" ca="1" si="24"/>
        <v>15.368802335167045</v>
      </c>
      <c r="I194">
        <f>User_Model_Calcs!A194-Sat_Data!$B$5</f>
        <v>41.692878240175986</v>
      </c>
      <c r="J194">
        <f>(Earth_Data!$B$1/SQRT(1-Earth_Data!$B$2^2*SIN(RADIANS(User_Model_Calcs!B194))^2))*COS(RADIANS(User_Model_Calcs!B194))</f>
        <v>5212.6283435630885</v>
      </c>
      <c r="K194">
        <f>((Earth_Data!$B$1*(1-Earth_Data!$B$2^2))/SQRT(1-Earth_Data!$B$2^2*SIN(RADIANS(User_Model_Calcs!B194))^2))*SIN(RADIANS(User_Model_Calcs!B194))</f>
        <v>-3663.1596017424481</v>
      </c>
      <c r="L194">
        <f t="shared" si="25"/>
        <v>-35.097520755220138</v>
      </c>
      <c r="M194">
        <f t="shared" si="26"/>
        <v>6371.0464223669851</v>
      </c>
      <c r="N194">
        <f>SQRT(User_Model_Calcs!M194^2+Sat_Data!$B$3^2-2*User_Model_Calcs!M194*Sat_Data!$B$3*COS(RADIANS(L194))*COS(RADIANS(I194)))</f>
        <v>38602.685970691884</v>
      </c>
      <c r="O194">
        <f>DEGREES(ACOS(((Earth_Data!$B$1+Sat_Data!$B$2)/User_Model_Calcs!N194)*SQRT(1-COS(RADIANS(User_Model_Calcs!I194))^2*COS(RADIANS(User_Model_Calcs!B194))^2)))</f>
        <v>30.019519999300496</v>
      </c>
      <c r="P194">
        <f t="shared" ref="P194:P257" si="28">DEGREES(ASIN(SIN(RADIANS(ABS(I194)))/(SIN(ACOS(COS(RADIANS(I194))*COS(RADIANS(B194)))))))</f>
        <v>57.040785863678799</v>
      </c>
    </row>
    <row r="195" spans="1:16" x14ac:dyDescent="0.25">
      <c r="A195" s="5">
        <v>149.70284510683794</v>
      </c>
      <c r="B195">
        <v>-32.733516395596858</v>
      </c>
      <c r="C195" s="6">
        <v>20135.9375</v>
      </c>
      <c r="D195">
        <f t="shared" ca="1" si="27"/>
        <v>1.2</v>
      </c>
      <c r="E195" s="1">
        <v>0.65</v>
      </c>
      <c r="F195">
        <v>19.899999999999999</v>
      </c>
      <c r="G195">
        <f t="shared" ref="G195:G258" ca="1" si="29">20.4+20*LOG(F195)+20*LOG(D195)+10*LOG(E195)</f>
        <v>46.089820015575185</v>
      </c>
      <c r="H195">
        <f t="shared" ref="H195:H258" ca="1" si="30">RAND()*(24-14)+14</f>
        <v>14.073593584732411</v>
      </c>
      <c r="I195">
        <f>User_Model_Calcs!A195-Sat_Data!$B$5</f>
        <v>39.702845106837941</v>
      </c>
      <c r="J195">
        <f>(Earth_Data!$B$1/SQRT(1-Earth_Data!$B$2^2*SIN(RADIANS(User_Model_Calcs!B195))^2))*COS(RADIANS(User_Model_Calcs!B195))</f>
        <v>5370.5157581770791</v>
      </c>
      <c r="K195">
        <f>((Earth_Data!$B$1*(1-Earth_Data!$B$2^2))/SQRT(1-Earth_Data!$B$2^2*SIN(RADIANS(User_Model_Calcs!B195))^2))*SIN(RADIANS(User_Model_Calcs!B195))</f>
        <v>-3429.1367967601386</v>
      </c>
      <c r="L195">
        <f t="shared" ref="L195:L258" si="31">DEGREES(ATAN((K195/J195)))</f>
        <v>-32.558704850818138</v>
      </c>
      <c r="M195">
        <f t="shared" ref="M195:M258" si="32">SQRT(J195^2+K195^2)</f>
        <v>6371.9242525098107</v>
      </c>
      <c r="N195">
        <f>SQRT(User_Model_Calcs!M195^2+Sat_Data!$B$3^2-2*User_Model_Calcs!M195*Sat_Data!$B$3*COS(RADIANS(L195))*COS(RADIANS(I195)))</f>
        <v>38340.317224554638</v>
      </c>
      <c r="O195">
        <f>DEGREES(ACOS(((Earth_Data!$B$1+Sat_Data!$B$2)/User_Model_Calcs!N195)*SQRT(1-COS(RADIANS(User_Model_Calcs!I195))^2*COS(RADIANS(User_Model_Calcs!B195))^2)))</f>
        <v>33.032613263815726</v>
      </c>
      <c r="P195">
        <f t="shared" si="28"/>
        <v>56.925828437696097</v>
      </c>
    </row>
    <row r="196" spans="1:16" x14ac:dyDescent="0.25">
      <c r="A196" s="5">
        <v>146.90591714173692</v>
      </c>
      <c r="B196">
        <v>-35.938701539161556</v>
      </c>
      <c r="C196" s="6">
        <v>20135.9375</v>
      </c>
      <c r="D196">
        <f t="shared" ca="1" si="27"/>
        <v>3</v>
      </c>
      <c r="E196" s="1">
        <v>0.65</v>
      </c>
      <c r="F196">
        <v>19.899999999999999</v>
      </c>
      <c r="G196">
        <f t="shared" ca="1" si="29"/>
        <v>54.048620189015942</v>
      </c>
      <c r="H196">
        <f t="shared" ca="1" si="30"/>
        <v>23.761026474283078</v>
      </c>
      <c r="I196">
        <f>User_Model_Calcs!A196-Sat_Data!$B$5</f>
        <v>36.905917141736921</v>
      </c>
      <c r="J196">
        <f>(Earth_Data!$B$1/SQRT(1-Earth_Data!$B$2^2*SIN(RADIANS(User_Model_Calcs!B196))^2))*COS(RADIANS(User_Model_Calcs!B196))</f>
        <v>5169.9962522562228</v>
      </c>
      <c r="K196">
        <f>((Earth_Data!$B$1*(1-Earth_Data!$B$2^2))/SQRT(1-Earth_Data!$B$2^2*SIN(RADIANS(User_Model_Calcs!B196))^2))*SIN(RADIANS(User_Model_Calcs!B196))</f>
        <v>-3722.6882834191388</v>
      </c>
      <c r="L196">
        <f t="shared" si="31"/>
        <v>-35.756010989984695</v>
      </c>
      <c r="M196">
        <f t="shared" si="32"/>
        <v>6370.8138651077797</v>
      </c>
      <c r="N196">
        <f>SQRT(User_Model_Calcs!M196^2+Sat_Data!$B$3^2-2*User_Model_Calcs!M196*Sat_Data!$B$3*COS(RADIANS(L196))*COS(RADIANS(I196)))</f>
        <v>38337.774783257424</v>
      </c>
      <c r="O196">
        <f>DEGREES(ACOS(((Earth_Data!$B$1+Sat_Data!$B$2)/User_Model_Calcs!N196)*SQRT(1-COS(RADIANS(User_Model_Calcs!I196))^2*COS(RADIANS(User_Model_Calcs!B196))^2)))</f>
        <v>33.048628186044724</v>
      </c>
      <c r="P196">
        <f t="shared" si="28"/>
        <v>51.991124810861841</v>
      </c>
    </row>
    <row r="197" spans="1:16" x14ac:dyDescent="0.25">
      <c r="A197" s="5">
        <v>139.33152570522549</v>
      </c>
      <c r="B197">
        <v>-35.464915915696139</v>
      </c>
      <c r="C197" s="6">
        <v>20135.9375</v>
      </c>
      <c r="D197">
        <f t="shared" ca="1" si="27"/>
        <v>1.2</v>
      </c>
      <c r="E197" s="1">
        <v>0.65</v>
      </c>
      <c r="F197">
        <v>19.899999999999999</v>
      </c>
      <c r="G197">
        <f t="shared" ca="1" si="29"/>
        <v>46.089820015575185</v>
      </c>
      <c r="H197">
        <f t="shared" ca="1" si="30"/>
        <v>22.623997449860255</v>
      </c>
      <c r="I197">
        <f>User_Model_Calcs!A197-Sat_Data!$B$5</f>
        <v>29.331525705225488</v>
      </c>
      <c r="J197">
        <f>(Earth_Data!$B$1/SQRT(1-Earth_Data!$B$2^2*SIN(RADIANS(User_Model_Calcs!B197))^2))*COS(RADIANS(User_Model_Calcs!B197))</f>
        <v>5200.6732184354669</v>
      </c>
      <c r="K197">
        <f>((Earth_Data!$B$1*(1-Earth_Data!$B$2^2))/SQRT(1-Earth_Data!$B$2^2*SIN(RADIANS(User_Model_Calcs!B197))^2))*SIN(RADIANS(User_Model_Calcs!B197))</f>
        <v>-3679.9996162502662</v>
      </c>
      <c r="L197">
        <f t="shared" si="31"/>
        <v>-35.283248709893833</v>
      </c>
      <c r="M197">
        <f t="shared" si="32"/>
        <v>6370.9810155543573</v>
      </c>
      <c r="N197">
        <f>SQRT(User_Model_Calcs!M197^2+Sat_Data!$B$3^2-2*User_Model_Calcs!M197*Sat_Data!$B$3*COS(RADIANS(L197))*COS(RADIANS(I197)))</f>
        <v>37895.437903302693</v>
      </c>
      <c r="O197">
        <f>DEGREES(ACOS(((Earth_Data!$B$1+Sat_Data!$B$2)/User_Model_Calcs!N197)*SQRT(1-COS(RADIANS(User_Model_Calcs!I197))^2*COS(RADIANS(User_Model_Calcs!B197))^2)))</f>
        <v>38.421209210377206</v>
      </c>
      <c r="P197">
        <f t="shared" si="28"/>
        <v>44.081682993713365</v>
      </c>
    </row>
    <row r="198" spans="1:16" x14ac:dyDescent="0.25">
      <c r="A198" s="5">
        <v>150.93795868463886</v>
      </c>
      <c r="B198">
        <v>-30.265921791015593</v>
      </c>
      <c r="C198" s="6">
        <v>20135.9375</v>
      </c>
      <c r="D198">
        <f t="shared" ca="1" si="27"/>
        <v>1.2</v>
      </c>
      <c r="E198" s="1">
        <v>0.65</v>
      </c>
      <c r="F198">
        <v>19.899999999999999</v>
      </c>
      <c r="G198">
        <f t="shared" ca="1" si="29"/>
        <v>46.089820015575185</v>
      </c>
      <c r="H198">
        <f t="shared" ca="1" si="30"/>
        <v>17.508360117150147</v>
      </c>
      <c r="I198">
        <f>User_Model_Calcs!A198-Sat_Data!$B$5</f>
        <v>40.937958684638858</v>
      </c>
      <c r="J198">
        <f>(Earth_Data!$B$1/SQRT(1-Earth_Data!$B$2^2*SIN(RADIANS(User_Model_Calcs!B198))^2))*COS(RADIANS(User_Model_Calcs!B198))</f>
        <v>5513.4607961980682</v>
      </c>
      <c r="K198">
        <f>((Earth_Data!$B$1*(1-Earth_Data!$B$2^2))/SQRT(1-Earth_Data!$B$2^2*SIN(RADIANS(User_Model_Calcs!B198))^2))*SIN(RADIANS(User_Model_Calcs!B198))</f>
        <v>-3195.869853546646</v>
      </c>
      <c r="L198">
        <f t="shared" si="31"/>
        <v>-30.098665371810039</v>
      </c>
      <c r="M198">
        <f t="shared" si="32"/>
        <v>6372.7414879329053</v>
      </c>
      <c r="N198">
        <f>SQRT(User_Model_Calcs!M198^2+Sat_Data!$B$3^2-2*User_Model_Calcs!M198*Sat_Data!$B$3*COS(RADIANS(L198))*COS(RADIANS(I198)))</f>
        <v>38304.063420282437</v>
      </c>
      <c r="O198">
        <f>DEGREES(ACOS(((Earth_Data!$B$1+Sat_Data!$B$2)/User_Model_Calcs!N198)*SQRT(1-COS(RADIANS(User_Model_Calcs!I198))^2*COS(RADIANS(User_Model_Calcs!B198))^2)))</f>
        <v>33.467407326984748</v>
      </c>
      <c r="P198">
        <f t="shared" si="28"/>
        <v>59.840355539392249</v>
      </c>
    </row>
    <row r="199" spans="1:16" x14ac:dyDescent="0.25">
      <c r="A199" s="5">
        <v>144.61954685505711</v>
      </c>
      <c r="B199">
        <v>-29.821352731016823</v>
      </c>
      <c r="C199" s="6">
        <v>20135.9375</v>
      </c>
      <c r="D199">
        <f t="shared" ca="1" si="27"/>
        <v>1.2</v>
      </c>
      <c r="E199" s="1">
        <v>0.65</v>
      </c>
      <c r="F199">
        <v>19.899999999999999</v>
      </c>
      <c r="G199">
        <f t="shared" ca="1" si="29"/>
        <v>46.089820015575185</v>
      </c>
      <c r="H199">
        <f t="shared" ca="1" si="30"/>
        <v>22.544431492779161</v>
      </c>
      <c r="I199">
        <f>User_Model_Calcs!A199-Sat_Data!$B$5</f>
        <v>34.619546855057109</v>
      </c>
      <c r="J199">
        <f>(Earth_Data!$B$1/SQRT(1-Earth_Data!$B$2^2*SIN(RADIANS(User_Model_Calcs!B199))^2))*COS(RADIANS(User_Model_Calcs!B199))</f>
        <v>5538.1341910235533</v>
      </c>
      <c r="K199">
        <f>((Earth_Data!$B$1*(1-Earth_Data!$B$2^2))/SQRT(1-Earth_Data!$B$2^2*SIN(RADIANS(User_Model_Calcs!B199))^2))*SIN(RADIANS(User_Model_Calcs!B199))</f>
        <v>-3153.2093518084789</v>
      </c>
      <c r="L199">
        <f t="shared" si="31"/>
        <v>-29.655590447331942</v>
      </c>
      <c r="M199">
        <f t="shared" si="32"/>
        <v>6372.8847105621298</v>
      </c>
      <c r="N199">
        <f>SQRT(User_Model_Calcs!M199^2+Sat_Data!$B$3^2-2*User_Model_Calcs!M199*Sat_Data!$B$3*COS(RADIANS(L199))*COS(RADIANS(I199)))</f>
        <v>37869.468108285124</v>
      </c>
      <c r="O199">
        <f>DEGREES(ACOS(((Earth_Data!$B$1+Sat_Data!$B$2)/User_Model_Calcs!N199)*SQRT(1-COS(RADIANS(User_Model_Calcs!I199))^2*COS(RADIANS(User_Model_Calcs!B199))^2)))</f>
        <v>38.777603388660822</v>
      </c>
      <c r="P199">
        <f t="shared" si="28"/>
        <v>54.232998006427088</v>
      </c>
    </row>
    <row r="200" spans="1:16" x14ac:dyDescent="0.25">
      <c r="A200" s="5">
        <v>141.59601429803666</v>
      </c>
      <c r="B200">
        <v>-24.975878093017279</v>
      </c>
      <c r="C200" s="6">
        <v>20135.9375</v>
      </c>
      <c r="D200">
        <f t="shared" ca="1" si="27"/>
        <v>0.75</v>
      </c>
      <c r="E200" s="1">
        <v>0.65</v>
      </c>
      <c r="F200">
        <v>19.899999999999999</v>
      </c>
      <c r="G200">
        <f t="shared" ca="1" si="29"/>
        <v>42.007420362456692</v>
      </c>
      <c r="H200">
        <f t="shared" ca="1" si="30"/>
        <v>19.5538561873948</v>
      </c>
      <c r="I200">
        <f>User_Model_Calcs!A200-Sat_Data!$B$5</f>
        <v>31.596014298036664</v>
      </c>
      <c r="J200">
        <f>(Earth_Data!$B$1/SQRT(1-Earth_Data!$B$2^2*SIN(RADIANS(User_Model_Calcs!B200))^2))*COS(RADIANS(User_Model_Calcs!B200))</f>
        <v>5785.1456510349408</v>
      </c>
      <c r="K200">
        <f>((Earth_Data!$B$1*(1-Earth_Data!$B$2^2))/SQRT(1-Earth_Data!$B$2^2*SIN(RADIANS(User_Model_Calcs!B200))^2))*SIN(RADIANS(User_Model_Calcs!B200))</f>
        <v>-2676.6534603786126</v>
      </c>
      <c r="L200">
        <f t="shared" si="31"/>
        <v>-24.828892034246859</v>
      </c>
      <c r="M200">
        <f t="shared" si="32"/>
        <v>6374.3536104177101</v>
      </c>
      <c r="N200">
        <f>SQRT(User_Model_Calcs!M200^2+Sat_Data!$B$3^2-2*User_Model_Calcs!M200*Sat_Data!$B$3*COS(RADIANS(L200))*COS(RADIANS(I200)))</f>
        <v>37455.482140447297</v>
      </c>
      <c r="O200">
        <f>DEGREES(ACOS(((Earth_Data!$B$1+Sat_Data!$B$2)/User_Model_Calcs!N200)*SQRT(1-COS(RADIANS(User_Model_Calcs!I200))^2*COS(RADIANS(User_Model_Calcs!B200))^2)))</f>
        <v>44.32592263218325</v>
      </c>
      <c r="P200">
        <f t="shared" si="28"/>
        <v>55.53262564425129</v>
      </c>
    </row>
    <row r="201" spans="1:16" x14ac:dyDescent="0.25">
      <c r="A201" s="5">
        <v>144.14613447647659</v>
      </c>
      <c r="B201">
        <v>-29.043595797981936</v>
      </c>
      <c r="C201" s="6">
        <v>20135.9375</v>
      </c>
      <c r="D201">
        <f t="shared" ca="1" si="27"/>
        <v>3</v>
      </c>
      <c r="E201" s="1">
        <v>0.65</v>
      </c>
      <c r="F201">
        <v>19.899999999999999</v>
      </c>
      <c r="G201">
        <f t="shared" ca="1" si="29"/>
        <v>54.048620189015942</v>
      </c>
      <c r="H201">
        <f t="shared" ca="1" si="30"/>
        <v>19.859304396804607</v>
      </c>
      <c r="I201">
        <f>User_Model_Calcs!A201-Sat_Data!$B$5</f>
        <v>34.14613447647659</v>
      </c>
      <c r="J201">
        <f>(Earth_Data!$B$1/SQRT(1-Earth_Data!$B$2^2*SIN(RADIANS(User_Model_Calcs!B201))^2))*COS(RADIANS(User_Model_Calcs!B201))</f>
        <v>5580.4967107425355</v>
      </c>
      <c r="K201">
        <f>((Earth_Data!$B$1*(1-Earth_Data!$B$2^2))/SQRT(1-Earth_Data!$B$2^2*SIN(RADIANS(User_Model_Calcs!B201))^2))*SIN(RADIANS(User_Model_Calcs!B201))</f>
        <v>-3078.1275476100172</v>
      </c>
      <c r="L201">
        <f t="shared" si="31"/>
        <v>-28.880542740023859</v>
      </c>
      <c r="M201">
        <f t="shared" si="32"/>
        <v>6373.1320979534012</v>
      </c>
      <c r="N201">
        <f>SQRT(User_Model_Calcs!M201^2+Sat_Data!$B$3^2-2*User_Model_Calcs!M201*Sat_Data!$B$3*COS(RADIANS(L201))*COS(RADIANS(I201)))</f>
        <v>37801.64164870738</v>
      </c>
      <c r="O201">
        <f>DEGREES(ACOS(((Earth_Data!$B$1+Sat_Data!$B$2)/User_Model_Calcs!N201)*SQRT(1-COS(RADIANS(User_Model_Calcs!I201))^2*COS(RADIANS(User_Model_Calcs!B201))^2)))</f>
        <v>39.650813710988274</v>
      </c>
      <c r="P201">
        <f t="shared" si="28"/>
        <v>54.404861717797004</v>
      </c>
    </row>
    <row r="202" spans="1:16" x14ac:dyDescent="0.25">
      <c r="A202">
        <v>108.04939429551759</v>
      </c>
      <c r="B202">
        <v>-31.67143590120023</v>
      </c>
      <c r="C202" s="6">
        <v>20135.9375</v>
      </c>
      <c r="D202">
        <f t="shared" ca="1" si="27"/>
        <v>0.75</v>
      </c>
      <c r="E202" s="1">
        <v>0.65</v>
      </c>
      <c r="F202">
        <v>19.899999999999999</v>
      </c>
      <c r="G202">
        <f t="shared" ca="1" si="29"/>
        <v>42.007420362456692</v>
      </c>
      <c r="H202">
        <f t="shared" ca="1" si="30"/>
        <v>14.371404687936716</v>
      </c>
      <c r="I202">
        <f>User_Model_Calcs!A202-Sat_Data!$B$5</f>
        <v>-1.9506057044824132</v>
      </c>
      <c r="J202">
        <f>(Earth_Data!$B$1/SQRT(1-Earth_Data!$B$2^2*SIN(RADIANS(User_Model_Calcs!B202))^2))*COS(RADIANS(User_Model_Calcs!B202))</f>
        <v>5433.2784552105086</v>
      </c>
      <c r="K202">
        <f>((Earth_Data!$B$1*(1-Earth_Data!$B$2^2))/SQRT(1-Earth_Data!$B$2^2*SIN(RADIANS(User_Model_Calcs!B202))^2))*SIN(RADIANS(User_Model_Calcs!B202))</f>
        <v>-3329.4809341884634</v>
      </c>
      <c r="L202">
        <f t="shared" si="31"/>
        <v>-31.499721054041132</v>
      </c>
      <c r="M202">
        <f t="shared" si="32"/>
        <v>6372.2804444703452</v>
      </c>
      <c r="N202">
        <f>SQRT(User_Model_Calcs!M202^2+Sat_Data!$B$3^2-2*User_Model_Calcs!M202*Sat_Data!$B$3*COS(RADIANS(L202))*COS(RADIANS(I202)))</f>
        <v>36885.05291442071</v>
      </c>
      <c r="O202">
        <f>DEGREES(ACOS(((Earth_Data!$B$1+Sat_Data!$B$2)/User_Model_Calcs!N202)*SQRT(1-COS(RADIANS(User_Model_Calcs!I202))^2*COS(RADIANS(User_Model_Calcs!B202))^2)))</f>
        <v>53.050817593848329</v>
      </c>
      <c r="P202">
        <f t="shared" si="28"/>
        <v>3.7113403857236014</v>
      </c>
    </row>
    <row r="203" spans="1:16" x14ac:dyDescent="0.25">
      <c r="A203">
        <v>110.78328155425126</v>
      </c>
      <c r="B203">
        <v>-29.72871312697821</v>
      </c>
      <c r="C203" s="6">
        <v>20135.9375</v>
      </c>
      <c r="D203">
        <f t="shared" ca="1" si="27"/>
        <v>1.2</v>
      </c>
      <c r="E203" s="1">
        <v>0.65</v>
      </c>
      <c r="F203">
        <v>19.899999999999999</v>
      </c>
      <c r="G203">
        <f t="shared" ca="1" si="29"/>
        <v>46.089820015575185</v>
      </c>
      <c r="H203">
        <f t="shared" ca="1" si="30"/>
        <v>23.613506491566667</v>
      </c>
      <c r="I203">
        <f>User_Model_Calcs!A203-Sat_Data!$B$5</f>
        <v>0.78328155425126056</v>
      </c>
      <c r="J203">
        <f>(Earth_Data!$B$1/SQRT(1-Earth_Data!$B$2^2*SIN(RADIANS(User_Model_Calcs!B203))^2))*COS(RADIANS(User_Model_Calcs!B203))</f>
        <v>5543.2337225676902</v>
      </c>
      <c r="K203">
        <f>((Earth_Data!$B$1*(1-Earth_Data!$B$2^2))/SQRT(1-Earth_Data!$B$2^2*SIN(RADIANS(User_Model_Calcs!B203))^2))*SIN(RADIANS(User_Model_Calcs!B203))</f>
        <v>-3144.2960637578039</v>
      </c>
      <c r="L203">
        <f t="shared" si="31"/>
        <v>-29.563267204644941</v>
      </c>
      <c r="M203">
        <f t="shared" si="32"/>
        <v>6372.91439135773</v>
      </c>
      <c r="N203">
        <f>SQRT(User_Model_Calcs!M203^2+Sat_Data!$B$3^2-2*User_Model_Calcs!M203*Sat_Data!$B$3*COS(RADIANS(L203))*COS(RADIANS(I203)))</f>
        <v>36756.238315137147</v>
      </c>
      <c r="O203">
        <f>DEGREES(ACOS(((Earth_Data!$B$1+Sat_Data!$B$2)/User_Model_Calcs!N203)*SQRT(1-COS(RADIANS(User_Model_Calcs!I203))^2*COS(RADIANS(User_Model_Calcs!B203))^2)))</f>
        <v>55.318281796549201</v>
      </c>
      <c r="P203">
        <f t="shared" si="28"/>
        <v>1.5792328947978234</v>
      </c>
    </row>
    <row r="204" spans="1:16" x14ac:dyDescent="0.25">
      <c r="A204">
        <v>112.20554066753584</v>
      </c>
      <c r="B204">
        <v>-30.560977799327539</v>
      </c>
      <c r="C204" s="6">
        <v>20135.9375</v>
      </c>
      <c r="D204">
        <f t="shared" ca="1" si="27"/>
        <v>1.2</v>
      </c>
      <c r="E204" s="1">
        <v>0.65</v>
      </c>
      <c r="F204">
        <v>19.899999999999999</v>
      </c>
      <c r="G204">
        <f t="shared" ca="1" si="29"/>
        <v>46.089820015575185</v>
      </c>
      <c r="H204">
        <f t="shared" ca="1" si="30"/>
        <v>21.169833697191464</v>
      </c>
      <c r="I204">
        <f>User_Model_Calcs!A204-Sat_Data!$B$5</f>
        <v>2.2055406675358427</v>
      </c>
      <c r="J204">
        <f>(Earth_Data!$B$1/SQRT(1-Earth_Data!$B$2^2*SIN(RADIANS(User_Model_Calcs!B204))^2))*COS(RADIANS(User_Model_Calcs!B204))</f>
        <v>5496.9019503353848</v>
      </c>
      <c r="K204">
        <f>((Earth_Data!$B$1*(1-Earth_Data!$B$2^2))/SQRT(1-Earth_Data!$B$2^2*SIN(RADIANS(User_Model_Calcs!B204))^2))*SIN(RADIANS(User_Model_Calcs!B204))</f>
        <v>-3224.0785480949648</v>
      </c>
      <c r="L204">
        <f t="shared" si="31"/>
        <v>-30.392751841844795</v>
      </c>
      <c r="M204">
        <f t="shared" si="32"/>
        <v>6372.6457249628347</v>
      </c>
      <c r="N204">
        <f>SQRT(User_Model_Calcs!M204^2+Sat_Data!$B$3^2-2*User_Model_Calcs!M204*Sat_Data!$B$3*COS(RADIANS(L204))*COS(RADIANS(I204)))</f>
        <v>36813.372875931076</v>
      </c>
      <c r="O204">
        <f>DEGREES(ACOS(((Earth_Data!$B$1+Sat_Data!$B$2)/User_Model_Calcs!N204)*SQRT(1-COS(RADIANS(User_Model_Calcs!I204))^2*COS(RADIANS(User_Model_Calcs!B204))^2)))</f>
        <v>54.296290311807837</v>
      </c>
      <c r="P204">
        <f t="shared" si="28"/>
        <v>4.3316021769120603</v>
      </c>
    </row>
    <row r="205" spans="1:16" x14ac:dyDescent="0.25">
      <c r="A205">
        <v>111.45825959939008</v>
      </c>
      <c r="B205">
        <v>-31.67027563333734</v>
      </c>
      <c r="C205" s="6">
        <v>20135.9375</v>
      </c>
      <c r="D205">
        <f t="shared" ca="1" si="27"/>
        <v>0.75</v>
      </c>
      <c r="E205" s="1">
        <v>0.65</v>
      </c>
      <c r="F205">
        <v>19.899999999999999</v>
      </c>
      <c r="G205">
        <f t="shared" ca="1" si="29"/>
        <v>42.007420362456692</v>
      </c>
      <c r="H205">
        <f t="shared" ca="1" si="30"/>
        <v>17.333036015947346</v>
      </c>
      <c r="I205">
        <f>User_Model_Calcs!A205-Sat_Data!$B$5</f>
        <v>1.4582595993900753</v>
      </c>
      <c r="J205">
        <f>(Earth_Data!$B$1/SQRT(1-Earth_Data!$B$2^2*SIN(RADIANS(User_Model_Calcs!B205))^2))*COS(RADIANS(User_Model_Calcs!B205))</f>
        <v>5433.3460023917187</v>
      </c>
      <c r="K205">
        <f>((Earth_Data!$B$1*(1-Earth_Data!$B$2^2))/SQRT(1-Earth_Data!$B$2^2*SIN(RADIANS(User_Model_Calcs!B205))^2))*SIN(RADIANS(User_Model_Calcs!B205))</f>
        <v>-3329.3714414452388</v>
      </c>
      <c r="L205">
        <f t="shared" si="31"/>
        <v>-31.498564298432701</v>
      </c>
      <c r="M205">
        <f t="shared" si="32"/>
        <v>6372.2808300338756</v>
      </c>
      <c r="N205">
        <f>SQRT(User_Model_Calcs!M205^2+Sat_Data!$B$3^2-2*User_Model_Calcs!M205*Sat_Data!$B$3*COS(RADIANS(L205))*COS(RADIANS(I205)))</f>
        <v>36883.388324091284</v>
      </c>
      <c r="O205">
        <f>DEGREES(ACOS(((Earth_Data!$B$1+Sat_Data!$B$2)/User_Model_Calcs!N205)*SQRT(1-COS(RADIANS(User_Model_Calcs!I205))^2*COS(RADIANS(User_Model_Calcs!B205))^2)))</f>
        <v>53.079128764325652</v>
      </c>
      <c r="P205">
        <f t="shared" si="28"/>
        <v>2.7759035230481723</v>
      </c>
    </row>
    <row r="206" spans="1:16" x14ac:dyDescent="0.25">
      <c r="A206">
        <v>112.25794767393684</v>
      </c>
      <c r="B206">
        <v>-30.708980240545987</v>
      </c>
      <c r="C206" s="6">
        <v>20135.9375</v>
      </c>
      <c r="D206">
        <f t="shared" ca="1" si="27"/>
        <v>1.2</v>
      </c>
      <c r="E206" s="1">
        <v>0.65</v>
      </c>
      <c r="F206">
        <v>19.899999999999999</v>
      </c>
      <c r="G206">
        <f t="shared" ca="1" si="29"/>
        <v>46.089820015575185</v>
      </c>
      <c r="H206">
        <f t="shared" ca="1" si="30"/>
        <v>20.558536549067469</v>
      </c>
      <c r="I206">
        <f>User_Model_Calcs!A206-Sat_Data!$B$5</f>
        <v>2.2579476739368403</v>
      </c>
      <c r="J206">
        <f>(Earth_Data!$B$1/SQRT(1-Earth_Data!$B$2^2*SIN(RADIANS(User_Model_Calcs!B206))^2))*COS(RADIANS(User_Model_Calcs!B206))</f>
        <v>5488.5409639263871</v>
      </c>
      <c r="K206">
        <f>((Earth_Data!$B$1*(1-Earth_Data!$B$2^2))/SQRT(1-Earth_Data!$B$2^2*SIN(RADIANS(User_Model_Calcs!B206))^2))*SIN(RADIANS(User_Model_Calcs!B206))</f>
        <v>-3238.1965255354371</v>
      </c>
      <c r="L206">
        <f t="shared" si="31"/>
        <v>-30.540274636287016</v>
      </c>
      <c r="M206">
        <f t="shared" si="32"/>
        <v>6372.5974806736203</v>
      </c>
      <c r="N206">
        <f>SQRT(User_Model_Calcs!M206^2+Sat_Data!$B$3^2-2*User_Model_Calcs!M206*Sat_Data!$B$3*COS(RADIANS(L206))*COS(RADIANS(I206)))</f>
        <v>36823.156283234253</v>
      </c>
      <c r="O206">
        <f>DEGREES(ACOS(((Earth_Data!$B$1+Sat_Data!$B$2)/User_Model_Calcs!N206)*SQRT(1-COS(RADIANS(User_Model_Calcs!I206))^2*COS(RADIANS(User_Model_Calcs!B206))^2)))</f>
        <v>54.123966851994112</v>
      </c>
      <c r="P206">
        <f t="shared" si="28"/>
        <v>4.4150044196663609</v>
      </c>
    </row>
    <row r="207" spans="1:16" x14ac:dyDescent="0.25">
      <c r="A207">
        <v>110.90734864998861</v>
      </c>
      <c r="B207">
        <v>-28.143308121344731</v>
      </c>
      <c r="C207" s="6">
        <v>20135.9375</v>
      </c>
      <c r="D207">
        <f t="shared" ca="1" si="27"/>
        <v>3</v>
      </c>
      <c r="E207" s="1">
        <v>0.65</v>
      </c>
      <c r="F207">
        <v>19.899999999999999</v>
      </c>
      <c r="G207">
        <f t="shared" ca="1" si="29"/>
        <v>54.048620189015942</v>
      </c>
      <c r="H207">
        <f t="shared" ca="1" si="30"/>
        <v>17.682124189132256</v>
      </c>
      <c r="I207">
        <f>User_Model_Calcs!A207-Sat_Data!$B$5</f>
        <v>0.90734864998860587</v>
      </c>
      <c r="J207">
        <f>(Earth_Data!$B$1/SQRT(1-Earth_Data!$B$2^2*SIN(RADIANS(User_Model_Calcs!B207))^2))*COS(RADIANS(User_Model_Calcs!B207))</f>
        <v>5628.2491919507311</v>
      </c>
      <c r="K207">
        <f>((Earth_Data!$B$1*(1-Earth_Data!$B$2^2))/SQRT(1-Earth_Data!$B$2^2*SIN(RADIANS(User_Model_Calcs!B207))^2))*SIN(RADIANS(User_Model_Calcs!B207))</f>
        <v>-2990.5195164762308</v>
      </c>
      <c r="L207">
        <f t="shared" si="31"/>
        <v>-27.983540236558106</v>
      </c>
      <c r="M207">
        <f t="shared" si="32"/>
        <v>6373.4132099777808</v>
      </c>
      <c r="N207">
        <f>SQRT(User_Model_Calcs!M207^2+Sat_Data!$B$3^2-2*User_Model_Calcs!M207*Sat_Data!$B$3*COS(RADIANS(L207))*COS(RADIANS(I207)))</f>
        <v>36658.887557429138</v>
      </c>
      <c r="O207">
        <f>DEGREES(ACOS(((Earth_Data!$B$1+Sat_Data!$B$2)/User_Model_Calcs!N207)*SQRT(1-COS(RADIANS(User_Model_Calcs!I207))^2*COS(RADIANS(User_Model_Calcs!B207))^2)))</f>
        <v>57.128921561603491</v>
      </c>
      <c r="P207">
        <f t="shared" si="28"/>
        <v>1.923097378271533</v>
      </c>
    </row>
    <row r="208" spans="1:16" x14ac:dyDescent="0.25">
      <c r="A208">
        <v>108.93677814440123</v>
      </c>
      <c r="B208">
        <v>-27.42403317595306</v>
      </c>
      <c r="C208" s="6">
        <v>20135.9375</v>
      </c>
      <c r="D208">
        <f t="shared" ca="1" si="27"/>
        <v>3</v>
      </c>
      <c r="E208" s="1">
        <v>0.65</v>
      </c>
      <c r="F208">
        <v>19.899999999999999</v>
      </c>
      <c r="G208">
        <f t="shared" ca="1" si="29"/>
        <v>54.048620189015942</v>
      </c>
      <c r="H208">
        <f t="shared" ca="1" si="30"/>
        <v>17.126159109859312</v>
      </c>
      <c r="I208">
        <f>User_Model_Calcs!A208-Sat_Data!$B$5</f>
        <v>-1.0632218555987691</v>
      </c>
      <c r="J208">
        <f>(Earth_Data!$B$1/SQRT(1-Earth_Data!$B$2^2*SIN(RADIANS(User_Model_Calcs!B208))^2))*COS(RADIANS(User_Model_Calcs!B208))</f>
        <v>5665.4032270881271</v>
      </c>
      <c r="K208">
        <f>((Earth_Data!$B$1*(1-Earth_Data!$B$2^2))/SQRT(1-Earth_Data!$B$2^2*SIN(RADIANS(User_Model_Calcs!B208))^2))*SIN(RADIANS(User_Model_Calcs!B208))</f>
        <v>-2920.0019296020423</v>
      </c>
      <c r="L208">
        <f t="shared" si="31"/>
        <v>-27.267002851117578</v>
      </c>
      <c r="M208">
        <f t="shared" si="32"/>
        <v>6373.6335786096315</v>
      </c>
      <c r="N208">
        <f>SQRT(User_Model_Calcs!M208^2+Sat_Data!$B$3^2-2*User_Model_Calcs!M208*Sat_Data!$B$3*COS(RADIANS(L208))*COS(RADIANS(I208)))</f>
        <v>36616.477884056483</v>
      </c>
      <c r="O208">
        <f>DEGREES(ACOS(((Earth_Data!$B$1+Sat_Data!$B$2)/User_Model_Calcs!N208)*SQRT(1-COS(RADIANS(User_Model_Calcs!I208))^2*COS(RADIANS(User_Model_Calcs!B208))^2)))</f>
        <v>57.947833332763182</v>
      </c>
      <c r="P208">
        <f t="shared" si="28"/>
        <v>2.3074972396852056</v>
      </c>
    </row>
    <row r="209" spans="1:16" x14ac:dyDescent="0.25">
      <c r="A209">
        <v>109.62965356659687</v>
      </c>
      <c r="B209">
        <v>-30.039862835024142</v>
      </c>
      <c r="C209" s="6">
        <v>20135.9375</v>
      </c>
      <c r="D209">
        <f t="shared" ca="1" si="27"/>
        <v>3</v>
      </c>
      <c r="E209" s="1">
        <v>0.65</v>
      </c>
      <c r="F209">
        <v>19.899999999999999</v>
      </c>
      <c r="G209">
        <f t="shared" ca="1" si="29"/>
        <v>54.048620189015942</v>
      </c>
      <c r="H209">
        <f t="shared" ca="1" si="30"/>
        <v>16.425093729432103</v>
      </c>
      <c r="I209">
        <f>User_Model_Calcs!A209-Sat_Data!$B$5</f>
        <v>-0.37034643340312812</v>
      </c>
      <c r="J209">
        <f>(Earth_Data!$B$1/SQRT(1-Earth_Data!$B$2^2*SIN(RADIANS(User_Model_Calcs!B209))^2))*COS(RADIANS(User_Model_Calcs!B209))</f>
        <v>5526.0485462558199</v>
      </c>
      <c r="K209">
        <f>((Earth_Data!$B$1*(1-Earth_Data!$B$2^2))/SQRT(1-Earth_Data!$B$2^2*SIN(RADIANS(User_Model_Calcs!B209))^2))*SIN(RADIANS(User_Model_Calcs!B209))</f>
        <v>-3174.2009739758755</v>
      </c>
      <c r="L209">
        <f t="shared" si="31"/>
        <v>-29.873361183219135</v>
      </c>
      <c r="M209">
        <f t="shared" si="32"/>
        <v>6372.8144770395957</v>
      </c>
      <c r="N209">
        <f>SQRT(User_Model_Calcs!M209^2+Sat_Data!$B$3^2-2*User_Model_Calcs!M209*Sat_Data!$B$3*COS(RADIANS(L209))*COS(RADIANS(I209)))</f>
        <v>36775.467801328406</v>
      </c>
      <c r="O209">
        <f>DEGREES(ACOS(((Earth_Data!$B$1+Sat_Data!$B$2)/User_Model_Calcs!N209)*SQRT(1-COS(RADIANS(User_Model_Calcs!I209))^2*COS(RADIANS(User_Model_Calcs!B209))^2)))</f>
        <v>54.970996431549281</v>
      </c>
      <c r="P209">
        <f t="shared" si="28"/>
        <v>0.73977073839468999</v>
      </c>
    </row>
    <row r="210" spans="1:16" x14ac:dyDescent="0.25">
      <c r="A210">
        <v>108.85239568083131</v>
      </c>
      <c r="B210">
        <v>-31.352130067487089</v>
      </c>
      <c r="C210" s="6">
        <v>20135.9375</v>
      </c>
      <c r="D210">
        <f t="shared" ca="1" si="27"/>
        <v>1.2</v>
      </c>
      <c r="E210" s="1">
        <v>0.65</v>
      </c>
      <c r="F210">
        <v>19.899999999999999</v>
      </c>
      <c r="G210">
        <f t="shared" ca="1" si="29"/>
        <v>46.089820015575185</v>
      </c>
      <c r="H210">
        <f t="shared" ca="1" si="30"/>
        <v>23.089968762978877</v>
      </c>
      <c r="I210">
        <f>User_Model_Calcs!A210-Sat_Data!$B$5</f>
        <v>-1.1476043191686927</v>
      </c>
      <c r="J210">
        <f>(Earth_Data!$B$1/SQRT(1-Earth_Data!$B$2^2*SIN(RADIANS(User_Model_Calcs!B210))^2))*COS(RADIANS(User_Model_Calcs!B210))</f>
        <v>5451.7832325701957</v>
      </c>
      <c r="K210">
        <f>((Earth_Data!$B$1*(1-Earth_Data!$B$2^2))/SQRT(1-Earth_Data!$B$2^2*SIN(RADIANS(User_Model_Calcs!B210))^2))*SIN(RADIANS(User_Model_Calcs!B210))</f>
        <v>-3299.2978184018057</v>
      </c>
      <c r="L210">
        <f t="shared" si="31"/>
        <v>-31.18139235191348</v>
      </c>
      <c r="M210">
        <f t="shared" si="32"/>
        <v>6372.3862492354028</v>
      </c>
      <c r="N210">
        <f>SQRT(User_Model_Calcs!M210^2+Sat_Data!$B$3^2-2*User_Model_Calcs!M210*Sat_Data!$B$3*COS(RADIANS(L210))*COS(RADIANS(I210)))</f>
        <v>36861.561572144179</v>
      </c>
      <c r="O210">
        <f>DEGREES(ACOS(((Earth_Data!$B$1+Sat_Data!$B$2)/User_Model_Calcs!N210)*SQRT(1-COS(RADIANS(User_Model_Calcs!I210))^2*COS(RADIANS(User_Model_Calcs!B210))^2)))</f>
        <v>53.454352638480046</v>
      </c>
      <c r="P210">
        <f t="shared" si="28"/>
        <v>2.2048804528311989</v>
      </c>
    </row>
    <row r="211" spans="1:16" x14ac:dyDescent="0.25">
      <c r="A211">
        <v>109.70359757217093</v>
      </c>
      <c r="B211">
        <v>-30.688972685828031</v>
      </c>
      <c r="C211" s="6">
        <v>20135.9375</v>
      </c>
      <c r="D211">
        <f t="shared" ca="1" si="27"/>
        <v>3</v>
      </c>
      <c r="E211" s="1">
        <v>0.65</v>
      </c>
      <c r="F211">
        <v>19.899999999999999</v>
      </c>
      <c r="G211">
        <f t="shared" ca="1" si="29"/>
        <v>54.048620189015942</v>
      </c>
      <c r="H211">
        <f t="shared" ca="1" si="30"/>
        <v>19.353354586602467</v>
      </c>
      <c r="I211">
        <f>User_Model_Calcs!A211-Sat_Data!$B$5</f>
        <v>-0.29640242782906512</v>
      </c>
      <c r="J211">
        <f>(Earth_Data!$B$1/SQRT(1-Earth_Data!$B$2^2*SIN(RADIANS(User_Model_Calcs!B211))^2))*COS(RADIANS(User_Model_Calcs!B211))</f>
        <v>5489.6733776129486</v>
      </c>
      <c r="K211">
        <f>((Earth_Data!$B$1*(1-Earth_Data!$B$2^2))/SQRT(1-Earth_Data!$B$2^2*SIN(RADIANS(User_Model_Calcs!B211))^2))*SIN(RADIANS(User_Model_Calcs!B211))</f>
        <v>-3236.2892459097966</v>
      </c>
      <c r="L211">
        <f t="shared" si="31"/>
        <v>-30.52033166046321</v>
      </c>
      <c r="M211">
        <f t="shared" si="32"/>
        <v>6372.6040106116552</v>
      </c>
      <c r="N211">
        <f>SQRT(User_Model_Calcs!M211^2+Sat_Data!$B$3^2-2*User_Model_Calcs!M211*Sat_Data!$B$3*COS(RADIANS(L211))*COS(RADIANS(I211)))</f>
        <v>36817.064856270488</v>
      </c>
      <c r="O211">
        <f>DEGREES(ACOS(((Earth_Data!$B$1+Sat_Data!$B$2)/User_Model_Calcs!N211)*SQRT(1-COS(RADIANS(User_Model_Calcs!I211))^2*COS(RADIANS(User_Model_Calcs!B211))^2)))</f>
        <v>54.230660021077405</v>
      </c>
      <c r="P211">
        <f t="shared" si="28"/>
        <v>0.58073674642540973</v>
      </c>
    </row>
    <row r="212" spans="1:16" x14ac:dyDescent="0.25">
      <c r="A212">
        <v>110.9493823022658</v>
      </c>
      <c r="B212">
        <v>-32.149570630189935</v>
      </c>
      <c r="C212" s="6">
        <v>20135.9375</v>
      </c>
      <c r="D212">
        <f t="shared" ca="1" si="27"/>
        <v>1.2</v>
      </c>
      <c r="E212" s="1">
        <v>0.65</v>
      </c>
      <c r="F212">
        <v>19.899999999999999</v>
      </c>
      <c r="G212">
        <f t="shared" ca="1" si="29"/>
        <v>46.089820015575185</v>
      </c>
      <c r="H212">
        <f t="shared" ca="1" si="30"/>
        <v>17.91180285665142</v>
      </c>
      <c r="I212">
        <f>User_Model_Calcs!A212-Sat_Data!$B$5</f>
        <v>0.94938230226580345</v>
      </c>
      <c r="J212">
        <f>(Earth_Data!$B$1/SQRT(1-Earth_Data!$B$2^2*SIN(RADIANS(User_Model_Calcs!B212))^2))*COS(RADIANS(User_Model_Calcs!B212))</f>
        <v>5405.253482434634</v>
      </c>
      <c r="K212">
        <f>((Earth_Data!$B$1*(1-Earth_Data!$B$2^2))/SQRT(1-Earth_Data!$B$2^2*SIN(RADIANS(User_Model_Calcs!B212))^2))*SIN(RADIANS(User_Model_Calcs!B212))</f>
        <v>-3374.4865384818022</v>
      </c>
      <c r="L212">
        <f t="shared" si="31"/>
        <v>-31.976432351407048</v>
      </c>
      <c r="M212">
        <f t="shared" si="32"/>
        <v>6372.1208877238541</v>
      </c>
      <c r="N212">
        <f>SQRT(User_Model_Calcs!M212^2+Sat_Data!$B$3^2-2*User_Model_Calcs!M212*Sat_Data!$B$3*COS(RADIANS(L212))*COS(RADIANS(I212)))</f>
        <v>36914.298995412064</v>
      </c>
      <c r="O212">
        <f>DEGREES(ACOS(((Earth_Data!$B$1+Sat_Data!$B$2)/User_Model_Calcs!N212)*SQRT(1-COS(RADIANS(User_Model_Calcs!I212))^2*COS(RADIANS(User_Model_Calcs!B212))^2)))</f>
        <v>52.553484975520306</v>
      </c>
      <c r="P212">
        <f t="shared" si="28"/>
        <v>1.7836997634123593</v>
      </c>
    </row>
    <row r="213" spans="1:16" x14ac:dyDescent="0.25">
      <c r="A213">
        <v>107.71056346906612</v>
      </c>
      <c r="B213">
        <v>-27.614858457361798</v>
      </c>
      <c r="C213" s="6">
        <v>20135.9375</v>
      </c>
      <c r="D213">
        <f t="shared" ca="1" si="27"/>
        <v>1.2</v>
      </c>
      <c r="E213" s="1">
        <v>0.65</v>
      </c>
      <c r="F213">
        <v>19.899999999999999</v>
      </c>
      <c r="G213">
        <f t="shared" ca="1" si="29"/>
        <v>46.089820015575185</v>
      </c>
      <c r="H213">
        <f t="shared" ca="1" si="30"/>
        <v>15.600033952091781</v>
      </c>
      <c r="I213">
        <f>User_Model_Calcs!A213-Sat_Data!$B$5</f>
        <v>-2.2894365309338838</v>
      </c>
      <c r="J213">
        <f>(Earth_Data!$B$1/SQRT(1-Earth_Data!$B$2^2*SIN(RADIANS(User_Model_Calcs!B213))^2))*COS(RADIANS(User_Model_Calcs!B213))</f>
        <v>5655.6328728050339</v>
      </c>
      <c r="K213">
        <f>((Earth_Data!$B$1*(1-Earth_Data!$B$2^2))/SQRT(1-Earth_Data!$B$2^2*SIN(RADIANS(User_Model_Calcs!B213))^2))*SIN(RADIANS(User_Model_Calcs!B213))</f>
        <v>-2938.7550627500214</v>
      </c>
      <c r="L213">
        <f t="shared" si="31"/>
        <v>-27.45709218829478</v>
      </c>
      <c r="M213">
        <f t="shared" si="32"/>
        <v>6373.5754887497642</v>
      </c>
      <c r="N213">
        <f>SQRT(User_Model_Calcs!M213^2+Sat_Data!$B$3^2-2*User_Model_Calcs!M213*Sat_Data!$B$3*COS(RADIANS(L213))*COS(RADIANS(I213)))</f>
        <v>36631.790431894209</v>
      </c>
      <c r="O213">
        <f>DEGREES(ACOS(((Earth_Data!$B$1+Sat_Data!$B$2)/User_Model_Calcs!N213)*SQRT(1-COS(RADIANS(User_Model_Calcs!I213))^2*COS(RADIANS(User_Model_Calcs!B213))^2)))</f>
        <v>57.650416397232874</v>
      </c>
      <c r="P213">
        <f t="shared" si="28"/>
        <v>4.9296082470756524</v>
      </c>
    </row>
    <row r="214" spans="1:16" x14ac:dyDescent="0.25">
      <c r="A214">
        <v>107.9327191884954</v>
      </c>
      <c r="B214">
        <v>-27.510435539141344</v>
      </c>
      <c r="C214" s="6">
        <v>20135.9375</v>
      </c>
      <c r="D214">
        <f t="shared" ca="1" si="27"/>
        <v>3</v>
      </c>
      <c r="E214" s="1">
        <v>0.65</v>
      </c>
      <c r="F214">
        <v>19.899999999999999</v>
      </c>
      <c r="G214">
        <f t="shared" ca="1" si="29"/>
        <v>54.048620189015942</v>
      </c>
      <c r="H214">
        <f t="shared" ca="1" si="30"/>
        <v>16.358018637224863</v>
      </c>
      <c r="I214">
        <f>User_Model_Calcs!A214-Sat_Data!$B$5</f>
        <v>-2.0672808115046024</v>
      </c>
      <c r="J214">
        <f>(Earth_Data!$B$1/SQRT(1-Earth_Data!$B$2^2*SIN(RADIANS(User_Model_Calcs!B214))^2))*COS(RADIANS(User_Model_Calcs!B214))</f>
        <v>5660.9871519070666</v>
      </c>
      <c r="K214">
        <f>((Earth_Data!$B$1*(1-Earth_Data!$B$2^2))/SQRT(1-Earth_Data!$B$2^2*SIN(RADIANS(User_Model_Calcs!B214))^2))*SIN(RADIANS(User_Model_Calcs!B214))</f>
        <v>-2928.4969887163079</v>
      </c>
      <c r="L214">
        <f t="shared" si="31"/>
        <v>-27.353071131455238</v>
      </c>
      <c r="M214">
        <f t="shared" si="32"/>
        <v>6373.6073103837643</v>
      </c>
      <c r="N214">
        <f>SQRT(User_Model_Calcs!M214^2+Sat_Data!$B$3^2-2*User_Model_Calcs!M214*Sat_Data!$B$3*COS(RADIANS(L214))*COS(RADIANS(I214)))</f>
        <v>36624.67696766962</v>
      </c>
      <c r="O214">
        <f>DEGREES(ACOS(((Earth_Data!$B$1+Sat_Data!$B$2)/User_Model_Calcs!N214)*SQRT(1-COS(RADIANS(User_Model_Calcs!I214))^2*COS(RADIANS(User_Model_Calcs!B214))^2)))</f>
        <v>57.788376829948021</v>
      </c>
      <c r="P214">
        <f t="shared" si="28"/>
        <v>4.4683661261924659</v>
      </c>
    </row>
    <row r="215" spans="1:16" x14ac:dyDescent="0.25">
      <c r="A215">
        <v>111.50260378269623</v>
      </c>
      <c r="B215">
        <v>-31.139639075331011</v>
      </c>
      <c r="C215" s="6">
        <v>20135.9375</v>
      </c>
      <c r="D215">
        <f t="shared" ca="1" si="27"/>
        <v>3</v>
      </c>
      <c r="E215" s="1">
        <v>0.65</v>
      </c>
      <c r="F215">
        <v>19.899999999999999</v>
      </c>
      <c r="G215">
        <f t="shared" ca="1" si="29"/>
        <v>54.048620189015942</v>
      </c>
      <c r="H215">
        <f t="shared" ca="1" si="30"/>
        <v>18.791552894522944</v>
      </c>
      <c r="I215">
        <f>User_Model_Calcs!A215-Sat_Data!$B$5</f>
        <v>1.5026037826962266</v>
      </c>
      <c r="J215">
        <f>(Earth_Data!$B$1/SQRT(1-Earth_Data!$B$2^2*SIN(RADIANS(User_Model_Calcs!B215))^2))*COS(RADIANS(User_Model_Calcs!B215))</f>
        <v>5464.0039067484631</v>
      </c>
      <c r="K215">
        <f>((Earth_Data!$B$1*(1-Earth_Data!$B$2^2))/SQRT(1-Earth_Data!$B$2^2*SIN(RADIANS(User_Model_Calcs!B215))^2))*SIN(RADIANS(User_Model_Calcs!B215))</f>
        <v>-3279.1555091072419</v>
      </c>
      <c r="L215">
        <f t="shared" si="31"/>
        <v>-30.969563326818847</v>
      </c>
      <c r="M215">
        <f t="shared" si="32"/>
        <v>6372.4563196518529</v>
      </c>
      <c r="N215">
        <f>SQRT(User_Model_Calcs!M215^2+Sat_Data!$B$3^2-2*User_Model_Calcs!M215*Sat_Data!$B$3*COS(RADIANS(L215))*COS(RADIANS(I215)))</f>
        <v>36848.491056115156</v>
      </c>
      <c r="O215">
        <f>DEGREES(ACOS(((Earth_Data!$B$1+Sat_Data!$B$2)/User_Model_Calcs!N215)*SQRT(1-COS(RADIANS(User_Model_Calcs!I215))^2*COS(RADIANS(User_Model_Calcs!B215))^2)))</f>
        <v>53.680916198113472</v>
      </c>
      <c r="P215">
        <f t="shared" si="28"/>
        <v>2.9038618263548286</v>
      </c>
    </row>
    <row r="216" spans="1:16" x14ac:dyDescent="0.25">
      <c r="A216">
        <v>111.69826219046371</v>
      </c>
      <c r="B216">
        <v>-30.159246960251977</v>
      </c>
      <c r="C216" s="6">
        <v>20135.9375</v>
      </c>
      <c r="D216">
        <f t="shared" ca="1" si="27"/>
        <v>1.2</v>
      </c>
      <c r="E216" s="1">
        <v>0.65</v>
      </c>
      <c r="F216">
        <v>19.899999999999999</v>
      </c>
      <c r="G216">
        <f t="shared" ca="1" si="29"/>
        <v>46.089820015575185</v>
      </c>
      <c r="H216">
        <f t="shared" ca="1" si="30"/>
        <v>22.917004723572511</v>
      </c>
      <c r="I216">
        <f>User_Model_Calcs!A216-Sat_Data!$B$5</f>
        <v>1.6982621904637085</v>
      </c>
      <c r="J216">
        <f>(Earth_Data!$B$1/SQRT(1-Earth_Data!$B$2^2*SIN(RADIANS(User_Model_Calcs!B216))^2))*COS(RADIANS(User_Model_Calcs!B216))</f>
        <v>5519.4115291616263</v>
      </c>
      <c r="K216">
        <f>((Earth_Data!$B$1*(1-Earth_Data!$B$2^2))/SQRT(1-Earth_Data!$B$2^2*SIN(RADIANS(User_Model_Calcs!B216))^2))*SIN(RADIANS(User_Model_Calcs!B216))</f>
        <v>-3185.6506341929585</v>
      </c>
      <c r="L216">
        <f t="shared" si="31"/>
        <v>-29.992345419433768</v>
      </c>
      <c r="M216">
        <f t="shared" si="32"/>
        <v>6372.775972162859</v>
      </c>
      <c r="N216">
        <f>SQRT(User_Model_Calcs!M216^2+Sat_Data!$B$3^2-2*User_Model_Calcs!M216*Sat_Data!$B$3*COS(RADIANS(L216))*COS(RADIANS(I216)))</f>
        <v>36785.71646543208</v>
      </c>
      <c r="O216">
        <f>DEGREES(ACOS(((Earth_Data!$B$1+Sat_Data!$B$2)/User_Model_Calcs!N216)*SQRT(1-COS(RADIANS(User_Model_Calcs!I216))^2*COS(RADIANS(User_Model_Calcs!B216))^2)))</f>
        <v>54.787538928200611</v>
      </c>
      <c r="P216">
        <f t="shared" si="28"/>
        <v>3.3773379347282484</v>
      </c>
    </row>
    <row r="217" spans="1:16" x14ac:dyDescent="0.25">
      <c r="A217">
        <v>110.92577676982411</v>
      </c>
      <c r="B217">
        <v>-30.547456876649502</v>
      </c>
      <c r="C217" s="6">
        <v>20135.9375</v>
      </c>
      <c r="D217">
        <f t="shared" ca="1" si="27"/>
        <v>3</v>
      </c>
      <c r="E217" s="1">
        <v>0.65</v>
      </c>
      <c r="F217">
        <v>19.899999999999999</v>
      </c>
      <c r="G217">
        <f t="shared" ca="1" si="29"/>
        <v>54.048620189015942</v>
      </c>
      <c r="H217">
        <f t="shared" ca="1" si="30"/>
        <v>15.229215244831996</v>
      </c>
      <c r="I217">
        <f>User_Model_Calcs!A217-Sat_Data!$B$5</f>
        <v>0.92577676982411106</v>
      </c>
      <c r="J217">
        <f>(Earth_Data!$B$1/SQRT(1-Earth_Data!$B$2^2*SIN(RADIANS(User_Model_Calcs!B217))^2))*COS(RADIANS(User_Model_Calcs!B217))</f>
        <v>5497.6639492499698</v>
      </c>
      <c r="K217">
        <f>((Earth_Data!$B$1*(1-Earth_Data!$B$2^2))/SQRT(1-Earth_Data!$B$2^2*SIN(RADIANS(User_Model_Calcs!B217))^2))*SIN(RADIANS(User_Model_Calcs!B217))</f>
        <v>-3222.7877253407241</v>
      </c>
      <c r="L217">
        <f t="shared" si="31"/>
        <v>-30.379274960750546</v>
      </c>
      <c r="M217">
        <f t="shared" si="32"/>
        <v>6372.6501254571958</v>
      </c>
      <c r="N217">
        <f>SQRT(User_Model_Calcs!M217^2+Sat_Data!$B$3^2-2*User_Model_Calcs!M217*Sat_Data!$B$3*COS(RADIANS(L217))*COS(RADIANS(I217)))</f>
        <v>36808.658546138387</v>
      </c>
      <c r="O217">
        <f>DEGREES(ACOS(((Earth_Data!$B$1+Sat_Data!$B$2)/User_Model_Calcs!N217)*SQRT(1-COS(RADIANS(User_Model_Calcs!I217))^2*COS(RADIANS(User_Model_Calcs!B217))^2)))</f>
        <v>54.379194590794931</v>
      </c>
      <c r="P217">
        <f t="shared" si="28"/>
        <v>1.8210372528019001</v>
      </c>
    </row>
    <row r="218" spans="1:16" x14ac:dyDescent="0.25">
      <c r="A218">
        <v>111.37780188214911</v>
      </c>
      <c r="B218">
        <v>-31.467922273463618</v>
      </c>
      <c r="C218" s="6">
        <v>20135.9375</v>
      </c>
      <c r="D218">
        <f t="shared" ca="1" si="27"/>
        <v>3</v>
      </c>
      <c r="E218" s="1">
        <v>0.65</v>
      </c>
      <c r="F218">
        <v>19.899999999999999</v>
      </c>
      <c r="G218">
        <f t="shared" ca="1" si="29"/>
        <v>54.048620189015942</v>
      </c>
      <c r="H218">
        <f t="shared" ca="1" si="30"/>
        <v>20.596036104561058</v>
      </c>
      <c r="I218">
        <f>User_Model_Calcs!A218-Sat_Data!$B$5</f>
        <v>1.3778018821491145</v>
      </c>
      <c r="J218">
        <f>(Earth_Data!$B$1/SQRT(1-Earth_Data!$B$2^2*SIN(RADIANS(User_Model_Calcs!B218))^2))*COS(RADIANS(User_Model_Calcs!B218))</f>
        <v>5445.0922589805641</v>
      </c>
      <c r="K218">
        <f>((Earth_Data!$B$1*(1-Earth_Data!$B$2^2))/SQRT(1-Earth_Data!$B$2^2*SIN(RADIANS(User_Model_Calcs!B218))^2))*SIN(RADIANS(User_Model_Calcs!B218))</f>
        <v>-3310.2550806558916</v>
      </c>
      <c r="L218">
        <f t="shared" si="31"/>
        <v>-31.296827767152191</v>
      </c>
      <c r="M218">
        <f t="shared" si="32"/>
        <v>6372.3479509375666</v>
      </c>
      <c r="N218">
        <f>SQRT(User_Model_Calcs!M218^2+Sat_Data!$B$3^2-2*User_Model_Calcs!M218*Sat_Data!$B$3*COS(RADIANS(L218))*COS(RADIANS(I218)))</f>
        <v>36869.757420159287</v>
      </c>
      <c r="O218">
        <f>DEGREES(ACOS(((Earth_Data!$B$1+Sat_Data!$B$2)/User_Model_Calcs!N218)*SQRT(1-COS(RADIANS(User_Model_Calcs!I218))^2*COS(RADIANS(User_Model_Calcs!B218))^2)))</f>
        <v>53.313067732620745</v>
      </c>
      <c r="P218">
        <f t="shared" si="28"/>
        <v>2.638003637064724</v>
      </c>
    </row>
    <row r="219" spans="1:16" x14ac:dyDescent="0.25">
      <c r="A219">
        <v>108.14412964139112</v>
      </c>
      <c r="B219">
        <v>-27.098406088005976</v>
      </c>
      <c r="C219" s="6">
        <v>20135.9375</v>
      </c>
      <c r="D219">
        <f t="shared" ca="1" si="27"/>
        <v>3</v>
      </c>
      <c r="E219" s="1">
        <v>0.65</v>
      </c>
      <c r="F219">
        <v>19.899999999999999</v>
      </c>
      <c r="G219">
        <f t="shared" ca="1" si="29"/>
        <v>54.048620189015942</v>
      </c>
      <c r="H219">
        <f t="shared" ca="1" si="30"/>
        <v>18.247691086618492</v>
      </c>
      <c r="I219">
        <f>User_Model_Calcs!A219-Sat_Data!$B$5</f>
        <v>-1.8558703586088825</v>
      </c>
      <c r="J219">
        <f>(Earth_Data!$B$1/SQRT(1-Earth_Data!$B$2^2*SIN(RADIANS(User_Model_Calcs!B219))^2))*COS(RADIANS(User_Model_Calcs!B219))</f>
        <v>5681.9304861553419</v>
      </c>
      <c r="K219">
        <f>((Earth_Data!$B$1*(1-Earth_Data!$B$2^2))/SQRT(1-Earth_Data!$B$2^2*SIN(RADIANS(User_Model_Calcs!B219))^2))*SIN(RADIANS(User_Model_Calcs!B219))</f>
        <v>-2887.9277061421139</v>
      </c>
      <c r="L219">
        <f t="shared" si="31"/>
        <v>-26.942647566524521</v>
      </c>
      <c r="M219">
        <f t="shared" si="32"/>
        <v>6373.7320688435539</v>
      </c>
      <c r="N219">
        <f>SQRT(User_Model_Calcs!M219^2+Sat_Data!$B$3^2-2*User_Model_Calcs!M219*Sat_Data!$B$3*COS(RADIANS(L219))*COS(RADIANS(I219)))</f>
        <v>36599.768734535872</v>
      </c>
      <c r="O219">
        <f>DEGREES(ACOS(((Earth_Data!$B$1+Sat_Data!$B$2)/User_Model_Calcs!N219)*SQRT(1-COS(RADIANS(User_Model_Calcs!I219))^2*COS(RADIANS(User_Model_Calcs!B219))^2)))</f>
        <v>58.276253836903237</v>
      </c>
      <c r="P219">
        <f t="shared" si="28"/>
        <v>4.0687507185253713</v>
      </c>
    </row>
    <row r="220" spans="1:16" x14ac:dyDescent="0.25">
      <c r="A220">
        <v>110.98584434249645</v>
      </c>
      <c r="B220">
        <v>-30.166117509071615</v>
      </c>
      <c r="C220" s="6">
        <v>20135.9375</v>
      </c>
      <c r="D220">
        <f t="shared" ca="1" si="27"/>
        <v>3</v>
      </c>
      <c r="E220" s="1">
        <v>0.65</v>
      </c>
      <c r="F220">
        <v>19.899999999999999</v>
      </c>
      <c r="G220">
        <f t="shared" ca="1" si="29"/>
        <v>54.048620189015942</v>
      </c>
      <c r="H220">
        <f t="shared" ca="1" si="30"/>
        <v>23.438706977671991</v>
      </c>
      <c r="I220">
        <f>User_Model_Calcs!A220-Sat_Data!$B$5</f>
        <v>0.98584434249644914</v>
      </c>
      <c r="J220">
        <f>(Earth_Data!$B$1/SQRT(1-Earth_Data!$B$2^2*SIN(RADIANS(User_Model_Calcs!B220))^2))*COS(RADIANS(User_Model_Calcs!B220))</f>
        <v>5519.02883974006</v>
      </c>
      <c r="K220">
        <f>((Earth_Data!$B$1*(1-Earth_Data!$B$2^2))/SQRT(1-Earth_Data!$B$2^2*SIN(RADIANS(User_Model_Calcs!B220))^2))*SIN(RADIANS(User_Model_Calcs!B220))</f>
        <v>-3186.3091466307533</v>
      </c>
      <c r="L220">
        <f t="shared" si="31"/>
        <v>-29.999193042361473</v>
      </c>
      <c r="M220">
        <f t="shared" si="32"/>
        <v>6372.7737533812788</v>
      </c>
      <c r="N220">
        <f>SQRT(User_Model_Calcs!M220^2+Sat_Data!$B$3^2-2*User_Model_Calcs!M220*Sat_Data!$B$3*COS(RADIANS(L220))*COS(RADIANS(I220)))</f>
        <v>36784.312275510129</v>
      </c>
      <c r="O220">
        <f>DEGREES(ACOS(((Earth_Data!$B$1+Sat_Data!$B$2)/User_Model_Calcs!N220)*SQRT(1-COS(RADIANS(User_Model_Calcs!I220))^2*COS(RADIANS(User_Model_Calcs!B220))^2)))</f>
        <v>54.812456559304927</v>
      </c>
      <c r="P220">
        <f t="shared" si="28"/>
        <v>1.9612723224687685</v>
      </c>
    </row>
    <row r="221" spans="1:16" x14ac:dyDescent="0.25">
      <c r="A221">
        <v>110.5700958592239</v>
      </c>
      <c r="B221">
        <v>-31.212884791754274</v>
      </c>
      <c r="C221" s="6">
        <v>20135.9375</v>
      </c>
      <c r="D221">
        <f t="shared" ca="1" si="27"/>
        <v>1.2</v>
      </c>
      <c r="E221" s="1">
        <v>0.65</v>
      </c>
      <c r="F221">
        <v>19.899999999999999</v>
      </c>
      <c r="G221">
        <f t="shared" ca="1" si="29"/>
        <v>46.089820015575185</v>
      </c>
      <c r="H221">
        <f t="shared" ca="1" si="30"/>
        <v>23.324252170092755</v>
      </c>
      <c r="I221">
        <f>User_Model_Calcs!A221-Sat_Data!$B$5</f>
        <v>0.57009585922389761</v>
      </c>
      <c r="J221">
        <f>(Earth_Data!$B$1/SQRT(1-Earth_Data!$B$2^2*SIN(RADIANS(User_Model_Calcs!B221))^2))*COS(RADIANS(User_Model_Calcs!B221))</f>
        <v>5459.7999196910314</v>
      </c>
      <c r="K221">
        <f>((Earth_Data!$B$1*(1-Earth_Data!$B$2^2))/SQRT(1-Earth_Data!$B$2^2*SIN(RADIANS(User_Model_Calcs!B221))^2))*SIN(RADIANS(User_Model_Calcs!B221))</f>
        <v>-3286.1036117524141</v>
      </c>
      <c r="L221">
        <f t="shared" si="31"/>
        <v>-31.042579809273452</v>
      </c>
      <c r="M221">
        <f t="shared" si="32"/>
        <v>6372.4321973819742</v>
      </c>
      <c r="N221">
        <f>SQRT(User_Model_Calcs!M221^2+Sat_Data!$B$3^2-2*User_Model_Calcs!M221*Sat_Data!$B$3*COS(RADIANS(L221))*COS(RADIANS(I221)))</f>
        <v>36851.45653651702</v>
      </c>
      <c r="O221">
        <f>DEGREES(ACOS(((Earth_Data!$B$1+Sat_Data!$B$2)/User_Model_Calcs!N221)*SQRT(1-COS(RADIANS(User_Model_Calcs!I221))^2*COS(RADIANS(User_Model_Calcs!B221))^2)))</f>
        <v>53.629222893541161</v>
      </c>
      <c r="P221">
        <f t="shared" si="28"/>
        <v>1.1000064413937427</v>
      </c>
    </row>
    <row r="222" spans="1:16" x14ac:dyDescent="0.25">
      <c r="A222">
        <v>108.83680882755846</v>
      </c>
      <c r="B222">
        <v>-30.415130523329573</v>
      </c>
      <c r="C222" s="6">
        <v>20135.9375</v>
      </c>
      <c r="D222">
        <f t="shared" ca="1" si="27"/>
        <v>1.2</v>
      </c>
      <c r="E222" s="1">
        <v>0.65</v>
      </c>
      <c r="F222">
        <v>19.899999999999999</v>
      </c>
      <c r="G222">
        <f t="shared" ca="1" si="29"/>
        <v>46.089820015575185</v>
      </c>
      <c r="H222">
        <f t="shared" ca="1" si="30"/>
        <v>16.905415632053195</v>
      </c>
      <c r="I222">
        <f>User_Model_Calcs!A222-Sat_Data!$B$5</f>
        <v>-1.1631911724415431</v>
      </c>
      <c r="J222">
        <f>(Earth_Data!$B$1/SQRT(1-Earth_Data!$B$2^2*SIN(RADIANS(User_Model_Calcs!B222))^2))*COS(RADIANS(User_Model_Calcs!B222))</f>
        <v>5505.1052985242723</v>
      </c>
      <c r="K222">
        <f>((Earth_Data!$B$1*(1-Earth_Data!$B$2^2))/SQRT(1-Earth_Data!$B$2^2*SIN(RADIANS(User_Model_Calcs!B222))^2))*SIN(RADIANS(User_Model_Calcs!B222))</f>
        <v>-3210.1453845360152</v>
      </c>
      <c r="L222">
        <f t="shared" si="31"/>
        <v>-30.247381599187651</v>
      </c>
      <c r="M222">
        <f t="shared" si="32"/>
        <v>6372.6931306707293</v>
      </c>
      <c r="N222">
        <f>SQRT(User_Model_Calcs!M222^2+Sat_Data!$B$3^2-2*User_Model_Calcs!M222*Sat_Data!$B$3*COS(RADIANS(L222))*COS(RADIANS(I222)))</f>
        <v>36800.618515897506</v>
      </c>
      <c r="O222">
        <f>DEGREES(ACOS(((Earth_Data!$B$1+Sat_Data!$B$2)/User_Model_Calcs!N222)*SQRT(1-COS(RADIANS(User_Model_Calcs!I222))^2*COS(RADIANS(User_Model_Calcs!B222))^2)))</f>
        <v>54.521775339306821</v>
      </c>
      <c r="P222">
        <f t="shared" si="28"/>
        <v>2.2966941141084312</v>
      </c>
    </row>
    <row r="223" spans="1:16" x14ac:dyDescent="0.25">
      <c r="A223">
        <v>111.9660315327969</v>
      </c>
      <c r="B223">
        <v>-29.989626457923993</v>
      </c>
      <c r="C223" s="6">
        <v>20135.9375</v>
      </c>
      <c r="D223">
        <f t="shared" ca="1" si="27"/>
        <v>3</v>
      </c>
      <c r="E223" s="1">
        <v>0.65</v>
      </c>
      <c r="F223">
        <v>19.899999999999999</v>
      </c>
      <c r="G223">
        <f t="shared" ca="1" si="29"/>
        <v>54.048620189015942</v>
      </c>
      <c r="H223">
        <f t="shared" ca="1" si="30"/>
        <v>22.337001202406352</v>
      </c>
      <c r="I223">
        <f>User_Model_Calcs!A223-Sat_Data!$B$5</f>
        <v>1.9660315327969045</v>
      </c>
      <c r="J223">
        <f>(Earth_Data!$B$1/SQRT(1-Earth_Data!$B$2^2*SIN(RADIANS(User_Model_Calcs!B223))^2))*COS(RADIANS(User_Model_Calcs!B223))</f>
        <v>5528.8342070504805</v>
      </c>
      <c r="K223">
        <f>((Earth_Data!$B$1*(1-Earth_Data!$B$2^2))/SQRT(1-Earth_Data!$B$2^2*SIN(RADIANS(User_Model_Calcs!B223))^2))*SIN(RADIANS(User_Model_Calcs!B223))</f>
        <v>-3169.3789341526735</v>
      </c>
      <c r="L223">
        <f t="shared" si="31"/>
        <v>-29.823293938290096</v>
      </c>
      <c r="M223">
        <f t="shared" si="32"/>
        <v>6372.8306518612471</v>
      </c>
      <c r="N223">
        <f>SQRT(User_Model_Calcs!M223^2+Sat_Data!$B$3^2-2*User_Model_Calcs!M223*Sat_Data!$B$3*COS(RADIANS(L223))*COS(RADIANS(I223)))</f>
        <v>36775.875891394127</v>
      </c>
      <c r="O223">
        <f>DEGREES(ACOS(((Earth_Data!$B$1+Sat_Data!$B$2)/User_Model_Calcs!N223)*SQRT(1-COS(RADIANS(User_Model_Calcs!I223))^2*COS(RADIANS(User_Model_Calcs!B223))^2)))</f>
        <v>54.964067082191782</v>
      </c>
      <c r="P223">
        <f t="shared" si="28"/>
        <v>3.9286724108601621</v>
      </c>
    </row>
    <row r="224" spans="1:16" x14ac:dyDescent="0.25">
      <c r="A224">
        <v>111.8340416041375</v>
      </c>
      <c r="B224">
        <v>-31.005875928992154</v>
      </c>
      <c r="C224" s="6">
        <v>20135.9375</v>
      </c>
      <c r="D224">
        <f t="shared" ca="1" si="27"/>
        <v>3</v>
      </c>
      <c r="E224" s="1">
        <v>0.65</v>
      </c>
      <c r="F224">
        <v>19.899999999999999</v>
      </c>
      <c r="G224">
        <f t="shared" ca="1" si="29"/>
        <v>54.048620189015942</v>
      </c>
      <c r="H224">
        <f t="shared" ca="1" si="30"/>
        <v>17.531131734132707</v>
      </c>
      <c r="I224">
        <f>User_Model_Calcs!A224-Sat_Data!$B$5</f>
        <v>1.8340416041374965</v>
      </c>
      <c r="J224">
        <f>(Earth_Data!$B$1/SQRT(1-Earth_Data!$B$2^2*SIN(RADIANS(User_Model_Calcs!B224))^2))*COS(RADIANS(User_Model_Calcs!B224))</f>
        <v>5471.6582733025471</v>
      </c>
      <c r="K224">
        <f>((Earth_Data!$B$1*(1-Earth_Data!$B$2^2))/SQRT(1-Earth_Data!$B$2^2*SIN(RADIANS(User_Model_Calcs!B224))^2))*SIN(RADIANS(User_Model_Calcs!B224))</f>
        <v>-3266.4530693132228</v>
      </c>
      <c r="L224">
        <f t="shared" si="31"/>
        <v>-30.836221667828212</v>
      </c>
      <c r="M224">
        <f t="shared" si="32"/>
        <v>6372.5002874716283</v>
      </c>
      <c r="N224">
        <f>SQRT(User_Model_Calcs!M224^2+Sat_Data!$B$3^2-2*User_Model_Calcs!M224*Sat_Data!$B$3*COS(RADIANS(L224))*COS(RADIANS(I224)))</f>
        <v>36840.796735629796</v>
      </c>
      <c r="O224">
        <f>DEGREES(ACOS(((Earth_Data!$B$1+Sat_Data!$B$2)/User_Model_Calcs!N224)*SQRT(1-COS(RADIANS(User_Model_Calcs!I224))^2*COS(RADIANS(User_Model_Calcs!B224))^2)))</f>
        <v>53.814963247389564</v>
      </c>
      <c r="P224">
        <f t="shared" si="28"/>
        <v>3.557014653495103</v>
      </c>
    </row>
    <row r="225" spans="1:16" x14ac:dyDescent="0.25">
      <c r="A225">
        <v>109.35456375874629</v>
      </c>
      <c r="B225">
        <v>-29.06091915693338</v>
      </c>
      <c r="C225" s="6">
        <v>20135.9375</v>
      </c>
      <c r="D225">
        <f t="shared" ca="1" si="27"/>
        <v>0.75</v>
      </c>
      <c r="E225" s="1">
        <v>0.65</v>
      </c>
      <c r="F225">
        <v>19.899999999999999</v>
      </c>
      <c r="G225">
        <f t="shared" ca="1" si="29"/>
        <v>42.007420362456692</v>
      </c>
      <c r="H225">
        <f t="shared" ca="1" si="30"/>
        <v>21.319032509142307</v>
      </c>
      <c r="I225">
        <f>User_Model_Calcs!A225-Sat_Data!$B$5</f>
        <v>-0.64543624125370513</v>
      </c>
      <c r="J225">
        <f>(Earth_Data!$B$1/SQRT(1-Earth_Data!$B$2^2*SIN(RADIANS(User_Model_Calcs!B225))^2))*COS(RADIANS(User_Model_Calcs!B225))</f>
        <v>5579.5643142632389</v>
      </c>
      <c r="K225">
        <f>((Earth_Data!$B$1*(1-Earth_Data!$B$2^2))/SQRT(1-Earth_Data!$B$2^2*SIN(RADIANS(User_Model_Calcs!B225))^2))*SIN(RADIANS(User_Model_Calcs!B225))</f>
        <v>-3079.8060231993704</v>
      </c>
      <c r="L225">
        <f t="shared" si="31"/>
        <v>-28.897804445892771</v>
      </c>
      <c r="M225">
        <f t="shared" si="32"/>
        <v>6373.1266327866833</v>
      </c>
      <c r="N225">
        <f>SQRT(User_Model_Calcs!M225^2+Sat_Data!$B$3^2-2*User_Model_Calcs!M225*Sat_Data!$B$3*COS(RADIANS(L225))*COS(RADIANS(I225)))</f>
        <v>36714.38733109532</v>
      </c>
      <c r="O225">
        <f>DEGREES(ACOS(((Earth_Data!$B$1+Sat_Data!$B$2)/User_Model_Calcs!N225)*SQRT(1-COS(RADIANS(User_Model_Calcs!I225))^2*COS(RADIANS(User_Model_Calcs!B225))^2)))</f>
        <v>56.08549028001751</v>
      </c>
      <c r="P225">
        <f t="shared" si="28"/>
        <v>1.3285889859770001</v>
      </c>
    </row>
    <row r="226" spans="1:16" x14ac:dyDescent="0.25">
      <c r="A226">
        <v>112.3688173628987</v>
      </c>
      <c r="B226">
        <v>-28.669959667031229</v>
      </c>
      <c r="C226" s="6">
        <v>20135.9375</v>
      </c>
      <c r="D226">
        <f t="shared" ca="1" si="27"/>
        <v>1.2</v>
      </c>
      <c r="E226" s="1">
        <v>0.65</v>
      </c>
      <c r="F226">
        <v>19.899999999999999</v>
      </c>
      <c r="G226">
        <f t="shared" ca="1" si="29"/>
        <v>46.089820015575185</v>
      </c>
      <c r="H226">
        <f t="shared" ca="1" si="30"/>
        <v>17.781284559951921</v>
      </c>
      <c r="I226">
        <f>User_Model_Calcs!A226-Sat_Data!$B$5</f>
        <v>2.3688173628986959</v>
      </c>
      <c r="J226">
        <f>(Earth_Data!$B$1/SQRT(1-Earth_Data!$B$2^2*SIN(RADIANS(User_Model_Calcs!B226))^2))*COS(RADIANS(User_Model_Calcs!B226))</f>
        <v>5600.4827127236022</v>
      </c>
      <c r="K226">
        <f>((Earth_Data!$B$1*(1-Earth_Data!$B$2^2))/SQRT(1-Earth_Data!$B$2^2*SIN(RADIANS(User_Model_Calcs!B226))^2))*SIN(RADIANS(User_Model_Calcs!B226))</f>
        <v>-3041.8583298351195</v>
      </c>
      <c r="L226">
        <f t="shared" si="31"/>
        <v>-28.508250759234723</v>
      </c>
      <c r="M226">
        <f t="shared" si="32"/>
        <v>6373.2494627390206</v>
      </c>
      <c r="N226">
        <f>SQRT(User_Model_Calcs!M226^2+Sat_Data!$B$3^2-2*User_Model_Calcs!M226*Sat_Data!$B$3*COS(RADIANS(L226))*COS(RADIANS(I226)))</f>
        <v>36695.469907967359</v>
      </c>
      <c r="O226">
        <f>DEGREES(ACOS(((Earth_Data!$B$1+Sat_Data!$B$2)/User_Model_Calcs!N226)*SQRT(1-COS(RADIANS(User_Model_Calcs!I226))^2*COS(RADIANS(User_Model_Calcs!B226))^2)))</f>
        <v>56.43830539005797</v>
      </c>
      <c r="P226">
        <f t="shared" si="28"/>
        <v>4.9280948955248602</v>
      </c>
    </row>
    <row r="227" spans="1:16" x14ac:dyDescent="0.25">
      <c r="A227">
        <v>107.76079567412201</v>
      </c>
      <c r="B227">
        <v>-28.156607571666157</v>
      </c>
      <c r="C227" s="6">
        <v>20135.9375</v>
      </c>
      <c r="D227">
        <f t="shared" ca="1" si="27"/>
        <v>1.2</v>
      </c>
      <c r="E227" s="1">
        <v>0.65</v>
      </c>
      <c r="F227">
        <v>19.899999999999999</v>
      </c>
      <c r="G227">
        <f t="shared" ca="1" si="29"/>
        <v>46.089820015575185</v>
      </c>
      <c r="H227">
        <f t="shared" ca="1" si="30"/>
        <v>15.125976057681315</v>
      </c>
      <c r="I227">
        <f>User_Model_Calcs!A227-Sat_Data!$B$5</f>
        <v>-2.2392043258779921</v>
      </c>
      <c r="J227">
        <f>(Earth_Data!$B$1/SQRT(1-Earth_Data!$B$2^2*SIN(RADIANS(User_Model_Calcs!B227))^2))*COS(RADIANS(User_Model_Calcs!B227))</f>
        <v>5627.5538480417108</v>
      </c>
      <c r="K227">
        <f>((Earth_Data!$B$1*(1-Earth_Data!$B$2^2))/SQRT(1-Earth_Data!$B$2^2*SIN(RADIANS(User_Model_Calcs!B227))^2))*SIN(RADIANS(User_Model_Calcs!B227))</f>
        <v>-2991.8190514931543</v>
      </c>
      <c r="L227">
        <f t="shared" si="31"/>
        <v>-27.99679000690212</v>
      </c>
      <c r="M227">
        <f t="shared" si="32"/>
        <v>6373.4090994919243</v>
      </c>
      <c r="N227">
        <f>SQRT(User_Model_Calcs!M227^2+Sat_Data!$B$3^2-2*User_Model_Calcs!M227*Sat_Data!$B$3*COS(RADIANS(L227))*COS(RADIANS(I227)))</f>
        <v>36663.816997880131</v>
      </c>
      <c r="O227">
        <f>DEGREES(ACOS(((Earth_Data!$B$1+Sat_Data!$B$2)/User_Model_Calcs!N227)*SQRT(1-COS(RADIANS(User_Model_Calcs!I227))^2*COS(RADIANS(User_Model_Calcs!B227))^2)))</f>
        <v>57.035493802847348</v>
      </c>
      <c r="P227">
        <f t="shared" si="28"/>
        <v>4.7368471921885078</v>
      </c>
    </row>
    <row r="228" spans="1:16" x14ac:dyDescent="0.25">
      <c r="A228">
        <v>108.20803774603009</v>
      </c>
      <c r="B228">
        <v>-31.183103366872007</v>
      </c>
      <c r="C228" s="6">
        <v>20135.9375</v>
      </c>
      <c r="D228">
        <f t="shared" ca="1" si="27"/>
        <v>1.2</v>
      </c>
      <c r="E228" s="1">
        <v>0.65</v>
      </c>
      <c r="F228">
        <v>19.899999999999999</v>
      </c>
      <c r="G228">
        <f t="shared" ca="1" si="29"/>
        <v>46.089820015575185</v>
      </c>
      <c r="H228">
        <f t="shared" ca="1" si="30"/>
        <v>18.320035778973519</v>
      </c>
      <c r="I228">
        <f>User_Model_Calcs!A228-Sat_Data!$B$5</f>
        <v>-1.7919622539699134</v>
      </c>
      <c r="J228">
        <f>(Earth_Data!$B$1/SQRT(1-Earth_Data!$B$2^2*SIN(RADIANS(User_Model_Calcs!B228))^2))*COS(RADIANS(User_Model_Calcs!B228))</f>
        <v>5461.510321857103</v>
      </c>
      <c r="K228">
        <f>((Earth_Data!$B$1*(1-Earth_Data!$B$2^2))/SQRT(1-Earth_Data!$B$2^2*SIN(RADIANS(User_Model_Calcs!B228))^2))*SIN(RADIANS(User_Model_Calcs!B228))</f>
        <v>-3283.2791789383919</v>
      </c>
      <c r="L228">
        <f t="shared" si="31"/>
        <v>-31.012891456445082</v>
      </c>
      <c r="M228">
        <f t="shared" si="32"/>
        <v>6372.4420093557574</v>
      </c>
      <c r="N228">
        <f>SQRT(User_Model_Calcs!M228^2+Sat_Data!$B$3^2-2*User_Model_Calcs!M228*Sat_Data!$B$3*COS(RADIANS(L228))*COS(RADIANS(I228)))</f>
        <v>36852.247977475134</v>
      </c>
      <c r="O228">
        <f>DEGREES(ACOS(((Earth_Data!$B$1+Sat_Data!$B$2)/User_Model_Calcs!N228)*SQRT(1-COS(RADIANS(User_Model_Calcs!I228))^2*COS(RADIANS(User_Model_Calcs!B228))^2)))</f>
        <v>53.615783721277317</v>
      </c>
      <c r="P228">
        <f t="shared" si="28"/>
        <v>3.4578164112796324</v>
      </c>
    </row>
    <row r="229" spans="1:16" x14ac:dyDescent="0.25">
      <c r="A229">
        <v>111.83812495311591</v>
      </c>
      <c r="B229">
        <v>-27.922599183352133</v>
      </c>
      <c r="C229" s="6">
        <v>20135.9375</v>
      </c>
      <c r="D229">
        <f t="shared" ca="1" si="27"/>
        <v>3</v>
      </c>
      <c r="E229" s="1">
        <v>0.65</v>
      </c>
      <c r="F229">
        <v>19.899999999999999</v>
      </c>
      <c r="G229">
        <f t="shared" ca="1" si="29"/>
        <v>54.048620189015942</v>
      </c>
      <c r="H229">
        <f t="shared" ca="1" si="30"/>
        <v>22.740131301266491</v>
      </c>
      <c r="I229">
        <f>User_Model_Calcs!A229-Sat_Data!$B$5</f>
        <v>1.8381249531159085</v>
      </c>
      <c r="J229">
        <f>(Earth_Data!$B$1/SQRT(1-Earth_Data!$B$2^2*SIN(RADIANS(User_Model_Calcs!B229))^2))*COS(RADIANS(User_Model_Calcs!B229))</f>
        <v>5639.7443950042898</v>
      </c>
      <c r="K229">
        <f>((Earth_Data!$B$1*(1-Earth_Data!$B$2^2))/SQRT(1-Earth_Data!$B$2^2*SIN(RADIANS(User_Model_Calcs!B229))^2))*SIN(RADIANS(User_Model_Calcs!B229))</f>
        <v>-2968.9301490768585</v>
      </c>
      <c r="L229">
        <f t="shared" si="31"/>
        <v>-27.763660745679967</v>
      </c>
      <c r="M229">
        <f t="shared" si="32"/>
        <v>6373.4812364264353</v>
      </c>
      <c r="N229">
        <f>SQRT(User_Model_Calcs!M229^2+Sat_Data!$B$3^2-2*User_Model_Calcs!M229*Sat_Data!$B$3*COS(RADIANS(L229))*COS(RADIANS(I229)))</f>
        <v>36648.20242473104</v>
      </c>
      <c r="O229">
        <f>DEGREES(ACOS(((Earth_Data!$B$1+Sat_Data!$B$2)/User_Model_Calcs!N229)*SQRT(1-COS(RADIANS(User_Model_Calcs!I229))^2*COS(RADIANS(User_Model_Calcs!B229))^2)))</f>
        <v>57.333718858348355</v>
      </c>
      <c r="P229">
        <f t="shared" si="28"/>
        <v>3.9204997451523873</v>
      </c>
    </row>
    <row r="230" spans="1:16" x14ac:dyDescent="0.25">
      <c r="A230">
        <v>111.11951564697205</v>
      </c>
      <c r="B230">
        <v>-29.056685353407683</v>
      </c>
      <c r="C230" s="6">
        <v>20135.9375</v>
      </c>
      <c r="D230">
        <f t="shared" ca="1" si="27"/>
        <v>3</v>
      </c>
      <c r="E230" s="1">
        <v>0.65</v>
      </c>
      <c r="F230">
        <v>19.899999999999999</v>
      </c>
      <c r="G230">
        <f t="shared" ca="1" si="29"/>
        <v>54.048620189015942</v>
      </c>
      <c r="H230">
        <f t="shared" ca="1" si="30"/>
        <v>17.558734375913637</v>
      </c>
      <c r="I230">
        <f>User_Model_Calcs!A230-Sat_Data!$B$5</f>
        <v>1.1195156469720473</v>
      </c>
      <c r="J230">
        <f>(Earth_Data!$B$1/SQRT(1-Earth_Data!$B$2^2*SIN(RADIANS(User_Model_Calcs!B230))^2))*COS(RADIANS(User_Model_Calcs!B230))</f>
        <v>5579.7922376754223</v>
      </c>
      <c r="K230">
        <f>((Earth_Data!$B$1*(1-Earth_Data!$B$2^2))/SQRT(1-Earth_Data!$B$2^2*SIN(RADIANS(User_Model_Calcs!B230))^2))*SIN(RADIANS(User_Model_Calcs!B230))</f>
        <v>-3079.3958318574769</v>
      </c>
      <c r="L230">
        <f t="shared" si="31"/>
        <v>-28.89358570481301</v>
      </c>
      <c r="M230">
        <f t="shared" si="32"/>
        <v>6373.1279686574708</v>
      </c>
      <c r="N230">
        <f>SQRT(User_Model_Calcs!M230^2+Sat_Data!$B$3^2-2*User_Model_Calcs!M230*Sat_Data!$B$3*COS(RADIANS(L230))*COS(RADIANS(I230)))</f>
        <v>36714.942430948671</v>
      </c>
      <c r="O230">
        <f>DEGREES(ACOS(((Earth_Data!$B$1+Sat_Data!$B$2)/User_Model_Calcs!N230)*SQRT(1-COS(RADIANS(User_Model_Calcs!I230))^2*COS(RADIANS(User_Model_Calcs!B230))^2)))</f>
        <v>56.07530326645179</v>
      </c>
      <c r="P230">
        <f t="shared" si="28"/>
        <v>2.3041235952197567</v>
      </c>
    </row>
    <row r="231" spans="1:16" x14ac:dyDescent="0.25">
      <c r="A231">
        <v>110.09313566624277</v>
      </c>
      <c r="B231">
        <v>-27.4881455258773</v>
      </c>
      <c r="C231" s="6">
        <v>20135.9375</v>
      </c>
      <c r="D231">
        <f t="shared" ca="1" si="27"/>
        <v>0.75</v>
      </c>
      <c r="E231" s="1">
        <v>0.65</v>
      </c>
      <c r="F231">
        <v>19.899999999999999</v>
      </c>
      <c r="G231">
        <f t="shared" ca="1" si="29"/>
        <v>42.007420362456692</v>
      </c>
      <c r="H231">
        <f t="shared" ca="1" si="30"/>
        <v>23.535922334666388</v>
      </c>
      <c r="I231">
        <f>User_Model_Calcs!A231-Sat_Data!$B$5</f>
        <v>9.3135666242773141E-2</v>
      </c>
      <c r="J231">
        <f>(Earth_Data!$B$1/SQRT(1-Earth_Data!$B$2^2*SIN(RADIANS(User_Model_Calcs!B231))^2))*COS(RADIANS(User_Model_Calcs!B231))</f>
        <v>5662.1276387992857</v>
      </c>
      <c r="K231">
        <f>((Earth_Data!$B$1*(1-Earth_Data!$B$2^2))/SQRT(1-Earth_Data!$B$2^2*SIN(RADIANS(User_Model_Calcs!B231))^2))*SIN(RADIANS(User_Model_Calcs!B231))</f>
        <v>-2926.3060675440738</v>
      </c>
      <c r="L231">
        <f t="shared" si="31"/>
        <v>-27.330867168527526</v>
      </c>
      <c r="M231">
        <f t="shared" si="32"/>
        <v>6373.6140924125648</v>
      </c>
      <c r="N231">
        <f>SQRT(User_Model_Calcs!M231^2+Sat_Data!$B$3^2-2*User_Model_Calcs!M231*Sat_Data!$B$3*COS(RADIANS(L231))*COS(RADIANS(I231)))</f>
        <v>36619.131672449665</v>
      </c>
      <c r="O231">
        <f>DEGREES(ACOS(((Earth_Data!$B$1+Sat_Data!$B$2)/User_Model_Calcs!N231)*SQRT(1-COS(RADIANS(User_Model_Calcs!I231))^2*COS(RADIANS(User_Model_Calcs!B231))^2)))</f>
        <v>57.895871615770929</v>
      </c>
      <c r="P231">
        <f t="shared" si="28"/>
        <v>0.20178164906470578</v>
      </c>
    </row>
    <row r="232" spans="1:16" x14ac:dyDescent="0.25">
      <c r="A232">
        <v>109.68586732685871</v>
      </c>
      <c r="B232">
        <v>-30.81874546087478</v>
      </c>
      <c r="C232" s="6">
        <v>20135.9375</v>
      </c>
      <c r="D232">
        <f t="shared" ca="1" si="27"/>
        <v>0.75</v>
      </c>
      <c r="E232" s="1">
        <v>0.65</v>
      </c>
      <c r="F232">
        <v>19.899999999999999</v>
      </c>
      <c r="G232">
        <f t="shared" ca="1" si="29"/>
        <v>42.007420362456692</v>
      </c>
      <c r="H232">
        <f t="shared" ca="1" si="30"/>
        <v>21.857995086362909</v>
      </c>
      <c r="I232">
        <f>User_Model_Calcs!A232-Sat_Data!$B$5</f>
        <v>-0.31413267314128746</v>
      </c>
      <c r="J232">
        <f>(Earth_Data!$B$1/SQRT(1-Earth_Data!$B$2^2*SIN(RADIANS(User_Model_Calcs!B232))^2))*COS(RADIANS(User_Model_Calcs!B232))</f>
        <v>5482.3164214089957</v>
      </c>
      <c r="K232">
        <f>((Earth_Data!$B$1*(1-Earth_Data!$B$2^2))/SQRT(1-Earth_Data!$B$2^2*SIN(RADIANS(User_Model_Calcs!B232))^2))*SIN(RADIANS(User_Model_Calcs!B232))</f>
        <v>-3248.6532821417131</v>
      </c>
      <c r="L232">
        <f t="shared" si="31"/>
        <v>-30.649687022463244</v>
      </c>
      <c r="M232">
        <f t="shared" si="32"/>
        <v>6372.5616114731174</v>
      </c>
      <c r="N232">
        <f>SQRT(User_Model_Calcs!M232^2+Sat_Data!$B$3^2-2*User_Model_Calcs!M232*Sat_Data!$B$3*COS(RADIANS(L232))*COS(RADIANS(I232)))</f>
        <v>36825.492225316535</v>
      </c>
      <c r="O232">
        <f>DEGREES(ACOS(((Earth_Data!$B$1+Sat_Data!$B$2)/User_Model_Calcs!N232)*SQRT(1-COS(RADIANS(User_Model_Calcs!I232))^2*COS(RADIANS(User_Model_Calcs!B232))^2)))</f>
        <v>54.082410511619763</v>
      </c>
      <c r="P232">
        <f t="shared" si="28"/>
        <v>0.61313526826825748</v>
      </c>
    </row>
    <row r="233" spans="1:16" x14ac:dyDescent="0.25">
      <c r="A233">
        <v>109.4030727622515</v>
      </c>
      <c r="B233">
        <v>-28.75039316138902</v>
      </c>
      <c r="C233" s="6">
        <v>20135.9375</v>
      </c>
      <c r="D233">
        <f t="shared" ca="1" si="27"/>
        <v>3</v>
      </c>
      <c r="E233" s="1">
        <v>0.65</v>
      </c>
      <c r="F233">
        <v>19.899999999999999</v>
      </c>
      <c r="G233">
        <f t="shared" ca="1" si="29"/>
        <v>54.048620189015942</v>
      </c>
      <c r="H233">
        <f t="shared" ca="1" si="30"/>
        <v>18.713208403845503</v>
      </c>
      <c r="I233">
        <f>User_Model_Calcs!A233-Sat_Data!$B$5</f>
        <v>-0.59692723774850265</v>
      </c>
      <c r="J233">
        <f>(Earth_Data!$B$1/SQRT(1-Earth_Data!$B$2^2*SIN(RADIANS(User_Model_Calcs!B233))^2))*COS(RADIANS(User_Model_Calcs!B233))</f>
        <v>5596.2003585645271</v>
      </c>
      <c r="K233">
        <f>((Earth_Data!$B$1*(1-Earth_Data!$B$2^2))/SQRT(1-Earth_Data!$B$2^2*SIN(RADIANS(User_Model_Calcs!B233))^2))*SIN(RADIANS(User_Model_Calcs!B233))</f>
        <v>-3049.6769126480067</v>
      </c>
      <c r="L233">
        <f t="shared" si="31"/>
        <v>-28.5883925766733</v>
      </c>
      <c r="M233">
        <f t="shared" si="32"/>
        <v>6373.2242801219554</v>
      </c>
      <c r="N233">
        <f>SQRT(User_Model_Calcs!M233^2+Sat_Data!$B$3^2-2*User_Model_Calcs!M233*Sat_Data!$B$3*COS(RADIANS(L233))*COS(RADIANS(I233)))</f>
        <v>36695.236068206817</v>
      </c>
      <c r="O233">
        <f>DEGREES(ACOS(((Earth_Data!$B$1+Sat_Data!$B$2)/User_Model_Calcs!N233)*SQRT(1-COS(RADIANS(User_Model_Calcs!I233))^2*COS(RADIANS(User_Model_Calcs!B233))^2)))</f>
        <v>56.442066666319604</v>
      </c>
      <c r="P233">
        <f t="shared" si="28"/>
        <v>1.2408772820895209</v>
      </c>
    </row>
    <row r="234" spans="1:16" x14ac:dyDescent="0.25">
      <c r="A234">
        <v>107.70671944537143</v>
      </c>
      <c r="B234">
        <v>-27.601405617934603</v>
      </c>
      <c r="C234" s="6">
        <v>20135.9375</v>
      </c>
      <c r="D234">
        <f t="shared" ca="1" si="27"/>
        <v>0.75</v>
      </c>
      <c r="E234" s="1">
        <v>0.65</v>
      </c>
      <c r="F234">
        <v>19.899999999999999</v>
      </c>
      <c r="G234">
        <f t="shared" ca="1" si="29"/>
        <v>42.007420362456692</v>
      </c>
      <c r="H234">
        <f t="shared" ca="1" si="30"/>
        <v>17.219232452188397</v>
      </c>
      <c r="I234">
        <f>User_Model_Calcs!A234-Sat_Data!$B$5</f>
        <v>-2.2932805546285664</v>
      </c>
      <c r="J234">
        <f>(Earth_Data!$B$1/SQRT(1-Earth_Data!$B$2^2*SIN(RADIANS(User_Model_Calcs!B234))^2))*COS(RADIANS(User_Model_Calcs!B234))</f>
        <v>5656.3237199009836</v>
      </c>
      <c r="K234">
        <f>((Earth_Data!$B$1*(1-Earth_Data!$B$2^2))/SQRT(1-Earth_Data!$B$2^2*SIN(RADIANS(User_Model_Calcs!B234))^2))*SIN(RADIANS(User_Model_Calcs!B234))</f>
        <v>-2937.4340508289647</v>
      </c>
      <c r="L234">
        <f t="shared" si="31"/>
        <v>-27.44369100396467</v>
      </c>
      <c r="M234">
        <f t="shared" si="32"/>
        <v>6373.5795929198184</v>
      </c>
      <c r="N234">
        <f>SQRT(User_Model_Calcs!M234^2+Sat_Data!$B$3^2-2*User_Model_Calcs!M234*Sat_Data!$B$3*COS(RADIANS(L234))*COS(RADIANS(I234)))</f>
        <v>36631.014053324085</v>
      </c>
      <c r="O234">
        <f>DEGREES(ACOS(((Earth_Data!$B$1+Sat_Data!$B$2)/User_Model_Calcs!N234)*SQRT(1-COS(RADIANS(User_Model_Calcs!I234))^2*COS(RADIANS(User_Model_Calcs!B234))^2)))</f>
        <v>57.665461957038389</v>
      </c>
      <c r="P234">
        <f t="shared" si="28"/>
        <v>4.9400595635917472</v>
      </c>
    </row>
    <row r="235" spans="1:16" x14ac:dyDescent="0.25">
      <c r="A235">
        <v>110.49257802725045</v>
      </c>
      <c r="B235">
        <v>-28.124749608027347</v>
      </c>
      <c r="C235" s="6">
        <v>20135.9375</v>
      </c>
      <c r="D235">
        <f t="shared" ca="1" si="27"/>
        <v>1.2</v>
      </c>
      <c r="E235" s="1">
        <v>0.65</v>
      </c>
      <c r="F235">
        <v>19.899999999999999</v>
      </c>
      <c r="G235">
        <f t="shared" ca="1" si="29"/>
        <v>46.089820015575185</v>
      </c>
      <c r="H235">
        <f t="shared" ca="1" si="30"/>
        <v>16.326521402724783</v>
      </c>
      <c r="I235">
        <f>User_Model_Calcs!A235-Sat_Data!$B$5</f>
        <v>0.49257802725044542</v>
      </c>
      <c r="J235">
        <f>(Earth_Data!$B$1/SQRT(1-Earth_Data!$B$2^2*SIN(RADIANS(User_Model_Calcs!B235))^2))*COS(RADIANS(User_Model_Calcs!B235))</f>
        <v>5629.2189924611212</v>
      </c>
      <c r="K235">
        <f>((Earth_Data!$B$1*(1-Earth_Data!$B$2^2))/SQRT(1-Earth_Data!$B$2^2*SIN(RADIANS(User_Model_Calcs!B235))^2))*SIN(RADIANS(User_Model_Calcs!B235))</f>
        <v>-2988.7058348660953</v>
      </c>
      <c r="L235">
        <f t="shared" si="31"/>
        <v>-27.965051105625086</v>
      </c>
      <c r="M235">
        <f t="shared" si="32"/>
        <v>6373.4189437418627</v>
      </c>
      <c r="N235">
        <f>SQRT(User_Model_Calcs!M235^2+Sat_Data!$B$3^2-2*User_Model_Calcs!M235*Sat_Data!$B$3*COS(RADIANS(L235))*COS(RADIANS(I235)))</f>
        <v>36657.200632027481</v>
      </c>
      <c r="O235">
        <f>DEGREES(ACOS(((Earth_Data!$B$1+Sat_Data!$B$2)/User_Model_Calcs!N235)*SQRT(1-COS(RADIANS(User_Model_Calcs!I235))^2*COS(RADIANS(User_Model_Calcs!B235))^2)))</f>
        <v>57.161054558649234</v>
      </c>
      <c r="P235">
        <f t="shared" si="28"/>
        <v>1.0448514933737032</v>
      </c>
    </row>
    <row r="236" spans="1:16" x14ac:dyDescent="0.25">
      <c r="A236">
        <v>110.89721477453715</v>
      </c>
      <c r="B236">
        <v>-29.495772404651117</v>
      </c>
      <c r="C236" s="6">
        <v>20135.9375</v>
      </c>
      <c r="D236">
        <f t="shared" ca="1" si="27"/>
        <v>1.2</v>
      </c>
      <c r="E236" s="1">
        <v>0.65</v>
      </c>
      <c r="F236">
        <v>19.899999999999999</v>
      </c>
      <c r="G236">
        <f t="shared" ca="1" si="29"/>
        <v>46.089820015575185</v>
      </c>
      <c r="H236">
        <f t="shared" ca="1" si="30"/>
        <v>23.930058376653694</v>
      </c>
      <c r="I236">
        <f>User_Model_Calcs!A236-Sat_Data!$B$5</f>
        <v>0.89721477453714726</v>
      </c>
      <c r="J236">
        <f>(Earth_Data!$B$1/SQRT(1-Earth_Data!$B$2^2*SIN(RADIANS(User_Model_Calcs!B236))^2))*COS(RADIANS(User_Model_Calcs!B236))</f>
        <v>5555.9923576758665</v>
      </c>
      <c r="K236">
        <f>((Earth_Data!$B$1*(1-Earth_Data!$B$2^2))/SQRT(1-Earth_Data!$B$2^2*SIN(RADIANS(User_Model_Calcs!B236))^2))*SIN(RADIANS(User_Model_Calcs!B236))</f>
        <v>-3121.8479747504648</v>
      </c>
      <c r="L236">
        <f t="shared" si="31"/>
        <v>-29.331129565320403</v>
      </c>
      <c r="M236">
        <f t="shared" si="32"/>
        <v>6372.9887694869049</v>
      </c>
      <c r="N236">
        <f>SQRT(User_Model_Calcs!M236^2+Sat_Data!$B$3^2-2*User_Model_Calcs!M236*Sat_Data!$B$3*COS(RADIANS(L236))*COS(RADIANS(I236)))</f>
        <v>36741.799798526641</v>
      </c>
      <c r="O236">
        <f>DEGREES(ACOS(((Earth_Data!$B$1+Sat_Data!$B$2)/User_Model_Calcs!N236)*SQRT(1-COS(RADIANS(User_Model_Calcs!I236))^2*COS(RADIANS(User_Model_Calcs!B236))^2)))</f>
        <v>55.581181959935613</v>
      </c>
      <c r="P236">
        <f t="shared" si="28"/>
        <v>1.8218110913662851</v>
      </c>
    </row>
    <row r="237" spans="1:16" x14ac:dyDescent="0.25">
      <c r="A237">
        <v>110.00306325452227</v>
      </c>
      <c r="B237">
        <v>-30.253453690750938</v>
      </c>
      <c r="C237" s="6">
        <v>20135.9375</v>
      </c>
      <c r="D237">
        <f t="shared" ca="1" si="27"/>
        <v>3</v>
      </c>
      <c r="E237" s="1">
        <v>0.65</v>
      </c>
      <c r="F237">
        <v>19.899999999999999</v>
      </c>
      <c r="G237">
        <f t="shared" ca="1" si="29"/>
        <v>54.048620189015942</v>
      </c>
      <c r="H237">
        <f t="shared" ca="1" si="30"/>
        <v>14.106735696879873</v>
      </c>
      <c r="I237">
        <f>User_Model_Calcs!A237-Sat_Data!$B$5</f>
        <v>3.0632545222744056E-3</v>
      </c>
      <c r="J237">
        <f>(Earth_Data!$B$1/SQRT(1-Earth_Data!$B$2^2*SIN(RADIANS(User_Model_Calcs!B237))^2))*COS(RADIANS(User_Model_Calcs!B237))</f>
        <v>5514.1573016696502</v>
      </c>
      <c r="K237">
        <f>((Earth_Data!$B$1*(1-Earth_Data!$B$2^2))/SQRT(1-Earth_Data!$B$2^2*SIN(RADIANS(User_Model_Calcs!B237))^2))*SIN(RADIANS(User_Model_Calcs!B237))</f>
        <v>-3194.675999792616</v>
      </c>
      <c r="L237">
        <f t="shared" si="31"/>
        <v>-30.086238630553726</v>
      </c>
      <c r="M237">
        <f t="shared" si="32"/>
        <v>6372.7455222382505</v>
      </c>
      <c r="N237">
        <f>SQRT(User_Model_Calcs!M237^2+Sat_Data!$B$3^2-2*User_Model_Calcs!M237*Sat_Data!$B$3*COS(RADIANS(L237))*COS(RADIANS(I237)))</f>
        <v>36788.954690180297</v>
      </c>
      <c r="O237">
        <f>DEGREES(ACOS(((Earth_Data!$B$1+Sat_Data!$B$2)/User_Model_Calcs!N237)*SQRT(1-COS(RADIANS(User_Model_Calcs!I237))^2*COS(RADIANS(User_Model_Calcs!B237))^2)))</f>
        <v>54.729355272026318</v>
      </c>
      <c r="P237">
        <f t="shared" si="28"/>
        <v>6.0799844194187498E-3</v>
      </c>
    </row>
    <row r="238" spans="1:16" x14ac:dyDescent="0.25">
      <c r="A238">
        <v>111.99896744745614</v>
      </c>
      <c r="B238">
        <v>-28.263527366465667</v>
      </c>
      <c r="C238" s="6">
        <v>20135.9375</v>
      </c>
      <c r="D238">
        <f t="shared" ca="1" si="27"/>
        <v>3</v>
      </c>
      <c r="E238" s="1">
        <v>0.65</v>
      </c>
      <c r="F238">
        <v>19.899999999999999</v>
      </c>
      <c r="G238">
        <f t="shared" ca="1" si="29"/>
        <v>54.048620189015942</v>
      </c>
      <c r="H238">
        <f t="shared" ca="1" si="30"/>
        <v>15.33979749856967</v>
      </c>
      <c r="I238">
        <f>User_Model_Calcs!A238-Sat_Data!$B$5</f>
        <v>1.9989674474561383</v>
      </c>
      <c r="J238">
        <f>(Earth_Data!$B$1/SQRT(1-Earth_Data!$B$2^2*SIN(RADIANS(User_Model_Calcs!B238))^2))*COS(RADIANS(User_Model_Calcs!B238))</f>
        <v>5621.9526841415209</v>
      </c>
      <c r="K238">
        <f>((Earth_Data!$B$1*(1-Earth_Data!$B$2^2))/SQRT(1-Earth_Data!$B$2^2*SIN(RADIANS(User_Model_Calcs!B238))^2))*SIN(RADIANS(User_Model_Calcs!B238))</f>
        <v>-3002.2607720392452</v>
      </c>
      <c r="L238">
        <f t="shared" si="31"/>
        <v>-28.103311649216479</v>
      </c>
      <c r="M238">
        <f t="shared" si="32"/>
        <v>6373.3760069567315</v>
      </c>
      <c r="N238">
        <f>SQRT(User_Model_Calcs!M238^2+Sat_Data!$B$3^2-2*User_Model_Calcs!M238*Sat_Data!$B$3*COS(RADIANS(L238))*COS(RADIANS(I238)))</f>
        <v>36669.244988803694</v>
      </c>
      <c r="O238">
        <f>DEGREES(ACOS(((Earth_Data!$B$1+Sat_Data!$B$2)/User_Model_Calcs!N238)*SQRT(1-COS(RADIANS(User_Model_Calcs!I238))^2*COS(RADIANS(User_Model_Calcs!B238))^2)))</f>
        <v>56.932228260454146</v>
      </c>
      <c r="P238">
        <f t="shared" si="28"/>
        <v>4.2155283660812195</v>
      </c>
    </row>
    <row r="239" spans="1:16" x14ac:dyDescent="0.25">
      <c r="A239">
        <v>109.21479218600768</v>
      </c>
      <c r="B239">
        <v>-26.305195014973151</v>
      </c>
      <c r="C239" s="6">
        <v>20135.9375</v>
      </c>
      <c r="D239">
        <f t="shared" ca="1" si="27"/>
        <v>1.2</v>
      </c>
      <c r="E239" s="1">
        <v>0.65</v>
      </c>
      <c r="F239">
        <v>19.899999999999999</v>
      </c>
      <c r="G239">
        <f t="shared" ca="1" si="29"/>
        <v>46.089820015575185</v>
      </c>
      <c r="H239">
        <f t="shared" ca="1" si="30"/>
        <v>23.115726647851901</v>
      </c>
      <c r="I239">
        <f>User_Model_Calcs!A239-Sat_Data!$B$5</f>
        <v>-0.7852078139923151</v>
      </c>
      <c r="J239">
        <f>(Earth_Data!$B$1/SQRT(1-Earth_Data!$B$2^2*SIN(RADIANS(User_Model_Calcs!B239))^2))*COS(RADIANS(User_Model_Calcs!B239))</f>
        <v>5721.4219084304441</v>
      </c>
      <c r="K239">
        <f>((Earth_Data!$B$1*(1-Earth_Data!$B$2^2))/SQRT(1-Earth_Data!$B$2^2*SIN(RADIANS(User_Model_Calcs!B239))^2))*SIN(RADIANS(User_Model_Calcs!B239))</f>
        <v>-2809.4139249552818</v>
      </c>
      <c r="L239">
        <f t="shared" si="31"/>
        <v>-26.152617923731217</v>
      </c>
      <c r="M239">
        <f t="shared" si="32"/>
        <v>6373.9685640894486</v>
      </c>
      <c r="N239">
        <f>SQRT(User_Model_Calcs!M239^2+Sat_Data!$B$3^2-2*User_Model_Calcs!M239*Sat_Data!$B$3*COS(RADIANS(L239))*COS(RADIANS(I239)))</f>
        <v>36551.468033544486</v>
      </c>
      <c r="O239">
        <f>DEGREES(ACOS(((Earth_Data!$B$1+Sat_Data!$B$2)/User_Model_Calcs!N239)*SQRT(1-COS(RADIANS(User_Model_Calcs!I239))^2*COS(RADIANS(User_Model_Calcs!B239))^2)))</f>
        <v>59.243053409920222</v>
      </c>
      <c r="P239">
        <f t="shared" si="28"/>
        <v>1.7714145960151992</v>
      </c>
    </row>
    <row r="240" spans="1:16" x14ac:dyDescent="0.25">
      <c r="A240">
        <v>108.17119725140283</v>
      </c>
      <c r="B240">
        <v>-26.955678887166854</v>
      </c>
      <c r="C240" s="6">
        <v>20135.9375</v>
      </c>
      <c r="D240">
        <f t="shared" ca="1" si="27"/>
        <v>3</v>
      </c>
      <c r="E240" s="1">
        <v>0.65</v>
      </c>
      <c r="F240">
        <v>19.899999999999999</v>
      </c>
      <c r="G240">
        <f t="shared" ca="1" si="29"/>
        <v>54.048620189015942</v>
      </c>
      <c r="H240">
        <f t="shared" ca="1" si="30"/>
        <v>15.472201255082958</v>
      </c>
      <c r="I240">
        <f>User_Model_Calcs!A240-Sat_Data!$B$5</f>
        <v>-1.8288027485971696</v>
      </c>
      <c r="J240">
        <f>(Earth_Data!$B$1/SQRT(1-Earth_Data!$B$2^2*SIN(RADIANS(User_Model_Calcs!B240))^2))*COS(RADIANS(User_Model_Calcs!B240))</f>
        <v>5689.1168773582904</v>
      </c>
      <c r="K240">
        <f>((Earth_Data!$B$1*(1-Earth_Data!$B$2^2))/SQRT(1-Earth_Data!$B$2^2*SIN(RADIANS(User_Model_Calcs!B240))^2))*SIN(RADIANS(User_Model_Calcs!B240))</f>
        <v>-2873.840060834541</v>
      </c>
      <c r="L240">
        <f t="shared" si="31"/>
        <v>-26.800484131752516</v>
      </c>
      <c r="M240">
        <f t="shared" si="32"/>
        <v>6373.7749834380274</v>
      </c>
      <c r="N240">
        <f>SQRT(User_Model_Calcs!M240^2+Sat_Data!$B$3^2-2*User_Model_Calcs!M240*Sat_Data!$B$3*COS(RADIANS(L240))*COS(RADIANS(I240)))</f>
        <v>36591.401092107088</v>
      </c>
      <c r="O240">
        <f>DEGREES(ACOS(((Earth_Data!$B$1+Sat_Data!$B$2)/User_Model_Calcs!N240)*SQRT(1-COS(RADIANS(User_Model_Calcs!I240))^2*COS(RADIANS(User_Model_Calcs!B240))^2)))</f>
        <v>58.441777891524524</v>
      </c>
      <c r="P240">
        <f t="shared" si="28"/>
        <v>4.0291263130962296</v>
      </c>
    </row>
    <row r="241" spans="1:16" x14ac:dyDescent="0.25">
      <c r="A241">
        <v>109.10852900288016</v>
      </c>
      <c r="B241">
        <v>-28.159497717566932</v>
      </c>
      <c r="C241" s="6">
        <v>20135.9375</v>
      </c>
      <c r="D241">
        <f t="shared" ca="1" si="27"/>
        <v>3</v>
      </c>
      <c r="E241" s="1">
        <v>0.65</v>
      </c>
      <c r="F241">
        <v>19.899999999999999</v>
      </c>
      <c r="G241">
        <f t="shared" ca="1" si="29"/>
        <v>54.048620189015942</v>
      </c>
      <c r="H241">
        <f t="shared" ca="1" si="30"/>
        <v>19.719287169429233</v>
      </c>
      <c r="I241">
        <f>User_Model_Calcs!A241-Sat_Data!$B$5</f>
        <v>-0.89147099711983913</v>
      </c>
      <c r="J241">
        <f>(Earth_Data!$B$1/SQRT(1-Earth_Data!$B$2^2*SIN(RADIANS(User_Model_Calcs!B241))^2))*COS(RADIANS(User_Model_Calcs!B241))</f>
        <v>5627.4027005664893</v>
      </c>
      <c r="K241">
        <f>((Earth_Data!$B$1*(1-Earth_Data!$B$2^2))/SQRT(1-Earth_Data!$B$2^2*SIN(RADIANS(User_Model_Calcs!B241))^2))*SIN(RADIANS(User_Model_Calcs!B241))</f>
        <v>-2992.1014365690116</v>
      </c>
      <c r="L241">
        <f t="shared" si="31"/>
        <v>-27.999669361218757</v>
      </c>
      <c r="M241">
        <f t="shared" si="32"/>
        <v>6373.4082060590908</v>
      </c>
      <c r="N241">
        <f>SQRT(User_Model_Calcs!M241^2+Sat_Data!$B$3^2-2*User_Model_Calcs!M241*Sat_Data!$B$3*COS(RADIANS(L241))*COS(RADIANS(I241)))</f>
        <v>36659.832011712409</v>
      </c>
      <c r="O241">
        <f>DEGREES(ACOS(((Earth_Data!$B$1+Sat_Data!$B$2)/User_Model_Calcs!N241)*SQRT(1-COS(RADIANS(User_Model_Calcs!I241))^2*COS(RADIANS(User_Model_Calcs!B241))^2)))</f>
        <v>57.110901555895936</v>
      </c>
      <c r="P241">
        <f t="shared" si="28"/>
        <v>1.8884675714366217</v>
      </c>
    </row>
    <row r="242" spans="1:16" x14ac:dyDescent="0.25">
      <c r="A242">
        <v>111.75286344608237</v>
      </c>
      <c r="B242">
        <v>-29.90469315143676</v>
      </c>
      <c r="C242" s="6">
        <v>20135.9375</v>
      </c>
      <c r="D242">
        <f t="shared" ca="1" si="27"/>
        <v>0.75</v>
      </c>
      <c r="E242" s="1">
        <v>0.65</v>
      </c>
      <c r="F242">
        <v>19.899999999999999</v>
      </c>
      <c r="G242">
        <f t="shared" ca="1" si="29"/>
        <v>42.007420362456692</v>
      </c>
      <c r="H242">
        <f t="shared" ca="1" si="30"/>
        <v>17.881025094914836</v>
      </c>
      <c r="I242">
        <f>User_Model_Calcs!A242-Sat_Data!$B$5</f>
        <v>1.7528634460823724</v>
      </c>
      <c r="J242">
        <f>(Earth_Data!$B$1/SQRT(1-Earth_Data!$B$2^2*SIN(RADIANS(User_Model_Calcs!B242))^2))*COS(RADIANS(User_Model_Calcs!B242))</f>
        <v>5533.5341813368177</v>
      </c>
      <c r="K242">
        <f>((Earth_Data!$B$1*(1-Earth_Data!$B$2^2))/SQRT(1-Earth_Data!$B$2^2*SIN(RADIANS(User_Model_Calcs!B242))^2))*SIN(RADIANS(User_Model_Calcs!B242))</f>
        <v>-3161.2209742499949</v>
      </c>
      <c r="L242">
        <f t="shared" si="31"/>
        <v>-29.738647736289174</v>
      </c>
      <c r="M242">
        <f t="shared" si="32"/>
        <v>6372.8579604492215</v>
      </c>
      <c r="N242">
        <f>SQRT(User_Model_Calcs!M242^2+Sat_Data!$B$3^2-2*User_Model_Calcs!M242*Sat_Data!$B$3*COS(RADIANS(L242))*COS(RADIANS(I242)))</f>
        <v>36769.728793618313</v>
      </c>
      <c r="O242">
        <f>DEGREES(ACOS(((Earth_Data!$B$1+Sat_Data!$B$2)/User_Model_Calcs!N242)*SQRT(1-COS(RADIANS(User_Model_Calcs!I242))^2*COS(RADIANS(User_Model_Calcs!B242))^2)))</f>
        <v>55.074609266876081</v>
      </c>
      <c r="P242">
        <f t="shared" si="28"/>
        <v>3.5125515630826332</v>
      </c>
    </row>
    <row r="243" spans="1:16" x14ac:dyDescent="0.25">
      <c r="A243">
        <v>109.42449990469608</v>
      </c>
      <c r="B243">
        <v>-30.44233883248512</v>
      </c>
      <c r="C243" s="6">
        <v>20135.9375</v>
      </c>
      <c r="D243">
        <f t="shared" ca="1" si="27"/>
        <v>3</v>
      </c>
      <c r="E243" s="1">
        <v>0.65</v>
      </c>
      <c r="F243">
        <v>19.899999999999999</v>
      </c>
      <c r="G243">
        <f t="shared" ca="1" si="29"/>
        <v>54.048620189015942</v>
      </c>
      <c r="H243">
        <f t="shared" ca="1" si="30"/>
        <v>16.034918110837946</v>
      </c>
      <c r="I243">
        <f>User_Model_Calcs!A243-Sat_Data!$B$5</f>
        <v>-0.57550009530392288</v>
      </c>
      <c r="J243">
        <f>(Earth_Data!$B$1/SQRT(1-Earth_Data!$B$2^2*SIN(RADIANS(User_Model_Calcs!B243))^2))*COS(RADIANS(User_Model_Calcs!B243))</f>
        <v>5503.5776412346659</v>
      </c>
      <c r="K243">
        <f>((Earth_Data!$B$1*(1-Earth_Data!$B$2^2))/SQRT(1-Earth_Data!$B$2^2*SIN(RADIANS(User_Model_Calcs!B243))^2))*SIN(RADIANS(User_Model_Calcs!B243))</f>
        <v>-3212.7462239761026</v>
      </c>
      <c r="L243">
        <f t="shared" si="31"/>
        <v>-30.274500587492749</v>
      </c>
      <c r="M243">
        <f t="shared" si="32"/>
        <v>6372.6842972777831</v>
      </c>
      <c r="N243">
        <f>SQRT(User_Model_Calcs!M243^2+Sat_Data!$B$3^2-2*User_Model_Calcs!M243*Sat_Data!$B$3*COS(RADIANS(L243))*COS(RADIANS(I243)))</f>
        <v>36801.385603178518</v>
      </c>
      <c r="O243">
        <f>DEGREES(ACOS(((Earth_Data!$B$1+Sat_Data!$B$2)/User_Model_Calcs!N243)*SQRT(1-COS(RADIANS(User_Model_Calcs!I243))^2*COS(RADIANS(User_Model_Calcs!B243))^2)))</f>
        <v>54.508045451027591</v>
      </c>
      <c r="P243">
        <f t="shared" si="28"/>
        <v>1.1357352006161432</v>
      </c>
    </row>
    <row r="244" spans="1:16" x14ac:dyDescent="0.25">
      <c r="A244">
        <v>111.98784727320405</v>
      </c>
      <c r="B244">
        <v>-26.905345804701131</v>
      </c>
      <c r="C244" s="6">
        <v>20135.9375</v>
      </c>
      <c r="D244">
        <f t="shared" ca="1" si="27"/>
        <v>1.2</v>
      </c>
      <c r="E244" s="1">
        <v>0.65</v>
      </c>
      <c r="F244">
        <v>19.899999999999999</v>
      </c>
      <c r="G244">
        <f t="shared" ca="1" si="29"/>
        <v>46.089820015575185</v>
      </c>
      <c r="H244">
        <f t="shared" ca="1" si="30"/>
        <v>21.162565203455355</v>
      </c>
      <c r="I244">
        <f>User_Model_Calcs!A244-Sat_Data!$B$5</f>
        <v>1.9878472732040535</v>
      </c>
      <c r="J244">
        <f>(Earth_Data!$B$1/SQRT(1-Earth_Data!$B$2^2*SIN(RADIANS(User_Model_Calcs!B244))^2))*COS(RADIANS(User_Model_Calcs!B244))</f>
        <v>5691.6427674399993</v>
      </c>
      <c r="K244">
        <f>((Earth_Data!$B$1*(1-Earth_Data!$B$2^2))/SQRT(1-Earth_Data!$B$2^2*SIN(RADIANS(User_Model_Calcs!B244))^2))*SIN(RADIANS(User_Model_Calcs!B244))</f>
        <v>-2868.8678239803612</v>
      </c>
      <c r="L244">
        <f t="shared" si="31"/>
        <v>-26.750350776759142</v>
      </c>
      <c r="M244">
        <f t="shared" si="32"/>
        <v>6373.7900799776789</v>
      </c>
      <c r="N244">
        <f>SQRT(User_Model_Calcs!M244^2+Sat_Data!$B$3^2-2*User_Model_Calcs!M244*Sat_Data!$B$3*COS(RADIANS(L244))*COS(RADIANS(I244)))</f>
        <v>36589.100801544562</v>
      </c>
      <c r="O244">
        <f>DEGREES(ACOS(((Earth_Data!$B$1+Sat_Data!$B$2)/User_Model_Calcs!N244)*SQRT(1-COS(RADIANS(User_Model_Calcs!I244))^2*COS(RADIANS(User_Model_Calcs!B244))^2)))</f>
        <v>58.487507750155366</v>
      </c>
      <c r="P244">
        <f t="shared" si="28"/>
        <v>4.3860346206910092</v>
      </c>
    </row>
    <row r="245" spans="1:16" x14ac:dyDescent="0.25">
      <c r="A245">
        <v>109.93187462374566</v>
      </c>
      <c r="B245">
        <v>-29.142764458330923</v>
      </c>
      <c r="C245" s="6">
        <v>20135.9375</v>
      </c>
      <c r="D245">
        <f t="shared" ca="1" si="27"/>
        <v>0.75</v>
      </c>
      <c r="E245" s="1">
        <v>0.65</v>
      </c>
      <c r="F245">
        <v>19.899999999999999</v>
      </c>
      <c r="G245">
        <f t="shared" ca="1" si="29"/>
        <v>42.007420362456692</v>
      </c>
      <c r="H245">
        <f t="shared" ca="1" si="30"/>
        <v>22.60577911193355</v>
      </c>
      <c r="I245">
        <f>User_Model_Calcs!A245-Sat_Data!$B$5</f>
        <v>-6.812537625434345E-2</v>
      </c>
      <c r="J245">
        <f>(Earth_Data!$B$1/SQRT(1-Earth_Data!$B$2^2*SIN(RADIANS(User_Model_Calcs!B245))^2))*COS(RADIANS(User_Model_Calcs!B245))</f>
        <v>5575.152254937464</v>
      </c>
      <c r="K245">
        <f>((Earth_Data!$B$1*(1-Earth_Data!$B$2^2))/SQRT(1-Earth_Data!$B$2^2*SIN(RADIANS(User_Model_Calcs!B245))^2))*SIN(RADIANS(User_Model_Calcs!B245))</f>
        <v>-3087.7323296485511</v>
      </c>
      <c r="L245">
        <f t="shared" si="31"/>
        <v>-28.979359266077243</v>
      </c>
      <c r="M245">
        <f t="shared" si="32"/>
        <v>6373.100784178072</v>
      </c>
      <c r="N245">
        <f>SQRT(User_Model_Calcs!M245^2+Sat_Data!$B$3^2-2*User_Model_Calcs!M245*Sat_Data!$B$3*COS(RADIANS(L245))*COS(RADIANS(I245)))</f>
        <v>36719.047475120395</v>
      </c>
      <c r="O245">
        <f>DEGREES(ACOS(((Earth_Data!$B$1+Sat_Data!$B$2)/User_Model_Calcs!N245)*SQRT(1-COS(RADIANS(User_Model_Calcs!I245))^2*COS(RADIANS(User_Model_Calcs!B245))^2)))</f>
        <v>55.999207012023696</v>
      </c>
      <c r="P245">
        <f t="shared" si="28"/>
        <v>0.13989124025465291</v>
      </c>
    </row>
    <row r="246" spans="1:16" x14ac:dyDescent="0.25">
      <c r="A246">
        <v>109.35451763350622</v>
      </c>
      <c r="B246">
        <v>-27.924398034007055</v>
      </c>
      <c r="C246" s="6">
        <v>20135.9375</v>
      </c>
      <c r="D246">
        <f t="shared" ca="1" si="27"/>
        <v>1.2</v>
      </c>
      <c r="E246" s="1">
        <v>0.65</v>
      </c>
      <c r="F246">
        <v>19.899999999999999</v>
      </c>
      <c r="G246">
        <f t="shared" ca="1" si="29"/>
        <v>46.089820015575185</v>
      </c>
      <c r="H246">
        <f t="shared" ca="1" si="30"/>
        <v>21.256019004010902</v>
      </c>
      <c r="I246">
        <f>User_Model_Calcs!A246-Sat_Data!$B$5</f>
        <v>-0.64548236649378055</v>
      </c>
      <c r="J246">
        <f>(Earth_Data!$B$1/SQRT(1-Earth_Data!$B$2^2*SIN(RADIANS(User_Model_Calcs!B246))^2))*COS(RADIANS(User_Model_Calcs!B246))</f>
        <v>5639.6510430550434</v>
      </c>
      <c r="K246">
        <f>((Earth_Data!$B$1*(1-Earth_Data!$B$2^2))/SQRT(1-Earth_Data!$B$2^2*SIN(RADIANS(User_Model_Calcs!B246))^2))*SIN(RADIANS(User_Model_Calcs!B246))</f>
        <v>-2969.1062855070404</v>
      </c>
      <c r="L246">
        <f t="shared" si="31"/>
        <v>-27.765452798084894</v>
      </c>
      <c r="M246">
        <f t="shared" si="32"/>
        <v>6373.4806834310912</v>
      </c>
      <c r="N246">
        <f>SQRT(User_Model_Calcs!M246^2+Sat_Data!$B$3^2-2*User_Model_Calcs!M246*Sat_Data!$B$3*COS(RADIANS(L246))*COS(RADIANS(I246)))</f>
        <v>36645.382592676688</v>
      </c>
      <c r="O246">
        <f>DEGREES(ACOS(((Earth_Data!$B$1+Sat_Data!$B$2)/User_Model_Calcs!N246)*SQRT(1-COS(RADIANS(User_Model_Calcs!I246))^2*COS(RADIANS(User_Model_Calcs!B246))^2)))</f>
        <v>57.387523049676744</v>
      </c>
      <c r="P246">
        <f t="shared" si="28"/>
        <v>1.3781267924941327</v>
      </c>
    </row>
    <row r="247" spans="1:16" x14ac:dyDescent="0.25">
      <c r="A247">
        <v>109.18019455536172</v>
      </c>
      <c r="B247">
        <v>-30.655186583084156</v>
      </c>
      <c r="C247" s="6">
        <v>20135.9375</v>
      </c>
      <c r="D247">
        <f t="shared" ca="1" si="27"/>
        <v>3</v>
      </c>
      <c r="E247" s="1">
        <v>0.65</v>
      </c>
      <c r="F247">
        <v>19.899999999999999</v>
      </c>
      <c r="G247">
        <f t="shared" ca="1" si="29"/>
        <v>54.048620189015942</v>
      </c>
      <c r="H247">
        <f t="shared" ca="1" si="30"/>
        <v>23.628661488933858</v>
      </c>
      <c r="I247">
        <f>User_Model_Calcs!A247-Sat_Data!$B$5</f>
        <v>-0.81980544463827698</v>
      </c>
      <c r="J247">
        <f>(Earth_Data!$B$1/SQRT(1-Earth_Data!$B$2^2*SIN(RADIANS(User_Model_Calcs!B247))^2))*COS(RADIANS(User_Model_Calcs!B247))</f>
        <v>5491.5841274421564</v>
      </c>
      <c r="K247">
        <f>((Earth_Data!$B$1*(1-Earth_Data!$B$2^2))/SQRT(1-Earth_Data!$B$2^2*SIN(RADIANS(User_Model_Calcs!B247))^2))*SIN(RADIANS(User_Model_Calcs!B247))</f>
        <v>-3233.0676012831013</v>
      </c>
      <c r="L247">
        <f t="shared" si="31"/>
        <v>-30.486654795795545</v>
      </c>
      <c r="M247">
        <f t="shared" si="32"/>
        <v>6372.6150317778565</v>
      </c>
      <c r="N247">
        <f>SQRT(User_Model_Calcs!M247^2+Sat_Data!$B$3^2-2*User_Model_Calcs!M247*Sat_Data!$B$3*COS(RADIANS(L247))*COS(RADIANS(I247)))</f>
        <v>36815.438117385253</v>
      </c>
      <c r="O247">
        <f>DEGREES(ACOS(((Earth_Data!$B$1+Sat_Data!$B$2)/User_Model_Calcs!N247)*SQRT(1-COS(RADIANS(User_Model_Calcs!I247))^2*COS(RADIANS(User_Model_Calcs!B247))^2)))</f>
        <v>54.259404150458423</v>
      </c>
      <c r="P247">
        <f t="shared" si="28"/>
        <v>1.6075585377977146</v>
      </c>
    </row>
    <row r="248" spans="1:16" x14ac:dyDescent="0.25">
      <c r="A248">
        <v>109.46301323032414</v>
      </c>
      <c r="B248">
        <v>-30.480799856136368</v>
      </c>
      <c r="C248" s="6">
        <v>20135.9375</v>
      </c>
      <c r="D248">
        <f t="shared" ca="1" si="27"/>
        <v>0.75</v>
      </c>
      <c r="E248" s="1">
        <v>0.65</v>
      </c>
      <c r="F248">
        <v>19.899999999999999</v>
      </c>
      <c r="G248">
        <f t="shared" ca="1" si="29"/>
        <v>42.007420362456692</v>
      </c>
      <c r="H248">
        <f t="shared" ca="1" si="30"/>
        <v>16.169798659621197</v>
      </c>
      <c r="I248">
        <f>User_Model_Calcs!A248-Sat_Data!$B$5</f>
        <v>-0.53698676967586323</v>
      </c>
      <c r="J248">
        <f>(Earth_Data!$B$1/SQRT(1-Earth_Data!$B$2^2*SIN(RADIANS(User_Model_Calcs!B248))^2))*COS(RADIANS(User_Model_Calcs!B248))</f>
        <v>5501.4160635388298</v>
      </c>
      <c r="K248">
        <f>((Earth_Data!$B$1*(1-Earth_Data!$B$2^2))/SQRT(1-Earth_Data!$B$2^2*SIN(RADIANS(User_Model_Calcs!B248))^2))*SIN(RADIANS(User_Model_Calcs!B248))</f>
        <v>-3216.4214895672062</v>
      </c>
      <c r="L248">
        <f t="shared" si="31"/>
        <v>-30.31283560630968</v>
      </c>
      <c r="M248">
        <f t="shared" si="32"/>
        <v>6372.6718025262217</v>
      </c>
      <c r="N248">
        <f>SQRT(User_Model_Calcs!M248^2+Sat_Data!$B$3^2-2*User_Model_Calcs!M248*Sat_Data!$B$3*COS(RADIANS(L248))*COS(RADIANS(I248)))</f>
        <v>36803.818668524953</v>
      </c>
      <c r="O248">
        <f>DEGREES(ACOS(((Earth_Data!$B$1+Sat_Data!$B$2)/User_Model_Calcs!N248)*SQRT(1-COS(RADIANS(User_Model_Calcs!I248))^2*COS(RADIANS(User_Model_Calcs!B248))^2)))</f>
        <v>54.464868442462027</v>
      </c>
      <c r="P248">
        <f t="shared" si="28"/>
        <v>1.0585348848704661</v>
      </c>
    </row>
    <row r="249" spans="1:16" x14ac:dyDescent="0.25">
      <c r="A249">
        <v>107.59727112546895</v>
      </c>
      <c r="B249">
        <v>-30.22871093962376</v>
      </c>
      <c r="C249" s="6">
        <v>20135.9375</v>
      </c>
      <c r="D249">
        <f t="shared" ca="1" si="27"/>
        <v>0.75</v>
      </c>
      <c r="E249" s="1">
        <v>0.65</v>
      </c>
      <c r="F249">
        <v>19.899999999999999</v>
      </c>
      <c r="G249">
        <f t="shared" ca="1" si="29"/>
        <v>42.007420362456692</v>
      </c>
      <c r="H249">
        <f t="shared" ca="1" si="30"/>
        <v>19.892783797394827</v>
      </c>
      <c r="I249">
        <f>User_Model_Calcs!A249-Sat_Data!$B$5</f>
        <v>-2.40272887453105</v>
      </c>
      <c r="J249">
        <f>(Earth_Data!$B$1/SQRT(1-Earth_Data!$B$2^2*SIN(RADIANS(User_Model_Calcs!B249))^2))*COS(RADIANS(User_Model_Calcs!B249))</f>
        <v>5515.5387326056452</v>
      </c>
      <c r="K249">
        <f>((Earth_Data!$B$1*(1-Earth_Data!$B$2^2))/SQRT(1-Earth_Data!$B$2^2*SIN(RADIANS(User_Model_Calcs!B249))^2))*SIN(RADIANS(User_Model_Calcs!B249))</f>
        <v>-3192.3063736169711</v>
      </c>
      <c r="L249">
        <f t="shared" si="31"/>
        <v>-30.061578049056347</v>
      </c>
      <c r="M249">
        <f t="shared" si="32"/>
        <v>6372.7535252752887</v>
      </c>
      <c r="N249">
        <f>SQRT(User_Model_Calcs!M249^2+Sat_Data!$B$3^2-2*User_Model_Calcs!M249*Sat_Data!$B$3*COS(RADIANS(L249))*COS(RADIANS(I249)))</f>
        <v>36792.930145327184</v>
      </c>
      <c r="O249">
        <f>DEGREES(ACOS(((Earth_Data!$B$1+Sat_Data!$B$2)/User_Model_Calcs!N249)*SQRT(1-COS(RADIANS(User_Model_Calcs!I249))^2*COS(RADIANS(User_Model_Calcs!B249))^2)))</f>
        <v>54.65904487496946</v>
      </c>
      <c r="P249">
        <f t="shared" si="28"/>
        <v>4.7642876398530696</v>
      </c>
    </row>
    <row r="250" spans="1:16" x14ac:dyDescent="0.25">
      <c r="A250">
        <v>109.80026171750765</v>
      </c>
      <c r="B250">
        <v>-30.434286023072161</v>
      </c>
      <c r="C250" s="6">
        <v>20135.9375</v>
      </c>
      <c r="D250">
        <f t="shared" ca="1" si="27"/>
        <v>0.75</v>
      </c>
      <c r="E250" s="1">
        <v>0.65</v>
      </c>
      <c r="F250">
        <v>19.899999999999999</v>
      </c>
      <c r="G250">
        <f t="shared" ca="1" si="29"/>
        <v>42.007420362456692</v>
      </c>
      <c r="H250">
        <f t="shared" ca="1" si="30"/>
        <v>16.900789345929986</v>
      </c>
      <c r="I250">
        <f>User_Model_Calcs!A250-Sat_Data!$B$5</f>
        <v>-0.19973828249234771</v>
      </c>
      <c r="J250">
        <f>(Earth_Data!$B$1/SQRT(1-Earth_Data!$B$2^2*SIN(RADIANS(User_Model_Calcs!B250))^2))*COS(RADIANS(User_Model_Calcs!B250))</f>
        <v>5504.0299094007187</v>
      </c>
      <c r="K250">
        <f>((Earth_Data!$B$1*(1-Earth_Data!$B$2^2))/SQRT(1-Earth_Data!$B$2^2*SIN(RADIANS(User_Model_Calcs!B250))^2))*SIN(RADIANS(User_Model_Calcs!B250))</f>
        <v>-3211.9765312171776</v>
      </c>
      <c r="L250">
        <f t="shared" si="31"/>
        <v>-30.266474198568837</v>
      </c>
      <c r="M250">
        <f t="shared" si="32"/>
        <v>6372.6869121797927</v>
      </c>
      <c r="N250">
        <f>SQRT(User_Model_Calcs!M250^2+Sat_Data!$B$3^2-2*User_Model_Calcs!M250*Sat_Data!$B$3*COS(RADIANS(L250))*COS(RADIANS(I250)))</f>
        <v>36800.588112536861</v>
      </c>
      <c r="O250">
        <f>DEGREES(ACOS(((Earth_Data!$B$1+Sat_Data!$B$2)/User_Model_Calcs!N250)*SQRT(1-COS(RADIANS(User_Model_Calcs!I250))^2*COS(RADIANS(User_Model_Calcs!B250))^2)))</f>
        <v>54.522175942148458</v>
      </c>
      <c r="P250">
        <f t="shared" si="28"/>
        <v>0.39430661369228509</v>
      </c>
    </row>
    <row r="251" spans="1:16" x14ac:dyDescent="0.25">
      <c r="A251">
        <v>109.30629728642658</v>
      </c>
      <c r="B251">
        <v>-28.46319693634458</v>
      </c>
      <c r="C251" s="6">
        <v>20135.9375</v>
      </c>
      <c r="D251">
        <f t="shared" ca="1" si="27"/>
        <v>1.2</v>
      </c>
      <c r="E251" s="1">
        <v>0.65</v>
      </c>
      <c r="F251">
        <v>19.899999999999999</v>
      </c>
      <c r="G251">
        <f t="shared" ca="1" si="29"/>
        <v>46.089820015575185</v>
      </c>
      <c r="H251">
        <f t="shared" ca="1" si="30"/>
        <v>22.858576642711867</v>
      </c>
      <c r="I251">
        <f>User_Model_Calcs!A251-Sat_Data!$B$5</f>
        <v>-0.69370271357341551</v>
      </c>
      <c r="J251">
        <f>(Earth_Data!$B$1/SQRT(1-Earth_Data!$B$2^2*SIN(RADIANS(User_Model_Calcs!B251))^2))*COS(RADIANS(User_Model_Calcs!B251))</f>
        <v>5611.4403093434239</v>
      </c>
      <c r="K251">
        <f>((Earth_Data!$B$1*(1-Earth_Data!$B$2^2))/SQRT(1-Earth_Data!$B$2^2*SIN(RADIANS(User_Model_Calcs!B251))^2))*SIN(RADIANS(User_Model_Calcs!B251))</f>
        <v>-3021.7327526082809</v>
      </c>
      <c r="L251">
        <f t="shared" si="31"/>
        <v>-28.302243627402689</v>
      </c>
      <c r="M251">
        <f t="shared" si="32"/>
        <v>6373.3139867348318</v>
      </c>
      <c r="N251">
        <f>SQRT(User_Model_Calcs!M251^2+Sat_Data!$B$3^2-2*User_Model_Calcs!M251*Sat_Data!$B$3*COS(RADIANS(L251))*COS(RADIANS(I251)))</f>
        <v>36677.859892260676</v>
      </c>
      <c r="O251">
        <f>DEGREES(ACOS(((Earth_Data!$B$1+Sat_Data!$B$2)/User_Model_Calcs!N251)*SQRT(1-COS(RADIANS(User_Model_Calcs!I251))^2*COS(RADIANS(User_Model_Calcs!B251))^2)))</f>
        <v>56.768730582166057</v>
      </c>
      <c r="P251">
        <f t="shared" si="28"/>
        <v>1.4552998454051225</v>
      </c>
    </row>
    <row r="252" spans="1:16" x14ac:dyDescent="0.25">
      <c r="A252">
        <v>108.03432682151357</v>
      </c>
      <c r="B252">
        <v>-27.606710933857769</v>
      </c>
      <c r="C252" s="6">
        <v>20135.9375</v>
      </c>
      <c r="D252">
        <f t="shared" ca="1" si="27"/>
        <v>1.2</v>
      </c>
      <c r="E252" s="1">
        <v>0.65</v>
      </c>
      <c r="F252">
        <v>19.899999999999999</v>
      </c>
      <c r="G252">
        <f t="shared" ca="1" si="29"/>
        <v>46.089820015575185</v>
      </c>
      <c r="H252">
        <f t="shared" ca="1" si="30"/>
        <v>23.705497998031497</v>
      </c>
      <c r="I252">
        <f>User_Model_Calcs!A252-Sat_Data!$B$5</f>
        <v>-1.9656731784864263</v>
      </c>
      <c r="J252">
        <f>(Earth_Data!$B$1/SQRT(1-Earth_Data!$B$2^2*SIN(RADIANS(User_Model_Calcs!B252))^2))*COS(RADIANS(User_Model_Calcs!B252))</f>
        <v>5656.0513118592498</v>
      </c>
      <c r="K252">
        <f>((Earth_Data!$B$1*(1-Earth_Data!$B$2^2))/SQRT(1-Earth_Data!$B$2^2*SIN(RADIANS(User_Model_Calcs!B252))^2))*SIN(RADIANS(User_Model_Calcs!B252))</f>
        <v>-2937.9550294738633</v>
      </c>
      <c r="L252">
        <f t="shared" si="31"/>
        <v>-27.448975944845717</v>
      </c>
      <c r="M252">
        <f t="shared" si="32"/>
        <v>6373.5779745442442</v>
      </c>
      <c r="N252">
        <f>SQRT(User_Model_Calcs!M252^2+Sat_Data!$B$3^2-2*User_Model_Calcs!M252*Sat_Data!$B$3*COS(RADIANS(L252))*COS(RADIANS(I252)))</f>
        <v>36629.94384944909</v>
      </c>
      <c r="O252">
        <f>DEGREES(ACOS(((Earth_Data!$B$1+Sat_Data!$B$2)/User_Model_Calcs!N252)*SQRT(1-COS(RADIANS(User_Model_Calcs!I252))^2*COS(RADIANS(User_Model_Calcs!B252))^2)))</f>
        <v>57.686035775634359</v>
      </c>
      <c r="P252">
        <f t="shared" si="28"/>
        <v>4.2357826540359822</v>
      </c>
    </row>
    <row r="253" spans="1:16" x14ac:dyDescent="0.25">
      <c r="A253">
        <v>110.45392108655402</v>
      </c>
      <c r="B253">
        <v>-29.293299524233721</v>
      </c>
      <c r="C253" s="6">
        <v>20135.9375</v>
      </c>
      <c r="D253">
        <f t="shared" ca="1" si="27"/>
        <v>1.2</v>
      </c>
      <c r="E253" s="1">
        <v>0.65</v>
      </c>
      <c r="F253">
        <v>19.899999999999999</v>
      </c>
      <c r="G253">
        <f t="shared" ca="1" si="29"/>
        <v>46.089820015575185</v>
      </c>
      <c r="H253">
        <f t="shared" ca="1" si="30"/>
        <v>17.224734935316437</v>
      </c>
      <c r="I253">
        <f>User_Model_Calcs!A253-Sat_Data!$B$5</f>
        <v>0.45392108655401842</v>
      </c>
      <c r="J253">
        <f>(Earth_Data!$B$1/SQRT(1-Earth_Data!$B$2^2*SIN(RADIANS(User_Model_Calcs!B253))^2))*COS(RADIANS(User_Model_Calcs!B253))</f>
        <v>5567.0076288099726</v>
      </c>
      <c r="K253">
        <f>((Earth_Data!$B$1*(1-Earth_Data!$B$2^2))/SQRT(1-Earth_Data!$B$2^2*SIN(RADIANS(User_Model_Calcs!B253))^2))*SIN(RADIANS(User_Model_Calcs!B253))</f>
        <v>-3102.2946584081674</v>
      </c>
      <c r="L253">
        <f t="shared" si="31"/>
        <v>-29.129363526264306</v>
      </c>
      <c r="M253">
        <f t="shared" si="32"/>
        <v>6373.0531212925162</v>
      </c>
      <c r="N253">
        <f>SQRT(User_Model_Calcs!M253^2+Sat_Data!$B$3^2-2*User_Model_Calcs!M253*Sat_Data!$B$3*COS(RADIANS(L253))*COS(RADIANS(I253)))</f>
        <v>36728.586448471149</v>
      </c>
      <c r="O253">
        <f>DEGREES(ACOS(((Earth_Data!$B$1+Sat_Data!$B$2)/User_Model_Calcs!N253)*SQRT(1-COS(RADIANS(User_Model_Calcs!I253))^2*COS(RADIANS(User_Model_Calcs!B253))^2)))</f>
        <v>55.823349115173478</v>
      </c>
      <c r="P253">
        <f t="shared" si="28"/>
        <v>0.92767022401335775</v>
      </c>
    </row>
    <row r="254" spans="1:16" x14ac:dyDescent="0.25">
      <c r="A254">
        <v>108.4933932544439</v>
      </c>
      <c r="B254">
        <v>-28.480030015742635</v>
      </c>
      <c r="C254" s="6">
        <v>20135.9375</v>
      </c>
      <c r="D254">
        <f t="shared" ca="1" si="27"/>
        <v>0.75</v>
      </c>
      <c r="E254" s="1">
        <v>0.65</v>
      </c>
      <c r="F254">
        <v>19.899999999999999</v>
      </c>
      <c r="G254">
        <f t="shared" ca="1" si="29"/>
        <v>42.007420362456692</v>
      </c>
      <c r="H254">
        <f t="shared" ca="1" si="30"/>
        <v>16.882657527732736</v>
      </c>
      <c r="I254">
        <f>User_Model_Calcs!A254-Sat_Data!$B$5</f>
        <v>-1.5066067455560983</v>
      </c>
      <c r="J254">
        <f>(Earth_Data!$B$1/SQRT(1-Earth_Data!$B$2^2*SIN(RADIANS(User_Model_Calcs!B254))^2))*COS(RADIANS(User_Model_Calcs!B254))</f>
        <v>5610.5509524446825</v>
      </c>
      <c r="K254">
        <f>((Earth_Data!$B$1*(1-Earth_Data!$B$2^2))/SQRT(1-Earth_Data!$B$2^2*SIN(RADIANS(User_Model_Calcs!B254))^2))*SIN(RADIANS(User_Model_Calcs!B254))</f>
        <v>-3023.3726812814994</v>
      </c>
      <c r="L254">
        <f t="shared" si="31"/>
        <v>-28.319014879264301</v>
      </c>
      <c r="M254">
        <f t="shared" si="32"/>
        <v>6373.3087450630555</v>
      </c>
      <c r="N254">
        <f>SQRT(User_Model_Calcs!M254^2+Sat_Data!$B$3^2-2*User_Model_Calcs!M254*Sat_Data!$B$3*COS(RADIANS(L254))*COS(RADIANS(I254)))</f>
        <v>36680.638149744918</v>
      </c>
      <c r="O254">
        <f>DEGREES(ACOS(((Earth_Data!$B$1+Sat_Data!$B$2)/User_Model_Calcs!N254)*SQRT(1-COS(RADIANS(User_Model_Calcs!I254))^2*COS(RADIANS(User_Model_Calcs!B254))^2)))</f>
        <v>56.716511847344456</v>
      </c>
      <c r="P254">
        <f t="shared" si="28"/>
        <v>3.157011761228627</v>
      </c>
    </row>
    <row r="255" spans="1:16" x14ac:dyDescent="0.25">
      <c r="A255">
        <v>108.47711495516512</v>
      </c>
      <c r="B255">
        <v>-35.776599796507462</v>
      </c>
      <c r="C255" s="6">
        <v>20135.9375</v>
      </c>
      <c r="D255">
        <f t="shared" ca="1" si="27"/>
        <v>1.2</v>
      </c>
      <c r="E255" s="1">
        <v>0.65</v>
      </c>
      <c r="F255">
        <v>19.899999999999999</v>
      </c>
      <c r="G255">
        <f t="shared" ca="1" si="29"/>
        <v>46.089820015575185</v>
      </c>
      <c r="H255">
        <f t="shared" ca="1" si="30"/>
        <v>21.300924871734455</v>
      </c>
      <c r="I255">
        <f>User_Model_Calcs!A255-Sat_Data!$B$5</f>
        <v>-1.5228850448348794</v>
      </c>
      <c r="J255">
        <f>(Earth_Data!$B$1/SQRT(1-Earth_Data!$B$2^2*SIN(RADIANS(User_Model_Calcs!B255))^2))*COS(RADIANS(User_Model_Calcs!B255))</f>
        <v>5180.5321035464895</v>
      </c>
      <c r="K255">
        <f>((Earth_Data!$B$1*(1-Earth_Data!$B$2^2))/SQRT(1-Earth_Data!$B$2^2*SIN(RADIANS(User_Model_Calcs!B255))^2))*SIN(RADIANS(User_Model_Calcs!B255))</f>
        <v>-3708.1109038763207</v>
      </c>
      <c r="L255">
        <f t="shared" si="31"/>
        <v>-35.594253784190428</v>
      </c>
      <c r="M255">
        <f t="shared" si="32"/>
        <v>6370.8711610989494</v>
      </c>
      <c r="N255">
        <f>SQRT(User_Model_Calcs!M255^2+Sat_Data!$B$3^2-2*User_Model_Calcs!M255*Sat_Data!$B$3*COS(RADIANS(L255))*COS(RADIANS(I255)))</f>
        <v>37171.113043320765</v>
      </c>
      <c r="O255">
        <f>DEGREES(ACOS(((Earth_Data!$B$1+Sat_Data!$B$2)/User_Model_Calcs!N255)*SQRT(1-COS(RADIANS(User_Model_Calcs!I255))^2*COS(RADIANS(User_Model_Calcs!B255))^2)))</f>
        <v>48.424419509335507</v>
      </c>
      <c r="P255">
        <f t="shared" si="28"/>
        <v>2.6037057722301609</v>
      </c>
    </row>
    <row r="256" spans="1:16" x14ac:dyDescent="0.25">
      <c r="A256">
        <v>108.021299495715</v>
      </c>
      <c r="B256">
        <v>-29.387094409558365</v>
      </c>
      <c r="C256" s="6">
        <v>20135.9375</v>
      </c>
      <c r="D256">
        <f t="shared" ca="1" si="27"/>
        <v>3</v>
      </c>
      <c r="E256" s="1">
        <v>0.65</v>
      </c>
      <c r="F256">
        <v>19.899999999999999</v>
      </c>
      <c r="G256">
        <f t="shared" ca="1" si="29"/>
        <v>54.048620189015942</v>
      </c>
      <c r="H256">
        <f t="shared" ca="1" si="30"/>
        <v>20.842388007058663</v>
      </c>
      <c r="I256">
        <f>User_Model_Calcs!A256-Sat_Data!$B$5</f>
        <v>-1.9787005042850012</v>
      </c>
      <c r="J256">
        <f>(Earth_Data!$B$1/SQRT(1-Earth_Data!$B$2^2*SIN(RADIANS(User_Model_Calcs!B256))^2))*COS(RADIANS(User_Model_Calcs!B256))</f>
        <v>5561.9134736607803</v>
      </c>
      <c r="K256">
        <f>((Earth_Data!$B$1*(1-Earth_Data!$B$2^2))/SQRT(1-Earth_Data!$B$2^2*SIN(RADIANS(User_Model_Calcs!B256))^2))*SIN(RADIANS(User_Model_Calcs!B256))</f>
        <v>-3111.3574320563844</v>
      </c>
      <c r="L256">
        <f t="shared" si="31"/>
        <v>-29.222829954802869</v>
      </c>
      <c r="M256">
        <f t="shared" si="32"/>
        <v>6373.0233452029524</v>
      </c>
      <c r="N256">
        <f>SQRT(User_Model_Calcs!M256^2+Sat_Data!$B$3^2-2*User_Model_Calcs!M256*Sat_Data!$B$3*COS(RADIANS(L256))*COS(RADIANS(I256)))</f>
        <v>36738.034751959211</v>
      </c>
      <c r="O256">
        <f>DEGREES(ACOS(((Earth_Data!$B$1+Sat_Data!$B$2)/User_Model_Calcs!N256)*SQRT(1-COS(RADIANS(User_Model_Calcs!I256))^2*COS(RADIANS(User_Model_Calcs!B256))^2)))</f>
        <v>55.650391031408184</v>
      </c>
      <c r="P256">
        <f t="shared" si="28"/>
        <v>4.0273002711601249</v>
      </c>
    </row>
    <row r="257" spans="1:16" x14ac:dyDescent="0.25">
      <c r="A257">
        <v>108.22816953034241</v>
      </c>
      <c r="B257">
        <v>-34.164290171245419</v>
      </c>
      <c r="C257" s="6">
        <v>20135.9375</v>
      </c>
      <c r="D257">
        <f t="shared" ca="1" si="27"/>
        <v>0.75</v>
      </c>
      <c r="E257" s="1">
        <v>0.65</v>
      </c>
      <c r="F257">
        <v>19.899999999999999</v>
      </c>
      <c r="G257">
        <f t="shared" ca="1" si="29"/>
        <v>42.007420362456692</v>
      </c>
      <c r="H257">
        <f t="shared" ca="1" si="30"/>
        <v>16.074170657957964</v>
      </c>
      <c r="I257">
        <f>User_Model_Calcs!A257-Sat_Data!$B$5</f>
        <v>-1.7718304696575871</v>
      </c>
      <c r="J257">
        <f>(Earth_Data!$B$1/SQRT(1-Earth_Data!$B$2^2*SIN(RADIANS(User_Model_Calcs!B257))^2))*COS(RADIANS(User_Model_Calcs!B257))</f>
        <v>5283.0487191379198</v>
      </c>
      <c r="K257">
        <f>((Earth_Data!$B$1*(1-Earth_Data!$B$2^2))/SQRT(1-Earth_Data!$B$2^2*SIN(RADIANS(User_Model_Calcs!B257))^2))*SIN(RADIANS(User_Model_Calcs!B257))</f>
        <v>-3561.5413411922391</v>
      </c>
      <c r="L257">
        <f t="shared" si="31"/>
        <v>-33.985685895634433</v>
      </c>
      <c r="M257">
        <f t="shared" si="32"/>
        <v>6371.4347280503653</v>
      </c>
      <c r="N257">
        <f>SQRT(User_Model_Calcs!M257^2+Sat_Data!$B$3^2-2*User_Model_Calcs!M257*Sat_Data!$B$3*COS(RADIANS(L257))*COS(RADIANS(I257)))</f>
        <v>37055.53234037674</v>
      </c>
      <c r="O257">
        <f>DEGREES(ACOS(((Earth_Data!$B$1+Sat_Data!$B$2)/User_Model_Calcs!N257)*SQRT(1-COS(RADIANS(User_Model_Calcs!I257))^2*COS(RADIANS(User_Model_Calcs!B257))^2)))</f>
        <v>50.234253057168253</v>
      </c>
      <c r="P257">
        <f t="shared" si="28"/>
        <v>3.152969374846621</v>
      </c>
    </row>
    <row r="258" spans="1:16" x14ac:dyDescent="0.25">
      <c r="A258">
        <v>108.57033446037157</v>
      </c>
      <c r="B258">
        <v>-26.681738684369954</v>
      </c>
      <c r="C258" s="6">
        <v>20135.9375</v>
      </c>
      <c r="D258">
        <f t="shared" ref="D258:D321" ca="1" si="33">CHOOSE(RANDBETWEEN(1,3),0.75,1.2,3)</f>
        <v>3</v>
      </c>
      <c r="E258" s="1">
        <v>0.65</v>
      </c>
      <c r="F258">
        <v>19.899999999999999</v>
      </c>
      <c r="G258">
        <f t="shared" ca="1" si="29"/>
        <v>54.048620189015942</v>
      </c>
      <c r="H258">
        <f t="shared" ca="1" si="30"/>
        <v>22.778432489817952</v>
      </c>
      <c r="I258">
        <f>User_Model_Calcs!A258-Sat_Data!$B$5</f>
        <v>-1.4296655396284308</v>
      </c>
      <c r="J258">
        <f>(Earth_Data!$B$1/SQRT(1-Earth_Data!$B$2^2*SIN(RADIANS(User_Model_Calcs!B258))^2))*COS(RADIANS(User_Model_Calcs!B258))</f>
        <v>5702.811093300561</v>
      </c>
      <c r="K258">
        <f>((Earth_Data!$B$1*(1-Earth_Data!$B$2^2))/SQRT(1-Earth_Data!$B$2^2*SIN(RADIANS(User_Model_Calcs!B258))^2))*SIN(RADIANS(User_Model_Calcs!B258))</f>
        <v>-2846.7521039139442</v>
      </c>
      <c r="L258">
        <f t="shared" si="31"/>
        <v>-26.527636696421546</v>
      </c>
      <c r="M258">
        <f t="shared" si="32"/>
        <v>6373.8569098317857</v>
      </c>
      <c r="N258">
        <f>SQRT(User_Model_Calcs!M258^2+Sat_Data!$B$3^2-2*User_Model_Calcs!M258*Sat_Data!$B$3*COS(RADIANS(L258))*COS(RADIANS(I258)))</f>
        <v>36574.338095976098</v>
      </c>
      <c r="O258">
        <f>DEGREES(ACOS(((Earth_Data!$B$1+Sat_Data!$B$2)/User_Model_Calcs!N258)*SQRT(1-COS(RADIANS(User_Model_Calcs!I258))^2*COS(RADIANS(User_Model_Calcs!B258))^2)))</f>
        <v>58.781745584416143</v>
      </c>
      <c r="P258">
        <f t="shared" ref="P258:P321" si="34">DEGREES(ASIN(SIN(RADIANS(ABS(I258)))/(SIN(ACOS(COS(RADIANS(I258))*COS(RADIANS(B258)))))))</f>
        <v>3.1812553365220877</v>
      </c>
    </row>
    <row r="259" spans="1:16" x14ac:dyDescent="0.25">
      <c r="A259">
        <v>111.86919708396984</v>
      </c>
      <c r="B259">
        <v>-25.774939466452203</v>
      </c>
      <c r="C259" s="6">
        <v>20135.9375</v>
      </c>
      <c r="D259">
        <f t="shared" ca="1" si="33"/>
        <v>3</v>
      </c>
      <c r="E259" s="1">
        <v>0.65</v>
      </c>
      <c r="F259">
        <v>19.899999999999999</v>
      </c>
      <c r="G259">
        <f t="shared" ref="G259:G322" ca="1" si="35">20.4+20*LOG(F259)+20*LOG(D259)+10*LOG(E259)</f>
        <v>54.048620189015942</v>
      </c>
      <c r="H259">
        <f t="shared" ref="H259:H322" ca="1" si="36">RAND()*(24-14)+14</f>
        <v>20.759679981887228</v>
      </c>
      <c r="I259">
        <f>User_Model_Calcs!A259-Sat_Data!$B$5</f>
        <v>1.8691970839698371</v>
      </c>
      <c r="J259">
        <f>(Earth_Data!$B$1/SQRT(1-Earth_Data!$B$2^2*SIN(RADIANS(User_Model_Calcs!B259))^2))*COS(RADIANS(User_Model_Calcs!B259))</f>
        <v>5747.2114190403545</v>
      </c>
      <c r="K259">
        <f>((Earth_Data!$B$1*(1-Earth_Data!$B$2^2))/SQRT(1-Earth_Data!$B$2^2*SIN(RADIANS(User_Model_Calcs!B259))^2))*SIN(RADIANS(User_Model_Calcs!B259))</f>
        <v>-2756.6313137118423</v>
      </c>
      <c r="L259">
        <f t="shared" ref="L259:L322" si="37">DEGREES(ATAN((K259/J259)))</f>
        <v>-25.624554122362159</v>
      </c>
      <c r="M259">
        <f t="shared" ref="M259:M322" si="38">SQRT(J259^2+K259^2)</f>
        <v>6374.1238844945992</v>
      </c>
      <c r="N259">
        <f>SQRT(User_Model_Calcs!M259^2+Sat_Data!$B$3^2-2*User_Model_Calcs!M259*Sat_Data!$B$3*COS(RADIANS(L259))*COS(RADIANS(I259)))</f>
        <v>36524.643583647587</v>
      </c>
      <c r="O259">
        <f>DEGREES(ACOS(((Earth_Data!$B$1+Sat_Data!$B$2)/User_Model_Calcs!N259)*SQRT(1-COS(RADIANS(User_Model_Calcs!I259))^2*COS(RADIANS(User_Model_Calcs!B259))^2)))</f>
        <v>59.793291030678439</v>
      </c>
      <c r="P259">
        <f t="shared" si="34"/>
        <v>4.2920918649848012</v>
      </c>
    </row>
    <row r="260" spans="1:16" x14ac:dyDescent="0.25">
      <c r="A260">
        <v>111.59052853642578</v>
      </c>
      <c r="B260">
        <v>-29.033564627369756</v>
      </c>
      <c r="C260" s="6">
        <v>20135.9375</v>
      </c>
      <c r="D260">
        <f t="shared" ca="1" si="33"/>
        <v>1.2</v>
      </c>
      <c r="E260" s="1">
        <v>0.65</v>
      </c>
      <c r="F260">
        <v>19.899999999999999</v>
      </c>
      <c r="G260">
        <f t="shared" ca="1" si="35"/>
        <v>46.089820015575185</v>
      </c>
      <c r="H260">
        <f t="shared" ca="1" si="36"/>
        <v>20.623317527450887</v>
      </c>
      <c r="I260">
        <f>User_Model_Calcs!A260-Sat_Data!$B$5</f>
        <v>1.5905285364257793</v>
      </c>
      <c r="J260">
        <f>(Earth_Data!$B$1/SQRT(1-Earth_Data!$B$2^2*SIN(RADIANS(User_Model_Calcs!B260))^2))*COS(RADIANS(User_Model_Calcs!B260))</f>
        <v>5581.03638608244</v>
      </c>
      <c r="K260">
        <f>((Earth_Data!$B$1*(1-Earth_Data!$B$2^2))/SQRT(1-Earth_Data!$B$2^2*SIN(RADIANS(User_Model_Calcs!B260))^2))*SIN(RADIANS(User_Model_Calcs!B260))</f>
        <v>-3077.155491729427</v>
      </c>
      <c r="L260">
        <f t="shared" si="37"/>
        <v>-28.870547297026611</v>
      </c>
      <c r="M260">
        <f t="shared" si="38"/>
        <v>6373.1352616319637</v>
      </c>
      <c r="N260">
        <f>SQRT(User_Model_Calcs!M260^2+Sat_Data!$B$3^2-2*User_Model_Calcs!M260*Sat_Data!$B$3*COS(RADIANS(L260))*COS(RADIANS(I260)))</f>
        <v>36714.761135022745</v>
      </c>
      <c r="O260">
        <f>DEGREES(ACOS(((Earth_Data!$B$1+Sat_Data!$B$2)/User_Model_Calcs!N260)*SQRT(1-COS(RADIANS(User_Model_Calcs!I260))^2*COS(RADIANS(User_Model_Calcs!B260))^2)))</f>
        <v>56.078807855480036</v>
      </c>
      <c r="P260">
        <f t="shared" si="34"/>
        <v>3.274537354577475</v>
      </c>
    </row>
    <row r="261" spans="1:16" x14ac:dyDescent="0.25">
      <c r="A261">
        <v>113.25811756433303</v>
      </c>
      <c r="B261">
        <v>-27.693658861481381</v>
      </c>
      <c r="C261" s="6">
        <v>20135.9375</v>
      </c>
      <c r="D261">
        <f t="shared" ca="1" si="33"/>
        <v>0.75</v>
      </c>
      <c r="E261" s="1">
        <v>0.65</v>
      </c>
      <c r="F261">
        <v>19.899999999999999</v>
      </c>
      <c r="G261">
        <f t="shared" ca="1" si="35"/>
        <v>42.007420362456692</v>
      </c>
      <c r="H261">
        <f t="shared" ca="1" si="36"/>
        <v>22.598939191446483</v>
      </c>
      <c r="I261">
        <f>User_Model_Calcs!A261-Sat_Data!$B$5</f>
        <v>3.258117564333034</v>
      </c>
      <c r="J261">
        <f>(Earth_Data!$B$1/SQRT(1-Earth_Data!$B$2^2*SIN(RADIANS(User_Model_Calcs!B261))^2))*COS(RADIANS(User_Model_Calcs!B261))</f>
        <v>5651.5799607316003</v>
      </c>
      <c r="K261">
        <f>((Earth_Data!$B$1*(1-Earth_Data!$B$2^2))/SQRT(1-Earth_Data!$B$2^2*SIN(RADIANS(User_Model_Calcs!B261))^2))*SIN(RADIANS(User_Model_Calcs!B261))</f>
        <v>-2946.4897196317816</v>
      </c>
      <c r="L261">
        <f t="shared" si="37"/>
        <v>-27.535590716243494</v>
      </c>
      <c r="M261">
        <f t="shared" si="38"/>
        <v>6373.551421337932</v>
      </c>
      <c r="N261">
        <f>SQRT(User_Model_Calcs!M261^2+Sat_Data!$B$3^2-2*User_Model_Calcs!M261*Sat_Data!$B$3*COS(RADIANS(L261))*COS(RADIANS(I261)))</f>
        <v>36641.768320094932</v>
      </c>
      <c r="O261">
        <f>DEGREES(ACOS(((Earth_Data!$B$1+Sat_Data!$B$2)/User_Model_Calcs!N261)*SQRT(1-COS(RADIANS(User_Model_Calcs!I261))^2*COS(RADIANS(User_Model_Calcs!B261))^2)))</f>
        <v>57.458329676176582</v>
      </c>
      <c r="P261">
        <f t="shared" si="34"/>
        <v>6.9833428827616988</v>
      </c>
    </row>
    <row r="262" spans="1:16" x14ac:dyDescent="0.25">
      <c r="A262">
        <v>106.89961046365605</v>
      </c>
      <c r="B262">
        <v>-29.532460769705338</v>
      </c>
      <c r="C262" s="6">
        <v>20135.9375</v>
      </c>
      <c r="D262">
        <f t="shared" ca="1" si="33"/>
        <v>1.2</v>
      </c>
      <c r="E262" s="1">
        <v>0.65</v>
      </c>
      <c r="F262">
        <v>19.899999999999999</v>
      </c>
      <c r="G262">
        <f t="shared" ca="1" si="35"/>
        <v>46.089820015575185</v>
      </c>
      <c r="H262">
        <f t="shared" ca="1" si="36"/>
        <v>20.435191298881708</v>
      </c>
      <c r="I262">
        <f>User_Model_Calcs!A262-Sat_Data!$B$5</f>
        <v>-3.100389536343954</v>
      </c>
      <c r="J262">
        <f>(Earth_Data!$B$1/SQRT(1-Earth_Data!$B$2^2*SIN(RADIANS(User_Model_Calcs!B262))^2))*COS(RADIANS(User_Model_Calcs!B262))</f>
        <v>5553.9889480408619</v>
      </c>
      <c r="K262">
        <f>((Earth_Data!$B$1*(1-Earth_Data!$B$2^2))/SQRT(1-Earth_Data!$B$2^2*SIN(RADIANS(User_Model_Calcs!B262))^2))*SIN(RADIANS(User_Model_Calcs!B262))</f>
        <v>-3125.3869545443872</v>
      </c>
      <c r="L262">
        <f t="shared" si="37"/>
        <v>-29.36769072426328</v>
      </c>
      <c r="M262">
        <f t="shared" si="38"/>
        <v>6372.9770790891971</v>
      </c>
      <c r="N262">
        <f>SQRT(User_Model_Calcs!M262^2+Sat_Data!$B$3^2-2*User_Model_Calcs!M262*Sat_Data!$B$3*COS(RADIANS(L262))*COS(RADIANS(I262)))</f>
        <v>36752.642605974863</v>
      </c>
      <c r="O262">
        <f>DEGREES(ACOS(((Earth_Data!$B$1+Sat_Data!$B$2)/User_Model_Calcs!N262)*SQRT(1-COS(RADIANS(User_Model_Calcs!I262))^2*COS(RADIANS(User_Model_Calcs!B262))^2)))</f>
        <v>55.384571747085857</v>
      </c>
      <c r="P262">
        <f t="shared" si="34"/>
        <v>6.2708736708999986</v>
      </c>
    </row>
    <row r="263" spans="1:16" x14ac:dyDescent="0.25">
      <c r="A263">
        <v>114.82836692608097</v>
      </c>
      <c r="B263">
        <v>-22.95165135086296</v>
      </c>
      <c r="C263" s="6">
        <v>20135.9375</v>
      </c>
      <c r="D263">
        <f t="shared" ca="1" si="33"/>
        <v>0.75</v>
      </c>
      <c r="E263" s="1">
        <v>0.65</v>
      </c>
      <c r="F263">
        <v>19.899999999999999</v>
      </c>
      <c r="G263">
        <f t="shared" ca="1" si="35"/>
        <v>42.007420362456692</v>
      </c>
      <c r="H263">
        <f t="shared" ca="1" si="36"/>
        <v>17.466724988903138</v>
      </c>
      <c r="I263">
        <f>User_Model_Calcs!A263-Sat_Data!$B$5</f>
        <v>4.8283669260809745</v>
      </c>
      <c r="J263">
        <f>(Earth_Data!$B$1/SQRT(1-Earth_Data!$B$2^2*SIN(RADIANS(User_Model_Calcs!B263))^2))*COS(RADIANS(User_Model_Calcs!B263))</f>
        <v>5876.201446159107</v>
      </c>
      <c r="K263">
        <f>((Earth_Data!$B$1*(1-Earth_Data!$B$2^2))/SQRT(1-Earth_Data!$B$2^2*SIN(RADIANS(User_Model_Calcs!B263))^2))*SIN(RADIANS(User_Model_Calcs!B263))</f>
        <v>-2471.7906405159561</v>
      </c>
      <c r="L263">
        <f t="shared" si="37"/>
        <v>-22.813778684907611</v>
      </c>
      <c r="M263">
        <f t="shared" si="38"/>
        <v>6374.9111685093039</v>
      </c>
      <c r="N263">
        <f>SQRT(User_Model_Calcs!M263^2+Sat_Data!$B$3^2-2*User_Model_Calcs!M263*Sat_Data!$B$3*COS(RADIANS(L263))*COS(RADIANS(I263)))</f>
        <v>36396.190960062995</v>
      </c>
      <c r="O263">
        <f>DEGREES(ACOS(((Earth_Data!$B$1+Sat_Data!$B$2)/User_Model_Calcs!N263)*SQRT(1-COS(RADIANS(User_Model_Calcs!I263))^2*COS(RADIANS(User_Model_Calcs!B263))^2)))</f>
        <v>62.574818969364678</v>
      </c>
      <c r="P263">
        <f t="shared" si="34"/>
        <v>12.222438146386372</v>
      </c>
    </row>
    <row r="264" spans="1:16" x14ac:dyDescent="0.25">
      <c r="A264">
        <v>113.35905306922808</v>
      </c>
      <c r="B264">
        <v>-27.454218111305629</v>
      </c>
      <c r="C264" s="6">
        <v>20135.9375</v>
      </c>
      <c r="D264">
        <f t="shared" ca="1" si="33"/>
        <v>0.75</v>
      </c>
      <c r="E264" s="1">
        <v>0.65</v>
      </c>
      <c r="F264">
        <v>19.899999999999999</v>
      </c>
      <c r="G264">
        <f t="shared" ca="1" si="35"/>
        <v>42.007420362456692</v>
      </c>
      <c r="H264">
        <f t="shared" ca="1" si="36"/>
        <v>17.893663252234333</v>
      </c>
      <c r="I264">
        <f>User_Model_Calcs!A264-Sat_Data!$B$5</f>
        <v>3.3590530692280822</v>
      </c>
      <c r="J264">
        <f>(Earth_Data!$B$1/SQRT(1-Earth_Data!$B$2^2*SIN(RADIANS(User_Model_Calcs!B264))^2))*COS(RADIANS(User_Model_Calcs!B264))</f>
        <v>5663.8619196797208</v>
      </c>
      <c r="K264">
        <f>((Earth_Data!$B$1*(1-Earth_Data!$B$2^2))/SQRT(1-Earth_Data!$B$2^2*SIN(RADIANS(User_Model_Calcs!B264))^2))*SIN(RADIANS(User_Model_Calcs!B264))</f>
        <v>-2922.9704498006731</v>
      </c>
      <c r="L264">
        <f t="shared" si="37"/>
        <v>-27.297070912027255</v>
      </c>
      <c r="M264">
        <f t="shared" si="38"/>
        <v>6373.6244081061132</v>
      </c>
      <c r="N264">
        <f>SQRT(User_Model_Calcs!M264^2+Sat_Data!$B$3^2-2*User_Model_Calcs!M264*Sat_Data!$B$3*COS(RADIANS(L264))*COS(RADIANS(I264)))</f>
        <v>36628.331034725081</v>
      </c>
      <c r="O264">
        <f>DEGREES(ACOS(((Earth_Data!$B$1+Sat_Data!$B$2)/User_Model_Calcs!N264)*SQRT(1-COS(RADIANS(User_Model_Calcs!I264))^2*COS(RADIANS(User_Model_Calcs!B264))^2)))</f>
        <v>57.71825229657307</v>
      </c>
      <c r="P264">
        <f t="shared" si="34"/>
        <v>7.2551532121483913</v>
      </c>
    </row>
    <row r="265" spans="1:16" x14ac:dyDescent="0.25">
      <c r="A265">
        <v>114.75172746803334</v>
      </c>
      <c r="B265">
        <v>-28.375993224487331</v>
      </c>
      <c r="C265" s="6">
        <v>20135.9375</v>
      </c>
      <c r="D265">
        <f t="shared" ca="1" si="33"/>
        <v>3</v>
      </c>
      <c r="E265" s="1">
        <v>0.65</v>
      </c>
      <c r="F265">
        <v>19.899999999999999</v>
      </c>
      <c r="G265">
        <f t="shared" ca="1" si="35"/>
        <v>54.048620189015942</v>
      </c>
      <c r="H265">
        <f t="shared" ca="1" si="36"/>
        <v>14.893647116109101</v>
      </c>
      <c r="I265">
        <f>User_Model_Calcs!A265-Sat_Data!$B$5</f>
        <v>4.7517274680333372</v>
      </c>
      <c r="J265">
        <f>(Earth_Data!$B$1/SQRT(1-Earth_Data!$B$2^2*SIN(RADIANS(User_Model_Calcs!B265))^2))*COS(RADIANS(User_Model_Calcs!B265))</f>
        <v>5616.0398691844084</v>
      </c>
      <c r="K265">
        <f>((Earth_Data!$B$1*(1-Earth_Data!$B$2^2))/SQRT(1-Earth_Data!$B$2^2*SIN(RADIANS(User_Model_Calcs!B265))^2))*SIN(RADIANS(User_Model_Calcs!B265))</f>
        <v>-3013.2329939255983</v>
      </c>
      <c r="L265">
        <f t="shared" si="37"/>
        <v>-28.215361097140892</v>
      </c>
      <c r="M265">
        <f t="shared" si="38"/>
        <v>6373.3411087082613</v>
      </c>
      <c r="N265">
        <f>SQRT(User_Model_Calcs!M265^2+Sat_Data!$B$3^2-2*User_Model_Calcs!M265*Sat_Data!$B$3*COS(RADIANS(L265))*COS(RADIANS(I265)))</f>
        <v>36694.290099529877</v>
      </c>
      <c r="O265">
        <f>DEGREES(ACOS(((Earth_Data!$B$1+Sat_Data!$B$2)/User_Model_Calcs!N265)*SQRT(1-COS(RADIANS(User_Model_Calcs!I265))^2*COS(RADIANS(User_Model_Calcs!B265))^2)))</f>
        <v>56.462381644280391</v>
      </c>
      <c r="P265">
        <f t="shared" si="34"/>
        <v>9.9208904034732903</v>
      </c>
    </row>
    <row r="266" spans="1:16" x14ac:dyDescent="0.25">
      <c r="A266">
        <v>109.15510579063672</v>
      </c>
      <c r="B266">
        <v>-25.965374339488431</v>
      </c>
      <c r="C266" s="6">
        <v>20135.9375</v>
      </c>
      <c r="D266">
        <f t="shared" ca="1" si="33"/>
        <v>0.75</v>
      </c>
      <c r="E266" s="1">
        <v>0.65</v>
      </c>
      <c r="F266">
        <v>19.899999999999999</v>
      </c>
      <c r="G266">
        <f t="shared" ca="1" si="35"/>
        <v>42.007420362456692</v>
      </c>
      <c r="H266">
        <f t="shared" ca="1" si="36"/>
        <v>21.503170153943493</v>
      </c>
      <c r="I266">
        <f>User_Model_Calcs!A266-Sat_Data!$B$5</f>
        <v>-0.84489420936327519</v>
      </c>
      <c r="J266">
        <f>(Earth_Data!$B$1/SQRT(1-Earth_Data!$B$2^2*SIN(RADIANS(User_Model_Calcs!B266))^2))*COS(RADIANS(User_Model_Calcs!B266))</f>
        <v>5738.0058719019307</v>
      </c>
      <c r="K266">
        <f>((Earth_Data!$B$1*(1-Earth_Data!$B$2^2))/SQRT(1-Earth_Data!$B$2^2*SIN(RADIANS(User_Model_Calcs!B266))^2))*SIN(RADIANS(User_Model_Calcs!B266))</f>
        <v>-2775.614546986566</v>
      </c>
      <c r="L266">
        <f t="shared" si="37"/>
        <v>-25.814195924446512</v>
      </c>
      <c r="M266">
        <f t="shared" si="38"/>
        <v>6374.0683632531327</v>
      </c>
      <c r="N266">
        <f>SQRT(User_Model_Calcs!M266^2+Sat_Data!$B$3^2-2*User_Model_Calcs!M266*Sat_Data!$B$3*COS(RADIANS(L266))*COS(RADIANS(I266)))</f>
        <v>36532.449850965073</v>
      </c>
      <c r="O266">
        <f>DEGREES(ACOS(((Earth_Data!$B$1+Sat_Data!$B$2)/User_Model_Calcs!N266)*SQRT(1-COS(RADIANS(User_Model_Calcs!I266))^2*COS(RADIANS(User_Model_Calcs!B266))^2)))</f>
        <v>59.631916872369814</v>
      </c>
      <c r="P266">
        <f t="shared" si="34"/>
        <v>1.9291510124206808</v>
      </c>
    </row>
    <row r="267" spans="1:16" x14ac:dyDescent="0.25">
      <c r="A267">
        <v>107.91314219435762</v>
      </c>
      <c r="B267">
        <v>-23.959057035364381</v>
      </c>
      <c r="C267" s="6">
        <v>20135.9375</v>
      </c>
      <c r="D267">
        <f t="shared" ca="1" si="33"/>
        <v>3</v>
      </c>
      <c r="E267" s="1">
        <v>0.65</v>
      </c>
      <c r="F267">
        <v>19.899999999999999</v>
      </c>
      <c r="G267">
        <f t="shared" ca="1" si="35"/>
        <v>54.048620189015942</v>
      </c>
      <c r="H267">
        <f t="shared" ca="1" si="36"/>
        <v>22.273025119223586</v>
      </c>
      <c r="I267">
        <f>User_Model_Calcs!A267-Sat_Data!$B$5</f>
        <v>-2.0868578056423814</v>
      </c>
      <c r="J267">
        <f>(Earth_Data!$B$1/SQRT(1-Earth_Data!$B$2^2*SIN(RADIANS(User_Model_Calcs!B267))^2))*COS(RADIANS(User_Model_Calcs!B267))</f>
        <v>5831.7930404030021</v>
      </c>
      <c r="K267">
        <f>((Earth_Data!$B$1*(1-Earth_Data!$B$2^2))/SQRT(1-Earth_Data!$B$2^2*SIN(RADIANS(User_Model_Calcs!B267))^2))*SIN(RADIANS(User_Model_Calcs!B267))</f>
        <v>-2574.1409518324399</v>
      </c>
      <c r="L267">
        <f t="shared" si="37"/>
        <v>-23.816560539706476</v>
      </c>
      <c r="M267">
        <f t="shared" si="38"/>
        <v>6374.6381627503933</v>
      </c>
      <c r="N267">
        <f>SQRT(User_Model_Calcs!M267^2+Sat_Data!$B$3^2-2*User_Model_Calcs!M267*Sat_Data!$B$3*COS(RADIANS(L267))*COS(RADIANS(I267)))</f>
        <v>36427.898684359345</v>
      </c>
      <c r="O267">
        <f>DEGREES(ACOS(((Earth_Data!$B$1+Sat_Data!$B$2)/User_Model_Calcs!N267)*SQRT(1-COS(RADIANS(User_Model_Calcs!I267))^2*COS(RADIANS(User_Model_Calcs!B267))^2)))</f>
        <v>61.861496448296769</v>
      </c>
      <c r="P267">
        <f t="shared" si="34"/>
        <v>5.1275251860286577</v>
      </c>
    </row>
    <row r="268" spans="1:16" x14ac:dyDescent="0.25">
      <c r="A268">
        <v>110.09283854324354</v>
      </c>
      <c r="B268">
        <v>-30.482985956046164</v>
      </c>
      <c r="C268" s="6">
        <v>20135.9375</v>
      </c>
      <c r="D268">
        <f t="shared" ca="1" si="33"/>
        <v>3</v>
      </c>
      <c r="E268" s="1">
        <v>0.65</v>
      </c>
      <c r="F268">
        <v>19.899999999999999</v>
      </c>
      <c r="G268">
        <f t="shared" ca="1" si="35"/>
        <v>54.048620189015942</v>
      </c>
      <c r="H268">
        <f t="shared" ca="1" si="36"/>
        <v>23.884816401691367</v>
      </c>
      <c r="I268">
        <f>User_Model_Calcs!A268-Sat_Data!$B$5</f>
        <v>9.2838543243544791E-2</v>
      </c>
      <c r="J268">
        <f>(Earth_Data!$B$1/SQRT(1-Earth_Data!$B$2^2*SIN(RADIANS(User_Model_Calcs!B268))^2))*COS(RADIANS(User_Model_Calcs!B268))</f>
        <v>5501.2931263719647</v>
      </c>
      <c r="K268">
        <f>((Earth_Data!$B$1*(1-Earth_Data!$B$2^2))/SQRT(1-Earth_Data!$B$2^2*SIN(RADIANS(User_Model_Calcs!B268))^2))*SIN(RADIANS(User_Model_Calcs!B268))</f>
        <v>-3216.6303463667446</v>
      </c>
      <c r="L268">
        <f t="shared" si="37"/>
        <v>-30.315014553231681</v>
      </c>
      <c r="M268">
        <f t="shared" si="38"/>
        <v>6372.6710920488331</v>
      </c>
      <c r="N268">
        <f>SQRT(User_Model_Calcs!M268^2+Sat_Data!$B$3^2-2*User_Model_Calcs!M268*Sat_Data!$B$3*COS(RADIANS(L268))*COS(RADIANS(I268)))</f>
        <v>36803.690856585155</v>
      </c>
      <c r="O268">
        <f>DEGREES(ACOS(((Earth_Data!$B$1+Sat_Data!$B$2)/User_Model_Calcs!N268)*SQRT(1-COS(RADIANS(User_Model_Calcs!I268))^2*COS(RADIANS(User_Model_Calcs!B268))^2)))</f>
        <v>54.467105521030092</v>
      </c>
      <c r="P268">
        <f t="shared" si="34"/>
        <v>0.1830110690362225</v>
      </c>
    </row>
    <row r="269" spans="1:16" x14ac:dyDescent="0.25">
      <c r="A269">
        <v>113.10805405113481</v>
      </c>
      <c r="B269">
        <v>-27.544970278384788</v>
      </c>
      <c r="C269" s="6">
        <v>20135.9375</v>
      </c>
      <c r="D269">
        <f t="shared" ca="1" si="33"/>
        <v>1.2</v>
      </c>
      <c r="E269" s="1">
        <v>0.65</v>
      </c>
      <c r="F269">
        <v>19.899999999999999</v>
      </c>
      <c r="G269">
        <f t="shared" ca="1" si="35"/>
        <v>46.089820015575185</v>
      </c>
      <c r="H269">
        <f t="shared" ca="1" si="36"/>
        <v>23.477645076822739</v>
      </c>
      <c r="I269">
        <f>User_Model_Calcs!A269-Sat_Data!$B$5</f>
        <v>3.1080540511348147</v>
      </c>
      <c r="J269">
        <f>(Earth_Data!$B$1/SQRT(1-Earth_Data!$B$2^2*SIN(RADIANS(User_Model_Calcs!B269))^2))*COS(RADIANS(User_Model_Calcs!B269))</f>
        <v>5659.2184632428043</v>
      </c>
      <c r="K269">
        <f>((Earth_Data!$B$1*(1-Earth_Data!$B$2^2))/SQRT(1-Earth_Data!$B$2^2*SIN(RADIANS(User_Model_Calcs!B269))^2))*SIN(RADIANS(User_Model_Calcs!B269))</f>
        <v>-2931.8906008379245</v>
      </c>
      <c r="L269">
        <f t="shared" si="37"/>
        <v>-27.38747273681405</v>
      </c>
      <c r="M269">
        <f t="shared" si="38"/>
        <v>6373.5967953730815</v>
      </c>
      <c r="N269">
        <f>SQRT(User_Model_Calcs!M269^2+Sat_Data!$B$3^2-2*User_Model_Calcs!M269*Sat_Data!$B$3*COS(RADIANS(L269))*COS(RADIANS(I269)))</f>
        <v>36632.052350802609</v>
      </c>
      <c r="O269">
        <f>DEGREES(ACOS(((Earth_Data!$B$1+Sat_Data!$B$2)/User_Model_Calcs!N269)*SQRT(1-COS(RADIANS(User_Model_Calcs!I269))^2*COS(RADIANS(User_Model_Calcs!B269))^2)))</f>
        <v>57.645892387166498</v>
      </c>
      <c r="P269">
        <f t="shared" si="34"/>
        <v>6.6968572124832342</v>
      </c>
    </row>
    <row r="270" spans="1:16" x14ac:dyDescent="0.25">
      <c r="A270">
        <v>108.79356945430769</v>
      </c>
      <c r="B270">
        <v>-27.765139742344584</v>
      </c>
      <c r="C270" s="6">
        <v>20135.9375</v>
      </c>
      <c r="D270">
        <f t="shared" ca="1" si="33"/>
        <v>0.75</v>
      </c>
      <c r="E270" s="1">
        <v>0.65</v>
      </c>
      <c r="F270">
        <v>19.899999999999999</v>
      </c>
      <c r="G270">
        <f t="shared" ca="1" si="35"/>
        <v>42.007420362456692</v>
      </c>
      <c r="H270">
        <f t="shared" ca="1" si="36"/>
        <v>19.722760396284183</v>
      </c>
      <c r="I270">
        <f>User_Model_Calcs!A270-Sat_Data!$B$5</f>
        <v>-1.2064305456923137</v>
      </c>
      <c r="J270">
        <f>(Earth_Data!$B$1/SQRT(1-Earth_Data!$B$2^2*SIN(RADIANS(User_Model_Calcs!B270))^2))*COS(RADIANS(User_Model_Calcs!B270))</f>
        <v>5647.894272687302</v>
      </c>
      <c r="K270">
        <f>((Earth_Data!$B$1*(1-Earth_Data!$B$2^2))/SQRT(1-Earth_Data!$B$2^2*SIN(RADIANS(User_Model_Calcs!B270))^2))*SIN(RADIANS(User_Model_Calcs!B270))</f>
        <v>-2953.5011770887604</v>
      </c>
      <c r="L270">
        <f t="shared" si="37"/>
        <v>-27.606798789769478</v>
      </c>
      <c r="M270">
        <f t="shared" si="38"/>
        <v>6373.5295495132614</v>
      </c>
      <c r="N270">
        <f>SQRT(User_Model_Calcs!M270^2+Sat_Data!$B$3^2-2*User_Model_Calcs!M270*Sat_Data!$B$3*COS(RADIANS(L270))*COS(RADIANS(I270)))</f>
        <v>36636.93422150227</v>
      </c>
      <c r="O270">
        <f>DEGREES(ACOS(((Earth_Data!$B$1+Sat_Data!$B$2)/User_Model_Calcs!N270)*SQRT(1-COS(RADIANS(User_Model_Calcs!I270))^2*COS(RADIANS(User_Model_Calcs!B270))^2)))</f>
        <v>57.550447533725794</v>
      </c>
      <c r="P270">
        <f t="shared" si="34"/>
        <v>2.5883700727013186</v>
      </c>
    </row>
    <row r="271" spans="1:16" x14ac:dyDescent="0.25">
      <c r="A271">
        <v>112.09029745326704</v>
      </c>
      <c r="B271">
        <v>-29.094304879936104</v>
      </c>
      <c r="C271" s="6">
        <v>20135.9375</v>
      </c>
      <c r="D271">
        <f t="shared" ca="1" si="33"/>
        <v>1.2</v>
      </c>
      <c r="E271" s="1">
        <v>0.65</v>
      </c>
      <c r="F271">
        <v>19.899999999999999</v>
      </c>
      <c r="G271">
        <f t="shared" ca="1" si="35"/>
        <v>46.089820015575185</v>
      </c>
      <c r="H271">
        <f t="shared" ca="1" si="36"/>
        <v>15.344685255712488</v>
      </c>
      <c r="I271">
        <f>User_Model_Calcs!A271-Sat_Data!$B$5</f>
        <v>2.0902974532670413</v>
      </c>
      <c r="J271">
        <f>(Earth_Data!$B$1/SQRT(1-Earth_Data!$B$2^2*SIN(RADIANS(User_Model_Calcs!B271))^2))*COS(RADIANS(User_Model_Calcs!B271))</f>
        <v>5577.7659538743183</v>
      </c>
      <c r="K271">
        <f>((Earth_Data!$B$1*(1-Earth_Data!$B$2^2))/SQRT(1-Earth_Data!$B$2^2*SIN(RADIANS(User_Model_Calcs!B271))^2))*SIN(RADIANS(User_Model_Calcs!B271))</f>
        <v>-3083.0400121646535</v>
      </c>
      <c r="L271">
        <f t="shared" si="37"/>
        <v>-28.931071517918248</v>
      </c>
      <c r="M271">
        <f t="shared" si="38"/>
        <v>6373.1160944084259</v>
      </c>
      <c r="N271">
        <f>SQRT(User_Model_Calcs!M271^2+Sat_Data!$B$3^2-2*User_Model_Calcs!M271*Sat_Data!$B$3*COS(RADIANS(L271))*COS(RADIANS(I271)))</f>
        <v>36720.306215318822</v>
      </c>
      <c r="O271">
        <f>DEGREES(ACOS(((Earth_Data!$B$1+Sat_Data!$B$2)/User_Model_Calcs!N271)*SQRT(1-COS(RADIANS(User_Model_Calcs!I271))^2*COS(RADIANS(User_Model_Calcs!B271))^2)))</f>
        <v>55.976447619720005</v>
      </c>
      <c r="P271">
        <f t="shared" si="34"/>
        <v>4.2926834937859244</v>
      </c>
    </row>
    <row r="272" spans="1:16" x14ac:dyDescent="0.25">
      <c r="A272">
        <v>109.71274624767206</v>
      </c>
      <c r="B272">
        <v>-24.97923553540511</v>
      </c>
      <c r="C272" s="6">
        <v>20135.9375</v>
      </c>
      <c r="D272">
        <f t="shared" ca="1" si="33"/>
        <v>3</v>
      </c>
      <c r="E272" s="1">
        <v>0.65</v>
      </c>
      <c r="F272">
        <v>19.899999999999999</v>
      </c>
      <c r="G272">
        <f t="shared" ca="1" si="35"/>
        <v>54.048620189015942</v>
      </c>
      <c r="H272">
        <f t="shared" ca="1" si="36"/>
        <v>22.724699547288921</v>
      </c>
      <c r="I272">
        <f>User_Model_Calcs!A272-Sat_Data!$B$5</f>
        <v>-0.28725375232794192</v>
      </c>
      <c r="J272">
        <f>(Earth_Data!$B$1/SQRT(1-Earth_Data!$B$2^2*SIN(RADIANS(User_Model_Calcs!B272))^2))*COS(RADIANS(User_Model_Calcs!B272))</f>
        <v>5784.988606022177</v>
      </c>
      <c r="K272">
        <f>((Earth_Data!$B$1*(1-Earth_Data!$B$2^2))/SQRT(1-Earth_Data!$B$2^2*SIN(RADIANS(User_Model_Calcs!B272))^2))*SIN(RADIANS(User_Model_Calcs!B272))</f>
        <v>-2676.9905892057964</v>
      </c>
      <c r="L272">
        <f t="shared" si="37"/>
        <v>-24.832234954189804</v>
      </c>
      <c r="M272">
        <f t="shared" si="38"/>
        <v>6374.3526562705019</v>
      </c>
      <c r="N272">
        <f>SQRT(User_Model_Calcs!M272^2+Sat_Data!$B$3^2-2*User_Model_Calcs!M272*Sat_Data!$B$3*COS(RADIANS(L272))*COS(RADIANS(I272)))</f>
        <v>36477.596765085924</v>
      </c>
      <c r="O272">
        <f>DEGREES(ACOS(((Earth_Data!$B$1+Sat_Data!$B$2)/User_Model_Calcs!N272)*SQRT(1-COS(RADIANS(User_Model_Calcs!I272))^2*COS(RADIANS(User_Model_Calcs!B272))^2)))</f>
        <v>60.780981515007575</v>
      </c>
      <c r="P272">
        <f t="shared" si="34"/>
        <v>0.68020273516714791</v>
      </c>
    </row>
    <row r="273" spans="1:16" x14ac:dyDescent="0.25">
      <c r="A273">
        <v>113.81886726134738</v>
      </c>
      <c r="B273">
        <v>-30.366678094073677</v>
      </c>
      <c r="C273" s="6">
        <v>20135.9375</v>
      </c>
      <c r="D273">
        <f t="shared" ca="1" si="33"/>
        <v>0.75</v>
      </c>
      <c r="E273" s="1">
        <v>0.65</v>
      </c>
      <c r="F273">
        <v>19.899999999999999</v>
      </c>
      <c r="G273">
        <f t="shared" ca="1" si="35"/>
        <v>42.007420362456692</v>
      </c>
      <c r="H273">
        <f t="shared" ca="1" si="36"/>
        <v>15.610778221660416</v>
      </c>
      <c r="I273">
        <f>User_Model_Calcs!A273-Sat_Data!$B$5</f>
        <v>3.8188672613473784</v>
      </c>
      <c r="J273">
        <f>(Earth_Data!$B$1/SQRT(1-Earth_Data!$B$2^2*SIN(RADIANS(User_Model_Calcs!B273))^2))*COS(RADIANS(User_Model_Calcs!B273))</f>
        <v>5507.8226689966032</v>
      </c>
      <c r="K273">
        <f>((Earth_Data!$B$1*(1-Earth_Data!$B$2^2))/SQRT(1-Earth_Data!$B$2^2*SIN(RADIANS(User_Model_Calcs!B273))^2))*SIN(RADIANS(User_Model_Calcs!B273))</f>
        <v>-3205.512053625338</v>
      </c>
      <c r="L273">
        <f t="shared" si="37"/>
        <v>-30.199088604841286</v>
      </c>
      <c r="M273">
        <f t="shared" si="38"/>
        <v>6372.7088493865931</v>
      </c>
      <c r="N273">
        <f>SQRT(User_Model_Calcs!M273^2+Sat_Data!$B$3^2-2*User_Model_Calcs!M273*Sat_Data!$B$3*COS(RADIANS(L273))*COS(RADIANS(I273)))</f>
        <v>36810.218836330903</v>
      </c>
      <c r="O273">
        <f>DEGREES(ACOS(((Earth_Data!$B$1+Sat_Data!$B$2)/User_Model_Calcs!N273)*SQRT(1-COS(RADIANS(User_Model_Calcs!I273))^2*COS(RADIANS(User_Model_Calcs!B273))^2)))</f>
        <v>54.353045423091565</v>
      </c>
      <c r="P273">
        <f t="shared" si="34"/>
        <v>7.5218484330795707</v>
      </c>
    </row>
    <row r="274" spans="1:16" x14ac:dyDescent="0.25">
      <c r="A274">
        <v>110.20254478726072</v>
      </c>
      <c r="B274">
        <v>-22.316420464701721</v>
      </c>
      <c r="C274" s="6">
        <v>20135.9375</v>
      </c>
      <c r="D274">
        <f t="shared" ca="1" si="33"/>
        <v>3</v>
      </c>
      <c r="E274" s="1">
        <v>0.65</v>
      </c>
      <c r="F274">
        <v>19.899999999999999</v>
      </c>
      <c r="G274">
        <f t="shared" ca="1" si="35"/>
        <v>54.048620189015942</v>
      </c>
      <c r="H274">
        <f t="shared" ca="1" si="36"/>
        <v>22.339830654252864</v>
      </c>
      <c r="I274">
        <f>User_Model_Calcs!A274-Sat_Data!$B$5</f>
        <v>0.20254478726072023</v>
      </c>
      <c r="J274">
        <f>(Earth_Data!$B$1/SQRT(1-Earth_Data!$B$2^2*SIN(RADIANS(User_Model_Calcs!B274))^2))*COS(RADIANS(User_Model_Calcs!B274))</f>
        <v>5903.2730703879042</v>
      </c>
      <c r="K274">
        <f>((Earth_Data!$B$1*(1-Earth_Data!$B$2^2))/SQRT(1-Earth_Data!$B$2^2*SIN(RADIANS(User_Model_Calcs!B274))^2))*SIN(RADIANS(User_Model_Calcs!B274))</f>
        <v>-2406.8639912926797</v>
      </c>
      <c r="L274">
        <f t="shared" si="37"/>
        <v>-22.181550801524374</v>
      </c>
      <c r="M274">
        <f t="shared" si="38"/>
        <v>6375.0786047035035</v>
      </c>
      <c r="N274">
        <f>SQRT(User_Model_Calcs!M274^2+Sat_Data!$B$3^2-2*User_Model_Calcs!M274*Sat_Data!$B$3*COS(RADIANS(L274))*COS(RADIANS(I274)))</f>
        <v>36340.701359169769</v>
      </c>
      <c r="O274">
        <f>DEGREES(ACOS(((Earth_Data!$B$1+Sat_Data!$B$2)/User_Model_Calcs!N274)*SQRT(1-COS(RADIANS(User_Model_Calcs!I274))^2*COS(RADIANS(User_Model_Calcs!B274))^2)))</f>
        <v>63.858703399458832</v>
      </c>
      <c r="P274">
        <f t="shared" si="34"/>
        <v>0.53339061898473095</v>
      </c>
    </row>
    <row r="275" spans="1:16" x14ac:dyDescent="0.25">
      <c r="A275">
        <v>114.70162605698653</v>
      </c>
      <c r="B275">
        <v>-24.75624159023986</v>
      </c>
      <c r="C275" s="6">
        <v>20135.9375</v>
      </c>
      <c r="D275">
        <f t="shared" ca="1" si="33"/>
        <v>3</v>
      </c>
      <c r="E275" s="1">
        <v>0.65</v>
      </c>
      <c r="F275">
        <v>19.899999999999999</v>
      </c>
      <c r="G275">
        <f t="shared" ca="1" si="35"/>
        <v>54.048620189015942</v>
      </c>
      <c r="H275">
        <f t="shared" ca="1" si="36"/>
        <v>16.235139094257985</v>
      </c>
      <c r="I275">
        <f>User_Model_Calcs!A275-Sat_Data!$B$5</f>
        <v>4.7016260569865267</v>
      </c>
      <c r="J275">
        <f>(Earth_Data!$B$1/SQRT(1-Earth_Data!$B$2^2*SIN(RADIANS(User_Model_Calcs!B275))^2))*COS(RADIANS(User_Model_Calcs!B275))</f>
        <v>5795.3760949885218</v>
      </c>
      <c r="K275">
        <f>((Earth_Data!$B$1*(1-Earth_Data!$B$2^2))/SQRT(1-Earth_Data!$B$2^2*SIN(RADIANS(User_Model_Calcs!B275))^2))*SIN(RADIANS(User_Model_Calcs!B275))</f>
        <v>-2654.5796264438472</v>
      </c>
      <c r="L275">
        <f t="shared" si="37"/>
        <v>-24.610209906039646</v>
      </c>
      <c r="M275">
        <f t="shared" si="38"/>
        <v>6374.4158222926726</v>
      </c>
      <c r="N275">
        <f>SQRT(User_Model_Calcs!M275^2+Sat_Data!$B$3^2-2*User_Model_Calcs!M275*Sat_Data!$B$3*COS(RADIANS(L275))*COS(RADIANS(I275)))</f>
        <v>36488.056595288872</v>
      </c>
      <c r="O275">
        <f>DEGREES(ACOS(((Earth_Data!$B$1+Sat_Data!$B$2)/User_Model_Calcs!N275)*SQRT(1-COS(RADIANS(User_Model_Calcs!I275))^2*COS(RADIANS(User_Model_Calcs!B275))^2)))</f>
        <v>60.561723009886279</v>
      </c>
      <c r="P275">
        <f t="shared" si="34"/>
        <v>11.111376836725251</v>
      </c>
    </row>
    <row r="276" spans="1:16" x14ac:dyDescent="0.25">
      <c r="A276">
        <v>109.25997268136199</v>
      </c>
      <c r="B276">
        <v>-21.01142582284584</v>
      </c>
      <c r="C276" s="6">
        <v>20135.9375</v>
      </c>
      <c r="D276">
        <f t="shared" ca="1" si="33"/>
        <v>1.2</v>
      </c>
      <c r="E276" s="1">
        <v>0.65</v>
      </c>
      <c r="F276">
        <v>19.899999999999999</v>
      </c>
      <c r="G276">
        <f t="shared" ca="1" si="35"/>
        <v>46.089820015575185</v>
      </c>
      <c r="H276">
        <f t="shared" ca="1" si="36"/>
        <v>23.259606410145018</v>
      </c>
      <c r="I276">
        <f>User_Model_Calcs!A276-Sat_Data!$B$5</f>
        <v>-0.7400273186380133</v>
      </c>
      <c r="J276">
        <f>(Earth_Data!$B$1/SQRT(1-Earth_Data!$B$2^2*SIN(RADIANS(User_Model_Calcs!B276))^2))*COS(RADIANS(User_Model_Calcs!B276))</f>
        <v>5956.6145711955778</v>
      </c>
      <c r="K276">
        <f>((Earth_Data!$B$1*(1-Earth_Data!$B$2^2))/SQRT(1-Earth_Data!$B$2^2*SIN(RADIANS(User_Model_Calcs!B276))^2))*SIN(RADIANS(User_Model_Calcs!B276))</f>
        <v>-2272.5767703120432</v>
      </c>
      <c r="L276">
        <f t="shared" si="37"/>
        <v>-20.882930302625191</v>
      </c>
      <c r="M276">
        <f t="shared" si="38"/>
        <v>6375.4107574917398</v>
      </c>
      <c r="N276">
        <f>SQRT(User_Model_Calcs!M276^2+Sat_Data!$B$3^2-2*User_Model_Calcs!M276*Sat_Data!$B$3*COS(RADIANS(L276))*COS(RADIANS(I276)))</f>
        <v>36279.352257757731</v>
      </c>
      <c r="O276">
        <f>DEGREES(ACOS(((Earth_Data!$B$1+Sat_Data!$B$2)/User_Model_Calcs!N276)*SQRT(1-COS(RADIANS(User_Model_Calcs!I276))^2*COS(RADIANS(User_Model_Calcs!B276))^2)))</f>
        <v>65.357831715481524</v>
      </c>
      <c r="P276">
        <f t="shared" si="34"/>
        <v>2.0631434684310692</v>
      </c>
    </row>
    <row r="277" spans="1:16" x14ac:dyDescent="0.25">
      <c r="A277">
        <v>106.82160646505324</v>
      </c>
      <c r="B277">
        <v>-23.284191828207284</v>
      </c>
      <c r="C277" s="6">
        <v>20135.9375</v>
      </c>
      <c r="D277">
        <f t="shared" ca="1" si="33"/>
        <v>0.75</v>
      </c>
      <c r="E277" s="1">
        <v>0.65</v>
      </c>
      <c r="F277">
        <v>19.899999999999999</v>
      </c>
      <c r="G277">
        <f t="shared" ca="1" si="35"/>
        <v>42.007420362456692</v>
      </c>
      <c r="H277">
        <f t="shared" ca="1" si="36"/>
        <v>17.223672983287241</v>
      </c>
      <c r="I277">
        <f>User_Model_Calcs!A277-Sat_Data!$B$5</f>
        <v>-3.178393534946764</v>
      </c>
      <c r="J277">
        <f>(Earth_Data!$B$1/SQRT(1-Earth_Data!$B$2^2*SIN(RADIANS(User_Model_Calcs!B277))^2))*COS(RADIANS(User_Model_Calcs!B277))</f>
        <v>5861.7421034696536</v>
      </c>
      <c r="K277">
        <f>((Earth_Data!$B$1*(1-Earth_Data!$B$2^2))/SQRT(1-Earth_Data!$B$2^2*SIN(RADIANS(User_Model_Calcs!B277))^2))*SIN(RADIANS(User_Model_Calcs!B277))</f>
        <v>-2505.6607325043387</v>
      </c>
      <c r="L277">
        <f t="shared" si="37"/>
        <v>-23.14477385357187</v>
      </c>
      <c r="M277">
        <f t="shared" si="38"/>
        <v>6374.8220519480401</v>
      </c>
      <c r="N277">
        <f>SQRT(User_Model_Calcs!M277^2+Sat_Data!$B$3^2-2*User_Model_Calcs!M277*Sat_Data!$B$3*COS(RADIANS(L277))*COS(RADIANS(I277)))</f>
        <v>36399.214348454785</v>
      </c>
      <c r="O277">
        <f>DEGREES(ACOS(((Earth_Data!$B$1+Sat_Data!$B$2)/User_Model_Calcs!N277)*SQRT(1-COS(RADIANS(User_Model_Calcs!I277))^2*COS(RADIANS(User_Model_Calcs!B277))^2)))</f>
        <v>62.504207254308859</v>
      </c>
      <c r="P277">
        <f t="shared" si="34"/>
        <v>7.9965496638625622</v>
      </c>
    </row>
    <row r="278" spans="1:16" x14ac:dyDescent="0.25">
      <c r="A278">
        <v>108.6184271105719</v>
      </c>
      <c r="B278">
        <v>-23.702366993960936</v>
      </c>
      <c r="C278" s="6">
        <v>20135.9375</v>
      </c>
      <c r="D278">
        <f t="shared" ca="1" si="33"/>
        <v>0.75</v>
      </c>
      <c r="E278" s="1">
        <v>0.65</v>
      </c>
      <c r="F278">
        <v>19.899999999999999</v>
      </c>
      <c r="G278">
        <f t="shared" ca="1" si="35"/>
        <v>42.007420362456692</v>
      </c>
      <c r="H278">
        <f t="shared" ca="1" si="36"/>
        <v>21.512224553875356</v>
      </c>
      <c r="I278">
        <f>User_Model_Calcs!A278-Sat_Data!$B$5</f>
        <v>-1.3815728894280994</v>
      </c>
      <c r="J278">
        <f>(Earth_Data!$B$1/SQRT(1-Earth_Data!$B$2^2*SIN(RADIANS(User_Model_Calcs!B278))^2))*COS(RADIANS(User_Model_Calcs!B278))</f>
        <v>5843.2797319010251</v>
      </c>
      <c r="K278">
        <f>((Earth_Data!$B$1*(1-Earth_Data!$B$2^2))/SQRT(1-Earth_Data!$B$2^2*SIN(RADIANS(User_Model_Calcs!B278))^2))*SIN(RADIANS(User_Model_Calcs!B278))</f>
        <v>-2548.1348999108873</v>
      </c>
      <c r="L278">
        <f t="shared" si="37"/>
        <v>-23.561032273201384</v>
      </c>
      <c r="M278">
        <f t="shared" si="38"/>
        <v>6374.7085810560138</v>
      </c>
      <c r="N278">
        <f>SQRT(User_Model_Calcs!M278^2+Sat_Data!$B$3^2-2*User_Model_Calcs!M278*Sat_Data!$B$3*COS(RADIANS(L278))*COS(RADIANS(I278)))</f>
        <v>36412.101390334537</v>
      </c>
      <c r="O278">
        <f>DEGREES(ACOS(((Earth_Data!$B$1+Sat_Data!$B$2)/User_Model_Calcs!N278)*SQRT(1-COS(RADIANS(User_Model_Calcs!I278))^2*COS(RADIANS(User_Model_Calcs!B278))^2)))</f>
        <v>62.21280464511748</v>
      </c>
      <c r="P278">
        <f t="shared" si="34"/>
        <v>3.4334221623275334</v>
      </c>
    </row>
    <row r="279" spans="1:16" x14ac:dyDescent="0.25">
      <c r="A279">
        <v>111.95100058770507</v>
      </c>
      <c r="B279">
        <v>-26.459074383004822</v>
      </c>
      <c r="C279" s="6">
        <v>20135.9375</v>
      </c>
      <c r="D279">
        <f t="shared" ca="1" si="33"/>
        <v>1.2</v>
      </c>
      <c r="E279" s="1">
        <v>0.65</v>
      </c>
      <c r="F279">
        <v>19.899999999999999</v>
      </c>
      <c r="G279">
        <f t="shared" ca="1" si="35"/>
        <v>46.089820015575185</v>
      </c>
      <c r="H279">
        <f t="shared" ca="1" si="36"/>
        <v>21.684062770818695</v>
      </c>
      <c r="I279">
        <f>User_Model_Calcs!A279-Sat_Data!$B$5</f>
        <v>1.9510005877050673</v>
      </c>
      <c r="J279">
        <f>(Earth_Data!$B$1/SQRT(1-Earth_Data!$B$2^2*SIN(RADIANS(User_Model_Calcs!B279))^2))*COS(RADIANS(User_Model_Calcs!B279))</f>
        <v>5713.8461326317884</v>
      </c>
      <c r="K279">
        <f>((Earth_Data!$B$1*(1-Earth_Data!$B$2^2))/SQRT(1-Earth_Data!$B$2^2*SIN(RADIANS(User_Model_Calcs!B279))^2))*SIN(RADIANS(User_Model_Calcs!B279))</f>
        <v>-2824.687181994776</v>
      </c>
      <c r="L279">
        <f t="shared" si="37"/>
        <v>-26.305870942738611</v>
      </c>
      <c r="M279">
        <f t="shared" si="38"/>
        <v>6373.9230700971621</v>
      </c>
      <c r="N279">
        <f>SQRT(User_Model_Calcs!M279^2+Sat_Data!$B$3^2-2*User_Model_Calcs!M279*Sat_Data!$B$3*COS(RADIANS(L279))*COS(RADIANS(I279)))</f>
        <v>36563.398350999574</v>
      </c>
      <c r="O279">
        <f>DEGREES(ACOS(((Earth_Data!$B$1+Sat_Data!$B$2)/User_Model_Calcs!N279)*SQRT(1-COS(RADIANS(User_Model_Calcs!I279))^2*COS(RADIANS(User_Model_Calcs!B279))^2)))</f>
        <v>59.001919535660825</v>
      </c>
      <c r="P279">
        <f t="shared" si="34"/>
        <v>4.3719639189823098</v>
      </c>
    </row>
    <row r="280" spans="1:16" x14ac:dyDescent="0.25">
      <c r="A280">
        <v>112.38150349295306</v>
      </c>
      <c r="B280">
        <v>-25.851701498851249</v>
      </c>
      <c r="C280" s="6">
        <v>20135.9375</v>
      </c>
      <c r="D280">
        <f t="shared" ca="1" si="33"/>
        <v>0.75</v>
      </c>
      <c r="E280" s="1">
        <v>0.65</v>
      </c>
      <c r="F280">
        <v>19.899999999999999</v>
      </c>
      <c r="G280">
        <f t="shared" ca="1" si="35"/>
        <v>42.007420362456692</v>
      </c>
      <c r="H280">
        <f t="shared" ca="1" si="36"/>
        <v>19.079683908393463</v>
      </c>
      <c r="I280">
        <f>User_Model_Calcs!A280-Sat_Data!$B$5</f>
        <v>2.3815034929530583</v>
      </c>
      <c r="J280">
        <f>(Earth_Data!$B$1/SQRT(1-Earth_Data!$B$2^2*SIN(RADIANS(User_Model_Calcs!B280))^2))*COS(RADIANS(User_Model_Calcs!B280))</f>
        <v>5743.5083924816117</v>
      </c>
      <c r="K280">
        <f>((Earth_Data!$B$1*(1-Earth_Data!$B$2^2))/SQRT(1-Earth_Data!$B$2^2*SIN(RADIANS(User_Model_Calcs!B280))^2))*SIN(RADIANS(User_Model_Calcs!B280))</f>
        <v>-2764.2868494288564</v>
      </c>
      <c r="L280">
        <f t="shared" si="37"/>
        <v>-25.700995680862405</v>
      </c>
      <c r="M280">
        <f t="shared" si="38"/>
        <v>6374.1015398589325</v>
      </c>
      <c r="N280">
        <f>SQRT(User_Model_Calcs!M280^2+Sat_Data!$B$3^2-2*User_Model_Calcs!M280*Sat_Data!$B$3*COS(RADIANS(L280))*COS(RADIANS(I280)))</f>
        <v>36531.11023180285</v>
      </c>
      <c r="O280">
        <f>DEGREES(ACOS(((Earth_Data!$B$1+Sat_Data!$B$2)/User_Model_Calcs!N280)*SQRT(1-COS(RADIANS(User_Model_Calcs!I280))^2*COS(RADIANS(User_Model_Calcs!B280))^2)))</f>
        <v>59.660167374629332</v>
      </c>
      <c r="P280">
        <f t="shared" si="34"/>
        <v>5.4482874354889841</v>
      </c>
    </row>
    <row r="281" spans="1:16" x14ac:dyDescent="0.25">
      <c r="A281">
        <v>114.73314160144312</v>
      </c>
      <c r="B281">
        <v>-28.296439958663974</v>
      </c>
      <c r="C281" s="6">
        <v>20135.9375</v>
      </c>
      <c r="D281">
        <f t="shared" ca="1" si="33"/>
        <v>3</v>
      </c>
      <c r="E281" s="1">
        <v>0.65</v>
      </c>
      <c r="F281">
        <v>19.899999999999999</v>
      </c>
      <c r="G281">
        <f t="shared" ca="1" si="35"/>
        <v>54.048620189015942</v>
      </c>
      <c r="H281">
        <f t="shared" ca="1" si="36"/>
        <v>17.397511481288547</v>
      </c>
      <c r="I281">
        <f>User_Model_Calcs!A281-Sat_Data!$B$5</f>
        <v>4.7331416014431227</v>
      </c>
      <c r="J281">
        <f>(Earth_Data!$B$1/SQRT(1-Earth_Data!$B$2^2*SIN(RADIANS(User_Model_Calcs!B281))^2))*COS(RADIANS(User_Model_Calcs!B281))</f>
        <v>5620.2245667022617</v>
      </c>
      <c r="K281">
        <f>((Earth_Data!$B$1*(1-Earth_Data!$B$2^2))/SQRT(1-Earth_Data!$B$2^2*SIN(RADIANS(User_Model_Calcs!B281))^2))*SIN(RADIANS(User_Model_Calcs!B281))</f>
        <v>-3005.4729222242127</v>
      </c>
      <c r="L281">
        <f t="shared" si="37"/>
        <v>-28.136102126565959</v>
      </c>
      <c r="M281">
        <f t="shared" si="38"/>
        <v>6373.3658035912686</v>
      </c>
      <c r="N281">
        <f>SQRT(User_Model_Calcs!M281^2+Sat_Data!$B$3^2-2*User_Model_Calcs!M281*Sat_Data!$B$3*COS(RADIANS(L281))*COS(RADIANS(I281)))</f>
        <v>36689.328891500125</v>
      </c>
      <c r="O281">
        <f>DEGREES(ACOS(((Earth_Data!$B$1+Sat_Data!$B$2)/User_Model_Calcs!N281)*SQRT(1-COS(RADIANS(User_Model_Calcs!I281))^2*COS(RADIANS(User_Model_Calcs!B281))^2)))</f>
        <v>56.555376829193861</v>
      </c>
      <c r="P281">
        <f t="shared" si="34"/>
        <v>9.9076526234757161</v>
      </c>
    </row>
    <row r="282" spans="1:16" x14ac:dyDescent="0.25">
      <c r="A282">
        <v>111.964045280672</v>
      </c>
      <c r="B282">
        <v>-22.48767407819161</v>
      </c>
      <c r="C282" s="6">
        <v>20135.9375</v>
      </c>
      <c r="D282">
        <f t="shared" ca="1" si="33"/>
        <v>0.75</v>
      </c>
      <c r="E282" s="1">
        <v>0.65</v>
      </c>
      <c r="F282">
        <v>19.899999999999999</v>
      </c>
      <c r="G282">
        <f t="shared" ca="1" si="35"/>
        <v>42.007420362456692</v>
      </c>
      <c r="H282">
        <f t="shared" ca="1" si="36"/>
        <v>20.985859842472188</v>
      </c>
      <c r="I282">
        <f>User_Model_Calcs!A282-Sat_Data!$B$5</f>
        <v>1.9640452806719964</v>
      </c>
      <c r="J282">
        <f>(Earth_Data!$B$1/SQRT(1-Earth_Data!$B$2^2*SIN(RADIANS(User_Model_Calcs!B282))^2))*COS(RADIANS(User_Model_Calcs!B282))</f>
        <v>5896.0458651468853</v>
      </c>
      <c r="K282">
        <f>((Earth_Data!$B$1*(1-Earth_Data!$B$2^2))/SQRT(1-Earth_Data!$B$2^2*SIN(RADIANS(User_Model_Calcs!B282))^2))*SIN(RADIANS(User_Model_Calcs!B282))</f>
        <v>-2424.3967270902963</v>
      </c>
      <c r="L282">
        <f t="shared" si="37"/>
        <v>-22.351988283424188</v>
      </c>
      <c r="M282">
        <f t="shared" si="38"/>
        <v>6375.033830046852</v>
      </c>
      <c r="N282">
        <f>SQRT(User_Model_Calcs!M282^2+Sat_Data!$B$3^2-2*User_Model_Calcs!M282*Sat_Data!$B$3*COS(RADIANS(L282))*COS(RADIANS(I282)))</f>
        <v>36353.052738681727</v>
      </c>
      <c r="O282">
        <f>DEGREES(ACOS(((Earth_Data!$B$1+Sat_Data!$B$2)/User_Model_Calcs!N282)*SQRT(1-COS(RADIANS(User_Model_Calcs!I282))^2*COS(RADIANS(User_Model_Calcs!B282))^2)))</f>
        <v>63.567500203461691</v>
      </c>
      <c r="P282">
        <f t="shared" si="34"/>
        <v>5.1232785586175682</v>
      </c>
    </row>
    <row r="283" spans="1:16" x14ac:dyDescent="0.25">
      <c r="A283">
        <v>111.69548163577772</v>
      </c>
      <c r="B283">
        <v>-24.810022306189808</v>
      </c>
      <c r="C283" s="6">
        <v>20135.9375</v>
      </c>
      <c r="D283">
        <f t="shared" ca="1" si="33"/>
        <v>3</v>
      </c>
      <c r="E283" s="1">
        <v>0.65</v>
      </c>
      <c r="F283">
        <v>19.899999999999999</v>
      </c>
      <c r="G283">
        <f t="shared" ca="1" si="35"/>
        <v>54.048620189015942</v>
      </c>
      <c r="H283">
        <f t="shared" ca="1" si="36"/>
        <v>21.622454230220491</v>
      </c>
      <c r="I283">
        <f>User_Model_Calcs!A283-Sat_Data!$B$5</f>
        <v>1.6954816357777247</v>
      </c>
      <c r="J283">
        <f>(Earth_Data!$B$1/SQRT(1-Earth_Data!$B$2^2*SIN(RADIANS(User_Model_Calcs!B283))^2))*COS(RADIANS(User_Model_Calcs!B283))</f>
        <v>5792.8788961975806</v>
      </c>
      <c r="K283">
        <f>((Earth_Data!$B$1*(1-Earth_Data!$B$2^2))/SQRT(1-Earth_Data!$B$2^2*SIN(RADIANS(User_Model_Calcs!B283))^2))*SIN(RADIANS(User_Model_Calcs!B283))</f>
        <v>-2659.9882410460827</v>
      </c>
      <c r="L283">
        <f t="shared" si="37"/>
        <v>-24.663756141012218</v>
      </c>
      <c r="M283">
        <f t="shared" si="38"/>
        <v>6374.4006266091192</v>
      </c>
      <c r="N283">
        <f>SQRT(User_Model_Calcs!M283^2+Sat_Data!$B$3^2-2*User_Model_Calcs!M283*Sat_Data!$B$3*COS(RADIANS(L283))*COS(RADIANS(I283)))</f>
        <v>36471.331758943423</v>
      </c>
      <c r="O283">
        <f>DEGREES(ACOS(((Earth_Data!$B$1+Sat_Data!$B$2)/User_Model_Calcs!N283)*SQRT(1-COS(RADIANS(User_Model_Calcs!I283))^2*COS(RADIANS(User_Model_Calcs!B283))^2)))</f>
        <v>60.915400457916782</v>
      </c>
      <c r="P283">
        <f t="shared" si="34"/>
        <v>4.0351001720485806</v>
      </c>
    </row>
    <row r="284" spans="1:16" x14ac:dyDescent="0.25">
      <c r="A284">
        <v>105.63749806826897</v>
      </c>
      <c r="B284">
        <v>-23.753248281122332</v>
      </c>
      <c r="C284" s="6">
        <v>20135.9375</v>
      </c>
      <c r="D284">
        <f t="shared" ca="1" si="33"/>
        <v>1.2</v>
      </c>
      <c r="E284" s="1">
        <v>0.65</v>
      </c>
      <c r="F284">
        <v>19.899999999999999</v>
      </c>
      <c r="G284">
        <f t="shared" ca="1" si="35"/>
        <v>46.089820015575185</v>
      </c>
      <c r="H284">
        <f t="shared" ca="1" si="36"/>
        <v>18.276571585632603</v>
      </c>
      <c r="I284">
        <f>User_Model_Calcs!A284-Sat_Data!$B$5</f>
        <v>-4.3625019317310318</v>
      </c>
      <c r="J284">
        <f>(Earth_Data!$B$1/SQRT(1-Earth_Data!$B$2^2*SIN(RADIANS(User_Model_Calcs!B284))^2))*COS(RADIANS(User_Model_Calcs!B284))</f>
        <v>5841.0121220564752</v>
      </c>
      <c r="K284">
        <f>((Earth_Data!$B$1*(1-Earth_Data!$B$2^2))/SQRT(1-Earth_Data!$B$2^2*SIN(RADIANS(User_Model_Calcs!B284))^2))*SIN(RADIANS(User_Model_Calcs!B284))</f>
        <v>-2553.2938549044197</v>
      </c>
      <c r="L284">
        <f t="shared" si="37"/>
        <v>-23.611682373978173</v>
      </c>
      <c r="M284">
        <f t="shared" si="38"/>
        <v>6374.6946687275431</v>
      </c>
      <c r="N284">
        <f>SQRT(User_Model_Calcs!M284^2+Sat_Data!$B$3^2-2*User_Model_Calcs!M284*Sat_Data!$B$3*COS(RADIANS(L284))*COS(RADIANS(I284)))</f>
        <v>36432.348342646634</v>
      </c>
      <c r="O284">
        <f>DEGREES(ACOS(((Earth_Data!$B$1+Sat_Data!$B$2)/User_Model_Calcs!N284)*SQRT(1-COS(RADIANS(User_Model_Calcs!I284))^2*COS(RADIANS(User_Model_Calcs!B284))^2)))</f>
        <v>61.765448836007188</v>
      </c>
      <c r="P284">
        <f t="shared" si="34"/>
        <v>10.72443341305256</v>
      </c>
    </row>
    <row r="285" spans="1:16" x14ac:dyDescent="0.25">
      <c r="A285">
        <v>113.64018466435571</v>
      </c>
      <c r="B285">
        <v>-24.90638693344097</v>
      </c>
      <c r="C285" s="6">
        <v>20135.9375</v>
      </c>
      <c r="D285">
        <f t="shared" ca="1" si="33"/>
        <v>0.75</v>
      </c>
      <c r="E285" s="1">
        <v>0.65</v>
      </c>
      <c r="F285">
        <v>19.899999999999999</v>
      </c>
      <c r="G285">
        <f t="shared" ca="1" si="35"/>
        <v>42.007420362456692</v>
      </c>
      <c r="H285">
        <f t="shared" ca="1" si="36"/>
        <v>15.902206866502555</v>
      </c>
      <c r="I285">
        <f>User_Model_Calcs!A285-Sat_Data!$B$5</f>
        <v>3.640184664355715</v>
      </c>
      <c r="J285">
        <f>(Earth_Data!$B$1/SQRT(1-Earth_Data!$B$2^2*SIN(RADIANS(User_Model_Calcs!B285))^2))*COS(RADIANS(User_Model_Calcs!B285))</f>
        <v>5788.3916607177634</v>
      </c>
      <c r="K285">
        <f>((Earth_Data!$B$1*(1-Earth_Data!$B$2^2))/SQRT(1-Earth_Data!$B$2^2*SIN(RADIANS(User_Model_Calcs!B285))^2))*SIN(RADIANS(User_Model_Calcs!B285))</f>
        <v>-2669.6736562689071</v>
      </c>
      <c r="L285">
        <f t="shared" si="37"/>
        <v>-24.75970190521377</v>
      </c>
      <c r="M285">
        <f t="shared" si="38"/>
        <v>6374.3733377362787</v>
      </c>
      <c r="N285">
        <f>SQRT(User_Model_Calcs!M285^2+Sat_Data!$B$3^2-2*User_Model_Calcs!M285*Sat_Data!$B$3*COS(RADIANS(L285))*COS(RADIANS(I285)))</f>
        <v>36487.080510218417</v>
      </c>
      <c r="O285">
        <f>DEGREES(ACOS(((Earth_Data!$B$1+Sat_Data!$B$2)/User_Model_Calcs!N285)*SQRT(1-COS(RADIANS(User_Model_Calcs!I285))^2*COS(RADIANS(User_Model_Calcs!B285))^2)))</f>
        <v>60.581132799426534</v>
      </c>
      <c r="P285">
        <f t="shared" si="34"/>
        <v>8.5904042974214079</v>
      </c>
    </row>
    <row r="286" spans="1:16" x14ac:dyDescent="0.25">
      <c r="A286">
        <v>107.43802370636685</v>
      </c>
      <c r="B286">
        <v>-28.043243147925267</v>
      </c>
      <c r="C286" s="6">
        <v>20135.9375</v>
      </c>
      <c r="D286">
        <f t="shared" ca="1" si="33"/>
        <v>3</v>
      </c>
      <c r="E286" s="1">
        <v>0.65</v>
      </c>
      <c r="F286">
        <v>19.899999999999999</v>
      </c>
      <c r="G286">
        <f t="shared" ca="1" si="35"/>
        <v>54.048620189015942</v>
      </c>
      <c r="H286">
        <f t="shared" ca="1" si="36"/>
        <v>17.913954516211547</v>
      </c>
      <c r="I286">
        <f>User_Model_Calcs!A286-Sat_Data!$B$5</f>
        <v>-2.5619762936331512</v>
      </c>
      <c r="J286">
        <f>(Earth_Data!$B$1/SQRT(1-Earth_Data!$B$2^2*SIN(RADIANS(User_Model_Calcs!B286))^2))*COS(RADIANS(User_Model_Calcs!B286))</f>
        <v>5633.471235411519</v>
      </c>
      <c r="K286">
        <f>((Earth_Data!$B$1*(1-Earth_Data!$B$2^2))/SQRT(1-Earth_Data!$B$2^2*SIN(RADIANS(User_Model_Calcs!B286))^2))*SIN(RADIANS(User_Model_Calcs!B286))</f>
        <v>-2980.7367350682821</v>
      </c>
      <c r="L286">
        <f t="shared" si="37"/>
        <v>-27.883850152180852</v>
      </c>
      <c r="M286">
        <f t="shared" si="38"/>
        <v>6373.4440959338863</v>
      </c>
      <c r="N286">
        <f>SQRT(User_Model_Calcs!M286^2+Sat_Data!$B$3^2-2*User_Model_Calcs!M286*Sat_Data!$B$3*COS(RADIANS(L286))*COS(RADIANS(I286)))</f>
        <v>36658.551484211144</v>
      </c>
      <c r="O286">
        <f>DEGREES(ACOS(((Earth_Data!$B$1+Sat_Data!$B$2)/User_Model_Calcs!N286)*SQRT(1-COS(RADIANS(User_Model_Calcs!I286))^2*COS(RADIANS(User_Model_Calcs!B286))^2)))</f>
        <v>57.136029683142375</v>
      </c>
      <c r="P286">
        <f t="shared" si="34"/>
        <v>5.4366745101768048</v>
      </c>
    </row>
    <row r="287" spans="1:16" x14ac:dyDescent="0.25">
      <c r="A287">
        <v>113.19282422375827</v>
      </c>
      <c r="B287">
        <v>-23.246337602765202</v>
      </c>
      <c r="C287" s="6">
        <v>20135.9375</v>
      </c>
      <c r="D287">
        <f t="shared" ca="1" si="33"/>
        <v>1.2</v>
      </c>
      <c r="E287" s="1">
        <v>0.65</v>
      </c>
      <c r="F287">
        <v>19.899999999999999</v>
      </c>
      <c r="G287">
        <f t="shared" ca="1" si="35"/>
        <v>46.089820015575185</v>
      </c>
      <c r="H287">
        <f t="shared" ca="1" si="36"/>
        <v>23.877963482890863</v>
      </c>
      <c r="I287">
        <f>User_Model_Calcs!A287-Sat_Data!$B$5</f>
        <v>3.1928242237582651</v>
      </c>
      <c r="J287">
        <f>(Earth_Data!$B$1/SQRT(1-Earth_Data!$B$2^2*SIN(RADIANS(User_Model_Calcs!B287))^2))*COS(RADIANS(User_Model_Calcs!B287))</f>
        <v>5863.398002881112</v>
      </c>
      <c r="K287">
        <f>((Earth_Data!$B$1*(1-Earth_Data!$B$2^2))/SQRT(1-Earth_Data!$B$2^2*SIN(RADIANS(User_Model_Calcs!B287))^2))*SIN(RADIANS(User_Model_Calcs!B287))</f>
        <v>-2501.809351677281</v>
      </c>
      <c r="L287">
        <f t="shared" si="37"/>
        <v>-23.107094598873942</v>
      </c>
      <c r="M287">
        <f t="shared" si="38"/>
        <v>6374.8322466030513</v>
      </c>
      <c r="N287">
        <f>SQRT(User_Model_Calcs!M287^2+Sat_Data!$B$3^2-2*User_Model_Calcs!M287*Sat_Data!$B$3*COS(RADIANS(L287))*COS(RADIANS(I287)))</f>
        <v>36397.395940434886</v>
      </c>
      <c r="O287">
        <f>DEGREES(ACOS(((Earth_Data!$B$1+Sat_Data!$B$2)/User_Model_Calcs!N287)*SQRT(1-COS(RADIANS(User_Model_Calcs!I287))^2*COS(RADIANS(User_Model_Calcs!B287))^2)))</f>
        <v>62.545396092794086</v>
      </c>
      <c r="P287">
        <f t="shared" si="34"/>
        <v>8.0446482602832123</v>
      </c>
    </row>
    <row r="288" spans="1:16" x14ac:dyDescent="0.25">
      <c r="A288">
        <v>114.69595523687181</v>
      </c>
      <c r="B288">
        <v>-21.600654469982398</v>
      </c>
      <c r="C288" s="6">
        <v>20135.9375</v>
      </c>
      <c r="D288">
        <f t="shared" ca="1" si="33"/>
        <v>0.75</v>
      </c>
      <c r="E288" s="1">
        <v>0.65</v>
      </c>
      <c r="F288">
        <v>19.899999999999999</v>
      </c>
      <c r="G288">
        <f t="shared" ca="1" si="35"/>
        <v>42.007420362456692</v>
      </c>
      <c r="H288">
        <f t="shared" ca="1" si="36"/>
        <v>14.912975152694123</v>
      </c>
      <c r="I288">
        <f>User_Model_Calcs!A288-Sat_Data!$B$5</f>
        <v>4.6959552368718107</v>
      </c>
      <c r="J288">
        <f>(Earth_Data!$B$1/SQRT(1-Earth_Data!$B$2^2*SIN(RADIANS(User_Model_Calcs!B288))^2))*COS(RADIANS(User_Model_Calcs!B288))</f>
        <v>5932.909743300218</v>
      </c>
      <c r="K288">
        <f>((Earth_Data!$B$1*(1-Earth_Data!$B$2^2))/SQRT(1-Earth_Data!$B$2^2*SIN(RADIANS(User_Model_Calcs!B288))^2))*SIN(RADIANS(User_Model_Calcs!B288))</f>
        <v>-2333.3575656251219</v>
      </c>
      <c r="L288">
        <f t="shared" si="37"/>
        <v>-21.469247340641342</v>
      </c>
      <c r="M288">
        <f t="shared" si="38"/>
        <v>6375.2627829138655</v>
      </c>
      <c r="N288">
        <f>SQRT(User_Model_Calcs!M288^2+Sat_Data!$B$3^2-2*User_Model_Calcs!M288*Sat_Data!$B$3*COS(RADIANS(L288))*COS(RADIANS(I288)))</f>
        <v>36329.41049142339</v>
      </c>
      <c r="O288">
        <f>DEGREES(ACOS(((Earth_Data!$B$1+Sat_Data!$B$2)/User_Model_Calcs!N288)*SQRT(1-COS(RADIANS(User_Model_Calcs!I288))^2*COS(RADIANS(User_Model_Calcs!B288))^2)))</f>
        <v>64.132099487920087</v>
      </c>
      <c r="P288">
        <f t="shared" si="34"/>
        <v>12.578643095471586</v>
      </c>
    </row>
    <row r="289" spans="1:16" x14ac:dyDescent="0.25">
      <c r="A289">
        <v>112.75575527419971</v>
      </c>
      <c r="B289">
        <v>-23.000210570275978</v>
      </c>
      <c r="C289" s="6">
        <v>20135.9375</v>
      </c>
      <c r="D289">
        <f t="shared" ca="1" si="33"/>
        <v>0.75</v>
      </c>
      <c r="E289" s="1">
        <v>0.65</v>
      </c>
      <c r="F289">
        <v>19.899999999999999</v>
      </c>
      <c r="G289">
        <f t="shared" ca="1" si="35"/>
        <v>42.007420362456692</v>
      </c>
      <c r="H289">
        <f t="shared" ca="1" si="36"/>
        <v>18.394975462284428</v>
      </c>
      <c r="I289">
        <f>User_Model_Calcs!A289-Sat_Data!$B$5</f>
        <v>2.7557552741997142</v>
      </c>
      <c r="J289">
        <f>(Earth_Data!$B$1/SQRT(1-Earth_Data!$B$2^2*SIN(RADIANS(User_Model_Calcs!B289))^2))*COS(RADIANS(User_Model_Calcs!B289))</f>
        <v>5874.1023191086215</v>
      </c>
      <c r="K289">
        <f>((Earth_Data!$B$1*(1-Earth_Data!$B$2^2))/SQRT(1-Earth_Data!$B$2^2*SIN(RADIANS(User_Model_Calcs!B289))^2))*SIN(RADIANS(User_Model_Calcs!B289))</f>
        <v>-2476.7416555490549</v>
      </c>
      <c r="L289">
        <f t="shared" si="37"/>
        <v>-22.862111095460808</v>
      </c>
      <c r="M289">
        <f t="shared" si="38"/>
        <v>6374.8982175160381</v>
      </c>
      <c r="N289">
        <f>SQRT(User_Model_Calcs!M289^2+Sat_Data!$B$3^2-2*User_Model_Calcs!M289*Sat_Data!$B$3*COS(RADIANS(L289))*COS(RADIANS(I289)))</f>
        <v>36382.329900938974</v>
      </c>
      <c r="O289">
        <f>DEGREES(ACOS(((Earth_Data!$B$1+Sat_Data!$B$2)/User_Model_Calcs!N289)*SQRT(1-COS(RADIANS(User_Model_Calcs!I289))^2*COS(RADIANS(User_Model_Calcs!B289))^2)))</f>
        <v>62.888429008426449</v>
      </c>
      <c r="P289">
        <f t="shared" si="34"/>
        <v>7.0228174742577796</v>
      </c>
    </row>
    <row r="290" spans="1:16" x14ac:dyDescent="0.25">
      <c r="A290">
        <v>111.26268835108702</v>
      </c>
      <c r="B290">
        <v>-20.246479087508696</v>
      </c>
      <c r="C290" s="6">
        <v>20135.9375</v>
      </c>
      <c r="D290">
        <f t="shared" ca="1" si="33"/>
        <v>1.2</v>
      </c>
      <c r="E290" s="1">
        <v>0.65</v>
      </c>
      <c r="F290">
        <v>19.899999999999999</v>
      </c>
      <c r="G290">
        <f t="shared" ca="1" si="35"/>
        <v>46.089820015575185</v>
      </c>
      <c r="H290">
        <f t="shared" ca="1" si="36"/>
        <v>22.839359000276879</v>
      </c>
      <c r="I290">
        <f>User_Model_Calcs!A290-Sat_Data!$B$5</f>
        <v>1.2626883510870215</v>
      </c>
      <c r="J290">
        <f>(Earth_Data!$B$1/SQRT(1-Earth_Data!$B$2^2*SIN(RADIANS(User_Model_Calcs!B290))^2))*COS(RADIANS(User_Model_Calcs!B290))</f>
        <v>5986.4515318668964</v>
      </c>
      <c r="K290">
        <f>((Earth_Data!$B$1*(1-Earth_Data!$B$2^2))/SQRT(1-Earth_Data!$B$2^2*SIN(RADIANS(User_Model_Calcs!B290))^2))*SIN(RADIANS(User_Model_Calcs!B290))</f>
        <v>-2193.3184761883972</v>
      </c>
      <c r="L290">
        <f t="shared" si="37"/>
        <v>-20.121843766909411</v>
      </c>
      <c r="M290">
        <f t="shared" si="38"/>
        <v>6375.5978450166458</v>
      </c>
      <c r="N290">
        <f>SQRT(User_Model_Calcs!M290^2+Sat_Data!$B$3^2-2*User_Model_Calcs!M290*Sat_Data!$B$3*COS(RADIANS(L290))*COS(RADIANS(I290)))</f>
        <v>36245.804932654224</v>
      </c>
      <c r="O290">
        <f>DEGREES(ACOS(((Earth_Data!$B$1+Sat_Data!$B$2)/User_Model_Calcs!N290)*SQRT(1-COS(RADIANS(User_Model_Calcs!I290))^2*COS(RADIANS(User_Model_Calcs!B290))^2)))</f>
        <v>66.216429374483468</v>
      </c>
      <c r="P290">
        <f t="shared" si="34"/>
        <v>3.644429727050579</v>
      </c>
    </row>
    <row r="291" spans="1:16" x14ac:dyDescent="0.25">
      <c r="A291">
        <v>102.70337503674136</v>
      </c>
      <c r="B291">
        <v>-29.901129167284459</v>
      </c>
      <c r="C291" s="6">
        <v>20135.9375</v>
      </c>
      <c r="D291">
        <f t="shared" ca="1" si="33"/>
        <v>1.2</v>
      </c>
      <c r="E291" s="1">
        <v>0.65</v>
      </c>
      <c r="F291">
        <v>19.899999999999999</v>
      </c>
      <c r="G291">
        <f t="shared" ca="1" si="35"/>
        <v>46.089820015575185</v>
      </c>
      <c r="H291">
        <f t="shared" ca="1" si="36"/>
        <v>17.908430825944848</v>
      </c>
      <c r="I291">
        <f>User_Model_Calcs!A291-Sat_Data!$B$5</f>
        <v>-7.2966249632586369</v>
      </c>
      <c r="J291">
        <f>(Earth_Data!$B$1/SQRT(1-Earth_Data!$B$2^2*SIN(RADIANS(User_Model_Calcs!B291))^2))*COS(RADIANS(User_Model_Calcs!B291))</f>
        <v>5533.7311366259019</v>
      </c>
      <c r="K291">
        <f>((Earth_Data!$B$1*(1-Earth_Data!$B$2^2))/SQRT(1-Earth_Data!$B$2^2*SIN(RADIANS(User_Model_Calcs!B291))^2))*SIN(RADIANS(User_Model_Calcs!B291))</f>
        <v>-3160.8784987728541</v>
      </c>
      <c r="L291">
        <f t="shared" si="37"/>
        <v>-29.735095831420665</v>
      </c>
      <c r="M291">
        <f t="shared" si="38"/>
        <v>6372.8591053362798</v>
      </c>
      <c r="N291">
        <f>SQRT(User_Model_Calcs!M291^2+Sat_Data!$B$3^2-2*User_Model_Calcs!M291*Sat_Data!$B$3*COS(RADIANS(L291))*COS(RADIANS(I291)))</f>
        <v>36817.889306679739</v>
      </c>
      <c r="O291">
        <f>DEGREES(ACOS(((Earth_Data!$B$1+Sat_Data!$B$2)/User_Model_Calcs!N291)*SQRT(1-COS(RADIANS(User_Model_Calcs!I291))^2*COS(RADIANS(User_Model_Calcs!B291))^2)))</f>
        <v>54.221748065238373</v>
      </c>
      <c r="P291">
        <f t="shared" si="34"/>
        <v>14.405261661911929</v>
      </c>
    </row>
    <row r="292" spans="1:16" x14ac:dyDescent="0.25">
      <c r="A292">
        <v>108.63693495332483</v>
      </c>
      <c r="B292">
        <v>-21.251589586415534</v>
      </c>
      <c r="C292" s="6">
        <v>20135.9375</v>
      </c>
      <c r="D292">
        <f t="shared" ca="1" si="33"/>
        <v>0.75</v>
      </c>
      <c r="E292" s="1">
        <v>0.65</v>
      </c>
      <c r="F292">
        <v>19.899999999999999</v>
      </c>
      <c r="G292">
        <f t="shared" ca="1" si="35"/>
        <v>42.007420362456692</v>
      </c>
      <c r="H292">
        <f t="shared" ca="1" si="36"/>
        <v>14.511693099153014</v>
      </c>
      <c r="I292">
        <f>User_Model_Calcs!A292-Sat_Data!$B$5</f>
        <v>-1.3630650466751746</v>
      </c>
      <c r="J292">
        <f>(Earth_Data!$B$1/SQRT(1-Earth_Data!$B$2^2*SIN(RADIANS(User_Model_Calcs!B292))^2))*COS(RADIANS(User_Model_Calcs!B292))</f>
        <v>5947.0283919471794</v>
      </c>
      <c r="K292">
        <f>((Earth_Data!$B$1*(1-Earth_Data!$B$2^2))/SQRT(1-Earth_Data!$B$2^2*SIN(RADIANS(User_Model_Calcs!B292))^2))*SIN(RADIANS(User_Model_Calcs!B292))</f>
        <v>-2297.3793152761141</v>
      </c>
      <c r="L292">
        <f t="shared" si="37"/>
        <v>-21.121900739420507</v>
      </c>
      <c r="M292">
        <f t="shared" si="38"/>
        <v>6375.3508462581412</v>
      </c>
      <c r="N292">
        <f>SQRT(User_Model_Calcs!M292^2+Sat_Data!$B$3^2-2*User_Model_Calcs!M292*Sat_Data!$B$3*COS(RADIANS(L292))*COS(RADIANS(I292)))</f>
        <v>36291.859062165924</v>
      </c>
      <c r="O292">
        <f>DEGREES(ACOS(((Earth_Data!$B$1+Sat_Data!$B$2)/User_Model_Calcs!N292)*SQRT(1-COS(RADIANS(User_Model_Calcs!I292))^2*COS(RADIANS(User_Model_Calcs!B292))^2)))</f>
        <v>65.045391615666006</v>
      </c>
      <c r="P292">
        <f t="shared" si="34"/>
        <v>3.7558745218977356</v>
      </c>
    </row>
    <row r="293" spans="1:16" x14ac:dyDescent="0.25">
      <c r="A293">
        <v>107.56265422830143</v>
      </c>
      <c r="B293">
        <v>-30.474636224637077</v>
      </c>
      <c r="C293" s="6">
        <v>20135.9375</v>
      </c>
      <c r="D293">
        <f t="shared" ca="1" si="33"/>
        <v>3</v>
      </c>
      <c r="E293" s="1">
        <v>0.65</v>
      </c>
      <c r="F293">
        <v>19.899999999999999</v>
      </c>
      <c r="G293">
        <f t="shared" ca="1" si="35"/>
        <v>54.048620189015942</v>
      </c>
      <c r="H293">
        <f t="shared" ca="1" si="36"/>
        <v>15.746153157131092</v>
      </c>
      <c r="I293">
        <f>User_Model_Calcs!A293-Sat_Data!$B$5</f>
        <v>-2.437345771698574</v>
      </c>
      <c r="J293">
        <f>(Earth_Data!$B$1/SQRT(1-Earth_Data!$B$2^2*SIN(RADIANS(User_Model_Calcs!B293))^2))*COS(RADIANS(User_Model_Calcs!B293))</f>
        <v>5501.7626374087649</v>
      </c>
      <c r="K293">
        <f>((Earth_Data!$B$1*(1-Earth_Data!$B$2^2))/SQRT(1-Earth_Data!$B$2^2*SIN(RADIANS(User_Model_Calcs!B293))^2))*SIN(RADIANS(User_Model_Calcs!B293))</f>
        <v>-3215.8326003190164</v>
      </c>
      <c r="L293">
        <f t="shared" si="37"/>
        <v>-30.306692147647293</v>
      </c>
      <c r="M293">
        <f t="shared" si="38"/>
        <v>6372.6738055279129</v>
      </c>
      <c r="N293">
        <f>SQRT(User_Model_Calcs!M293^2+Sat_Data!$B$3^2-2*User_Model_Calcs!M293*Sat_Data!$B$3*COS(RADIANS(L293))*COS(RADIANS(I293)))</f>
        <v>36808.847059532665</v>
      </c>
      <c r="O293">
        <f>DEGREES(ACOS(((Earth_Data!$B$1+Sat_Data!$B$2)/User_Model_Calcs!N293)*SQRT(1-COS(RADIANS(User_Model_Calcs!I293))^2*COS(RADIANS(User_Model_Calcs!B293))^2)))</f>
        <v>54.376395435728668</v>
      </c>
      <c r="P293">
        <f t="shared" si="34"/>
        <v>4.7975582123414524</v>
      </c>
    </row>
    <row r="294" spans="1:16" x14ac:dyDescent="0.25">
      <c r="A294">
        <v>113.98817832702862</v>
      </c>
      <c r="B294">
        <v>-26.902849416989298</v>
      </c>
      <c r="C294" s="6">
        <v>20135.9375</v>
      </c>
      <c r="D294">
        <f t="shared" ca="1" si="33"/>
        <v>0.75</v>
      </c>
      <c r="E294" s="1">
        <v>0.65</v>
      </c>
      <c r="F294">
        <v>19.899999999999999</v>
      </c>
      <c r="G294">
        <f t="shared" ca="1" si="35"/>
        <v>42.007420362456692</v>
      </c>
      <c r="H294">
        <f t="shared" ca="1" si="36"/>
        <v>20.40905523817279</v>
      </c>
      <c r="I294">
        <f>User_Model_Calcs!A294-Sat_Data!$B$5</f>
        <v>3.9881783270286206</v>
      </c>
      <c r="J294">
        <f>(Earth_Data!$B$1/SQRT(1-Earth_Data!$B$2^2*SIN(RADIANS(User_Model_Calcs!B294))^2))*COS(RADIANS(User_Model_Calcs!B294))</f>
        <v>5691.7679307337239</v>
      </c>
      <c r="K294">
        <f>((Earth_Data!$B$1*(1-Earth_Data!$B$2^2))/SQRT(1-Earth_Data!$B$2^2*SIN(RADIANS(User_Model_Calcs!B294))^2))*SIN(RADIANS(User_Model_Calcs!B294))</f>
        <v>-2868.6211573742235</v>
      </c>
      <c r="L294">
        <f t="shared" si="37"/>
        <v>-26.747864307385985</v>
      </c>
      <c r="M294">
        <f t="shared" si="38"/>
        <v>6373.7908282170574</v>
      </c>
      <c r="N294">
        <f>SQRT(User_Model_Calcs!M294^2+Sat_Data!$B$3^2-2*User_Model_Calcs!M294*Sat_Data!$B$3*COS(RADIANS(L294))*COS(RADIANS(I294)))</f>
        <v>36600.890885347311</v>
      </c>
      <c r="O294">
        <f>DEGREES(ACOS(((Earth_Data!$B$1+Sat_Data!$B$2)/User_Model_Calcs!N294)*SQRT(1-COS(RADIANS(User_Model_Calcs!I294))^2*COS(RADIANS(User_Model_Calcs!B294))^2)))</f>
        <v>58.255716014577722</v>
      </c>
      <c r="P294">
        <f t="shared" si="34"/>
        <v>8.7594366203652729</v>
      </c>
    </row>
    <row r="295" spans="1:16" x14ac:dyDescent="0.25">
      <c r="A295">
        <v>114.0386805312542</v>
      </c>
      <c r="B295">
        <v>-29.639198572861467</v>
      </c>
      <c r="C295" s="6">
        <v>20135.9375</v>
      </c>
      <c r="D295">
        <f t="shared" ca="1" si="33"/>
        <v>3</v>
      </c>
      <c r="E295" s="1">
        <v>0.65</v>
      </c>
      <c r="F295">
        <v>19.899999999999999</v>
      </c>
      <c r="G295">
        <f t="shared" ca="1" si="35"/>
        <v>54.048620189015942</v>
      </c>
      <c r="H295">
        <f t="shared" ca="1" si="36"/>
        <v>14.210459447017584</v>
      </c>
      <c r="I295">
        <f>User_Model_Calcs!A295-Sat_Data!$B$5</f>
        <v>4.0386805312542009</v>
      </c>
      <c r="J295">
        <f>(Earth_Data!$B$1/SQRT(1-Earth_Data!$B$2^2*SIN(RADIANS(User_Model_Calcs!B295))^2))*COS(RADIANS(User_Model_Calcs!B295))</f>
        <v>5548.1474650981972</v>
      </c>
      <c r="K295">
        <f>((Earth_Data!$B$1*(1-Earth_Data!$B$2^2))/SQRT(1-Earth_Data!$B$2^2*SIN(RADIANS(User_Model_Calcs!B295))^2))*SIN(RADIANS(User_Model_Calcs!B295))</f>
        <v>-3135.6757481133923</v>
      </c>
      <c r="L295">
        <f t="shared" si="37"/>
        <v>-29.474059975053361</v>
      </c>
      <c r="M295">
        <f t="shared" si="38"/>
        <v>6372.9430165177246</v>
      </c>
      <c r="N295">
        <f>SQRT(User_Model_Calcs!M295^2+Sat_Data!$B$3^2-2*User_Model_Calcs!M295*Sat_Data!$B$3*COS(RADIANS(L295))*COS(RADIANS(I295)))</f>
        <v>36765.815761083213</v>
      </c>
      <c r="O295">
        <f>DEGREES(ACOS(((Earth_Data!$B$1+Sat_Data!$B$2)/User_Model_Calcs!N295)*SQRT(1-COS(RADIANS(User_Model_Calcs!I295))^2*COS(RADIANS(User_Model_Calcs!B295))^2)))</f>
        <v>55.14665749208735</v>
      </c>
      <c r="P295">
        <f t="shared" si="34"/>
        <v>8.1252382864236594</v>
      </c>
    </row>
    <row r="296" spans="1:16" x14ac:dyDescent="0.25">
      <c r="A296">
        <v>110.73529693442106</v>
      </c>
      <c r="B296">
        <v>-31.072302907623314</v>
      </c>
      <c r="C296" s="6">
        <v>20135.9375</v>
      </c>
      <c r="D296">
        <f t="shared" ca="1" si="33"/>
        <v>1.2</v>
      </c>
      <c r="E296" s="1">
        <v>0.65</v>
      </c>
      <c r="F296">
        <v>19.899999999999999</v>
      </c>
      <c r="G296">
        <f t="shared" ca="1" si="35"/>
        <v>46.089820015575185</v>
      </c>
      <c r="H296">
        <f t="shared" ca="1" si="36"/>
        <v>20.868827352171813</v>
      </c>
      <c r="I296">
        <f>User_Model_Calcs!A296-Sat_Data!$B$5</f>
        <v>0.73529693442105781</v>
      </c>
      <c r="J296">
        <f>(Earth_Data!$B$1/SQRT(1-Earth_Data!$B$2^2*SIN(RADIANS(User_Model_Calcs!B296))^2))*COS(RADIANS(User_Model_Calcs!B296))</f>
        <v>5467.8608300203259</v>
      </c>
      <c r="K296">
        <f>((Earth_Data!$B$1*(1-Earth_Data!$B$2^2))/SQRT(1-Earth_Data!$B$2^2*SIN(RADIANS(User_Model_Calcs!B296))^2))*SIN(RADIANS(User_Model_Calcs!B296))</f>
        <v>-3272.7633205840143</v>
      </c>
      <c r="L296">
        <f t="shared" si="37"/>
        <v>-30.90243887450205</v>
      </c>
      <c r="M296">
        <f t="shared" si="38"/>
        <v>6372.4784667373078</v>
      </c>
      <c r="N296">
        <f>SQRT(User_Model_Calcs!M296^2+Sat_Data!$B$3^2-2*User_Model_Calcs!M296*Sat_Data!$B$3*COS(RADIANS(L296))*COS(RADIANS(I296)))</f>
        <v>36842.446365339449</v>
      </c>
      <c r="O296">
        <f>DEGREES(ACOS(((Earth_Data!$B$1+Sat_Data!$B$2)/User_Model_Calcs!N296)*SQRT(1-COS(RADIANS(User_Model_Calcs!I296))^2*COS(RADIANS(User_Model_Calcs!B296))^2)))</f>
        <v>53.785920412256253</v>
      </c>
      <c r="P296">
        <f t="shared" si="34"/>
        <v>1.424449218887569</v>
      </c>
    </row>
    <row r="297" spans="1:16" x14ac:dyDescent="0.25">
      <c r="A297">
        <v>107.52799807510509</v>
      </c>
      <c r="B297">
        <v>-26.136592094287931</v>
      </c>
      <c r="C297" s="6">
        <v>20135.9375</v>
      </c>
      <c r="D297">
        <f t="shared" ca="1" si="33"/>
        <v>1.2</v>
      </c>
      <c r="E297" s="1">
        <v>0.65</v>
      </c>
      <c r="F297">
        <v>19.899999999999999</v>
      </c>
      <c r="G297">
        <f t="shared" ca="1" si="35"/>
        <v>46.089820015575185</v>
      </c>
      <c r="H297">
        <f t="shared" ca="1" si="36"/>
        <v>23.847453272406231</v>
      </c>
      <c r="I297">
        <f>User_Model_Calcs!A297-Sat_Data!$B$5</f>
        <v>-2.4720019248949114</v>
      </c>
      <c r="J297">
        <f>(Earth_Data!$B$1/SQRT(1-Earth_Data!$B$2^2*SIN(RADIANS(User_Model_Calcs!B297))^2))*COS(RADIANS(User_Model_Calcs!B297))</f>
        <v>5729.6752396494867</v>
      </c>
      <c r="K297">
        <f>((Earth_Data!$B$1*(1-Earth_Data!$B$2^2))/SQRT(1-Earth_Data!$B$2^2*SIN(RADIANS(User_Model_Calcs!B297))^2))*SIN(RADIANS(User_Model_Calcs!B297))</f>
        <v>-2792.6563699263975</v>
      </c>
      <c r="L297">
        <f t="shared" si="37"/>
        <v>-25.984706305191985</v>
      </c>
      <c r="M297">
        <f t="shared" si="38"/>
        <v>6374.0181951687964</v>
      </c>
      <c r="N297">
        <f>SQRT(User_Model_Calcs!M297^2+Sat_Data!$B$3^2-2*User_Model_Calcs!M297*Sat_Data!$B$3*COS(RADIANS(L297))*COS(RADIANS(I297)))</f>
        <v>36547.486712849444</v>
      </c>
      <c r="O297">
        <f>DEGREES(ACOS(((Earth_Data!$B$1+Sat_Data!$B$2)/User_Model_Calcs!N297)*SQRT(1-COS(RADIANS(User_Model_Calcs!I297))^2*COS(RADIANS(User_Model_Calcs!B297))^2)))</f>
        <v>59.324810004564171</v>
      </c>
      <c r="P297">
        <f t="shared" si="34"/>
        <v>5.5972590992565765</v>
      </c>
    </row>
    <row r="298" spans="1:16" x14ac:dyDescent="0.25">
      <c r="A298">
        <v>110.2024451498734</v>
      </c>
      <c r="B298">
        <v>-16.892547767838941</v>
      </c>
      <c r="C298" s="6">
        <v>20135.9375</v>
      </c>
      <c r="D298">
        <f t="shared" ca="1" si="33"/>
        <v>1.2</v>
      </c>
      <c r="E298" s="1">
        <v>0.65</v>
      </c>
      <c r="F298">
        <v>19.899999999999999</v>
      </c>
      <c r="G298">
        <f t="shared" ca="1" si="35"/>
        <v>46.089820015575185</v>
      </c>
      <c r="H298">
        <f t="shared" ca="1" si="36"/>
        <v>14.580634432456925</v>
      </c>
      <c r="I298">
        <f>User_Model_Calcs!A298-Sat_Data!$B$5</f>
        <v>0.20244514987339812</v>
      </c>
      <c r="J298">
        <f>(Earth_Data!$B$1/SQRT(1-Earth_Data!$B$2^2*SIN(RADIANS(User_Model_Calcs!B298))^2))*COS(RADIANS(User_Model_Calcs!B298))</f>
        <v>6104.6576868138991</v>
      </c>
      <c r="K298">
        <f>((Earth_Data!$B$1*(1-Earth_Data!$B$2^2))/SQRT(1-Earth_Data!$B$2^2*SIN(RADIANS(User_Model_Calcs!B298))^2))*SIN(RADIANS(User_Model_Calcs!B298))</f>
        <v>-1841.458795829448</v>
      </c>
      <c r="L298">
        <f t="shared" si="37"/>
        <v>-16.785840629743539</v>
      </c>
      <c r="M298">
        <f t="shared" si="38"/>
        <v>6376.3481688121192</v>
      </c>
      <c r="N298">
        <f>SQRT(User_Model_Calcs!M298^2+Sat_Data!$B$3^2-2*User_Model_Calcs!M298*Sat_Data!$B$3*COS(RADIANS(L298))*COS(RADIANS(I298)))</f>
        <v>36106.515321433413</v>
      </c>
      <c r="O298">
        <f>DEGREES(ACOS(((Earth_Data!$B$1+Sat_Data!$B$2)/User_Model_Calcs!N298)*SQRT(1-COS(RADIANS(User_Model_Calcs!I298))^2*COS(RADIANS(User_Model_Calcs!B298))^2)))</f>
        <v>70.162648437227574</v>
      </c>
      <c r="P298">
        <f t="shared" si="34"/>
        <v>0.69666731471541776</v>
      </c>
    </row>
    <row r="299" spans="1:16" x14ac:dyDescent="0.25">
      <c r="A299">
        <v>110.24586387727157</v>
      </c>
      <c r="B299">
        <v>-19.727647147413364</v>
      </c>
      <c r="C299" s="6">
        <v>20135.9375</v>
      </c>
      <c r="D299">
        <f t="shared" ca="1" si="33"/>
        <v>0.75</v>
      </c>
      <c r="E299" s="1">
        <v>0.65</v>
      </c>
      <c r="F299">
        <v>19.899999999999999</v>
      </c>
      <c r="G299">
        <f t="shared" ca="1" si="35"/>
        <v>42.007420362456692</v>
      </c>
      <c r="H299">
        <f t="shared" ca="1" si="36"/>
        <v>22.344632653681572</v>
      </c>
      <c r="I299">
        <f>User_Model_Calcs!A299-Sat_Data!$B$5</f>
        <v>0.24586387727157444</v>
      </c>
      <c r="J299">
        <f>(Earth_Data!$B$1/SQRT(1-Earth_Data!$B$2^2*SIN(RADIANS(User_Model_Calcs!B299))^2))*COS(RADIANS(User_Model_Calcs!B299))</f>
        <v>6006.0838433230447</v>
      </c>
      <c r="K299">
        <f>((Earth_Data!$B$1*(1-Earth_Data!$B$2^2))/SQRT(1-Earth_Data!$B$2^2*SIN(RADIANS(User_Model_Calcs!B299))^2))*SIN(RADIANS(User_Model_Calcs!B299))</f>
        <v>-2139.3412332580956</v>
      </c>
      <c r="L299">
        <f t="shared" si="37"/>
        <v>-19.605680398189484</v>
      </c>
      <c r="M299">
        <f t="shared" si="38"/>
        <v>6375.721452929416</v>
      </c>
      <c r="N299">
        <f>SQRT(User_Model_Calcs!M299^2+Sat_Data!$B$3^2-2*User_Model_Calcs!M299*Sat_Data!$B$3*COS(RADIANS(L299))*COS(RADIANS(I299)))</f>
        <v>36221.353772029885</v>
      </c>
      <c r="O299">
        <f>DEGREES(ACOS(((Earth_Data!$B$1+Sat_Data!$B$2)/User_Model_Calcs!N299)*SQRT(1-COS(RADIANS(User_Model_Calcs!I299))^2*COS(RADIANS(User_Model_Calcs!B299))^2)))</f>
        <v>66.861262665561128</v>
      </c>
      <c r="P299">
        <f t="shared" si="34"/>
        <v>0.72834394681457404</v>
      </c>
    </row>
    <row r="300" spans="1:16" x14ac:dyDescent="0.25">
      <c r="A300">
        <v>116.54431011578342</v>
      </c>
      <c r="B300">
        <v>-26.488021208473302</v>
      </c>
      <c r="C300" s="6">
        <v>20135.9375</v>
      </c>
      <c r="D300">
        <f t="shared" ca="1" si="33"/>
        <v>3</v>
      </c>
      <c r="E300" s="1">
        <v>0.65</v>
      </c>
      <c r="F300">
        <v>19.899999999999999</v>
      </c>
      <c r="G300">
        <f t="shared" ca="1" si="35"/>
        <v>54.048620189015942</v>
      </c>
      <c r="H300">
        <f t="shared" ca="1" si="36"/>
        <v>18.884319058118017</v>
      </c>
      <c r="I300">
        <f>User_Model_Calcs!A300-Sat_Data!$B$5</f>
        <v>6.5443101157834178</v>
      </c>
      <c r="J300">
        <f>(Earth_Data!$B$1/SQRT(1-Earth_Data!$B$2^2*SIN(RADIANS(User_Model_Calcs!B300))^2))*COS(RADIANS(User_Model_Calcs!B300))</f>
        <v>5712.416424219321</v>
      </c>
      <c r="K300">
        <f>((Earth_Data!$B$1*(1-Earth_Data!$B$2^2))/SQRT(1-Earth_Data!$B$2^2*SIN(RADIANS(User_Model_Calcs!B300))^2))*SIN(RADIANS(User_Model_Calcs!B300))</f>
        <v>-2827.558051884002</v>
      </c>
      <c r="L300">
        <f t="shared" si="37"/>
        <v>-26.334700433754115</v>
      </c>
      <c r="M300">
        <f t="shared" si="38"/>
        <v>6373.9144911478616</v>
      </c>
      <c r="N300">
        <f>SQRT(User_Model_Calcs!M300^2+Sat_Data!$B$3^2-2*User_Model_Calcs!M300*Sat_Data!$B$3*COS(RADIANS(L300))*COS(RADIANS(I300)))</f>
        <v>36604.126905563622</v>
      </c>
      <c r="O300">
        <f>DEGREES(ACOS(((Earth_Data!$B$1+Sat_Data!$B$2)/User_Model_Calcs!N300)*SQRT(1-COS(RADIANS(User_Model_Calcs!I300))^2*COS(RADIANS(User_Model_Calcs!B300))^2)))</f>
        <v>58.19542678883009</v>
      </c>
      <c r="P300">
        <f t="shared" si="34"/>
        <v>14.424461234771492</v>
      </c>
    </row>
    <row r="301" spans="1:16" x14ac:dyDescent="0.25">
      <c r="A301">
        <v>107.94739193426783</v>
      </c>
      <c r="B301">
        <v>-23.114670999673415</v>
      </c>
      <c r="C301" s="6">
        <v>20135.9375</v>
      </c>
      <c r="D301">
        <f t="shared" ca="1" si="33"/>
        <v>0.75</v>
      </c>
      <c r="E301" s="1">
        <v>0.65</v>
      </c>
      <c r="F301">
        <v>19.899999999999999</v>
      </c>
      <c r="G301">
        <f t="shared" ca="1" si="35"/>
        <v>42.007420362456692</v>
      </c>
      <c r="H301">
        <f t="shared" ca="1" si="36"/>
        <v>23.853377787746268</v>
      </c>
      <c r="I301">
        <f>User_Model_Calcs!A301-Sat_Data!$B$5</f>
        <v>-2.0526080657321728</v>
      </c>
      <c r="J301">
        <f>(Earth_Data!$B$1/SQRT(1-Earth_Data!$B$2^2*SIN(RADIANS(User_Model_Calcs!B301))^2))*COS(RADIANS(User_Model_Calcs!B301))</f>
        <v>5869.1377545590576</v>
      </c>
      <c r="K301">
        <f>((Earth_Data!$B$1*(1-Earth_Data!$B$2^2))/SQRT(1-Earth_Data!$B$2^2*SIN(RADIANS(User_Model_Calcs!B301))^2))*SIN(RADIANS(User_Model_Calcs!B301))</f>
        <v>-2488.4049130184908</v>
      </c>
      <c r="L301">
        <f t="shared" si="37"/>
        <v>-22.976038466815165</v>
      </c>
      <c r="M301">
        <f t="shared" si="38"/>
        <v>6374.8676059291693</v>
      </c>
      <c r="N301">
        <f>SQRT(User_Model_Calcs!M301^2+Sat_Data!$B$3^2-2*User_Model_Calcs!M301*Sat_Data!$B$3*COS(RADIANS(L301))*COS(RADIANS(I301)))</f>
        <v>36384.569749539631</v>
      </c>
      <c r="O301">
        <f>DEGREES(ACOS(((Earth_Data!$B$1+Sat_Data!$B$2)/User_Model_Calcs!N301)*SQRT(1-COS(RADIANS(User_Model_Calcs!I301))^2*COS(RADIANS(User_Model_Calcs!B301))^2)))</f>
        <v>62.836556464680243</v>
      </c>
      <c r="P301">
        <f t="shared" si="34"/>
        <v>5.2163845816880468</v>
      </c>
    </row>
    <row r="302" spans="1:16" x14ac:dyDescent="0.25">
      <c r="A302">
        <v>117.7054323617821</v>
      </c>
      <c r="B302">
        <v>-21.933939531683261</v>
      </c>
      <c r="C302" s="6">
        <v>20135.9375</v>
      </c>
      <c r="D302">
        <f t="shared" ca="1" si="33"/>
        <v>1.2</v>
      </c>
      <c r="E302" s="1">
        <v>0.65</v>
      </c>
      <c r="F302">
        <v>19.899999999999999</v>
      </c>
      <c r="G302">
        <f t="shared" ca="1" si="35"/>
        <v>46.089820015575185</v>
      </c>
      <c r="H302">
        <f t="shared" ca="1" si="36"/>
        <v>17.611308926000621</v>
      </c>
      <c r="I302">
        <f>User_Model_Calcs!A302-Sat_Data!$B$5</f>
        <v>7.7054323617821012</v>
      </c>
      <c r="J302">
        <f>(Earth_Data!$B$1/SQRT(1-Earth_Data!$B$2^2*SIN(RADIANS(User_Model_Calcs!B302))^2))*COS(RADIANS(User_Model_Calcs!B302))</f>
        <v>5919.2244676394821</v>
      </c>
      <c r="K302">
        <f>((Earth_Data!$B$1*(1-Earth_Data!$B$2^2))/SQRT(1-Earth_Data!$B$2^2*SIN(RADIANS(User_Model_Calcs!B302))^2))*SIN(RADIANS(User_Model_Calcs!B302))</f>
        <v>-2367.6299129809527</v>
      </c>
      <c r="L302">
        <f t="shared" si="37"/>
        <v>-21.800909865949972</v>
      </c>
      <c r="M302">
        <f t="shared" si="38"/>
        <v>6375.177621301551</v>
      </c>
      <c r="N302">
        <f>SQRT(User_Model_Calcs!M302^2+Sat_Data!$B$3^2-2*User_Model_Calcs!M302*Sat_Data!$B$3*COS(RADIANS(L302))*COS(RADIANS(I302)))</f>
        <v>36384.154859373251</v>
      </c>
      <c r="O302">
        <f>DEGREES(ACOS(((Earth_Data!$B$1+Sat_Data!$B$2)/User_Model_Calcs!N302)*SQRT(1-COS(RADIANS(User_Model_Calcs!I302))^2*COS(RADIANS(User_Model_Calcs!B302))^2)))</f>
        <v>62.855094559085906</v>
      </c>
      <c r="P302">
        <f t="shared" si="34"/>
        <v>19.911286098109613</v>
      </c>
    </row>
    <row r="303" spans="1:16" x14ac:dyDescent="0.25">
      <c r="A303">
        <v>122.23401184826395</v>
      </c>
      <c r="B303">
        <v>-21.702333086069302</v>
      </c>
      <c r="C303" s="6">
        <v>20135.9375</v>
      </c>
      <c r="D303">
        <f t="shared" ca="1" si="33"/>
        <v>3</v>
      </c>
      <c r="E303" s="1">
        <v>0.65</v>
      </c>
      <c r="F303">
        <v>19.899999999999999</v>
      </c>
      <c r="G303">
        <f t="shared" ca="1" si="35"/>
        <v>54.048620189015942</v>
      </c>
      <c r="H303">
        <f t="shared" ca="1" si="36"/>
        <v>19.938576834532228</v>
      </c>
      <c r="I303">
        <f>User_Model_Calcs!A303-Sat_Data!$B$5</f>
        <v>12.234011848263947</v>
      </c>
      <c r="J303">
        <f>(Earth_Data!$B$1/SQRT(1-Earth_Data!$B$2^2*SIN(RADIANS(User_Model_Calcs!B303))^2))*COS(RADIANS(User_Model_Calcs!B303))</f>
        <v>5928.7558332100743</v>
      </c>
      <c r="K303">
        <f>((Earth_Data!$B$1*(1-Earth_Data!$B$2^2))/SQRT(1-Earth_Data!$B$2^2*SIN(RADIANS(User_Model_Calcs!B303))^2))*SIN(RADIANS(User_Model_Calcs!B303))</f>
        <v>-2343.8216586191511</v>
      </c>
      <c r="L303">
        <f t="shared" si="37"/>
        <v>-21.570429071637573</v>
      </c>
      <c r="M303">
        <f t="shared" si="38"/>
        <v>6375.236913027994</v>
      </c>
      <c r="N303">
        <f>SQRT(User_Model_Calcs!M303^2+Sat_Data!$B$3^2-2*User_Model_Calcs!M303*Sat_Data!$B$3*COS(RADIANS(L303))*COS(RADIANS(I303)))</f>
        <v>36467.116144546766</v>
      </c>
      <c r="O303">
        <f>DEGREES(ACOS(((Earth_Data!$B$1+Sat_Data!$B$2)/User_Model_Calcs!N303)*SQRT(1-COS(RADIANS(User_Model_Calcs!I303))^2*COS(RADIANS(User_Model_Calcs!B303))^2)))</f>
        <v>61.028185766447223</v>
      </c>
      <c r="P303">
        <f t="shared" si="34"/>
        <v>30.385908804484931</v>
      </c>
    </row>
    <row r="304" spans="1:16" x14ac:dyDescent="0.25">
      <c r="A304">
        <v>120.72081820167796</v>
      </c>
      <c r="B304">
        <v>-24.298925853636646</v>
      </c>
      <c r="C304" s="6">
        <v>20135.9375</v>
      </c>
      <c r="D304">
        <f t="shared" ca="1" si="33"/>
        <v>0.75</v>
      </c>
      <c r="E304" s="1">
        <v>0.65</v>
      </c>
      <c r="F304">
        <v>19.899999999999999</v>
      </c>
      <c r="G304">
        <f t="shared" ca="1" si="35"/>
        <v>42.007420362456692</v>
      </c>
      <c r="H304">
        <f t="shared" ca="1" si="36"/>
        <v>16.368645295810843</v>
      </c>
      <c r="I304">
        <f>User_Model_Calcs!A304-Sat_Data!$B$5</f>
        <v>10.720818201677957</v>
      </c>
      <c r="J304">
        <f>(Earth_Data!$B$1/SQRT(1-Earth_Data!$B$2^2*SIN(RADIANS(User_Model_Calcs!B304))^2))*COS(RADIANS(User_Model_Calcs!B304))</f>
        <v>5816.4045200229302</v>
      </c>
      <c r="K304">
        <f>((Earth_Data!$B$1*(1-Earth_Data!$B$2^2))/SQRT(1-Earth_Data!$B$2^2*SIN(RADIANS(User_Model_Calcs!B304))^2))*SIN(RADIANS(User_Model_Calcs!B304))</f>
        <v>-2608.4957703576151</v>
      </c>
      <c r="L304">
        <f t="shared" si="37"/>
        <v>-24.154908615547406</v>
      </c>
      <c r="M304">
        <f t="shared" si="38"/>
        <v>6374.5440405190348</v>
      </c>
      <c r="N304">
        <f>SQRT(User_Model_Calcs!M304^2+Sat_Data!$B$3^2-2*User_Model_Calcs!M304*Sat_Data!$B$3*COS(RADIANS(L304))*COS(RADIANS(I304)))</f>
        <v>36558.493533487002</v>
      </c>
      <c r="O304">
        <f>DEGREES(ACOS(((Earth_Data!$B$1+Sat_Data!$B$2)/User_Model_Calcs!N304)*SQRT(1-COS(RADIANS(User_Model_Calcs!I304))^2*COS(RADIANS(User_Model_Calcs!B304))^2)))</f>
        <v>59.116209908909234</v>
      </c>
      <c r="P304">
        <f t="shared" si="34"/>
        <v>24.706976412031029</v>
      </c>
    </row>
    <row r="305" spans="1:16" x14ac:dyDescent="0.25">
      <c r="A305">
        <v>119.89953954895104</v>
      </c>
      <c r="B305">
        <v>-22.828376950146385</v>
      </c>
      <c r="C305" s="6">
        <v>20135.9375</v>
      </c>
      <c r="D305">
        <f t="shared" ca="1" si="33"/>
        <v>1.2</v>
      </c>
      <c r="E305" s="1">
        <v>0.65</v>
      </c>
      <c r="F305">
        <v>19.899999999999999</v>
      </c>
      <c r="G305">
        <f t="shared" ca="1" si="35"/>
        <v>46.089820015575185</v>
      </c>
      <c r="H305">
        <f t="shared" ca="1" si="36"/>
        <v>18.937669284142007</v>
      </c>
      <c r="I305">
        <f>User_Model_Calcs!A305-Sat_Data!$B$5</f>
        <v>9.89953954895104</v>
      </c>
      <c r="J305">
        <f>(Earth_Data!$B$1/SQRT(1-Earth_Data!$B$2^2*SIN(RADIANS(User_Model_Calcs!B305))^2))*COS(RADIANS(User_Model_Calcs!B305))</f>
        <v>5881.5114634575675</v>
      </c>
      <c r="K305">
        <f>((Earth_Data!$B$1*(1-Earth_Data!$B$2^2))/SQRT(1-Earth_Data!$B$2^2*SIN(RADIANS(User_Model_Calcs!B305))^2))*SIN(RADIANS(User_Model_Calcs!B305))</f>
        <v>-2459.2139546013159</v>
      </c>
      <c r="L305">
        <f t="shared" si="37"/>
        <v>-22.691081835666399</v>
      </c>
      <c r="M305">
        <f t="shared" si="38"/>
        <v>6374.9439502860432</v>
      </c>
      <c r="N305">
        <f>SQRT(User_Model_Calcs!M305^2+Sat_Data!$B$3^2-2*User_Model_Calcs!M305*Sat_Data!$B$3*COS(RADIANS(L305))*COS(RADIANS(I305)))</f>
        <v>36467.267848950032</v>
      </c>
      <c r="O305">
        <f>DEGREES(ACOS(((Earth_Data!$B$1+Sat_Data!$B$2)/User_Model_Calcs!N305)*SQRT(1-COS(RADIANS(User_Model_Calcs!I305))^2*COS(RADIANS(User_Model_Calcs!B305))^2)))</f>
        <v>61.016924486388838</v>
      </c>
      <c r="P305">
        <f t="shared" si="34"/>
        <v>24.21941913743099</v>
      </c>
    </row>
    <row r="306" spans="1:16" x14ac:dyDescent="0.25">
      <c r="A306">
        <v>118.4957663385966</v>
      </c>
      <c r="B306">
        <v>-23.665429804981148</v>
      </c>
      <c r="C306" s="6">
        <v>20135.9375</v>
      </c>
      <c r="D306">
        <f t="shared" ca="1" si="33"/>
        <v>1.2</v>
      </c>
      <c r="E306" s="1">
        <v>0.65</v>
      </c>
      <c r="F306">
        <v>19.899999999999999</v>
      </c>
      <c r="G306">
        <f t="shared" ca="1" si="35"/>
        <v>46.089820015575185</v>
      </c>
      <c r="H306">
        <f t="shared" ca="1" si="36"/>
        <v>19.597102885911436</v>
      </c>
      <c r="I306">
        <f>User_Model_Calcs!A306-Sat_Data!$B$5</f>
        <v>8.4957663385965958</v>
      </c>
      <c r="J306">
        <f>(Earth_Data!$B$1/SQRT(1-Earth_Data!$B$2^2*SIN(RADIANS(User_Model_Calcs!B306))^2))*COS(RADIANS(User_Model_Calcs!B306))</f>
        <v>5844.9230197343068</v>
      </c>
      <c r="K306">
        <f>((Earth_Data!$B$1*(1-Earth_Data!$B$2^2))/SQRT(1-Earth_Data!$B$2^2*SIN(RADIANS(User_Model_Calcs!B306))^2))*SIN(RADIANS(User_Model_Calcs!B306))</f>
        <v>-2544.3885255231007</v>
      </c>
      <c r="L306">
        <f t="shared" si="37"/>
        <v>-23.524263191055244</v>
      </c>
      <c r="M306">
        <f t="shared" si="38"/>
        <v>6374.7186663752955</v>
      </c>
      <c r="N306">
        <f>SQRT(User_Model_Calcs!M306^2+Sat_Data!$B$3^2-2*User_Model_Calcs!M306*Sat_Data!$B$3*COS(RADIANS(L306))*COS(RADIANS(I306)))</f>
        <v>36482.434807686303</v>
      </c>
      <c r="O306">
        <f>DEGREES(ACOS(((Earth_Data!$B$1+Sat_Data!$B$2)/User_Model_Calcs!N306)*SQRT(1-COS(RADIANS(User_Model_Calcs!I306))^2*COS(RADIANS(User_Model_Calcs!B306))^2)))</f>
        <v>60.688474325410148</v>
      </c>
      <c r="P306">
        <f t="shared" si="34"/>
        <v>20.412277255472883</v>
      </c>
    </row>
    <row r="307" spans="1:16" x14ac:dyDescent="0.25">
      <c r="A307">
        <v>118.21083432985425</v>
      </c>
      <c r="B307">
        <v>-20.189388147537777</v>
      </c>
      <c r="C307" s="6">
        <v>20135.9375</v>
      </c>
      <c r="D307">
        <f t="shared" ca="1" si="33"/>
        <v>0.75</v>
      </c>
      <c r="E307" s="1">
        <v>0.65</v>
      </c>
      <c r="F307">
        <v>19.899999999999999</v>
      </c>
      <c r="G307">
        <f t="shared" ca="1" si="35"/>
        <v>42.007420362456692</v>
      </c>
      <c r="H307">
        <f t="shared" ca="1" si="36"/>
        <v>19.240736733607687</v>
      </c>
      <c r="I307">
        <f>User_Model_Calcs!A307-Sat_Data!$B$5</f>
        <v>8.2108343298542508</v>
      </c>
      <c r="J307">
        <f>(Earth_Data!$B$1/SQRT(1-Earth_Data!$B$2^2*SIN(RADIANS(User_Model_Calcs!B307))^2))*COS(RADIANS(User_Model_Calcs!B307))</f>
        <v>5988.6358007034569</v>
      </c>
      <c r="K307">
        <f>((Earth_Data!$B$1*(1-Earth_Data!$B$2^2))/SQRT(1-Earth_Data!$B$2^2*SIN(RADIANS(User_Model_Calcs!B307))^2))*SIN(RADIANS(User_Model_Calcs!B307))</f>
        <v>-2187.3875365383155</v>
      </c>
      <c r="L307">
        <f t="shared" si="37"/>
        <v>-20.065044499104026</v>
      </c>
      <c r="M307">
        <f t="shared" si="38"/>
        <v>6375.611577603383</v>
      </c>
      <c r="N307">
        <f>SQRT(User_Model_Calcs!M307^2+Sat_Data!$B$3^2-2*User_Model_Calcs!M307*Sat_Data!$B$3*COS(RADIANS(L307))*COS(RADIANS(I307)))</f>
        <v>36312.92493165037</v>
      </c>
      <c r="O307">
        <f>DEGREES(ACOS(((Earth_Data!$B$1+Sat_Data!$B$2)/User_Model_Calcs!N307)*SQRT(1-COS(RADIANS(User_Model_Calcs!I307))^2*COS(RADIANS(User_Model_Calcs!B307))^2)))</f>
        <v>64.538899991251469</v>
      </c>
      <c r="P307">
        <f t="shared" si="34"/>
        <v>22.6896249479665</v>
      </c>
    </row>
    <row r="308" spans="1:16" x14ac:dyDescent="0.25">
      <c r="A308">
        <v>121.77866477053682</v>
      </c>
      <c r="B308">
        <v>-20.241175448076163</v>
      </c>
      <c r="C308" s="6">
        <v>20135.9375</v>
      </c>
      <c r="D308">
        <f t="shared" ca="1" si="33"/>
        <v>1.2</v>
      </c>
      <c r="E308" s="1">
        <v>0.65</v>
      </c>
      <c r="F308">
        <v>19.899999999999999</v>
      </c>
      <c r="G308">
        <f t="shared" ca="1" si="35"/>
        <v>46.089820015575185</v>
      </c>
      <c r="H308">
        <f t="shared" ca="1" si="36"/>
        <v>20.752375274227852</v>
      </c>
      <c r="I308">
        <f>User_Model_Calcs!A308-Sat_Data!$B$5</f>
        <v>11.778664770536821</v>
      </c>
      <c r="J308">
        <f>(Earth_Data!$B$1/SQRT(1-Earth_Data!$B$2^2*SIN(RADIANS(User_Model_Calcs!B308))^2))*COS(RADIANS(User_Model_Calcs!B308))</f>
        <v>5986.654695862605</v>
      </c>
      <c r="K308">
        <f>((Earth_Data!$B$1*(1-Earth_Data!$B$2^2))/SQRT(1-Earth_Data!$B$2^2*SIN(RADIANS(User_Model_Calcs!B308))^2))*SIN(RADIANS(User_Model_Calcs!B308))</f>
        <v>-2192.7675933203691</v>
      </c>
      <c r="L308">
        <f t="shared" si="37"/>
        <v>-20.116567202586239</v>
      </c>
      <c r="M308">
        <f t="shared" si="38"/>
        <v>6375.5991221068616</v>
      </c>
      <c r="N308">
        <f>SQRT(User_Model_Calcs!M308^2+Sat_Data!$B$3^2-2*User_Model_Calcs!M308*Sat_Data!$B$3*COS(RADIANS(L308))*COS(RADIANS(I308)))</f>
        <v>36390.231410628927</v>
      </c>
      <c r="O308">
        <f>DEGREES(ACOS(((Earth_Data!$B$1+Sat_Data!$B$2)/User_Model_Calcs!N308)*SQRT(1-COS(RADIANS(User_Model_Calcs!I308))^2*COS(RADIANS(User_Model_Calcs!B308))^2)))</f>
        <v>62.729492403475568</v>
      </c>
      <c r="P308">
        <f t="shared" si="34"/>
        <v>31.07793295651037</v>
      </c>
    </row>
    <row r="309" spans="1:16" x14ac:dyDescent="0.25">
      <c r="A309">
        <v>121.81239782139964</v>
      </c>
      <c r="B309">
        <v>-22.651089585857253</v>
      </c>
      <c r="C309" s="6">
        <v>20135.9375</v>
      </c>
      <c r="D309">
        <f t="shared" ca="1" si="33"/>
        <v>3</v>
      </c>
      <c r="E309" s="1">
        <v>0.65</v>
      </c>
      <c r="F309">
        <v>19.899999999999999</v>
      </c>
      <c r="G309">
        <f t="shared" ca="1" si="35"/>
        <v>54.048620189015942</v>
      </c>
      <c r="H309">
        <f t="shared" ca="1" si="36"/>
        <v>17.407274542599438</v>
      </c>
      <c r="I309">
        <f>User_Model_Calcs!A309-Sat_Data!$B$5</f>
        <v>11.812397821399642</v>
      </c>
      <c r="J309">
        <f>(Earth_Data!$B$1/SQRT(1-Earth_Data!$B$2^2*SIN(RADIANS(User_Model_Calcs!B309))^2))*COS(RADIANS(User_Model_Calcs!B309))</f>
        <v>5889.1004655546294</v>
      </c>
      <c r="K309">
        <f>((Earth_Data!$B$1*(1-Earth_Data!$B$2^2))/SQRT(1-Earth_Data!$B$2^2*SIN(RADIANS(User_Model_Calcs!B309))^2))*SIN(RADIANS(User_Model_Calcs!B309))</f>
        <v>-2441.1071418378274</v>
      </c>
      <c r="L309">
        <f t="shared" si="37"/>
        <v>-22.514629501366031</v>
      </c>
      <c r="M309">
        <f t="shared" si="38"/>
        <v>6374.990852646567</v>
      </c>
      <c r="N309">
        <f>SQRT(User_Model_Calcs!M309^2+Sat_Data!$B$3^2-2*User_Model_Calcs!M309*Sat_Data!$B$3*COS(RADIANS(L309))*COS(RADIANS(I309)))</f>
        <v>36501.42891445649</v>
      </c>
      <c r="O309">
        <f>DEGREES(ACOS(((Earth_Data!$B$1+Sat_Data!$B$2)/User_Model_Calcs!N309)*SQRT(1-COS(RADIANS(User_Model_Calcs!I309))^2*COS(RADIANS(User_Model_Calcs!B309))^2)))</f>
        <v>60.296822482087812</v>
      </c>
      <c r="P309">
        <f t="shared" si="34"/>
        <v>28.503964188848105</v>
      </c>
    </row>
    <row r="310" spans="1:16" x14ac:dyDescent="0.25">
      <c r="A310">
        <v>121.75671080475433</v>
      </c>
      <c r="B310">
        <v>-23.267044255282581</v>
      </c>
      <c r="C310" s="6">
        <v>20135.9375</v>
      </c>
      <c r="D310">
        <f t="shared" ca="1" si="33"/>
        <v>0.75</v>
      </c>
      <c r="E310" s="1">
        <v>0.65</v>
      </c>
      <c r="F310">
        <v>19.899999999999999</v>
      </c>
      <c r="G310">
        <f t="shared" ca="1" si="35"/>
        <v>42.007420362456692</v>
      </c>
      <c r="H310">
        <f t="shared" ca="1" si="36"/>
        <v>18.226456782910326</v>
      </c>
      <c r="I310">
        <f>User_Model_Calcs!A310-Sat_Data!$B$5</f>
        <v>11.756710804754334</v>
      </c>
      <c r="J310">
        <f>(Earth_Data!$B$1/SQRT(1-Earth_Data!$B$2^2*SIN(RADIANS(User_Model_Calcs!B310))^2))*COS(RADIANS(User_Model_Calcs!B310))</f>
        <v>5862.4925250328597</v>
      </c>
      <c r="K310">
        <f>((Earth_Data!$B$1*(1-Earth_Data!$B$2^2))/SQRT(1-Earth_Data!$B$2^2*SIN(RADIANS(User_Model_Calcs!B310))^2))*SIN(RADIANS(User_Model_Calcs!B310))</f>
        <v>-2503.9162300384783</v>
      </c>
      <c r="L310">
        <f t="shared" si="37"/>
        <v>-23.127705510654025</v>
      </c>
      <c r="M310">
        <f t="shared" si="38"/>
        <v>6374.8266716136104</v>
      </c>
      <c r="N310">
        <f>SQRT(User_Model_Calcs!M310^2+Sat_Data!$B$3^2-2*User_Model_Calcs!M310*Sat_Data!$B$3*COS(RADIANS(L310))*COS(RADIANS(I310)))</f>
        <v>36530.129654454839</v>
      </c>
      <c r="O310">
        <f>DEGREES(ACOS(((Earth_Data!$B$1+Sat_Data!$B$2)/User_Model_Calcs!N310)*SQRT(1-COS(RADIANS(User_Model_Calcs!I310))^2*COS(RADIANS(User_Model_Calcs!B310))^2)))</f>
        <v>59.699126711007104</v>
      </c>
      <c r="P310">
        <f t="shared" si="34"/>
        <v>27.783378573881002</v>
      </c>
    </row>
    <row r="311" spans="1:16" x14ac:dyDescent="0.25">
      <c r="A311">
        <v>118.24222783847186</v>
      </c>
      <c r="B311">
        <v>-22.813799143139644</v>
      </c>
      <c r="C311" s="6">
        <v>20135.9375</v>
      </c>
      <c r="D311">
        <f t="shared" ca="1" si="33"/>
        <v>1.2</v>
      </c>
      <c r="E311" s="1">
        <v>0.65</v>
      </c>
      <c r="F311">
        <v>19.899999999999999</v>
      </c>
      <c r="G311">
        <f t="shared" ca="1" si="35"/>
        <v>46.089820015575185</v>
      </c>
      <c r="H311">
        <f t="shared" ca="1" si="36"/>
        <v>14.394337269700147</v>
      </c>
      <c r="I311">
        <f>User_Model_Calcs!A311-Sat_Data!$B$5</f>
        <v>8.2422278384718624</v>
      </c>
      <c r="J311">
        <f>(Earth_Data!$B$1/SQRT(1-Earth_Data!$B$2^2*SIN(RADIANS(User_Model_Calcs!B311))^2))*COS(RADIANS(User_Model_Calcs!B311))</f>
        <v>5882.1376043309683</v>
      </c>
      <c r="K311">
        <f>((Earth_Data!$B$1*(1-Earth_Data!$B$2^2))/SQRT(1-Earth_Data!$B$2^2*SIN(RADIANS(User_Model_Calcs!B311))^2))*SIN(RADIANS(User_Model_Calcs!B311))</f>
        <v>-2457.7259576250976</v>
      </c>
      <c r="L311">
        <f t="shared" si="37"/>
        <v>-22.676572494093314</v>
      </c>
      <c r="M311">
        <f t="shared" si="38"/>
        <v>6374.9478177526016</v>
      </c>
      <c r="N311">
        <f>SQRT(User_Model_Calcs!M311^2+Sat_Data!$B$3^2-2*User_Model_Calcs!M311*Sat_Data!$B$3*COS(RADIANS(L311))*COS(RADIANS(I311)))</f>
        <v>36435.527886735996</v>
      </c>
      <c r="O311">
        <f>DEGREES(ACOS(((Earth_Data!$B$1+Sat_Data!$B$2)/User_Model_Calcs!N311)*SQRT(1-COS(RADIANS(User_Model_Calcs!I311))^2*COS(RADIANS(User_Model_Calcs!B311))^2)))</f>
        <v>61.702982140008707</v>
      </c>
      <c r="P311">
        <f t="shared" si="34"/>
        <v>20.485148023033855</v>
      </c>
    </row>
    <row r="312" spans="1:16" x14ac:dyDescent="0.25">
      <c r="A312">
        <v>117.91468815981659</v>
      </c>
      <c r="B312">
        <v>-21.98149165898667</v>
      </c>
      <c r="C312" s="6">
        <v>20135.9375</v>
      </c>
      <c r="D312">
        <f t="shared" ca="1" si="33"/>
        <v>0.75</v>
      </c>
      <c r="E312" s="1">
        <v>0.65</v>
      </c>
      <c r="F312">
        <v>19.899999999999999</v>
      </c>
      <c r="G312">
        <f t="shared" ca="1" si="35"/>
        <v>42.007420362456692</v>
      </c>
      <c r="H312">
        <f t="shared" ca="1" si="36"/>
        <v>15.283496010907786</v>
      </c>
      <c r="I312">
        <f>User_Model_Calcs!A312-Sat_Data!$B$5</f>
        <v>7.9146881598165919</v>
      </c>
      <c r="J312">
        <f>(Earth_Data!$B$1/SQRT(1-Earth_Data!$B$2^2*SIN(RADIANS(User_Model_Calcs!B312))^2))*COS(RADIANS(User_Model_Calcs!B312))</f>
        <v>5917.255604563743</v>
      </c>
      <c r="K312">
        <f>((Earth_Data!$B$1*(1-Earth_Data!$B$2^2))/SQRT(1-Earth_Data!$B$2^2*SIN(RADIANS(User_Model_Calcs!B312))^2))*SIN(RADIANS(User_Model_Calcs!B312))</f>
        <v>-2372.5133933765223</v>
      </c>
      <c r="L312">
        <f t="shared" si="37"/>
        <v>-21.848231946537592</v>
      </c>
      <c r="M312">
        <f t="shared" si="38"/>
        <v>6375.1653854227188</v>
      </c>
      <c r="N312">
        <f>SQRT(User_Model_Calcs!M312^2+Sat_Data!$B$3^2-2*User_Model_Calcs!M312*Sat_Data!$B$3*COS(RADIANS(L312))*COS(RADIANS(I312)))</f>
        <v>36389.816544202993</v>
      </c>
      <c r="O312">
        <f>DEGREES(ACOS(((Earth_Data!$B$1+Sat_Data!$B$2)/User_Model_Calcs!N312)*SQRT(1-COS(RADIANS(User_Model_Calcs!I312))^2*COS(RADIANS(User_Model_Calcs!B312))^2)))</f>
        <v>62.72621297102156</v>
      </c>
      <c r="P312">
        <f t="shared" si="34"/>
        <v>20.375686075063118</v>
      </c>
    </row>
    <row r="313" spans="1:16" x14ac:dyDescent="0.25">
      <c r="A313">
        <v>117.95195085225092</v>
      </c>
      <c r="B313">
        <v>-23.125803735425507</v>
      </c>
      <c r="C313" s="6">
        <v>20135.9375</v>
      </c>
      <c r="D313">
        <f t="shared" ca="1" si="33"/>
        <v>3</v>
      </c>
      <c r="E313" s="1">
        <v>0.65</v>
      </c>
      <c r="F313">
        <v>19.899999999999999</v>
      </c>
      <c r="G313">
        <f t="shared" ca="1" si="35"/>
        <v>54.048620189015942</v>
      </c>
      <c r="H313">
        <f t="shared" ca="1" si="36"/>
        <v>18.056014606808468</v>
      </c>
      <c r="I313">
        <f>User_Model_Calcs!A313-Sat_Data!$B$5</f>
        <v>7.951950852250917</v>
      </c>
      <c r="J313">
        <f>(Earth_Data!$B$1/SQRT(1-Earth_Data!$B$2^2*SIN(RADIANS(User_Model_Calcs!B313))^2))*COS(RADIANS(User_Model_Calcs!B313))</f>
        <v>5868.6536404300359</v>
      </c>
      <c r="K313">
        <f>((Earth_Data!$B$1*(1-Earth_Data!$B$2^2))/SQRT(1-Earth_Data!$B$2^2*SIN(RADIANS(User_Model_Calcs!B313))^2))*SIN(RADIANS(User_Model_Calcs!B313))</f>
        <v>-2489.5387927666193</v>
      </c>
      <c r="L313">
        <f t="shared" si="37"/>
        <v>-22.987119473010793</v>
      </c>
      <c r="M313">
        <f t="shared" si="38"/>
        <v>6374.8646222506241</v>
      </c>
      <c r="N313">
        <f>SQRT(User_Model_Calcs!M313^2+Sat_Data!$B$3^2-2*User_Model_Calcs!M313*Sat_Data!$B$3*COS(RADIANS(L313))*COS(RADIANS(I313)))</f>
        <v>36446.108360631122</v>
      </c>
      <c r="O313">
        <f>DEGREES(ACOS(((Earth_Data!$B$1+Sat_Data!$B$2)/User_Model_Calcs!N313)*SQRT(1-COS(RADIANS(User_Model_Calcs!I313))^2*COS(RADIANS(User_Model_Calcs!B313))^2)))</f>
        <v>61.47025208362767</v>
      </c>
      <c r="P313">
        <f t="shared" si="34"/>
        <v>19.578414708182645</v>
      </c>
    </row>
    <row r="314" spans="1:16" x14ac:dyDescent="0.25">
      <c r="A314">
        <v>121.82218078425197</v>
      </c>
      <c r="B314">
        <v>-22.039394124310302</v>
      </c>
      <c r="C314" s="6">
        <v>20135.9375</v>
      </c>
      <c r="D314">
        <f t="shared" ca="1" si="33"/>
        <v>3</v>
      </c>
      <c r="E314" s="1">
        <v>0.65</v>
      </c>
      <c r="F314">
        <v>19.899999999999999</v>
      </c>
      <c r="G314">
        <f t="shared" ca="1" si="35"/>
        <v>54.048620189015942</v>
      </c>
      <c r="H314">
        <f t="shared" ca="1" si="36"/>
        <v>19.690518235871089</v>
      </c>
      <c r="I314">
        <f>User_Model_Calcs!A314-Sat_Data!$B$5</f>
        <v>11.822180784251969</v>
      </c>
      <c r="J314">
        <f>(Earth_Data!$B$1/SQRT(1-Earth_Data!$B$2^2*SIN(RADIANS(User_Model_Calcs!B314))^2))*COS(RADIANS(User_Model_Calcs!B314))</f>
        <v>5914.852706194748</v>
      </c>
      <c r="K314">
        <f>((Earth_Data!$B$1*(1-Earth_Data!$B$2^2))/SQRT(1-Earth_Data!$B$2^2*SIN(RADIANS(User_Model_Calcs!B314))^2))*SIN(RADIANS(User_Model_Calcs!B314))</f>
        <v>-2378.4576560162614</v>
      </c>
      <c r="L314">
        <f t="shared" si="37"/>
        <v>-21.905854784695471</v>
      </c>
      <c r="M314">
        <f t="shared" si="38"/>
        <v>6375.150457631702</v>
      </c>
      <c r="N314">
        <f>SQRT(User_Model_Calcs!M314^2+Sat_Data!$B$3^2-2*User_Model_Calcs!M314*Sat_Data!$B$3*COS(RADIANS(L314))*COS(RADIANS(I314)))</f>
        <v>36472.566888703572</v>
      </c>
      <c r="O314">
        <f>DEGREES(ACOS(((Earth_Data!$B$1+Sat_Data!$B$2)/User_Model_Calcs!N314)*SQRT(1-COS(RADIANS(User_Model_Calcs!I314))^2*COS(RADIANS(User_Model_Calcs!B314))^2)))</f>
        <v>60.909538914126792</v>
      </c>
      <c r="P314">
        <f t="shared" si="34"/>
        <v>29.153225207445288</v>
      </c>
    </row>
    <row r="315" spans="1:16" x14ac:dyDescent="0.25">
      <c r="A315">
        <v>118.21780472378175</v>
      </c>
      <c r="B315">
        <v>-19.914900419572486</v>
      </c>
      <c r="C315" s="6">
        <v>20135.9375</v>
      </c>
      <c r="D315">
        <f t="shared" ca="1" si="33"/>
        <v>3</v>
      </c>
      <c r="E315" s="1">
        <v>0.65</v>
      </c>
      <c r="F315">
        <v>19.899999999999999</v>
      </c>
      <c r="G315">
        <f t="shared" ca="1" si="35"/>
        <v>54.048620189015942</v>
      </c>
      <c r="H315">
        <f t="shared" ca="1" si="36"/>
        <v>14.587279389449558</v>
      </c>
      <c r="I315">
        <f>User_Model_Calcs!A315-Sat_Data!$B$5</f>
        <v>8.2178047237817538</v>
      </c>
      <c r="J315">
        <f>(Earth_Data!$B$1/SQRT(1-Earth_Data!$B$2^2*SIN(RADIANS(User_Model_Calcs!B315))^2))*COS(RADIANS(User_Model_Calcs!B315))</f>
        <v>5999.0547944077734</v>
      </c>
      <c r="K315">
        <f>((Earth_Data!$B$1*(1-Earth_Data!$B$2^2))/SQRT(1-Earth_Data!$B$2^2*SIN(RADIANS(User_Model_Calcs!B315))^2))*SIN(RADIANS(User_Model_Calcs!B315))</f>
        <v>-2158.8424455184281</v>
      </c>
      <c r="L315">
        <f t="shared" si="37"/>
        <v>-19.791965924169297</v>
      </c>
      <c r="M315">
        <f t="shared" si="38"/>
        <v>6375.6771507722124</v>
      </c>
      <c r="N315">
        <f>SQRT(User_Model_Calcs!M315^2+Sat_Data!$B$3^2-2*User_Model_Calcs!M315*Sat_Data!$B$3*COS(RADIANS(L315))*COS(RADIANS(I315)))</f>
        <v>36301.081763137117</v>
      </c>
      <c r="O315">
        <f>DEGREES(ACOS(((Earth_Data!$B$1+Sat_Data!$B$2)/User_Model_Calcs!N315)*SQRT(1-COS(RADIANS(User_Model_Calcs!I315))^2*COS(RADIANS(User_Model_Calcs!B315))^2)))</f>
        <v>64.829193845461148</v>
      </c>
      <c r="P315">
        <f t="shared" si="34"/>
        <v>22.976204990175368</v>
      </c>
    </row>
    <row r="316" spans="1:16" x14ac:dyDescent="0.25">
      <c r="A316">
        <v>119.19784277324548</v>
      </c>
      <c r="B316">
        <v>-20.357326240073043</v>
      </c>
      <c r="C316" s="6">
        <v>20135.9375</v>
      </c>
      <c r="D316">
        <f t="shared" ca="1" si="33"/>
        <v>0.75</v>
      </c>
      <c r="E316" s="1">
        <v>0.65</v>
      </c>
      <c r="F316">
        <v>19.899999999999999</v>
      </c>
      <c r="G316">
        <f t="shared" ca="1" si="35"/>
        <v>42.007420362456692</v>
      </c>
      <c r="H316">
        <f t="shared" ca="1" si="36"/>
        <v>17.735947391753452</v>
      </c>
      <c r="I316">
        <f>User_Model_Calcs!A316-Sat_Data!$B$5</f>
        <v>9.1978427732454833</v>
      </c>
      <c r="J316">
        <f>(Earth_Data!$B$1/SQRT(1-Earth_Data!$B$2^2*SIN(RADIANS(User_Model_Calcs!B316))^2))*COS(RADIANS(User_Model_Calcs!B316))</f>
        <v>5982.1936670515634</v>
      </c>
      <c r="K316">
        <f>((Earth_Data!$B$1*(1-Earth_Data!$B$2^2))/SQRT(1-Earth_Data!$B$2^2*SIN(RADIANS(User_Model_Calcs!B316))^2))*SIN(RADIANS(User_Model_Calcs!B316))</f>
        <v>-2204.8278057642033</v>
      </c>
      <c r="L316">
        <f t="shared" si="37"/>
        <v>-20.232126015690465</v>
      </c>
      <c r="M316">
        <f t="shared" si="38"/>
        <v>6375.5710899638498</v>
      </c>
      <c r="N316">
        <f>SQRT(User_Model_Calcs!M316^2+Sat_Data!$B$3^2-2*User_Model_Calcs!M316*Sat_Data!$B$3*COS(RADIANS(L316))*COS(RADIANS(I316)))</f>
        <v>36338.420627216678</v>
      </c>
      <c r="O316">
        <f>DEGREES(ACOS(((Earth_Data!$B$1+Sat_Data!$B$2)/User_Model_Calcs!N316)*SQRT(1-COS(RADIANS(User_Model_Calcs!I316))^2*COS(RADIANS(User_Model_Calcs!B316))^2)))</f>
        <v>63.92766360144541</v>
      </c>
      <c r="P316">
        <f t="shared" si="34"/>
        <v>24.960723793026723</v>
      </c>
    </row>
    <row r="317" spans="1:16" x14ac:dyDescent="0.25">
      <c r="A317">
        <v>121.84899366555848</v>
      </c>
      <c r="B317">
        <v>-22.522937659880494</v>
      </c>
      <c r="C317" s="6">
        <v>20135.9375</v>
      </c>
      <c r="D317">
        <f t="shared" ca="1" si="33"/>
        <v>0.75</v>
      </c>
      <c r="E317" s="1">
        <v>0.65</v>
      </c>
      <c r="F317">
        <v>19.899999999999999</v>
      </c>
      <c r="G317">
        <f t="shared" ca="1" si="35"/>
        <v>42.007420362456692</v>
      </c>
      <c r="H317">
        <f t="shared" ca="1" si="36"/>
        <v>23.800327482755332</v>
      </c>
      <c r="I317">
        <f>User_Model_Calcs!A317-Sat_Data!$B$5</f>
        <v>11.848993665558481</v>
      </c>
      <c r="J317">
        <f>(Earth_Data!$B$1/SQRT(1-Earth_Data!$B$2^2*SIN(RADIANS(User_Model_Calcs!B317))^2))*COS(RADIANS(User_Model_Calcs!B317))</f>
        <v>5894.5511560691102</v>
      </c>
      <c r="K317">
        <f>((Earth_Data!$B$1*(1-Earth_Data!$B$2^2))/SQRT(1-Earth_Data!$B$2^2*SIN(RADIANS(User_Model_Calcs!B317))^2))*SIN(RADIANS(User_Model_Calcs!B317))</f>
        <v>-2428.0043290537683</v>
      </c>
      <c r="L317">
        <f t="shared" si="37"/>
        <v>-22.387084408649958</v>
      </c>
      <c r="M317">
        <f t="shared" si="38"/>
        <v>6375.0245766914131</v>
      </c>
      <c r="N317">
        <f>SQRT(User_Model_Calcs!M317^2+Sat_Data!$B$3^2-2*User_Model_Calcs!M317*Sat_Data!$B$3*COS(RADIANS(L317))*COS(RADIANS(I317)))</f>
        <v>36496.163109581401</v>
      </c>
      <c r="O317">
        <f>DEGREES(ACOS(((Earth_Data!$B$1+Sat_Data!$B$2)/User_Model_Calcs!N317)*SQRT(1-COS(RADIANS(User_Model_Calcs!I317))^2*COS(RADIANS(User_Model_Calcs!B317))^2)))</f>
        <v>60.407829942880156</v>
      </c>
      <c r="P317">
        <f t="shared" si="34"/>
        <v>28.710117891303344</v>
      </c>
    </row>
    <row r="318" spans="1:16" x14ac:dyDescent="0.25">
      <c r="A318">
        <v>118.05030923832393</v>
      </c>
      <c r="B318">
        <v>-21.861998222733568</v>
      </c>
      <c r="C318" s="6">
        <v>20135.9375</v>
      </c>
      <c r="D318">
        <f t="shared" ca="1" si="33"/>
        <v>1.2</v>
      </c>
      <c r="E318" s="1">
        <v>0.65</v>
      </c>
      <c r="F318">
        <v>19.899999999999999</v>
      </c>
      <c r="G318">
        <f t="shared" ca="1" si="35"/>
        <v>46.089820015575185</v>
      </c>
      <c r="H318">
        <f t="shared" ca="1" si="36"/>
        <v>17.998214744853225</v>
      </c>
      <c r="I318">
        <f>User_Model_Calcs!A318-Sat_Data!$B$5</f>
        <v>8.0503092383239334</v>
      </c>
      <c r="J318">
        <f>(Earth_Data!$B$1/SQRT(1-Earth_Data!$B$2^2*SIN(RADIANS(User_Model_Calcs!B318))^2))*COS(RADIANS(User_Model_Calcs!B318))</f>
        <v>5922.1954204539816</v>
      </c>
      <c r="K318">
        <f>((Earth_Data!$B$1*(1-Earth_Data!$B$2^2))/SQRT(1-Earth_Data!$B$2^2*SIN(RADIANS(User_Model_Calcs!B318))^2))*SIN(RADIANS(User_Model_Calcs!B318))</f>
        <v>-2360.2386786193601</v>
      </c>
      <c r="L318">
        <f t="shared" si="37"/>
        <v>-21.729317284662773</v>
      </c>
      <c r="M318">
        <f t="shared" si="38"/>
        <v>6375.1960925211524</v>
      </c>
      <c r="N318">
        <f>SQRT(User_Model_Calcs!M318^2+Sat_Data!$B$3^2-2*User_Model_Calcs!M318*Sat_Data!$B$3*COS(RADIANS(L318))*COS(RADIANS(I318)))</f>
        <v>36386.408216511605</v>
      </c>
      <c r="O318">
        <f>DEGREES(ACOS(((Earth_Data!$B$1+Sat_Data!$B$2)/User_Model_Calcs!N318)*SQRT(1-COS(RADIANS(User_Model_Calcs!I318))^2*COS(RADIANS(User_Model_Calcs!B318))^2)))</f>
        <v>62.804413350429911</v>
      </c>
      <c r="P318">
        <f t="shared" si="34"/>
        <v>20.798034138126049</v>
      </c>
    </row>
    <row r="319" spans="1:16" x14ac:dyDescent="0.25">
      <c r="A319">
        <v>119.28534241524561</v>
      </c>
      <c r="B319">
        <v>-23.843803052970109</v>
      </c>
      <c r="C319" s="6">
        <v>20135.9375</v>
      </c>
      <c r="D319">
        <f t="shared" ca="1" si="33"/>
        <v>0.75</v>
      </c>
      <c r="E319" s="1">
        <v>0.65</v>
      </c>
      <c r="F319">
        <v>19.899999999999999</v>
      </c>
      <c r="G319">
        <f t="shared" ca="1" si="35"/>
        <v>42.007420362456692</v>
      </c>
      <c r="H319">
        <f t="shared" ca="1" si="36"/>
        <v>16.833867565334284</v>
      </c>
      <c r="I319">
        <f>User_Model_Calcs!A319-Sat_Data!$B$5</f>
        <v>9.2853424152456085</v>
      </c>
      <c r="J319">
        <f>(Earth_Data!$B$1/SQRT(1-Earth_Data!$B$2^2*SIN(RADIANS(User_Model_Calcs!B319))^2))*COS(RADIANS(User_Model_Calcs!B319))</f>
        <v>5836.9650307678048</v>
      </c>
      <c r="K319">
        <f>((Earth_Data!$B$1*(1-Earth_Data!$B$2^2))/SQRT(1-Earth_Data!$B$2^2*SIN(RADIANS(User_Model_Calcs!B319))^2))*SIN(RADIANS(User_Model_Calcs!B319))</f>
        <v>-2562.470478683781</v>
      </c>
      <c r="L319">
        <f t="shared" si="37"/>
        <v>-23.701826794891346</v>
      </c>
      <c r="M319">
        <f t="shared" si="38"/>
        <v>6374.6698521987855</v>
      </c>
      <c r="N319">
        <f>SQRT(User_Model_Calcs!M319^2+Sat_Data!$B$3^2-2*User_Model_Calcs!M319*Sat_Data!$B$3*COS(RADIANS(L319))*COS(RADIANS(I319)))</f>
        <v>36505.882512466305</v>
      </c>
      <c r="O319">
        <f>DEGREES(ACOS(((Earth_Data!$B$1+Sat_Data!$B$2)/User_Model_Calcs!N319)*SQRT(1-COS(RADIANS(User_Model_Calcs!I319))^2*COS(RADIANS(User_Model_Calcs!B319))^2)))</f>
        <v>60.19548012038841</v>
      </c>
      <c r="P319">
        <f t="shared" si="34"/>
        <v>22.020486445803179</v>
      </c>
    </row>
    <row r="320" spans="1:16" x14ac:dyDescent="0.25">
      <c r="A320">
        <v>119.55037764683438</v>
      </c>
      <c r="B320">
        <v>-19.544221042664567</v>
      </c>
      <c r="C320" s="6">
        <v>20135.9375</v>
      </c>
      <c r="D320">
        <f t="shared" ca="1" si="33"/>
        <v>1.2</v>
      </c>
      <c r="E320" s="1">
        <v>0.65</v>
      </c>
      <c r="F320">
        <v>19.899999999999999</v>
      </c>
      <c r="G320">
        <f t="shared" ca="1" si="35"/>
        <v>46.089820015575185</v>
      </c>
      <c r="H320">
        <f t="shared" ca="1" si="36"/>
        <v>19.411981939739601</v>
      </c>
      <c r="I320">
        <f>User_Model_Calcs!A320-Sat_Data!$B$5</f>
        <v>9.5503776468343773</v>
      </c>
      <c r="J320">
        <f>(Earth_Data!$B$1/SQRT(1-Earth_Data!$B$2^2*SIN(RADIANS(User_Model_Calcs!B320))^2))*COS(RADIANS(User_Model_Calcs!B320))</f>
        <v>6012.9072596009119</v>
      </c>
      <c r="K320">
        <f>((Earth_Data!$B$1*(1-Earth_Data!$B$2^2))/SQRT(1-Earth_Data!$B$2^2*SIN(RADIANS(User_Model_Calcs!B320))^2))*SIN(RADIANS(User_Model_Calcs!B320))</f>
        <v>-2120.2168175978286</v>
      </c>
      <c r="L320">
        <f t="shared" si="37"/>
        <v>-19.423207273705454</v>
      </c>
      <c r="M320">
        <f t="shared" si="38"/>
        <v>6375.7645083696443</v>
      </c>
      <c r="N320">
        <f>SQRT(User_Model_Calcs!M320^2+Sat_Data!$B$3^2-2*User_Model_Calcs!M320*Sat_Data!$B$3*COS(RADIANS(L320))*COS(RADIANS(I320)))</f>
        <v>36310.256434054216</v>
      </c>
      <c r="O320">
        <f>DEGREES(ACOS(((Earth_Data!$B$1+Sat_Data!$B$2)/User_Model_Calcs!N320)*SQRT(1-COS(RADIANS(User_Model_Calcs!I320))^2*COS(RADIANS(User_Model_Calcs!B320))^2)))</f>
        <v>64.608386777715381</v>
      </c>
      <c r="P320">
        <f t="shared" si="34"/>
        <v>26.699097750204146</v>
      </c>
    </row>
    <row r="321" spans="1:16" x14ac:dyDescent="0.25">
      <c r="A321">
        <v>120.89215780942736</v>
      </c>
      <c r="B321">
        <v>-23.045386593167361</v>
      </c>
      <c r="C321" s="6">
        <v>20135.9375</v>
      </c>
      <c r="D321">
        <f t="shared" ca="1" si="33"/>
        <v>3</v>
      </c>
      <c r="E321" s="1">
        <v>0.65</v>
      </c>
      <c r="F321">
        <v>19.899999999999999</v>
      </c>
      <c r="G321">
        <f t="shared" ca="1" si="35"/>
        <v>54.048620189015942</v>
      </c>
      <c r="H321">
        <f t="shared" ca="1" si="36"/>
        <v>14.192399762472116</v>
      </c>
      <c r="I321">
        <f>User_Model_Calcs!A321-Sat_Data!$B$5</f>
        <v>10.89215780942736</v>
      </c>
      <c r="J321">
        <f>(Earth_Data!$B$1/SQRT(1-Earth_Data!$B$2^2*SIN(RADIANS(User_Model_Calcs!B321))^2))*COS(RADIANS(User_Model_Calcs!B321))</f>
        <v>5872.1456628466076</v>
      </c>
      <c r="K321">
        <f>((Earth_Data!$B$1*(1-Earth_Data!$B$2^2))/SQRT(1-Earth_Data!$B$2^2*SIN(RADIANS(User_Model_Calcs!B321))^2))*SIN(RADIANS(User_Model_Calcs!B321))</f>
        <v>-2481.3461539147847</v>
      </c>
      <c r="L321">
        <f t="shared" si="37"/>
        <v>-22.907076465393072</v>
      </c>
      <c r="M321">
        <f t="shared" si="38"/>
        <v>6374.8861496685504</v>
      </c>
      <c r="N321">
        <f>SQRT(User_Model_Calcs!M321^2+Sat_Data!$B$3^2-2*User_Model_Calcs!M321*Sat_Data!$B$3*COS(RADIANS(L321))*COS(RADIANS(I321)))</f>
        <v>36499.136261342501</v>
      </c>
      <c r="O321">
        <f>DEGREES(ACOS(((Earth_Data!$B$1+Sat_Data!$B$2)/User_Model_Calcs!N321)*SQRT(1-COS(RADIANS(User_Model_Calcs!I321))^2*COS(RADIANS(User_Model_Calcs!B321))^2)))</f>
        <v>60.341918099979111</v>
      </c>
      <c r="P321">
        <f t="shared" si="34"/>
        <v>26.177066786929544</v>
      </c>
    </row>
    <row r="322" spans="1:16" x14ac:dyDescent="0.25">
      <c r="A322">
        <v>122.12319013932708</v>
      </c>
      <c r="B322">
        <v>-22.088532236838056</v>
      </c>
      <c r="C322" s="6">
        <v>20135.9375</v>
      </c>
      <c r="D322">
        <f t="shared" ref="D322:D385" ca="1" si="39">CHOOSE(RANDBETWEEN(1,3),0.75,1.2,3)</f>
        <v>0.75</v>
      </c>
      <c r="E322" s="1">
        <v>0.65</v>
      </c>
      <c r="F322">
        <v>19.899999999999999</v>
      </c>
      <c r="G322">
        <f t="shared" ca="1" si="35"/>
        <v>42.007420362456692</v>
      </c>
      <c r="H322">
        <f t="shared" ca="1" si="36"/>
        <v>18.910550389102713</v>
      </c>
      <c r="I322">
        <f>User_Model_Calcs!A322-Sat_Data!$B$5</f>
        <v>12.123190139327079</v>
      </c>
      <c r="J322">
        <f>(Earth_Data!$B$1/SQRT(1-Earth_Data!$B$2^2*SIN(RADIANS(User_Model_Calcs!B322))^2))*COS(RADIANS(User_Model_Calcs!B322))</f>
        <v>5912.8087957128073</v>
      </c>
      <c r="K322">
        <f>((Earth_Data!$B$1*(1-Earth_Data!$B$2^2))/SQRT(1-Earth_Data!$B$2^2*SIN(RADIANS(User_Model_Calcs!B322))^2))*SIN(RADIANS(User_Model_Calcs!B322))</f>
        <v>-2383.5002968489634</v>
      </c>
      <c r="L322">
        <f t="shared" si="37"/>
        <v>-21.954756020345254</v>
      </c>
      <c r="M322">
        <f t="shared" si="38"/>
        <v>6375.1377647653881</v>
      </c>
      <c r="N322">
        <f>SQRT(User_Model_Calcs!M322^2+Sat_Data!$B$3^2-2*User_Model_Calcs!M322*Sat_Data!$B$3*COS(RADIANS(L322))*COS(RADIANS(I322)))</f>
        <v>36482.325680300644</v>
      </c>
      <c r="O322">
        <f>DEGREES(ACOS(((Earth_Data!$B$1+Sat_Data!$B$2)/User_Model_Calcs!N322)*SQRT(1-COS(RADIANS(User_Model_Calcs!I322))^2*COS(RADIANS(User_Model_Calcs!B322))^2)))</f>
        <v>60.702113877284191</v>
      </c>
      <c r="P322">
        <f t="shared" ref="P322:P385" si="40">DEGREES(ASIN(SIN(RADIANS(ABS(I322)))/(SIN(ACOS(COS(RADIANS(I322))*COS(RADIANS(B322)))))))</f>
        <v>29.736321892719374</v>
      </c>
    </row>
    <row r="323" spans="1:16" x14ac:dyDescent="0.25">
      <c r="A323">
        <v>118.11099796243316</v>
      </c>
      <c r="B323">
        <v>-20.997858015242947</v>
      </c>
      <c r="C323" s="6">
        <v>20135.9375</v>
      </c>
      <c r="D323">
        <f t="shared" ca="1" si="39"/>
        <v>1.2</v>
      </c>
      <c r="E323" s="1">
        <v>0.65</v>
      </c>
      <c r="F323">
        <v>19.899999999999999</v>
      </c>
      <c r="G323">
        <f t="shared" ref="G323:G386" ca="1" si="41">20.4+20*LOG(F323)+20*LOG(D323)+10*LOG(E323)</f>
        <v>46.089820015575185</v>
      </c>
      <c r="H323">
        <f t="shared" ref="H323:H386" ca="1" si="42">RAND()*(24-14)+14</f>
        <v>14.336479534818212</v>
      </c>
      <c r="I323">
        <f>User_Model_Calcs!A323-Sat_Data!$B$5</f>
        <v>8.1109979624331601</v>
      </c>
      <c r="J323">
        <f>(Earth_Data!$B$1/SQRT(1-Earth_Data!$B$2^2*SIN(RADIANS(User_Model_Calcs!B323))^2))*COS(RADIANS(User_Model_Calcs!B323))</f>
        <v>5957.1530210922056</v>
      </c>
      <c r="K323">
        <f>((Earth_Data!$B$1*(1-Earth_Data!$B$2^2))/SQRT(1-Earth_Data!$B$2^2*SIN(RADIANS(User_Model_Calcs!B323))^2))*SIN(RADIANS(User_Model_Calcs!B323))</f>
        <v>-2271.1743999765972</v>
      </c>
      <c r="L323">
        <f t="shared" ref="L323:L386" si="43">DEGREES(ATAN((K323/J323)))</f>
        <v>-20.869430179078872</v>
      </c>
      <c r="M323">
        <f t="shared" ref="M323:M386" si="44">SQRT(J323^2+K323^2)</f>
        <v>6375.4141255150671</v>
      </c>
      <c r="N323">
        <f>SQRT(User_Model_Calcs!M323^2+Sat_Data!$B$3^2-2*User_Model_Calcs!M323*Sat_Data!$B$3*COS(RADIANS(L323))*COS(RADIANS(I323)))</f>
        <v>36347.343991769747</v>
      </c>
      <c r="O323">
        <f>DEGREES(ACOS(((Earth_Data!$B$1+Sat_Data!$B$2)/User_Model_Calcs!N323)*SQRT(1-COS(RADIANS(User_Model_Calcs!I323))^2*COS(RADIANS(User_Model_Calcs!B323))^2)))</f>
        <v>63.712635252894842</v>
      </c>
      <c r="P323">
        <f t="shared" si="40"/>
        <v>21.688801820548761</v>
      </c>
    </row>
    <row r="324" spans="1:16" x14ac:dyDescent="0.25">
      <c r="A324">
        <v>118.44212480043998</v>
      </c>
      <c r="B324">
        <v>-19.102120907327102</v>
      </c>
      <c r="C324" s="6">
        <v>20135.9375</v>
      </c>
      <c r="D324">
        <f t="shared" ca="1" si="39"/>
        <v>3</v>
      </c>
      <c r="E324" s="1">
        <v>0.65</v>
      </c>
      <c r="F324">
        <v>19.899999999999999</v>
      </c>
      <c r="G324">
        <f t="shared" ca="1" si="41"/>
        <v>54.048620189015942</v>
      </c>
      <c r="H324">
        <f t="shared" ca="1" si="42"/>
        <v>15.830471485687148</v>
      </c>
      <c r="I324">
        <f>User_Model_Calcs!A324-Sat_Data!$B$5</f>
        <v>8.4421248004399843</v>
      </c>
      <c r="J324">
        <f>(Earth_Data!$B$1/SQRT(1-Earth_Data!$B$2^2*SIN(RADIANS(User_Model_Calcs!B324))^2))*COS(RADIANS(User_Model_Calcs!B324))</f>
        <v>6029.1008494876496</v>
      </c>
      <c r="K324">
        <f>((Earth_Data!$B$1*(1-Earth_Data!$B$2^2))/SQRT(1-Earth_Data!$B$2^2*SIN(RADIANS(User_Model_Calcs!B324))^2))*SIN(RADIANS(User_Model_Calcs!B324))</f>
        <v>-2074.0350684537334</v>
      </c>
      <c r="L324">
        <f t="shared" si="43"/>
        <v>-18.983424199133331</v>
      </c>
      <c r="M324">
        <f t="shared" si="44"/>
        <v>6375.8668836848046</v>
      </c>
      <c r="N324">
        <f>SQRT(User_Model_Calcs!M324^2+Sat_Data!$B$3^2-2*User_Model_Calcs!M324*Sat_Data!$B$3*COS(RADIANS(L324))*COS(RADIANS(I324)))</f>
        <v>36270.533744022257</v>
      </c>
      <c r="O324">
        <f>DEGREES(ACOS(((Earth_Data!$B$1+Sat_Data!$B$2)/User_Model_Calcs!N324)*SQRT(1-COS(RADIANS(User_Model_Calcs!I324))^2*COS(RADIANS(User_Model_Calcs!B324))^2)))</f>
        <v>65.594075045300201</v>
      </c>
      <c r="P324">
        <f t="shared" si="40"/>
        <v>24.395642833459402</v>
      </c>
    </row>
    <row r="325" spans="1:16" x14ac:dyDescent="0.25">
      <c r="A325">
        <v>121.51109866760247</v>
      </c>
      <c r="B325">
        <v>-22.740462079523663</v>
      </c>
      <c r="C325" s="6">
        <v>20135.9375</v>
      </c>
      <c r="D325">
        <f t="shared" ca="1" si="39"/>
        <v>3</v>
      </c>
      <c r="E325" s="1">
        <v>0.65</v>
      </c>
      <c r="F325">
        <v>19.899999999999999</v>
      </c>
      <c r="G325">
        <f t="shared" ca="1" si="41"/>
        <v>54.048620189015942</v>
      </c>
      <c r="H325">
        <f t="shared" ca="1" si="42"/>
        <v>17.797343280863505</v>
      </c>
      <c r="I325">
        <f>User_Model_Calcs!A325-Sat_Data!$B$5</f>
        <v>11.511098667602468</v>
      </c>
      <c r="J325">
        <f>(Earth_Data!$B$1/SQRT(1-Earth_Data!$B$2^2*SIN(RADIANS(User_Model_Calcs!B325))^2))*COS(RADIANS(User_Model_Calcs!B325))</f>
        <v>5885.2817907624185</v>
      </c>
      <c r="K325">
        <f>((Earth_Data!$B$1*(1-Earth_Data!$B$2^2))/SQRT(1-Earth_Data!$B$2^2*SIN(RADIANS(User_Model_Calcs!B325))^2))*SIN(RADIANS(User_Model_Calcs!B325))</f>
        <v>-2450.2378685319759</v>
      </c>
      <c r="L325">
        <f t="shared" si="43"/>
        <v>-22.603580396707383</v>
      </c>
      <c r="M325">
        <f t="shared" si="44"/>
        <v>6374.9672445486194</v>
      </c>
      <c r="N325">
        <f>SQRT(User_Model_Calcs!M325^2+Sat_Data!$B$3^2-2*User_Model_Calcs!M325*Sat_Data!$B$3*COS(RADIANS(L325))*COS(RADIANS(I325)))</f>
        <v>36498.516090970952</v>
      </c>
      <c r="O325">
        <f>DEGREES(ACOS(((Earth_Data!$B$1+Sat_Data!$B$2)/User_Model_Calcs!N325)*SQRT(1-COS(RADIANS(User_Model_Calcs!I325))^2*COS(RADIANS(User_Model_Calcs!B325))^2)))</f>
        <v>60.357049437475347</v>
      </c>
      <c r="P325">
        <f t="shared" si="40"/>
        <v>27.782068429735492</v>
      </c>
    </row>
    <row r="326" spans="1:16" x14ac:dyDescent="0.25">
      <c r="A326">
        <v>122.17233865793155</v>
      </c>
      <c r="B326">
        <v>-21.403589109490412</v>
      </c>
      <c r="C326" s="6">
        <v>20135.9375</v>
      </c>
      <c r="D326">
        <f t="shared" ca="1" si="39"/>
        <v>3</v>
      </c>
      <c r="E326" s="1">
        <v>0.65</v>
      </c>
      <c r="F326">
        <v>19.899999999999999</v>
      </c>
      <c r="G326">
        <f t="shared" ca="1" si="41"/>
        <v>54.048620189015942</v>
      </c>
      <c r="H326">
        <f t="shared" ca="1" si="42"/>
        <v>20.151244738916162</v>
      </c>
      <c r="I326">
        <f>User_Model_Calcs!A326-Sat_Data!$B$5</f>
        <v>12.172338657931547</v>
      </c>
      <c r="J326">
        <f>(Earth_Data!$B$1/SQRT(1-Earth_Data!$B$2^2*SIN(RADIANS(User_Model_Calcs!B326))^2))*COS(RADIANS(User_Model_Calcs!B326))</f>
        <v>5940.9074738149438</v>
      </c>
      <c r="K326">
        <f>((Earth_Data!$B$1*(1-Earth_Data!$B$2^2))/SQRT(1-Earth_Data!$B$2^2*SIN(RADIANS(User_Model_Calcs!B326))^2))*SIN(RADIANS(User_Model_Calcs!B326))</f>
        <v>-2313.0563490129434</v>
      </c>
      <c r="L326">
        <f t="shared" si="43"/>
        <v>-21.273149676125122</v>
      </c>
      <c r="M326">
        <f t="shared" si="44"/>
        <v>6375.3126422269952</v>
      </c>
      <c r="N326">
        <f>SQRT(User_Model_Calcs!M326^2+Sat_Data!$B$3^2-2*User_Model_Calcs!M326*Sat_Data!$B$3*COS(RADIANS(L326))*COS(RADIANS(I326)))</f>
        <v>36451.832343082628</v>
      </c>
      <c r="O326">
        <f>DEGREES(ACOS(((Earth_Data!$B$1+Sat_Data!$B$2)/User_Model_Calcs!N326)*SQRT(1-COS(RADIANS(User_Model_Calcs!I326))^2*COS(RADIANS(User_Model_Calcs!B326))^2)))</f>
        <v>61.358765847995585</v>
      </c>
      <c r="P326">
        <f t="shared" si="40"/>
        <v>30.586078699524275</v>
      </c>
    </row>
    <row r="327" spans="1:16" x14ac:dyDescent="0.25">
      <c r="A327">
        <v>118.32210230483302</v>
      </c>
      <c r="B327">
        <v>-18.531987043767419</v>
      </c>
      <c r="C327" s="6">
        <v>20135.9375</v>
      </c>
      <c r="D327">
        <f t="shared" ca="1" si="39"/>
        <v>1.2</v>
      </c>
      <c r="E327" s="1">
        <v>0.65</v>
      </c>
      <c r="F327">
        <v>19.899999999999999</v>
      </c>
      <c r="G327">
        <f t="shared" ca="1" si="41"/>
        <v>46.089820015575185</v>
      </c>
      <c r="H327">
        <f t="shared" ca="1" si="42"/>
        <v>21.736999574827351</v>
      </c>
      <c r="I327">
        <f>User_Model_Calcs!A327-Sat_Data!$B$5</f>
        <v>8.3221023048330238</v>
      </c>
      <c r="J327">
        <f>(Earth_Data!$B$1/SQRT(1-Earth_Data!$B$2^2*SIN(RADIANS(User_Model_Calcs!B327))^2))*COS(RADIANS(User_Model_Calcs!B327))</f>
        <v>6049.4561197002186</v>
      </c>
      <c r="K327">
        <f>((Earth_Data!$B$1*(1-Earth_Data!$B$2^2))/SQRT(1-Earth_Data!$B$2^2*SIN(RADIANS(User_Model_Calcs!B327))^2))*SIN(RADIANS(User_Model_Calcs!B327))</f>
        <v>-2014.3001520243176</v>
      </c>
      <c r="L327">
        <f t="shared" si="43"/>
        <v>-18.416319748883197</v>
      </c>
      <c r="M327">
        <f t="shared" si="44"/>
        <v>6375.9959572308089</v>
      </c>
      <c r="N327">
        <f>SQRT(User_Model_Calcs!M327^2+Sat_Data!$B$3^2-2*User_Model_Calcs!M327*Sat_Data!$B$3*COS(RADIANS(L327))*COS(RADIANS(I327)))</f>
        <v>36244.993568171623</v>
      </c>
      <c r="O327">
        <f>DEGREES(ACOS(((Earth_Data!$B$1+Sat_Data!$B$2)/User_Model_Calcs!N327)*SQRT(1-COS(RADIANS(User_Model_Calcs!I327))^2*COS(RADIANS(User_Model_Calcs!B327))^2)))</f>
        <v>66.250893705487741</v>
      </c>
      <c r="P327">
        <f t="shared" si="40"/>
        <v>24.713522207894265</v>
      </c>
    </row>
    <row r="328" spans="1:16" x14ac:dyDescent="0.25">
      <c r="A328">
        <v>121.7193858362793</v>
      </c>
      <c r="B328">
        <v>-22.568290204870387</v>
      </c>
      <c r="C328" s="6">
        <v>20135.9375</v>
      </c>
      <c r="D328">
        <f t="shared" ca="1" si="39"/>
        <v>1.2</v>
      </c>
      <c r="E328" s="1">
        <v>0.65</v>
      </c>
      <c r="F328">
        <v>19.899999999999999</v>
      </c>
      <c r="G328">
        <f t="shared" ca="1" si="41"/>
        <v>46.089820015575185</v>
      </c>
      <c r="H328">
        <f t="shared" ca="1" si="42"/>
        <v>20.631215483099183</v>
      </c>
      <c r="I328">
        <f>User_Model_Calcs!A328-Sat_Data!$B$5</f>
        <v>11.719385836279301</v>
      </c>
      <c r="J328">
        <f>(Earth_Data!$B$1/SQRT(1-Earth_Data!$B$2^2*SIN(RADIANS(User_Model_Calcs!B328))^2))*COS(RADIANS(User_Model_Calcs!B328))</f>
        <v>5892.6255352555281</v>
      </c>
      <c r="K328">
        <f>((Earth_Data!$B$1*(1-Earth_Data!$B$2^2))/SQRT(1-Earth_Data!$B$2^2*SIN(RADIANS(User_Model_Calcs!B328))^2))*SIN(RADIANS(User_Model_Calcs!B328))</f>
        <v>-2432.6427409486191</v>
      </c>
      <c r="L328">
        <f t="shared" si="43"/>
        <v>-22.432221888124829</v>
      </c>
      <c r="M328">
        <f t="shared" si="44"/>
        <v>6375.0126591117842</v>
      </c>
      <c r="N328">
        <f>SQRT(User_Model_Calcs!M328^2+Sat_Data!$B$3^2-2*User_Model_Calcs!M328*Sat_Data!$B$3*COS(RADIANS(L328))*COS(RADIANS(I328)))</f>
        <v>36495.193261821158</v>
      </c>
      <c r="O328">
        <f>DEGREES(ACOS(((Earth_Data!$B$1+Sat_Data!$B$2)/User_Model_Calcs!N328)*SQRT(1-COS(RADIANS(User_Model_Calcs!I328))^2*COS(RADIANS(User_Model_Calcs!B328))^2)))</f>
        <v>60.427833130198643</v>
      </c>
      <c r="P328">
        <f t="shared" si="40"/>
        <v>28.392088364985437</v>
      </c>
    </row>
    <row r="329" spans="1:16" x14ac:dyDescent="0.25">
      <c r="A329">
        <v>119.99091679539124</v>
      </c>
      <c r="B329">
        <v>-22.547529513862827</v>
      </c>
      <c r="C329" s="6">
        <v>20135.9375</v>
      </c>
      <c r="D329">
        <f t="shared" ca="1" si="39"/>
        <v>1.2</v>
      </c>
      <c r="E329" s="1">
        <v>0.65</v>
      </c>
      <c r="F329">
        <v>19.899999999999999</v>
      </c>
      <c r="G329">
        <f t="shared" ca="1" si="41"/>
        <v>46.089820015575185</v>
      </c>
      <c r="H329">
        <f t="shared" ca="1" si="42"/>
        <v>16.706987329815522</v>
      </c>
      <c r="I329">
        <f>User_Model_Calcs!A329-Sat_Data!$B$5</f>
        <v>9.990916795391243</v>
      </c>
      <c r="J329">
        <f>(Earth_Data!$B$1/SQRT(1-Earth_Data!$B$2^2*SIN(RADIANS(User_Model_Calcs!B329))^2))*COS(RADIANS(User_Model_Calcs!B329))</f>
        <v>5893.5074691224072</v>
      </c>
      <c r="K329">
        <f>((Earth_Data!$B$1*(1-Earth_Data!$B$2^2))/SQRT(1-Earth_Data!$B$2^2*SIN(RADIANS(User_Model_Calcs!B329))^2))*SIN(RADIANS(User_Model_Calcs!B329))</f>
        <v>-2430.5196361981066</v>
      </c>
      <c r="L329">
        <f t="shared" si="43"/>
        <v>-22.411559604039027</v>
      </c>
      <c r="M329">
        <f t="shared" si="44"/>
        <v>6375.018116879839</v>
      </c>
      <c r="N329">
        <f>SQRT(User_Model_Calcs!M329^2+Sat_Data!$B$3^2-2*User_Model_Calcs!M329*Sat_Data!$B$3*COS(RADIANS(L329))*COS(RADIANS(I329)))</f>
        <v>36455.49230865109</v>
      </c>
      <c r="O329">
        <f>DEGREES(ACOS(((Earth_Data!$B$1+Sat_Data!$B$2)/User_Model_Calcs!N329)*SQRT(1-COS(RADIANS(User_Model_Calcs!I329))^2*COS(RADIANS(User_Model_Calcs!B329))^2)))</f>
        <v>61.271633178900835</v>
      </c>
      <c r="P329">
        <f t="shared" si="40"/>
        <v>24.674880704160032</v>
      </c>
    </row>
    <row r="330" spans="1:16" x14ac:dyDescent="0.25">
      <c r="A330">
        <v>120.27648369636509</v>
      </c>
      <c r="B330">
        <v>-22.088174791400633</v>
      </c>
      <c r="C330" s="6">
        <v>20135.9375</v>
      </c>
      <c r="D330">
        <f t="shared" ca="1" si="39"/>
        <v>1.2</v>
      </c>
      <c r="E330" s="1">
        <v>0.65</v>
      </c>
      <c r="F330">
        <v>19.899999999999999</v>
      </c>
      <c r="G330">
        <f t="shared" ca="1" si="41"/>
        <v>46.089820015575185</v>
      </c>
      <c r="H330">
        <f t="shared" ca="1" si="42"/>
        <v>14.819435940993902</v>
      </c>
      <c r="I330">
        <f>User_Model_Calcs!A330-Sat_Data!$B$5</f>
        <v>10.276483696365091</v>
      </c>
      <c r="J330">
        <f>(Earth_Data!$B$1/SQRT(1-Earth_Data!$B$2^2*SIN(RADIANS(User_Model_Calcs!B330))^2))*COS(RADIANS(User_Model_Calcs!B330))</f>
        <v>5912.8236793920832</v>
      </c>
      <c r="K330">
        <f>((Earth_Data!$B$1*(1-Earth_Data!$B$2^2))/SQRT(1-Earth_Data!$B$2^2*SIN(RADIANS(User_Model_Calcs!B330))^2))*SIN(RADIANS(User_Model_Calcs!B330))</f>
        <v>-2383.4636213821291</v>
      </c>
      <c r="L330">
        <f t="shared" si="43"/>
        <v>-21.954400296611627</v>
      </c>
      <c r="M330">
        <f t="shared" si="44"/>
        <v>6375.1378571785999</v>
      </c>
      <c r="N330">
        <f>SQRT(User_Model_Calcs!M330^2+Sat_Data!$B$3^2-2*User_Model_Calcs!M330*Sat_Data!$B$3*COS(RADIANS(L330))*COS(RADIANS(I330)))</f>
        <v>36439.504623664572</v>
      </c>
      <c r="O330">
        <f>DEGREES(ACOS(((Earth_Data!$B$1+Sat_Data!$B$2)/User_Model_Calcs!N330)*SQRT(1-COS(RADIANS(User_Model_Calcs!I330))^2*COS(RADIANS(User_Model_Calcs!B330))^2)))</f>
        <v>61.621489665592904</v>
      </c>
      <c r="P330">
        <f t="shared" si="40"/>
        <v>25.741351247911982</v>
      </c>
    </row>
    <row r="331" spans="1:16" x14ac:dyDescent="0.25">
      <c r="A331">
        <v>120.05525047535839</v>
      </c>
      <c r="B331">
        <v>-19.3945815060131</v>
      </c>
      <c r="C331" s="6">
        <v>20135.9375</v>
      </c>
      <c r="D331">
        <f t="shared" ca="1" si="39"/>
        <v>1.2</v>
      </c>
      <c r="E331" s="1">
        <v>0.65</v>
      </c>
      <c r="F331">
        <v>19.899999999999999</v>
      </c>
      <c r="G331">
        <f t="shared" ca="1" si="41"/>
        <v>46.089820015575185</v>
      </c>
      <c r="H331">
        <f t="shared" ca="1" si="42"/>
        <v>21.289610195035841</v>
      </c>
      <c r="I331">
        <f>User_Model_Calcs!A331-Sat_Data!$B$5</f>
        <v>10.055250475358392</v>
      </c>
      <c r="J331">
        <f>(Earth_Data!$B$1/SQRT(1-Earth_Data!$B$2^2*SIN(RADIANS(User_Model_Calcs!B331))^2))*COS(RADIANS(User_Model_Calcs!B331))</f>
        <v>6018.4283503274482</v>
      </c>
      <c r="K331">
        <f>((Earth_Data!$B$1*(1-Earth_Data!$B$2^2))/SQRT(1-Earth_Data!$B$2^2*SIN(RADIANS(User_Model_Calcs!B331))^2))*SIN(RADIANS(User_Model_Calcs!B331))</f>
        <v>-2104.5992370236672</v>
      </c>
      <c r="L331">
        <f t="shared" si="43"/>
        <v>-19.274348828647611</v>
      </c>
      <c r="M331">
        <f t="shared" si="44"/>
        <v>6375.79938176428</v>
      </c>
      <c r="N331">
        <f>SQRT(User_Model_Calcs!M331^2+Sat_Data!$B$3^2-2*User_Model_Calcs!M331*Sat_Data!$B$3*COS(RADIANS(L331))*COS(RADIANS(I331)))</f>
        <v>36314.424834983169</v>
      </c>
      <c r="O331">
        <f>DEGREES(ACOS(((Earth_Data!$B$1+Sat_Data!$B$2)/User_Model_Calcs!N331)*SQRT(1-COS(RADIANS(User_Model_Calcs!I331))^2*COS(RADIANS(User_Model_Calcs!B331))^2)))</f>
        <v>64.508523773240185</v>
      </c>
      <c r="P331">
        <f t="shared" si="40"/>
        <v>28.10154892029685</v>
      </c>
    </row>
    <row r="332" spans="1:16" x14ac:dyDescent="0.25">
      <c r="A332">
        <v>118.94886866525221</v>
      </c>
      <c r="B332">
        <v>-16.537379618703977</v>
      </c>
      <c r="C332" s="6">
        <v>20135.9375</v>
      </c>
      <c r="D332">
        <f t="shared" ca="1" si="39"/>
        <v>3</v>
      </c>
      <c r="E332" s="1">
        <v>0.65</v>
      </c>
      <c r="F332">
        <v>19.899999999999999</v>
      </c>
      <c r="G332">
        <f t="shared" ca="1" si="41"/>
        <v>54.048620189015942</v>
      </c>
      <c r="H332">
        <f t="shared" ca="1" si="42"/>
        <v>18.069624359302473</v>
      </c>
      <c r="I332">
        <f>User_Model_Calcs!A332-Sat_Data!$B$5</f>
        <v>8.9488686652522063</v>
      </c>
      <c r="J332">
        <f>(Earth_Data!$B$1/SQRT(1-Earth_Data!$B$2^2*SIN(RADIANS(User_Model_Calcs!B332))^2))*COS(RADIANS(User_Model_Calcs!B332))</f>
        <v>6115.9622407930228</v>
      </c>
      <c r="K332">
        <f>((Earth_Data!$B$1*(1-Earth_Data!$B$2^2))/SQRT(1-Earth_Data!$B$2^2*SIN(RADIANS(User_Model_Calcs!B332))^2))*SIN(RADIANS(User_Model_Calcs!B332))</f>
        <v>-1803.8144796539357</v>
      </c>
      <c r="L332">
        <f t="shared" si="43"/>
        <v>-16.432660293962037</v>
      </c>
      <c r="M332">
        <f t="shared" si="44"/>
        <v>6376.4206893691708</v>
      </c>
      <c r="N332">
        <f>SQRT(User_Model_Calcs!M332^2+Sat_Data!$B$3^2-2*User_Model_Calcs!M332*Sat_Data!$B$3*COS(RADIANS(L332))*COS(RADIANS(I332)))</f>
        <v>36180.143582998891</v>
      </c>
      <c r="O332">
        <f>DEGREES(ACOS(((Earth_Data!$B$1+Sat_Data!$B$2)/User_Model_Calcs!N332)*SQRT(1-COS(RADIANS(User_Model_Calcs!I332))^2*COS(RADIANS(User_Model_Calcs!B332))^2)))</f>
        <v>68.007639264297893</v>
      </c>
      <c r="P332">
        <f t="shared" si="40"/>
        <v>28.952366255329252</v>
      </c>
    </row>
    <row r="333" spans="1:16" x14ac:dyDescent="0.25">
      <c r="A333">
        <v>119.08464805273843</v>
      </c>
      <c r="B333">
        <v>-13.056934795744565</v>
      </c>
      <c r="C333" s="6">
        <v>20135.9375</v>
      </c>
      <c r="D333">
        <f t="shared" ca="1" si="39"/>
        <v>1.2</v>
      </c>
      <c r="E333" s="1">
        <v>0.65</v>
      </c>
      <c r="F333">
        <v>19.899999999999999</v>
      </c>
      <c r="G333">
        <f t="shared" ca="1" si="41"/>
        <v>46.089820015575185</v>
      </c>
      <c r="H333">
        <f t="shared" ca="1" si="42"/>
        <v>19.310884764329742</v>
      </c>
      <c r="I333">
        <f>User_Model_Calcs!A333-Sat_Data!$B$5</f>
        <v>9.0846480527384301</v>
      </c>
      <c r="J333">
        <f>(Earth_Data!$B$1/SQRT(1-Earth_Data!$B$2^2*SIN(RADIANS(User_Model_Calcs!B333))^2))*COS(RADIANS(User_Model_Calcs!B333))</f>
        <v>6214.3016428077663</v>
      </c>
      <c r="K333">
        <f>((Earth_Data!$B$1*(1-Earth_Data!$B$2^2))/SQRT(1-Earth_Data!$B$2^2*SIN(RADIANS(User_Model_Calcs!B333))^2))*SIN(RADIANS(User_Model_Calcs!B333))</f>
        <v>-1431.5422928520634</v>
      </c>
      <c r="L333">
        <f t="shared" si="43"/>
        <v>-12.97249117408704</v>
      </c>
      <c r="M333">
        <f t="shared" si="44"/>
        <v>6377.0571774155715</v>
      </c>
      <c r="N333">
        <f>SQRT(User_Model_Calcs!M333^2+Sat_Data!$B$3^2-2*User_Model_Calcs!M333*Sat_Data!$B$3*COS(RADIANS(L333))*COS(RADIANS(I333)))</f>
        <v>36069.567343634095</v>
      </c>
      <c r="O333">
        <f>DEGREES(ACOS(((Earth_Data!$B$1+Sat_Data!$B$2)/User_Model_Calcs!N333)*SQRT(1-COS(RADIANS(User_Model_Calcs!I333))^2*COS(RADIANS(User_Model_Calcs!B333))^2)))</f>
        <v>71.368013897631826</v>
      </c>
      <c r="P333">
        <f t="shared" si="40"/>
        <v>35.289787563025797</v>
      </c>
    </row>
    <row r="334" spans="1:16" x14ac:dyDescent="0.25">
      <c r="A334">
        <v>118.90346162858049</v>
      </c>
      <c r="B334">
        <v>-18.707955687602443</v>
      </c>
      <c r="C334" s="6">
        <v>20135.9375</v>
      </c>
      <c r="D334">
        <f t="shared" ca="1" si="39"/>
        <v>3</v>
      </c>
      <c r="E334" s="1">
        <v>0.65</v>
      </c>
      <c r="F334">
        <v>19.899999999999999</v>
      </c>
      <c r="G334">
        <f t="shared" ca="1" si="41"/>
        <v>54.048620189015942</v>
      </c>
      <c r="H334">
        <f t="shared" ca="1" si="42"/>
        <v>14.917619341121572</v>
      </c>
      <c r="I334">
        <f>User_Model_Calcs!A334-Sat_Data!$B$5</f>
        <v>8.9034616285804873</v>
      </c>
      <c r="J334">
        <f>(Earth_Data!$B$1/SQRT(1-Earth_Data!$B$2^2*SIN(RADIANS(User_Model_Calcs!B334))^2))*COS(RADIANS(User_Model_Calcs!B334))</f>
        <v>6043.2371425326955</v>
      </c>
      <c r="K334">
        <f>((Earth_Data!$B$1*(1-Earth_Data!$B$2^2))/SQRT(1-Earth_Data!$B$2^2*SIN(RADIANS(User_Model_Calcs!B334))^2))*SIN(RADIANS(User_Model_Calcs!B334))</f>
        <v>-2032.7581829620797</v>
      </c>
      <c r="L334">
        <f t="shared" si="43"/>
        <v>-18.591348476737988</v>
      </c>
      <c r="M334">
        <f t="shared" si="44"/>
        <v>6375.9564765834184</v>
      </c>
      <c r="N334">
        <f>SQRT(User_Model_Calcs!M334^2+Sat_Data!$B$3^2-2*User_Model_Calcs!M334*Sat_Data!$B$3*COS(RADIANS(L334))*COS(RADIANS(I334)))</f>
        <v>36262.823055939567</v>
      </c>
      <c r="O334">
        <f>DEGREES(ACOS(((Earth_Data!$B$1+Sat_Data!$B$2)/User_Model_Calcs!N334)*SQRT(1-COS(RADIANS(User_Model_Calcs!I334))^2*COS(RADIANS(User_Model_Calcs!B334))^2)))</f>
        <v>65.792227862197009</v>
      </c>
      <c r="P334">
        <f t="shared" si="40"/>
        <v>26.031763158747232</v>
      </c>
    </row>
    <row r="335" spans="1:16" x14ac:dyDescent="0.25">
      <c r="A335">
        <v>118.39432246081961</v>
      </c>
      <c r="B335">
        <v>-21.916178277589797</v>
      </c>
      <c r="C335" s="6">
        <v>20135.9375</v>
      </c>
      <c r="D335">
        <f t="shared" ca="1" si="39"/>
        <v>0.75</v>
      </c>
      <c r="E335" s="1">
        <v>0.65</v>
      </c>
      <c r="F335">
        <v>19.899999999999999</v>
      </c>
      <c r="G335">
        <f t="shared" ca="1" si="41"/>
        <v>42.007420362456692</v>
      </c>
      <c r="H335">
        <f t="shared" ca="1" si="42"/>
        <v>19.616025241720671</v>
      </c>
      <c r="I335">
        <f>User_Model_Calcs!A335-Sat_Data!$B$5</f>
        <v>8.394322460819609</v>
      </c>
      <c r="J335">
        <f>(Earth_Data!$B$1/SQRT(1-Earth_Data!$B$2^2*SIN(RADIANS(User_Model_Calcs!B335))^2))*COS(RADIANS(User_Model_Calcs!B335))</f>
        <v>5919.9588174731543</v>
      </c>
      <c r="K335">
        <f>((Earth_Data!$B$1*(1-Earth_Data!$B$2^2))/SQRT(1-Earth_Data!$B$2^2*SIN(RADIANS(User_Model_Calcs!B335))^2))*SIN(RADIANS(User_Model_Calcs!B335))</f>
        <v>-2365.8054665042609</v>
      </c>
      <c r="L335">
        <f t="shared" si="43"/>
        <v>-21.783234630260864</v>
      </c>
      <c r="M335">
        <f t="shared" si="44"/>
        <v>6375.1821860963</v>
      </c>
      <c r="N335">
        <f>SQRT(User_Model_Calcs!M335^2+Sat_Data!$B$3^2-2*User_Model_Calcs!M335*Sat_Data!$B$3*COS(RADIANS(L335))*COS(RADIANS(I335)))</f>
        <v>36394.861537688419</v>
      </c>
      <c r="O335">
        <f>DEGREES(ACOS(((Earth_Data!$B$1+Sat_Data!$B$2)/User_Model_Calcs!N335)*SQRT(1-COS(RADIANS(User_Model_Calcs!I335))^2*COS(RADIANS(User_Model_Calcs!B335))^2)))</f>
        <v>62.612666970208814</v>
      </c>
      <c r="P335">
        <f t="shared" si="40"/>
        <v>21.571578645769346</v>
      </c>
    </row>
    <row r="336" spans="1:16" x14ac:dyDescent="0.25">
      <c r="A336">
        <v>121.06934900048259</v>
      </c>
      <c r="B336">
        <v>-20.06484801568973</v>
      </c>
      <c r="C336" s="6">
        <v>20135.9375</v>
      </c>
      <c r="D336">
        <f t="shared" ca="1" si="39"/>
        <v>0.75</v>
      </c>
      <c r="E336" s="1">
        <v>0.65</v>
      </c>
      <c r="F336">
        <v>19.899999999999999</v>
      </c>
      <c r="G336">
        <f t="shared" ca="1" si="41"/>
        <v>42.007420362456692</v>
      </c>
      <c r="H336">
        <f t="shared" ca="1" si="42"/>
        <v>14.446463784596956</v>
      </c>
      <c r="I336">
        <f>User_Model_Calcs!A336-Sat_Data!$B$5</f>
        <v>11.069349000482589</v>
      </c>
      <c r="J336">
        <f>(Earth_Data!$B$1/SQRT(1-Earth_Data!$B$2^2*SIN(RADIANS(User_Model_Calcs!B336))^2))*COS(RADIANS(User_Model_Calcs!B336))</f>
        <v>5993.3800769057452</v>
      </c>
      <c r="K336">
        <f>((Earth_Data!$B$1*(1-Earth_Data!$B$2^2))/SQRT(1-Earth_Data!$B$2^2*SIN(RADIANS(User_Model_Calcs!B336))^2))*SIN(RADIANS(User_Model_Calcs!B336))</f>
        <v>-2174.4421809795631</v>
      </c>
      <c r="L336">
        <f t="shared" si="43"/>
        <v>-19.941142329800673</v>
      </c>
      <c r="M336">
        <f t="shared" si="44"/>
        <v>6375.6414222157973</v>
      </c>
      <c r="N336">
        <f>SQRT(User_Model_Calcs!M336^2+Sat_Data!$B$3^2-2*User_Model_Calcs!M336*Sat_Data!$B$3*COS(RADIANS(L336))*COS(RADIANS(I336)))</f>
        <v>36365.574263241637</v>
      </c>
      <c r="O336">
        <f>DEGREES(ACOS(((Earth_Data!$B$1+Sat_Data!$B$2)/User_Model_Calcs!N336)*SQRT(1-COS(RADIANS(User_Model_Calcs!I336))^2*COS(RADIANS(User_Model_Calcs!B336))^2)))</f>
        <v>63.294921225610054</v>
      </c>
      <c r="P336">
        <f t="shared" si="40"/>
        <v>29.693112571765358</v>
      </c>
    </row>
    <row r="337" spans="1:16" x14ac:dyDescent="0.25">
      <c r="A337">
        <v>118.38680937682703</v>
      </c>
      <c r="B337">
        <v>-19.392280818662798</v>
      </c>
      <c r="C337" s="6">
        <v>20135.9375</v>
      </c>
      <c r="D337">
        <f t="shared" ca="1" si="39"/>
        <v>3</v>
      </c>
      <c r="E337" s="1">
        <v>0.65</v>
      </c>
      <c r="F337">
        <v>19.899999999999999</v>
      </c>
      <c r="G337">
        <f t="shared" ca="1" si="41"/>
        <v>54.048620189015942</v>
      </c>
      <c r="H337">
        <f t="shared" ca="1" si="42"/>
        <v>14.866714733306186</v>
      </c>
      <c r="I337">
        <f>User_Model_Calcs!A337-Sat_Data!$B$5</f>
        <v>8.3868093768270313</v>
      </c>
      <c r="J337">
        <f>(Earth_Data!$B$1/SQRT(1-Earth_Data!$B$2^2*SIN(RADIANS(User_Model_Calcs!B337))^2))*COS(RADIANS(User_Model_Calcs!B337))</f>
        <v>6018.512917201755</v>
      </c>
      <c r="K337">
        <f>((Earth_Data!$B$1*(1-Earth_Data!$B$2^2))/SQRT(1-Earth_Data!$B$2^2*SIN(RADIANS(User_Model_Calcs!B337))^2))*SIN(RADIANS(User_Model_Calcs!B337))</f>
        <v>-2104.3590084638531</v>
      </c>
      <c r="L337">
        <f t="shared" si="43"/>
        <v>-19.272060175933163</v>
      </c>
      <c r="M337">
        <f t="shared" si="44"/>
        <v>6375.799916169527</v>
      </c>
      <c r="N337">
        <f>SQRT(User_Model_Calcs!M337^2+Sat_Data!$B$3^2-2*User_Model_Calcs!M337*Sat_Data!$B$3*COS(RADIANS(L337))*COS(RADIANS(I337)))</f>
        <v>36281.706828172464</v>
      </c>
      <c r="O337">
        <f>DEGREES(ACOS(((Earth_Data!$B$1+Sat_Data!$B$2)/User_Model_Calcs!N337)*SQRT(1-COS(RADIANS(User_Model_Calcs!I337))^2*COS(RADIANS(User_Model_Calcs!B337))^2)))</f>
        <v>65.311729808694977</v>
      </c>
      <c r="P337">
        <f t="shared" si="40"/>
        <v>23.942489675141413</v>
      </c>
    </row>
    <row r="338" spans="1:16" x14ac:dyDescent="0.25">
      <c r="A338">
        <v>117.75576233507215</v>
      </c>
      <c r="B338">
        <v>-19.384206389027103</v>
      </c>
      <c r="C338" s="6">
        <v>20135.9375</v>
      </c>
      <c r="D338">
        <f t="shared" ca="1" si="39"/>
        <v>1.2</v>
      </c>
      <c r="E338" s="1">
        <v>0.65</v>
      </c>
      <c r="F338">
        <v>19.899999999999999</v>
      </c>
      <c r="G338">
        <f t="shared" ca="1" si="41"/>
        <v>46.089820015575185</v>
      </c>
      <c r="H338">
        <f t="shared" ca="1" si="42"/>
        <v>22.368449893170101</v>
      </c>
      <c r="I338">
        <f>User_Model_Calcs!A338-Sat_Data!$B$5</f>
        <v>7.7557623350721485</v>
      </c>
      <c r="J338">
        <f>(Earth_Data!$B$1/SQRT(1-Earth_Data!$B$2^2*SIN(RADIANS(User_Model_Calcs!B338))^2))*COS(RADIANS(User_Model_Calcs!B338))</f>
        <v>6018.8096342948047</v>
      </c>
      <c r="K338">
        <f>((Earth_Data!$B$1*(1-Earth_Data!$B$2^2))/SQRT(1-Earth_Data!$B$2^2*SIN(RADIANS(User_Model_Calcs!B338))^2))*SIN(RADIANS(User_Model_Calcs!B338))</f>
        <v>-2103.5158824689502</v>
      </c>
      <c r="L338">
        <f t="shared" si="43"/>
        <v>-19.264027988814732</v>
      </c>
      <c r="M338">
        <f t="shared" si="44"/>
        <v>6375.8017912792029</v>
      </c>
      <c r="N338">
        <f>SQRT(User_Model_Calcs!M338^2+Sat_Data!$B$3^2-2*User_Model_Calcs!M338*Sat_Data!$B$3*COS(RADIANS(L338))*COS(RADIANS(I338)))</f>
        <v>36270.547828381059</v>
      </c>
      <c r="O338">
        <f>DEGREES(ACOS(((Earth_Data!$B$1+Sat_Data!$B$2)/User_Model_Calcs!N338)*SQRT(1-COS(RADIANS(User_Model_Calcs!I338))^2*COS(RADIANS(User_Model_Calcs!B338))^2)))</f>
        <v>65.591578233364501</v>
      </c>
      <c r="P338">
        <f t="shared" si="40"/>
        <v>22.310918592843002</v>
      </c>
    </row>
    <row r="339" spans="1:16" x14ac:dyDescent="0.25">
      <c r="A339">
        <v>119.99120984106733</v>
      </c>
      <c r="B339">
        <v>-13.460325725940958</v>
      </c>
      <c r="C339" s="6">
        <v>20135.9375</v>
      </c>
      <c r="D339">
        <f t="shared" ca="1" si="39"/>
        <v>1.2</v>
      </c>
      <c r="E339" s="1">
        <v>0.65</v>
      </c>
      <c r="F339">
        <v>19.899999999999999</v>
      </c>
      <c r="G339">
        <f t="shared" ca="1" si="41"/>
        <v>46.089820015575185</v>
      </c>
      <c r="H339">
        <f t="shared" ca="1" si="42"/>
        <v>20.090664224822302</v>
      </c>
      <c r="I339">
        <f>User_Model_Calcs!A339-Sat_Data!$B$5</f>
        <v>9.9912098410673309</v>
      </c>
      <c r="J339">
        <f>(Earth_Data!$B$1/SQRT(1-Earth_Data!$B$2^2*SIN(RADIANS(User_Model_Calcs!B339))^2))*COS(RADIANS(User_Model_Calcs!B339))</f>
        <v>6204.0663083257232</v>
      </c>
      <c r="K339">
        <f>((Earth_Data!$B$1*(1-Earth_Data!$B$2^2))/SQRT(1-Earth_Data!$B$2^2*SIN(RADIANS(User_Model_Calcs!B339))^2))*SIN(RADIANS(User_Model_Calcs!B339))</f>
        <v>-1474.980871818271</v>
      </c>
      <c r="L339">
        <f t="shared" si="43"/>
        <v>-13.373463063112293</v>
      </c>
      <c r="M339">
        <f t="shared" si="44"/>
        <v>6376.9904602666729</v>
      </c>
      <c r="N339">
        <f>SQRT(User_Model_Calcs!M339^2+Sat_Data!$B$3^2-2*User_Model_Calcs!M339*Sat_Data!$B$3*COS(RADIANS(L339))*COS(RADIANS(I339)))</f>
        <v>36100.371048043671</v>
      </c>
      <c r="O339">
        <f>DEGREES(ACOS(((Earth_Data!$B$1+Sat_Data!$B$2)/User_Model_Calcs!N339)*SQRT(1-COS(RADIANS(User_Model_Calcs!I339))^2*COS(RADIANS(User_Model_Calcs!B339))^2)))</f>
        <v>70.379729530261059</v>
      </c>
      <c r="P339">
        <f t="shared" si="40"/>
        <v>37.119524276108095</v>
      </c>
    </row>
    <row r="340" spans="1:16" x14ac:dyDescent="0.25">
      <c r="A340">
        <v>121.17901079599582</v>
      </c>
      <c r="B340">
        <v>-15.242074842537383</v>
      </c>
      <c r="C340" s="6">
        <v>20135.9375</v>
      </c>
      <c r="D340">
        <f t="shared" ca="1" si="39"/>
        <v>1.2</v>
      </c>
      <c r="E340" s="1">
        <v>0.65</v>
      </c>
      <c r="F340">
        <v>19.899999999999999</v>
      </c>
      <c r="G340">
        <f t="shared" ca="1" si="41"/>
        <v>46.089820015575185</v>
      </c>
      <c r="H340">
        <f t="shared" ca="1" si="42"/>
        <v>15.221834508173487</v>
      </c>
      <c r="I340">
        <f>User_Model_Calcs!A340-Sat_Data!$B$5</f>
        <v>11.179010795995822</v>
      </c>
      <c r="J340">
        <f>(Earth_Data!$B$1/SQRT(1-Earth_Data!$B$2^2*SIN(RADIANS(User_Model_Calcs!B340))^2))*COS(RADIANS(User_Model_Calcs!B340))</f>
        <v>6155.2047646084484</v>
      </c>
      <c r="K340">
        <f>((Earth_Data!$B$1*(1-Earth_Data!$B$2^2))/SQRT(1-Earth_Data!$B$2^2*SIN(RADIANS(User_Model_Calcs!B340))^2))*SIN(RADIANS(User_Model_Calcs!B340))</f>
        <v>-1665.9588429698517</v>
      </c>
      <c r="L340">
        <f t="shared" si="43"/>
        <v>-15.1447380552281</v>
      </c>
      <c r="M340">
        <f t="shared" si="44"/>
        <v>6376.6734713899214</v>
      </c>
      <c r="N340">
        <f>SQRT(User_Model_Calcs!M340^2+Sat_Data!$B$3^2-2*User_Model_Calcs!M340*Sat_Data!$B$3*COS(RADIANS(L340))*COS(RADIANS(I340)))</f>
        <v>36183.799033912015</v>
      </c>
      <c r="O340">
        <f>DEGREES(ACOS(((Earth_Data!$B$1+Sat_Data!$B$2)/User_Model_Calcs!N340)*SQRT(1-COS(RADIANS(User_Model_Calcs!I340))^2*COS(RADIANS(User_Model_Calcs!B340))^2)))</f>
        <v>67.915111137852406</v>
      </c>
      <c r="P340">
        <f t="shared" si="40"/>
        <v>36.932799881379232</v>
      </c>
    </row>
    <row r="341" spans="1:16" x14ac:dyDescent="0.25">
      <c r="A341">
        <v>121.92805674891603</v>
      </c>
      <c r="B341">
        <v>-20.825594275201684</v>
      </c>
      <c r="C341" s="6">
        <v>20135.9375</v>
      </c>
      <c r="D341">
        <f t="shared" ca="1" si="39"/>
        <v>0.75</v>
      </c>
      <c r="E341" s="1">
        <v>0.65</v>
      </c>
      <c r="F341">
        <v>19.899999999999999</v>
      </c>
      <c r="G341">
        <f t="shared" ca="1" si="41"/>
        <v>42.007420362456692</v>
      </c>
      <c r="H341">
        <f t="shared" ca="1" si="42"/>
        <v>21.767156317355521</v>
      </c>
      <c r="I341">
        <f>User_Model_Calcs!A341-Sat_Data!$B$5</f>
        <v>11.928056748916035</v>
      </c>
      <c r="J341">
        <f>(Earth_Data!$B$1/SQRT(1-Earth_Data!$B$2^2*SIN(RADIANS(User_Model_Calcs!B341))^2))*COS(RADIANS(User_Model_Calcs!B341))</f>
        <v>5963.9604930459927</v>
      </c>
      <c r="K341">
        <f>((Earth_Data!$B$1*(1-Earth_Data!$B$2^2))/SQRT(1-Earth_Data!$B$2^2*SIN(RADIANS(User_Model_Calcs!B341))^2))*SIN(RADIANS(User_Model_Calcs!B341))</f>
        <v>-2253.3583351517686</v>
      </c>
      <c r="L341">
        <f t="shared" si="43"/>
        <v>-20.698028270866057</v>
      </c>
      <c r="M341">
        <f t="shared" si="44"/>
        <v>6375.4567325966027</v>
      </c>
      <c r="N341">
        <f>SQRT(User_Model_Calcs!M341^2+Sat_Data!$B$3^2-2*User_Model_Calcs!M341*Sat_Data!$B$3*COS(RADIANS(L341))*COS(RADIANS(I341)))</f>
        <v>36419.636871591822</v>
      </c>
      <c r="O341">
        <f>DEGREES(ACOS(((Earth_Data!$B$1+Sat_Data!$B$2)/User_Model_Calcs!N341)*SQRT(1-COS(RADIANS(User_Model_Calcs!I341))^2*COS(RADIANS(User_Model_Calcs!B341))^2)))</f>
        <v>62.066952468456066</v>
      </c>
      <c r="P341">
        <f t="shared" si="40"/>
        <v>30.717812671702923</v>
      </c>
    </row>
    <row r="342" spans="1:16" x14ac:dyDescent="0.25">
      <c r="A342">
        <v>121.51306533034196</v>
      </c>
      <c r="B342">
        <v>-20.6827176153827</v>
      </c>
      <c r="C342" s="6">
        <v>20135.9375</v>
      </c>
      <c r="D342">
        <f t="shared" ca="1" si="39"/>
        <v>0.75</v>
      </c>
      <c r="E342" s="1">
        <v>0.65</v>
      </c>
      <c r="F342">
        <v>19.899999999999999</v>
      </c>
      <c r="G342">
        <f t="shared" ca="1" si="41"/>
        <v>42.007420362456692</v>
      </c>
      <c r="H342">
        <f t="shared" ca="1" si="42"/>
        <v>15.983393177859361</v>
      </c>
      <c r="I342">
        <f>User_Model_Calcs!A342-Sat_Data!$B$5</f>
        <v>11.513065330341959</v>
      </c>
      <c r="J342">
        <f>(Earth_Data!$B$1/SQRT(1-Earth_Data!$B$2^2*SIN(RADIANS(User_Model_Calcs!B342))^2))*COS(RADIANS(User_Model_Calcs!B342))</f>
        <v>5969.5658927859504</v>
      </c>
      <c r="K342">
        <f>((Earth_Data!$B$1*(1-Earth_Data!$B$2^2))/SQRT(1-Earth_Data!$B$2^2*SIN(RADIANS(User_Model_Calcs!B342))^2))*SIN(RADIANS(User_Model_Calcs!B342))</f>
        <v>-2238.5663741476719</v>
      </c>
      <c r="L342">
        <f t="shared" si="43"/>
        <v>-20.555869894325543</v>
      </c>
      <c r="M342">
        <f t="shared" si="44"/>
        <v>6375.4918523811139</v>
      </c>
      <c r="N342">
        <f>SQRT(User_Model_Calcs!M342^2+Sat_Data!$B$3^2-2*User_Model_Calcs!M342*Sat_Data!$B$3*COS(RADIANS(L342))*COS(RADIANS(I342)))</f>
        <v>36403.121314167809</v>
      </c>
      <c r="O342">
        <f>DEGREES(ACOS(((Earth_Data!$B$1+Sat_Data!$B$2)/User_Model_Calcs!N342)*SQRT(1-COS(RADIANS(User_Model_Calcs!I342))^2*COS(RADIANS(User_Model_Calcs!B342))^2)))</f>
        <v>62.435886916957863</v>
      </c>
      <c r="P342">
        <f t="shared" si="40"/>
        <v>29.972483735340166</v>
      </c>
    </row>
    <row r="343" spans="1:16" x14ac:dyDescent="0.25">
      <c r="A343">
        <v>121.82378707044064</v>
      </c>
      <c r="B343">
        <v>-18.873677169007433</v>
      </c>
      <c r="C343" s="6">
        <v>20135.9375</v>
      </c>
      <c r="D343">
        <f t="shared" ca="1" si="39"/>
        <v>1.2</v>
      </c>
      <c r="E343" s="1">
        <v>0.65</v>
      </c>
      <c r="F343">
        <v>19.899999999999999</v>
      </c>
      <c r="G343">
        <f t="shared" ca="1" si="41"/>
        <v>46.089820015575185</v>
      </c>
      <c r="H343">
        <f t="shared" ca="1" si="42"/>
        <v>21.967288169885283</v>
      </c>
      <c r="I343">
        <f>User_Model_Calcs!A343-Sat_Data!$B$5</f>
        <v>11.823787070440645</v>
      </c>
      <c r="J343">
        <f>(Earth_Data!$B$1/SQRT(1-Earth_Data!$B$2^2*SIN(RADIANS(User_Model_Calcs!B343))^2))*COS(RADIANS(User_Model_Calcs!B343))</f>
        <v>6037.3283993960495</v>
      </c>
      <c r="K343">
        <f>((Earth_Data!$B$1*(1-Earth_Data!$B$2^2))/SQRT(1-Earth_Data!$B$2^2*SIN(RADIANS(User_Model_Calcs!B343))^2))*SIN(RADIANS(User_Model_Calcs!B343))</f>
        <v>-2050.1241251247693</v>
      </c>
      <c r="L343">
        <f t="shared" si="43"/>
        <v>-18.756188766189329</v>
      </c>
      <c r="M343">
        <f t="shared" si="44"/>
        <v>6375.9190028240373</v>
      </c>
      <c r="N343">
        <f>SQRT(User_Model_Calcs!M343^2+Sat_Data!$B$3^2-2*User_Model_Calcs!M343*Sat_Data!$B$3*COS(RADIANS(L343))*COS(RADIANS(I343)))</f>
        <v>36333.892917714249</v>
      </c>
      <c r="O343">
        <f>DEGREES(ACOS(((Earth_Data!$B$1+Sat_Data!$B$2)/User_Model_Calcs!N343)*SQRT(1-COS(RADIANS(User_Model_Calcs!I343))^2*COS(RADIANS(User_Model_Calcs!B343))^2)))</f>
        <v>64.045695832814204</v>
      </c>
      <c r="P343">
        <f t="shared" si="40"/>
        <v>32.909218812924912</v>
      </c>
    </row>
    <row r="344" spans="1:16" x14ac:dyDescent="0.25">
      <c r="A344">
        <v>121.73935040322743</v>
      </c>
      <c r="B344">
        <v>-15.978959459200832</v>
      </c>
      <c r="C344" s="6">
        <v>20135.9375</v>
      </c>
      <c r="D344">
        <f t="shared" ca="1" si="39"/>
        <v>1.2</v>
      </c>
      <c r="E344" s="1">
        <v>0.65</v>
      </c>
      <c r="F344">
        <v>19.899999999999999</v>
      </c>
      <c r="G344">
        <f t="shared" ca="1" si="41"/>
        <v>46.089820015575185</v>
      </c>
      <c r="H344">
        <f t="shared" ca="1" si="42"/>
        <v>14.729414455659004</v>
      </c>
      <c r="I344">
        <f>User_Model_Calcs!A344-Sat_Data!$B$5</f>
        <v>11.739350403227434</v>
      </c>
      <c r="J344">
        <f>(Earth_Data!$B$1/SQRT(1-Earth_Data!$B$2^2*SIN(RADIANS(User_Model_Calcs!B344))^2))*COS(RADIANS(User_Model_Calcs!B344))</f>
        <v>6133.2628248762639</v>
      </c>
      <c r="K344">
        <f>((Earth_Data!$B$1*(1-Earth_Data!$B$2^2))/SQRT(1-Earth_Data!$B$2^2*SIN(RADIANS(User_Model_Calcs!B344))^2))*SIN(RADIANS(User_Model_Calcs!B344))</f>
        <v>-1744.4903615364819</v>
      </c>
      <c r="L344">
        <f t="shared" si="43"/>
        <v>-15.877397668993606</v>
      </c>
      <c r="M344">
        <f t="shared" si="44"/>
        <v>6376.5319336221355</v>
      </c>
      <c r="N344">
        <f>SQRT(User_Model_Calcs!M344^2+Sat_Data!$B$3^2-2*User_Model_Calcs!M344*Sat_Data!$B$3*COS(RADIANS(L344))*COS(RADIANS(I344)))</f>
        <v>36222.722529470848</v>
      </c>
      <c r="O344">
        <f>DEGREES(ACOS(((Earth_Data!$B$1+Sat_Data!$B$2)/User_Model_Calcs!N344)*SQRT(1-COS(RADIANS(User_Model_Calcs!I344))^2*COS(RADIANS(User_Model_Calcs!B344))^2)))</f>
        <v>66.853131538579802</v>
      </c>
      <c r="P344">
        <f t="shared" si="40"/>
        <v>37.04839255514581</v>
      </c>
    </row>
    <row r="345" spans="1:16" x14ac:dyDescent="0.25">
      <c r="A345">
        <v>119.66028517178742</v>
      </c>
      <c r="B345">
        <v>-19.056995924037757</v>
      </c>
      <c r="C345" s="6">
        <v>20135.9375</v>
      </c>
      <c r="D345">
        <f t="shared" ca="1" si="39"/>
        <v>0.75</v>
      </c>
      <c r="E345" s="1">
        <v>0.65</v>
      </c>
      <c r="F345">
        <v>19.899999999999999</v>
      </c>
      <c r="G345">
        <f t="shared" ca="1" si="41"/>
        <v>42.007420362456692</v>
      </c>
      <c r="H345">
        <f t="shared" ca="1" si="42"/>
        <v>21.185220138080709</v>
      </c>
      <c r="I345">
        <f>User_Model_Calcs!A345-Sat_Data!$B$5</f>
        <v>9.6602851717874216</v>
      </c>
      <c r="J345">
        <f>(Earth_Data!$B$1/SQRT(1-Earth_Data!$B$2^2*SIN(RADIANS(User_Model_Calcs!B345))^2))*COS(RADIANS(User_Model_Calcs!B345))</f>
        <v>6030.7336261603368</v>
      </c>
      <c r="K345">
        <f>((Earth_Data!$B$1*(1-Earth_Data!$B$2^2))/SQRT(1-Earth_Data!$B$2^2*SIN(RADIANS(User_Model_Calcs!B345))^2))*SIN(RADIANS(User_Model_Calcs!B345))</f>
        <v>-2069.3144445736366</v>
      </c>
      <c r="L345">
        <f t="shared" si="43"/>
        <v>-18.93853730394596</v>
      </c>
      <c r="M345">
        <f t="shared" si="44"/>
        <v>6375.8772212317663</v>
      </c>
      <c r="N345">
        <f>SQRT(User_Model_Calcs!M345^2+Sat_Data!$B$3^2-2*User_Model_Calcs!M345*Sat_Data!$B$3*COS(RADIANS(L345))*COS(RADIANS(I345)))</f>
        <v>36292.099802852201</v>
      </c>
      <c r="O345">
        <f>DEGREES(ACOS(((Earth_Data!$B$1+Sat_Data!$B$2)/User_Model_Calcs!N345)*SQRT(1-COS(RADIANS(User_Model_Calcs!I345))^2*COS(RADIANS(User_Model_Calcs!B345))^2)))</f>
        <v>65.056368702714408</v>
      </c>
      <c r="P345">
        <f t="shared" si="40"/>
        <v>27.53453426575804</v>
      </c>
    </row>
    <row r="346" spans="1:16" x14ac:dyDescent="0.25">
      <c r="A346">
        <v>120.44855776440589</v>
      </c>
      <c r="B346">
        <v>-20.92918461850013</v>
      </c>
      <c r="C346" s="6">
        <v>20135.9375</v>
      </c>
      <c r="D346">
        <f t="shared" ca="1" si="39"/>
        <v>3</v>
      </c>
      <c r="E346" s="1">
        <v>0.65</v>
      </c>
      <c r="F346">
        <v>19.899999999999999</v>
      </c>
      <c r="G346">
        <f t="shared" ca="1" si="41"/>
        <v>54.048620189015942</v>
      </c>
      <c r="H346">
        <f t="shared" ca="1" si="42"/>
        <v>23.087109575502623</v>
      </c>
      <c r="I346">
        <f>User_Model_Calcs!A346-Sat_Data!$B$5</f>
        <v>10.448557764405891</v>
      </c>
      <c r="J346">
        <f>(Earth_Data!$B$1/SQRT(1-Earth_Data!$B$2^2*SIN(RADIANS(User_Model_Calcs!B346))^2))*COS(RADIANS(User_Model_Calcs!B346))</f>
        <v>5959.8732746061596</v>
      </c>
      <c r="K346">
        <f>((Earth_Data!$B$1*(1-Earth_Data!$B$2^2))/SQRT(1-Earth_Data!$B$2^2*SIN(RADIANS(User_Model_Calcs!B346))^2))*SIN(RADIANS(User_Model_Calcs!B346))</f>
        <v>-2264.0743893891258</v>
      </c>
      <c r="L346">
        <f t="shared" si="43"/>
        <v>-20.801099803163584</v>
      </c>
      <c r="M346">
        <f t="shared" si="44"/>
        <v>6375.4311454247936</v>
      </c>
      <c r="N346">
        <f>SQRT(User_Model_Calcs!M346^2+Sat_Data!$B$3^2-2*User_Model_Calcs!M346*Sat_Data!$B$3*COS(RADIANS(L346))*COS(RADIANS(I346)))</f>
        <v>36389.679525080042</v>
      </c>
      <c r="O346">
        <f>DEGREES(ACOS(((Earth_Data!$B$1+Sat_Data!$B$2)/User_Model_Calcs!N346)*SQRT(1-COS(RADIANS(User_Model_Calcs!I346))^2*COS(RADIANS(User_Model_Calcs!B346))^2)))</f>
        <v>62.737085051560676</v>
      </c>
      <c r="P346">
        <f t="shared" si="40"/>
        <v>27.30490486396334</v>
      </c>
    </row>
    <row r="347" spans="1:16" x14ac:dyDescent="0.25">
      <c r="A347">
        <v>121.85241467589083</v>
      </c>
      <c r="B347">
        <v>-19.057396888884554</v>
      </c>
      <c r="C347" s="6">
        <v>20135.9375</v>
      </c>
      <c r="D347">
        <f t="shared" ca="1" si="39"/>
        <v>3</v>
      </c>
      <c r="E347" s="1">
        <v>0.65</v>
      </c>
      <c r="F347">
        <v>19.899999999999999</v>
      </c>
      <c r="G347">
        <f t="shared" ca="1" si="41"/>
        <v>54.048620189015942</v>
      </c>
      <c r="H347">
        <f t="shared" ca="1" si="42"/>
        <v>20.195466672930465</v>
      </c>
      <c r="I347">
        <f>User_Model_Calcs!A347-Sat_Data!$B$5</f>
        <v>11.852414675890827</v>
      </c>
      <c r="J347">
        <f>(Earth_Data!$B$1/SQRT(1-Earth_Data!$B$2^2*SIN(RADIANS(User_Model_Calcs!B347))^2))*COS(RADIANS(User_Model_Calcs!B347))</f>
        <v>6030.7191342837914</v>
      </c>
      <c r="K347">
        <f>((Earth_Data!$B$1*(1-Earth_Data!$B$2^2))/SQRT(1-Earth_Data!$B$2^2*SIN(RADIANS(User_Model_Calcs!B347))^2))*SIN(RADIANS(User_Model_Calcs!B347))</f>
        <v>-2069.3563959480189</v>
      </c>
      <c r="L347">
        <f t="shared" si="43"/>
        <v>-18.938936151940187</v>
      </c>
      <c r="M347">
        <f t="shared" si="44"/>
        <v>6375.8771294675698</v>
      </c>
      <c r="N347">
        <f>SQRT(User_Model_Calcs!M347^2+Sat_Data!$B$3^2-2*User_Model_Calcs!M347*Sat_Data!$B$3*COS(RADIANS(L347))*COS(RADIANS(I347)))</f>
        <v>36342.109058453483</v>
      </c>
      <c r="O347">
        <f>DEGREES(ACOS(((Earth_Data!$B$1+Sat_Data!$B$2)/User_Model_Calcs!N347)*SQRT(1-COS(RADIANS(User_Model_Calcs!I347))^2*COS(RADIANS(User_Model_Calcs!B347))^2)))</f>
        <v>63.849913070393114</v>
      </c>
      <c r="P347">
        <f t="shared" si="40"/>
        <v>32.730655189400451</v>
      </c>
    </row>
    <row r="348" spans="1:16" x14ac:dyDescent="0.25">
      <c r="A348">
        <v>117.81064116915663</v>
      </c>
      <c r="B348">
        <v>-16.568529289475332</v>
      </c>
      <c r="C348" s="6">
        <v>20135.9375</v>
      </c>
      <c r="D348">
        <f t="shared" ca="1" si="39"/>
        <v>0.75</v>
      </c>
      <c r="E348" s="1">
        <v>0.65</v>
      </c>
      <c r="F348">
        <v>19.899999999999999</v>
      </c>
      <c r="G348">
        <f t="shared" ca="1" si="41"/>
        <v>42.007420362456692</v>
      </c>
      <c r="H348">
        <f t="shared" ca="1" si="42"/>
        <v>14.016491546934748</v>
      </c>
      <c r="I348">
        <f>User_Model_Calcs!A348-Sat_Data!$B$5</f>
        <v>7.8106411691566251</v>
      </c>
      <c r="J348">
        <f>(Earth_Data!$B$1/SQRT(1-Earth_Data!$B$2^2*SIN(RADIANS(User_Model_Calcs!B348))^2))*COS(RADIANS(User_Model_Calcs!B348))</f>
        <v>6114.9801393286716</v>
      </c>
      <c r="K348">
        <f>((Earth_Data!$B$1*(1-Earth_Data!$B$2^2))/SQRT(1-Earth_Data!$B$2^2*SIN(RADIANS(User_Model_Calcs!B348))^2))*SIN(RADIANS(User_Model_Calcs!B348))</f>
        <v>-1807.1187810355113</v>
      </c>
      <c r="L348">
        <f t="shared" si="43"/>
        <v>-16.463634982605278</v>
      </c>
      <c r="M348">
        <f t="shared" si="44"/>
        <v>6376.4143837391384</v>
      </c>
      <c r="N348">
        <f>SQRT(User_Model_Calcs!M348^2+Sat_Data!$B$3^2-2*User_Model_Calcs!M348*Sat_Data!$B$3*COS(RADIANS(L348))*COS(RADIANS(I348)))</f>
        <v>36160.636516195926</v>
      </c>
      <c r="O348">
        <f>DEGREES(ACOS(((Earth_Data!$B$1+Sat_Data!$B$2)/User_Model_Calcs!N348)*SQRT(1-COS(RADIANS(User_Model_Calcs!I348))^2*COS(RADIANS(User_Model_Calcs!B348))^2)))</f>
        <v>68.558448350333123</v>
      </c>
      <c r="P348">
        <f t="shared" si="40"/>
        <v>25.689068084908136</v>
      </c>
    </row>
    <row r="349" spans="1:16" x14ac:dyDescent="0.25">
      <c r="A349">
        <v>122.48110227578785</v>
      </c>
      <c r="B349">
        <v>-17.862857977378557</v>
      </c>
      <c r="C349" s="6">
        <v>20135.9375</v>
      </c>
      <c r="D349">
        <f t="shared" ca="1" si="39"/>
        <v>3</v>
      </c>
      <c r="E349" s="1">
        <v>0.65</v>
      </c>
      <c r="F349">
        <v>19.899999999999999</v>
      </c>
      <c r="G349">
        <f t="shared" ca="1" si="41"/>
        <v>54.048620189015942</v>
      </c>
      <c r="H349">
        <f t="shared" ca="1" si="42"/>
        <v>17.287360597725858</v>
      </c>
      <c r="I349">
        <f>User_Model_Calcs!A349-Sat_Data!$B$5</f>
        <v>12.481102275787848</v>
      </c>
      <c r="J349">
        <f>(Earth_Data!$B$1/SQRT(1-Earth_Data!$B$2^2*SIN(RADIANS(User_Model_Calcs!B349))^2))*COS(RADIANS(User_Model_Calcs!B349))</f>
        <v>6072.5846683389354</v>
      </c>
      <c r="K349">
        <f>((Earth_Data!$B$1*(1-Earth_Data!$B$2^2))/SQRT(1-Earth_Data!$B$2^2*SIN(RADIANS(User_Model_Calcs!B349))^2))*SIN(RADIANS(User_Model_Calcs!B349))</f>
        <v>-1943.9436208010668</v>
      </c>
      <c r="L349">
        <f t="shared" si="43"/>
        <v>-17.750803982935771</v>
      </c>
      <c r="M349">
        <f t="shared" si="44"/>
        <v>6376.143141037398</v>
      </c>
      <c r="N349">
        <f>SQRT(User_Model_Calcs!M349^2+Sat_Data!$B$3^2-2*User_Model_Calcs!M349*Sat_Data!$B$3*COS(RADIANS(L349))*COS(RADIANS(I349)))</f>
        <v>36310.89844218205</v>
      </c>
      <c r="O349">
        <f>DEGREES(ACOS(((Earth_Data!$B$1+Sat_Data!$B$2)/User_Model_Calcs!N349)*SQRT(1-COS(RADIANS(User_Model_Calcs!I349))^2*COS(RADIANS(User_Model_Calcs!B349))^2)))</f>
        <v>64.604753799718708</v>
      </c>
      <c r="P349">
        <f t="shared" si="40"/>
        <v>35.814866820186694</v>
      </c>
    </row>
    <row r="350" spans="1:16" x14ac:dyDescent="0.25">
      <c r="A350">
        <v>120.31869462427635</v>
      </c>
      <c r="B350">
        <v>-19.808956244774979</v>
      </c>
      <c r="C350" s="6">
        <v>20135.9375</v>
      </c>
      <c r="D350">
        <f t="shared" ca="1" si="39"/>
        <v>3</v>
      </c>
      <c r="E350" s="1">
        <v>0.65</v>
      </c>
      <c r="F350">
        <v>19.899999999999999</v>
      </c>
      <c r="G350">
        <f t="shared" ca="1" si="41"/>
        <v>54.048620189015942</v>
      </c>
      <c r="H350">
        <f t="shared" ca="1" si="42"/>
        <v>16.349443253949985</v>
      </c>
      <c r="I350">
        <f>User_Model_Calcs!A350-Sat_Data!$B$5</f>
        <v>10.318694624276347</v>
      </c>
      <c r="J350">
        <f>(Earth_Data!$B$1/SQRT(1-Earth_Data!$B$2^2*SIN(RADIANS(User_Model_Calcs!B350))^2))*COS(RADIANS(User_Model_Calcs!B350))</f>
        <v>6003.0395374931013</v>
      </c>
      <c r="K350">
        <f>((Earth_Data!$B$1*(1-Earth_Data!$B$2^2))/SQRT(1-Earth_Data!$B$2^2*SIN(RADIANS(User_Model_Calcs!B350))^2))*SIN(RADIANS(User_Model_Calcs!B350))</f>
        <v>-2147.8118188020226</v>
      </c>
      <c r="L350">
        <f t="shared" si="43"/>
        <v>-19.686568643349698</v>
      </c>
      <c r="M350">
        <f t="shared" si="44"/>
        <v>6375.7022591782816</v>
      </c>
      <c r="N350">
        <f>SQRT(User_Model_Calcs!M350^2+Sat_Data!$B$3^2-2*User_Model_Calcs!M350*Sat_Data!$B$3*COS(RADIANS(L350))*COS(RADIANS(I350)))</f>
        <v>36337.661658599187</v>
      </c>
      <c r="O350">
        <f>DEGREES(ACOS(((Earth_Data!$B$1+Sat_Data!$B$2)/User_Model_Calcs!N350)*SQRT(1-COS(RADIANS(User_Model_Calcs!I350))^2*COS(RADIANS(User_Model_Calcs!B350))^2)))</f>
        <v>63.949648618790285</v>
      </c>
      <c r="P350">
        <f t="shared" si="40"/>
        <v>28.24716675958415</v>
      </c>
    </row>
    <row r="351" spans="1:16" x14ac:dyDescent="0.25">
      <c r="A351">
        <v>118.08780960653195</v>
      </c>
      <c r="B351">
        <v>-16.59219526700662</v>
      </c>
      <c r="C351" s="6">
        <v>20135.9375</v>
      </c>
      <c r="D351">
        <f t="shared" ca="1" si="39"/>
        <v>3</v>
      </c>
      <c r="E351" s="1">
        <v>0.65</v>
      </c>
      <c r="F351">
        <v>19.899999999999999</v>
      </c>
      <c r="G351">
        <f t="shared" ca="1" si="41"/>
        <v>54.048620189015942</v>
      </c>
      <c r="H351">
        <f t="shared" ca="1" si="42"/>
        <v>22.430055464098889</v>
      </c>
      <c r="I351">
        <f>User_Model_Calcs!A351-Sat_Data!$B$5</f>
        <v>8.0878096065319482</v>
      </c>
      <c r="J351">
        <f>(Earth_Data!$B$1/SQRT(1-Earth_Data!$B$2^2*SIN(RADIANS(User_Model_Calcs!B351))^2))*COS(RADIANS(User_Model_Calcs!B351))</f>
        <v>6114.2327844933434</v>
      </c>
      <c r="K351">
        <f>((Earth_Data!$B$1*(1-Earth_Data!$B$2^2))/SQRT(1-Earth_Data!$B$2^2*SIN(RADIANS(User_Model_Calcs!B351))^2))*SIN(RADIANS(User_Model_Calcs!B351))</f>
        <v>-1809.6288750113838</v>
      </c>
      <c r="L351">
        <f t="shared" si="43"/>
        <v>-16.487168099573744</v>
      </c>
      <c r="M351">
        <f t="shared" si="44"/>
        <v>6376.4095859855315</v>
      </c>
      <c r="N351">
        <f>SQRT(User_Model_Calcs!M351^2+Sat_Data!$B$3^2-2*User_Model_Calcs!M351*Sat_Data!$B$3*COS(RADIANS(L351))*COS(RADIANS(I351)))</f>
        <v>36166.268135222264</v>
      </c>
      <c r="O351">
        <f>DEGREES(ACOS(((Earth_Data!$B$1+Sat_Data!$B$2)/User_Model_Calcs!N351)*SQRT(1-COS(RADIANS(User_Model_Calcs!I351))^2*COS(RADIANS(User_Model_Calcs!B351))^2)))</f>
        <v>68.39777689459882</v>
      </c>
      <c r="P351">
        <f t="shared" si="40"/>
        <v>26.45661622525979</v>
      </c>
    </row>
    <row r="352" spans="1:16" x14ac:dyDescent="0.25">
      <c r="A352">
        <v>121.45751499595067</v>
      </c>
      <c r="B352">
        <v>-17.488185179148445</v>
      </c>
      <c r="C352" s="6">
        <v>20135.9375</v>
      </c>
      <c r="D352">
        <f t="shared" ca="1" si="39"/>
        <v>0.75</v>
      </c>
      <c r="E352" s="1">
        <v>0.65</v>
      </c>
      <c r="F352">
        <v>19.899999999999999</v>
      </c>
      <c r="G352">
        <f t="shared" ca="1" si="41"/>
        <v>42.007420362456692</v>
      </c>
      <c r="H352">
        <f t="shared" ca="1" si="42"/>
        <v>20.233845158866412</v>
      </c>
      <c r="I352">
        <f>User_Model_Calcs!A352-Sat_Data!$B$5</f>
        <v>11.457514995950675</v>
      </c>
      <c r="J352">
        <f>(Earth_Data!$B$1/SQRT(1-Earth_Data!$B$2^2*SIN(RADIANS(User_Model_Calcs!B352))^2))*COS(RADIANS(User_Model_Calcs!B352))</f>
        <v>6085.1752805298665</v>
      </c>
      <c r="K352">
        <f>((Earth_Data!$B$1*(1-Earth_Data!$B$2^2))/SQRT(1-Earth_Data!$B$2^2*SIN(RADIANS(User_Model_Calcs!B352))^2))*SIN(RADIANS(User_Model_Calcs!B352))</f>
        <v>-1904.4337514368403</v>
      </c>
      <c r="L352">
        <f t="shared" si="43"/>
        <v>-17.378181026291472</v>
      </c>
      <c r="M352">
        <f t="shared" si="44"/>
        <v>6376.2234989359913</v>
      </c>
      <c r="N352">
        <f>SQRT(User_Model_Calcs!M352^2+Sat_Data!$B$3^2-2*User_Model_Calcs!M352*Sat_Data!$B$3*COS(RADIANS(L352))*COS(RADIANS(I352)))</f>
        <v>36270.435982613279</v>
      </c>
      <c r="O352">
        <f>DEGREES(ACOS(((Earth_Data!$B$1+Sat_Data!$B$2)/User_Model_Calcs!N352)*SQRT(1-COS(RADIANS(User_Model_Calcs!I352))^2*COS(RADIANS(User_Model_Calcs!B352))^2)))</f>
        <v>65.608279490093793</v>
      </c>
      <c r="P352">
        <f t="shared" si="40"/>
        <v>33.997936338643321</v>
      </c>
    </row>
    <row r="353" spans="1:16" x14ac:dyDescent="0.25">
      <c r="A353">
        <v>121.05243872660708</v>
      </c>
      <c r="B353">
        <v>-18.332588772448936</v>
      </c>
      <c r="C353" s="6">
        <v>20135.9375</v>
      </c>
      <c r="D353">
        <f t="shared" ca="1" si="39"/>
        <v>0.75</v>
      </c>
      <c r="E353" s="1">
        <v>0.65</v>
      </c>
      <c r="F353">
        <v>19.899999999999999</v>
      </c>
      <c r="G353">
        <f t="shared" ca="1" si="41"/>
        <v>42.007420362456692</v>
      </c>
      <c r="H353">
        <f t="shared" ca="1" si="42"/>
        <v>18.404496965191832</v>
      </c>
      <c r="I353">
        <f>User_Model_Calcs!A353-Sat_Data!$B$5</f>
        <v>11.052438726607079</v>
      </c>
      <c r="J353">
        <f>(Earth_Data!$B$1/SQRT(1-Earth_Data!$B$2^2*SIN(RADIANS(User_Model_Calcs!B353))^2))*COS(RADIANS(User_Model_Calcs!B353))</f>
        <v>6056.4344424426799</v>
      </c>
      <c r="K353">
        <f>((Earth_Data!$B$1*(1-Earth_Data!$B$2^2))/SQRT(1-Earth_Data!$B$2^2*SIN(RADIANS(User_Model_Calcs!B353))^2))*SIN(RADIANS(User_Model_Calcs!B353))</f>
        <v>-1993.3619429166095</v>
      </c>
      <c r="L353">
        <f t="shared" si="43"/>
        <v>-18.217991770370013</v>
      </c>
      <c r="M353">
        <f t="shared" si="44"/>
        <v>6376.0403065754099</v>
      </c>
      <c r="N353">
        <f>SQRT(User_Model_Calcs!M353^2+Sat_Data!$B$3^2-2*User_Model_Calcs!M353*Sat_Data!$B$3*COS(RADIANS(L353))*COS(RADIANS(I353)))</f>
        <v>36293.426644979809</v>
      </c>
      <c r="O353">
        <f>DEGREES(ACOS(((Earth_Data!$B$1+Sat_Data!$B$2)/User_Model_Calcs!N353)*SQRT(1-COS(RADIANS(User_Model_Calcs!I353))^2*COS(RADIANS(User_Model_Calcs!B353))^2)))</f>
        <v>65.0288693289733</v>
      </c>
      <c r="P353">
        <f t="shared" si="40"/>
        <v>31.841024346508419</v>
      </c>
    </row>
    <row r="354" spans="1:16" x14ac:dyDescent="0.25">
      <c r="A354">
        <v>122.42785713370772</v>
      </c>
      <c r="B354">
        <v>-19.560799521420577</v>
      </c>
      <c r="C354" s="6">
        <v>20135.9375</v>
      </c>
      <c r="D354">
        <f t="shared" ca="1" si="39"/>
        <v>3</v>
      </c>
      <c r="E354" s="1">
        <v>0.65</v>
      </c>
      <c r="F354">
        <v>19.899999999999999</v>
      </c>
      <c r="G354">
        <f t="shared" ca="1" si="41"/>
        <v>54.048620189015942</v>
      </c>
      <c r="H354">
        <f t="shared" ca="1" si="42"/>
        <v>22.954064982269088</v>
      </c>
      <c r="I354">
        <f>User_Model_Calcs!A354-Sat_Data!$B$5</f>
        <v>12.427857133707718</v>
      </c>
      <c r="J354">
        <f>(Earth_Data!$B$1/SQRT(1-Earth_Data!$B$2^2*SIN(RADIANS(User_Model_Calcs!B354))^2))*COS(RADIANS(User_Model_Calcs!B354))</f>
        <v>6012.2930661672681</v>
      </c>
      <c r="K354">
        <f>((Earth_Data!$B$1*(1-Earth_Data!$B$2^2))/SQRT(1-Earth_Data!$B$2^2*SIN(RADIANS(User_Model_Calcs!B354))^2))*SIN(RADIANS(User_Model_Calcs!B354))</f>
        <v>-2121.9462077016678</v>
      </c>
      <c r="L354">
        <f t="shared" si="43"/>
        <v>-19.439699416960522</v>
      </c>
      <c r="M354">
        <f t="shared" si="44"/>
        <v>6375.7606308473114</v>
      </c>
      <c r="N354">
        <f>SQRT(User_Model_Calcs!M354^2+Sat_Data!$B$3^2-2*User_Model_Calcs!M354*Sat_Data!$B$3*COS(RADIANS(L354))*COS(RADIANS(I354)))</f>
        <v>36377.726524499914</v>
      </c>
      <c r="O354">
        <f>DEGREES(ACOS(((Earth_Data!$B$1+Sat_Data!$B$2)/User_Model_Calcs!N354)*SQRT(1-COS(RADIANS(User_Model_Calcs!I354))^2*COS(RADIANS(User_Model_Calcs!B354))^2)))</f>
        <v>63.018966068873354</v>
      </c>
      <c r="P354">
        <f t="shared" si="40"/>
        <v>33.353399246671195</v>
      </c>
    </row>
    <row r="355" spans="1:16" x14ac:dyDescent="0.25">
      <c r="A355">
        <v>119.40797912061385</v>
      </c>
      <c r="B355">
        <v>-13.479348737807378</v>
      </c>
      <c r="C355" s="6">
        <v>20135.9375</v>
      </c>
      <c r="D355">
        <f t="shared" ca="1" si="39"/>
        <v>1.2</v>
      </c>
      <c r="E355" s="1">
        <v>0.65</v>
      </c>
      <c r="F355">
        <v>19.899999999999999</v>
      </c>
      <c r="G355">
        <f t="shared" ca="1" si="41"/>
        <v>46.089820015575185</v>
      </c>
      <c r="H355">
        <f t="shared" ca="1" si="42"/>
        <v>20.255262968391847</v>
      </c>
      <c r="I355">
        <f>User_Model_Calcs!A355-Sat_Data!$B$5</f>
        <v>9.4079791206138452</v>
      </c>
      <c r="J355">
        <f>(Earth_Data!$B$1/SQRT(1-Earth_Data!$B$2^2*SIN(RADIANS(User_Model_Calcs!B355))^2))*COS(RADIANS(User_Model_Calcs!B355))</f>
        <v>6203.5760759046925</v>
      </c>
      <c r="K355">
        <f>((Earth_Data!$B$1*(1-Earth_Data!$B$2^2))/SQRT(1-Earth_Data!$B$2^2*SIN(RADIANS(User_Model_Calcs!B355))^2))*SIN(RADIANS(User_Model_Calcs!B355))</f>
        <v>-1477.027582871337</v>
      </c>
      <c r="L355">
        <f t="shared" si="43"/>
        <v>-13.392372416128389</v>
      </c>
      <c r="M355">
        <f t="shared" si="44"/>
        <v>6376.987267519029</v>
      </c>
      <c r="N355">
        <f>SQRT(User_Model_Calcs!M355^2+Sat_Data!$B$3^2-2*User_Model_Calcs!M355*Sat_Data!$B$3*COS(RADIANS(L355))*COS(RADIANS(I355)))</f>
        <v>36088.50606182147</v>
      </c>
      <c r="O355">
        <f>DEGREES(ACOS(((Earth_Data!$B$1+Sat_Data!$B$2)/User_Model_Calcs!N355)*SQRT(1-COS(RADIANS(User_Model_Calcs!I355))^2*COS(RADIANS(User_Model_Calcs!B355))^2)))</f>
        <v>70.753277103810206</v>
      </c>
      <c r="P355">
        <f t="shared" si="40"/>
        <v>35.40654912946993</v>
      </c>
    </row>
    <row r="356" spans="1:16" x14ac:dyDescent="0.25">
      <c r="A356">
        <v>119.49867672964385</v>
      </c>
      <c r="B356">
        <v>-16.785181026708401</v>
      </c>
      <c r="C356" s="6">
        <v>20135.9375</v>
      </c>
      <c r="D356">
        <f t="shared" ca="1" si="39"/>
        <v>1.2</v>
      </c>
      <c r="E356" s="1">
        <v>0.65</v>
      </c>
      <c r="F356">
        <v>19.899999999999999</v>
      </c>
      <c r="G356">
        <f t="shared" ca="1" si="41"/>
        <v>46.089820015575185</v>
      </c>
      <c r="H356">
        <f t="shared" ca="1" si="42"/>
        <v>20.166617156849988</v>
      </c>
      <c r="I356">
        <f>User_Model_Calcs!A356-Sat_Data!$B$5</f>
        <v>9.4986767296438472</v>
      </c>
      <c r="J356">
        <f>(Earth_Data!$B$1/SQRT(1-Earth_Data!$B$2^2*SIN(RADIANS(User_Model_Calcs!B356))^2))*COS(RADIANS(User_Model_Calcs!B356))</f>
        <v>6108.0996813232732</v>
      </c>
      <c r="K356">
        <f>((Earth_Data!$B$1*(1-Earth_Data!$B$2^2))/SQRT(1-Earth_Data!$B$2^2*SIN(RADIANS(User_Model_Calcs!B356))^2))*SIN(RADIANS(User_Model_Calcs!B356))</f>
        <v>-1830.0862452593854</v>
      </c>
      <c r="L356">
        <f t="shared" si="43"/>
        <v>-16.679073099988944</v>
      </c>
      <c r="M356">
        <f t="shared" si="44"/>
        <v>6376.3702356488884</v>
      </c>
      <c r="N356">
        <f>SQRT(User_Model_Calcs!M356^2+Sat_Data!$B$3^2-2*User_Model_Calcs!M356*Sat_Data!$B$3*COS(RADIANS(L356))*COS(RADIANS(I356)))</f>
        <v>36200.129615475882</v>
      </c>
      <c r="O356">
        <f>DEGREES(ACOS(((Earth_Data!$B$1+Sat_Data!$B$2)/User_Model_Calcs!N356)*SQRT(1-COS(RADIANS(User_Model_Calcs!I356))^2*COS(RADIANS(User_Model_Calcs!B356))^2)))</f>
        <v>67.454885213365714</v>
      </c>
      <c r="P356">
        <f t="shared" si="40"/>
        <v>30.087602866705808</v>
      </c>
    </row>
    <row r="357" spans="1:16" x14ac:dyDescent="0.25">
      <c r="A357">
        <v>121.51905969705899</v>
      </c>
      <c r="B357">
        <v>-14.530825371962095</v>
      </c>
      <c r="C357" s="6">
        <v>20135.9375</v>
      </c>
      <c r="D357">
        <f t="shared" ca="1" si="39"/>
        <v>0.75</v>
      </c>
      <c r="E357" s="1">
        <v>0.65</v>
      </c>
      <c r="F357">
        <v>19.899999999999999</v>
      </c>
      <c r="G357">
        <f t="shared" ca="1" si="41"/>
        <v>42.007420362456692</v>
      </c>
      <c r="H357">
        <f t="shared" ca="1" si="42"/>
        <v>21.812148680288377</v>
      </c>
      <c r="I357">
        <f>User_Model_Calcs!A357-Sat_Data!$B$5</f>
        <v>11.519059697058992</v>
      </c>
      <c r="J357">
        <f>(Earth_Data!$B$1/SQRT(1-Earth_Data!$B$2^2*SIN(RADIANS(User_Model_Calcs!B357))^2))*COS(RADIANS(User_Model_Calcs!B357))</f>
        <v>6175.4225112579843</v>
      </c>
      <c r="K357">
        <f>((Earth_Data!$B$1*(1-Earth_Data!$B$2^2))/SQRT(1-Earth_Data!$B$2^2*SIN(RADIANS(User_Model_Calcs!B357))^2))*SIN(RADIANS(User_Model_Calcs!B357))</f>
        <v>-1589.9026049949525</v>
      </c>
      <c r="L357">
        <f t="shared" si="43"/>
        <v>-14.437627184344032</v>
      </c>
      <c r="M357">
        <f t="shared" si="44"/>
        <v>6376.8043317888933</v>
      </c>
      <c r="N357">
        <f>SQRT(User_Model_Calcs!M357^2+Sat_Data!$B$3^2-2*User_Model_Calcs!M357*Sat_Data!$B$3*COS(RADIANS(L357))*COS(RADIANS(I357)))</f>
        <v>36169.111248841255</v>
      </c>
      <c r="O357">
        <f>DEGREES(ACOS(((Earth_Data!$B$1+Sat_Data!$B$2)/User_Model_Calcs!N357)*SQRT(1-COS(RADIANS(User_Model_Calcs!I357))^2*COS(RADIANS(User_Model_Calcs!B357))^2)))</f>
        <v>68.331914103179116</v>
      </c>
      <c r="P357">
        <f t="shared" si="40"/>
        <v>39.085854864381929</v>
      </c>
    </row>
    <row r="358" spans="1:16" x14ac:dyDescent="0.25">
      <c r="A358">
        <v>118.23745339802382</v>
      </c>
      <c r="B358">
        <v>-14.25117627728314</v>
      </c>
      <c r="C358" s="6">
        <v>20135.9375</v>
      </c>
      <c r="D358">
        <f t="shared" ca="1" si="39"/>
        <v>1.2</v>
      </c>
      <c r="E358" s="1">
        <v>0.65</v>
      </c>
      <c r="F358">
        <v>19.899999999999999</v>
      </c>
      <c r="G358">
        <f t="shared" ca="1" si="41"/>
        <v>46.089820015575185</v>
      </c>
      <c r="H358">
        <f t="shared" ca="1" si="42"/>
        <v>14.165539801184286</v>
      </c>
      <c r="I358">
        <f>User_Model_Calcs!A358-Sat_Data!$B$5</f>
        <v>8.2374533980238169</v>
      </c>
      <c r="J358">
        <f>(Earth_Data!$B$1/SQRT(1-Earth_Data!$B$2^2*SIN(RADIANS(User_Model_Calcs!B358))^2))*COS(RADIANS(User_Model_Calcs!B358))</f>
        <v>6183.1125596578577</v>
      </c>
      <c r="K358">
        <f>((Earth_Data!$B$1*(1-Earth_Data!$B$2^2))/SQRT(1-Earth_Data!$B$2^2*SIN(RADIANS(User_Model_Calcs!B358))^2))*SIN(RADIANS(User_Model_Calcs!B358))</f>
        <v>-1559.9323035964965</v>
      </c>
      <c r="L358">
        <f t="shared" si="43"/>
        <v>-14.159621041145382</v>
      </c>
      <c r="M358">
        <f t="shared" si="44"/>
        <v>6376.8542179669294</v>
      </c>
      <c r="N358">
        <f>SQRT(User_Model_Calcs!M358^2+Sat_Data!$B$3^2-2*User_Model_Calcs!M358*Sat_Data!$B$3*COS(RADIANS(L358))*COS(RADIANS(I358)))</f>
        <v>36089.43386056897</v>
      </c>
      <c r="O358">
        <f>DEGREES(ACOS(((Earth_Data!$B$1+Sat_Data!$B$2)/User_Model_Calcs!N358)*SQRT(1-COS(RADIANS(User_Model_Calcs!I358))^2*COS(RADIANS(User_Model_Calcs!B358))^2)))</f>
        <v>70.71819496500018</v>
      </c>
      <c r="P358">
        <f t="shared" si="40"/>
        <v>30.458932920443349</v>
      </c>
    </row>
    <row r="359" spans="1:16" x14ac:dyDescent="0.25">
      <c r="A359">
        <v>117.78250924823384</v>
      </c>
      <c r="B359">
        <v>-13.67967462481004</v>
      </c>
      <c r="C359" s="6">
        <v>20135.9375</v>
      </c>
      <c r="D359">
        <f t="shared" ca="1" si="39"/>
        <v>3</v>
      </c>
      <c r="E359" s="1">
        <v>0.65</v>
      </c>
      <c r="F359">
        <v>19.899999999999999</v>
      </c>
      <c r="G359">
        <f t="shared" ca="1" si="41"/>
        <v>54.048620189015942</v>
      </c>
      <c r="H359">
        <f t="shared" ca="1" si="42"/>
        <v>21.532421604656342</v>
      </c>
      <c r="I359">
        <f>User_Model_Calcs!A359-Sat_Data!$B$5</f>
        <v>7.7825092482338363</v>
      </c>
      <c r="J359">
        <f>(Earth_Data!$B$1/SQRT(1-Earth_Data!$B$2^2*SIN(RADIANS(User_Model_Calcs!B359))^2))*COS(RADIANS(User_Model_Calcs!B359))</f>
        <v>6198.3722882577622</v>
      </c>
      <c r="K359">
        <f>((Earth_Data!$B$1*(1-Earth_Data!$B$2^2))/SQRT(1-Earth_Data!$B$2^2*SIN(RADIANS(User_Model_Calcs!B359))^2))*SIN(RADIANS(User_Model_Calcs!B359))</f>
        <v>-1498.571166746412</v>
      </c>
      <c r="L359">
        <f t="shared" si="43"/>
        <v>-13.591503711521879</v>
      </c>
      <c r="M359">
        <f t="shared" si="44"/>
        <v>6376.9533921493794</v>
      </c>
      <c r="N359">
        <f>SQRT(User_Model_Calcs!M359^2+Sat_Data!$B$3^2-2*User_Model_Calcs!M359*Sat_Data!$B$3*COS(RADIANS(L359))*COS(RADIANS(I359)))</f>
        <v>36063.785399219611</v>
      </c>
      <c r="O359">
        <f>DEGREES(ACOS(((Earth_Data!$B$1+Sat_Data!$B$2)/User_Model_Calcs!N359)*SQRT(1-COS(RADIANS(User_Model_Calcs!I359))^2*COS(RADIANS(User_Model_Calcs!B359))^2)))</f>
        <v>71.554183094847275</v>
      </c>
      <c r="P359">
        <f t="shared" si="40"/>
        <v>30.024051846859447</v>
      </c>
    </row>
    <row r="360" spans="1:16" x14ac:dyDescent="0.25">
      <c r="A360">
        <v>118.11954278737207</v>
      </c>
      <c r="B360">
        <v>-14.295054153479526</v>
      </c>
      <c r="C360" s="6">
        <v>20135.9375</v>
      </c>
      <c r="D360">
        <f t="shared" ca="1" si="39"/>
        <v>3</v>
      </c>
      <c r="E360" s="1">
        <v>0.65</v>
      </c>
      <c r="F360">
        <v>19.899999999999999</v>
      </c>
      <c r="G360">
        <f t="shared" ca="1" si="41"/>
        <v>54.048620189015942</v>
      </c>
      <c r="H360">
        <f t="shared" ca="1" si="42"/>
        <v>21.446342513916733</v>
      </c>
      <c r="I360">
        <f>User_Model_Calcs!A360-Sat_Data!$B$5</f>
        <v>8.1195427873720689</v>
      </c>
      <c r="J360">
        <f>(Earth_Data!$B$1/SQRT(1-Earth_Data!$B$2^2*SIN(RADIANS(User_Model_Calcs!B360))^2))*COS(RADIANS(User_Model_Calcs!B360))</f>
        <v>6181.9156539538444</v>
      </c>
      <c r="K360">
        <f>((Earth_Data!$B$1*(1-Earth_Data!$B$2^2))/SQRT(1-Earth_Data!$B$2^2*SIN(RADIANS(User_Model_Calcs!B360))^2))*SIN(RADIANS(User_Model_Calcs!B360))</f>
        <v>-1564.6371743444204</v>
      </c>
      <c r="L360">
        <f t="shared" si="43"/>
        <v>-14.203240556848405</v>
      </c>
      <c r="M360">
        <f t="shared" si="44"/>
        <v>6376.8464494560385</v>
      </c>
      <c r="N360">
        <f>SQRT(User_Model_Calcs!M360^2+Sat_Data!$B$3^2-2*User_Model_Calcs!M360*Sat_Data!$B$3*COS(RADIANS(L360))*COS(RADIANS(I360)))</f>
        <v>36088.702005029467</v>
      </c>
      <c r="O360">
        <f>DEGREES(ACOS(((Earth_Data!$B$1+Sat_Data!$B$2)/User_Model_Calcs!N360)*SQRT(1-COS(RADIANS(User_Model_Calcs!I360))^2*COS(RADIANS(User_Model_Calcs!B360))^2)))</f>
        <v>70.741107913016421</v>
      </c>
      <c r="P360">
        <f t="shared" si="40"/>
        <v>30.019563709749619</v>
      </c>
    </row>
    <row r="361" spans="1:16" x14ac:dyDescent="0.25">
      <c r="A361">
        <v>120.27382579942723</v>
      </c>
      <c r="B361">
        <v>-11.899499835879121</v>
      </c>
      <c r="C361" s="6">
        <v>20135.9375</v>
      </c>
      <c r="D361">
        <f t="shared" ca="1" si="39"/>
        <v>1.2</v>
      </c>
      <c r="E361" s="1">
        <v>0.65</v>
      </c>
      <c r="F361">
        <v>19.899999999999999</v>
      </c>
      <c r="G361">
        <f t="shared" ca="1" si="41"/>
        <v>46.089820015575185</v>
      </c>
      <c r="H361">
        <f t="shared" ca="1" si="42"/>
        <v>23.338366092508984</v>
      </c>
      <c r="I361">
        <f>User_Model_Calcs!A361-Sat_Data!$B$5</f>
        <v>10.273825799427229</v>
      </c>
      <c r="J361">
        <f>(Earth_Data!$B$1/SQRT(1-Earth_Data!$B$2^2*SIN(RADIANS(User_Model_Calcs!B361))^2))*COS(RADIANS(User_Model_Calcs!B361))</f>
        <v>6241.9671621913194</v>
      </c>
      <c r="K361">
        <f>((Earth_Data!$B$1*(1-Earth_Data!$B$2^2))/SQRT(1-Earth_Data!$B$2^2*SIN(RADIANS(User_Model_Calcs!B361))^2))*SIN(RADIANS(User_Model_Calcs!B361))</f>
        <v>-1306.5263795095104</v>
      </c>
      <c r="L361">
        <f t="shared" si="43"/>
        <v>-11.822087521694742</v>
      </c>
      <c r="M361">
        <f t="shared" si="44"/>
        <v>6377.2380568886547</v>
      </c>
      <c r="N361">
        <f>SQRT(User_Model_Calcs!M361^2+Sat_Data!$B$3^2-2*User_Model_Calcs!M361*Sat_Data!$B$3*COS(RADIANS(L361))*COS(RADIANS(I361)))</f>
        <v>36063.126241669794</v>
      </c>
      <c r="O361">
        <f>DEGREES(ACOS(((Earth_Data!$B$1+Sat_Data!$B$2)/User_Model_Calcs!N361)*SQRT(1-COS(RADIANS(User_Model_Calcs!I361))^2*COS(RADIANS(User_Model_Calcs!B361))^2)))</f>
        <v>71.588621605226422</v>
      </c>
      <c r="P361">
        <f t="shared" si="40"/>
        <v>41.317501743758228</v>
      </c>
    </row>
    <row r="362" spans="1:16" x14ac:dyDescent="0.25">
      <c r="A362">
        <v>116.02240092875756</v>
      </c>
      <c r="B362">
        <v>-22.31758303466831</v>
      </c>
      <c r="C362" s="6">
        <v>20135.9375</v>
      </c>
      <c r="D362">
        <f t="shared" ca="1" si="39"/>
        <v>1.2</v>
      </c>
      <c r="E362" s="1">
        <v>0.65</v>
      </c>
      <c r="F362">
        <v>19.899999999999999</v>
      </c>
      <c r="G362">
        <f t="shared" ca="1" si="41"/>
        <v>46.089820015575185</v>
      </c>
      <c r="H362">
        <f t="shared" ca="1" si="42"/>
        <v>15.798437649212389</v>
      </c>
      <c r="I362">
        <f>User_Model_Calcs!A362-Sat_Data!$B$5</f>
        <v>6.0224009287575626</v>
      </c>
      <c r="J362">
        <f>(Earth_Data!$B$1/SQRT(1-Earth_Data!$B$2^2*SIN(RADIANS(User_Model_Calcs!B362))^2))*COS(RADIANS(User_Model_Calcs!B362))</f>
        <v>5903.224185097919</v>
      </c>
      <c r="K362">
        <f>((Earth_Data!$B$1*(1-Earth_Data!$B$2^2))/SQRT(1-Earth_Data!$B$2^2*SIN(RADIANS(User_Model_Calcs!B362))^2))*SIN(RADIANS(User_Model_Calcs!B362))</f>
        <v>-2406.9830852732512</v>
      </c>
      <c r="L362">
        <f t="shared" si="43"/>
        <v>-22.18270781494633</v>
      </c>
      <c r="M362">
        <f t="shared" si="44"/>
        <v>6375.0783016615987</v>
      </c>
      <c r="N362">
        <f>SQRT(User_Model_Calcs!M362^2+Sat_Data!$B$3^2-2*User_Model_Calcs!M362*Sat_Data!$B$3*COS(RADIANS(L362))*COS(RADIANS(I362)))</f>
        <v>36378.496584037122</v>
      </c>
      <c r="O362">
        <f>DEGREES(ACOS(((Earth_Data!$B$1+Sat_Data!$B$2)/User_Model_Calcs!N362)*SQRT(1-COS(RADIANS(User_Model_Calcs!I362))^2*COS(RADIANS(User_Model_Calcs!B362))^2)))</f>
        <v>62.98119642200696</v>
      </c>
      <c r="P362">
        <f t="shared" si="40"/>
        <v>15.526378374421421</v>
      </c>
    </row>
    <row r="363" spans="1:16" x14ac:dyDescent="0.25">
      <c r="A363">
        <v>120.66906608752149</v>
      </c>
      <c r="B363">
        <v>-16.144884198348691</v>
      </c>
      <c r="C363" s="6">
        <v>20135.9375</v>
      </c>
      <c r="D363">
        <f t="shared" ca="1" si="39"/>
        <v>1.2</v>
      </c>
      <c r="E363" s="1">
        <v>0.65</v>
      </c>
      <c r="F363">
        <v>19.899999999999999</v>
      </c>
      <c r="G363">
        <f t="shared" ca="1" si="41"/>
        <v>46.089820015575185</v>
      </c>
      <c r="H363">
        <f t="shared" ca="1" si="42"/>
        <v>16.491316744957206</v>
      </c>
      <c r="I363">
        <f>User_Model_Calcs!A363-Sat_Data!$B$5</f>
        <v>10.669066087521486</v>
      </c>
      <c r="J363">
        <f>(Earth_Data!$B$1/SQRT(1-Earth_Data!$B$2^2*SIN(RADIANS(User_Model_Calcs!B363))^2))*COS(RADIANS(User_Model_Calcs!B363))</f>
        <v>6128.1827423100694</v>
      </c>
      <c r="K363">
        <f>((Earth_Data!$B$1*(1-Earth_Data!$B$2^2))/SQRT(1-Earth_Data!$B$2^2*SIN(RADIANS(User_Model_Calcs!B363))^2))*SIN(RADIANS(User_Model_Calcs!B363))</f>
        <v>-1762.1347229509972</v>
      </c>
      <c r="L363">
        <f t="shared" si="43"/>
        <v>-16.04238015291547</v>
      </c>
      <c r="M363">
        <f t="shared" si="44"/>
        <v>6376.4992358641857</v>
      </c>
      <c r="N363">
        <f>SQRT(User_Model_Calcs!M363^2+Sat_Data!$B$3^2-2*User_Model_Calcs!M363*Sat_Data!$B$3*COS(RADIANS(L363))*COS(RADIANS(I363)))</f>
        <v>36202.609702470443</v>
      </c>
      <c r="O363">
        <f>DEGREES(ACOS(((Earth_Data!$B$1+Sat_Data!$B$2)/User_Model_Calcs!N363)*SQRT(1-COS(RADIANS(User_Model_Calcs!I363))^2*COS(RADIANS(User_Model_Calcs!B363))^2)))</f>
        <v>67.392037417668988</v>
      </c>
      <c r="P363">
        <f t="shared" si="40"/>
        <v>34.117965157613654</v>
      </c>
    </row>
    <row r="364" spans="1:16" x14ac:dyDescent="0.25">
      <c r="A364">
        <v>122.2719920571036</v>
      </c>
      <c r="B364">
        <v>-17.469155312512711</v>
      </c>
      <c r="C364" s="6">
        <v>20135.9375</v>
      </c>
      <c r="D364">
        <f t="shared" ca="1" si="39"/>
        <v>3</v>
      </c>
      <c r="E364" s="1">
        <v>0.65</v>
      </c>
      <c r="F364">
        <v>19.899999999999999</v>
      </c>
      <c r="G364">
        <f t="shared" ca="1" si="41"/>
        <v>54.048620189015942</v>
      </c>
      <c r="H364">
        <f t="shared" ca="1" si="42"/>
        <v>22.330036676895212</v>
      </c>
      <c r="I364">
        <f>User_Model_Calcs!A364-Sat_Data!$B$5</f>
        <v>12.271992057103603</v>
      </c>
      <c r="J364">
        <f>(Earth_Data!$B$1/SQRT(1-Earth_Data!$B$2^2*SIN(RADIANS(User_Model_Calcs!B364))^2))*COS(RADIANS(User_Model_Calcs!B364))</f>
        <v>6085.8078558233256</v>
      </c>
      <c r="K364">
        <f>((Earth_Data!$B$1*(1-Earth_Data!$B$2^2))/SQRT(1-Earth_Data!$B$2^2*SIN(RADIANS(User_Model_Calcs!B364))^2))*SIN(RADIANS(User_Model_Calcs!B364))</f>
        <v>-1902.4248715407648</v>
      </c>
      <c r="L364">
        <f t="shared" si="43"/>
        <v>-17.359255773329139</v>
      </c>
      <c r="M364">
        <f t="shared" si="44"/>
        <v>6376.2275406275921</v>
      </c>
      <c r="N364">
        <f>SQRT(User_Model_Calcs!M364^2+Sat_Data!$B$3^2-2*User_Model_Calcs!M364*Sat_Data!$B$3*COS(RADIANS(L364))*COS(RADIANS(I364)))</f>
        <v>36290.387566907222</v>
      </c>
      <c r="O364">
        <f>DEGREES(ACOS(((Earth_Data!$B$1+Sat_Data!$B$2)/User_Model_Calcs!N364)*SQRT(1-COS(RADIANS(User_Model_Calcs!I364))^2*COS(RADIANS(User_Model_Calcs!B364))^2)))</f>
        <v>65.109963101062931</v>
      </c>
      <c r="P364">
        <f t="shared" si="40"/>
        <v>35.927572688490116</v>
      </c>
    </row>
    <row r="365" spans="1:16" x14ac:dyDescent="0.25">
      <c r="A365">
        <v>120.50649237498034</v>
      </c>
      <c r="B365">
        <v>-19.304247169494097</v>
      </c>
      <c r="C365" s="6">
        <v>20135.9375</v>
      </c>
      <c r="D365">
        <f t="shared" ca="1" si="39"/>
        <v>3</v>
      </c>
      <c r="E365" s="1">
        <v>0.65</v>
      </c>
      <c r="F365">
        <v>19.899999999999999</v>
      </c>
      <c r="G365">
        <f t="shared" ca="1" si="41"/>
        <v>54.048620189015942</v>
      </c>
      <c r="H365">
        <f t="shared" ca="1" si="42"/>
        <v>19.439821289295256</v>
      </c>
      <c r="I365">
        <f>User_Model_Calcs!A365-Sat_Data!$B$5</f>
        <v>10.50649237498034</v>
      </c>
      <c r="J365">
        <f>(Earth_Data!$B$1/SQRT(1-Earth_Data!$B$2^2*SIN(RADIANS(User_Model_Calcs!B365))^2))*COS(RADIANS(User_Model_Calcs!B365))</f>
        <v>6021.7415259285899</v>
      </c>
      <c r="K365">
        <f>((Earth_Data!$B$1*(1-Earth_Data!$B$2^2))/SQRT(1-Earth_Data!$B$2^2*SIN(RADIANS(User_Model_Calcs!B365))^2))*SIN(RADIANS(User_Model_Calcs!B365))</f>
        <v>-2095.1643858004113</v>
      </c>
      <c r="L365">
        <f t="shared" si="43"/>
        <v>-19.184487598021764</v>
      </c>
      <c r="M365">
        <f t="shared" si="44"/>
        <v>6375.820324367618</v>
      </c>
      <c r="N365">
        <f>SQRT(User_Model_Calcs!M365^2+Sat_Data!$B$3^2-2*User_Model_Calcs!M365*Sat_Data!$B$3*COS(RADIANS(L365))*COS(RADIANS(I365)))</f>
        <v>36320.467788786591</v>
      </c>
      <c r="O365">
        <f>DEGREES(ACOS(((Earth_Data!$B$1+Sat_Data!$B$2)/User_Model_Calcs!N365)*SQRT(1-COS(RADIANS(User_Model_Calcs!I365))^2*COS(RADIANS(User_Model_Calcs!B365))^2)))</f>
        <v>64.36349296603349</v>
      </c>
      <c r="P365">
        <f t="shared" si="40"/>
        <v>29.292218280800874</v>
      </c>
    </row>
    <row r="366" spans="1:16" x14ac:dyDescent="0.25">
      <c r="A366">
        <v>115.29877185792</v>
      </c>
      <c r="B366">
        <v>-15.235696123566459</v>
      </c>
      <c r="C366" s="6">
        <v>20135.9375</v>
      </c>
      <c r="D366">
        <f t="shared" ca="1" si="39"/>
        <v>0.75</v>
      </c>
      <c r="E366" s="1">
        <v>0.65</v>
      </c>
      <c r="F366">
        <v>19.899999999999999</v>
      </c>
      <c r="G366">
        <f t="shared" ca="1" si="41"/>
        <v>42.007420362456692</v>
      </c>
      <c r="H366">
        <f t="shared" ca="1" si="42"/>
        <v>18.580012191313859</v>
      </c>
      <c r="I366">
        <f>User_Model_Calcs!A366-Sat_Data!$B$5</f>
        <v>5.298771857920002</v>
      </c>
      <c r="J366">
        <f>(Earth_Data!$B$1/SQRT(1-Earth_Data!$B$2^2*SIN(RADIANS(User_Model_Calcs!B366))^2))*COS(RADIANS(User_Model_Calcs!B366))</f>
        <v>6155.3902831159457</v>
      </c>
      <c r="K366">
        <f>((Earth_Data!$B$1*(1-Earth_Data!$B$2^2))/SQRT(1-Earth_Data!$B$2^2*SIN(RADIANS(User_Model_Calcs!B366))^2))*SIN(RADIANS(User_Model_Calcs!B366))</f>
        <v>-1665.2778484284645</v>
      </c>
      <c r="L366">
        <f t="shared" si="43"/>
        <v>-15.138396192035106</v>
      </c>
      <c r="M366">
        <f t="shared" si="44"/>
        <v>6376.6746702293622</v>
      </c>
      <c r="N366">
        <f>SQRT(User_Model_Calcs!M366^2+Sat_Data!$B$3^2-2*User_Model_Calcs!M366*Sat_Data!$B$3*COS(RADIANS(L366))*COS(RADIANS(I366)))</f>
        <v>36077.990168844648</v>
      </c>
      <c r="O366">
        <f>DEGREES(ACOS(((Earth_Data!$B$1+Sat_Data!$B$2)/User_Model_Calcs!N366)*SQRT(1-COS(RADIANS(User_Model_Calcs!I366))^2*COS(RADIANS(User_Model_Calcs!B366))^2)))</f>
        <v>71.077090315818197</v>
      </c>
      <c r="P366">
        <f t="shared" si="40"/>
        <v>19.439267320596514</v>
      </c>
    </row>
    <row r="367" spans="1:16" x14ac:dyDescent="0.25">
      <c r="A367">
        <v>117.2110425810482</v>
      </c>
      <c r="B367">
        <v>-21.160623834950314</v>
      </c>
      <c r="C367" s="6">
        <v>20135.9375</v>
      </c>
      <c r="D367">
        <f t="shared" ca="1" si="39"/>
        <v>3</v>
      </c>
      <c r="E367" s="1">
        <v>0.65</v>
      </c>
      <c r="F367">
        <v>19.899999999999999</v>
      </c>
      <c r="G367">
        <f t="shared" ca="1" si="41"/>
        <v>54.048620189015942</v>
      </c>
      <c r="H367">
        <f t="shared" ca="1" si="42"/>
        <v>20.263942582690749</v>
      </c>
      <c r="I367">
        <f>User_Model_Calcs!A367-Sat_Data!$B$5</f>
        <v>7.2110425810482042</v>
      </c>
      <c r="J367">
        <f>(Earth_Data!$B$1/SQRT(1-Earth_Data!$B$2^2*SIN(RADIANS(User_Model_Calcs!B367))^2))*COS(RADIANS(User_Model_Calcs!B367))</f>
        <v>5950.6715686855732</v>
      </c>
      <c r="K367">
        <f>((Earth_Data!$B$1*(1-Earth_Data!$B$2^2))/SQRT(1-Earth_Data!$B$2^2*SIN(RADIANS(User_Model_Calcs!B367))^2))*SIN(RADIANS(User_Model_Calcs!B367))</f>
        <v>-2287.9896133938764</v>
      </c>
      <c r="L367">
        <f t="shared" si="43"/>
        <v>-21.031385919123515</v>
      </c>
      <c r="M367">
        <f t="shared" si="44"/>
        <v>6375.3736039044079</v>
      </c>
      <c r="N367">
        <f>SQRT(User_Model_Calcs!M367^2+Sat_Data!$B$3^2-2*User_Model_Calcs!M367*Sat_Data!$B$3*COS(RADIANS(L367))*COS(RADIANS(I367)))</f>
        <v>36340.325313513807</v>
      </c>
      <c r="O367">
        <f>DEGREES(ACOS(((Earth_Data!$B$1+Sat_Data!$B$2)/User_Model_Calcs!N367)*SQRT(1-COS(RADIANS(User_Model_Calcs!I367))^2*COS(RADIANS(User_Model_Calcs!B367))^2)))</f>
        <v>63.876602748277342</v>
      </c>
      <c r="P367">
        <f t="shared" si="40"/>
        <v>19.315617977115572</v>
      </c>
    </row>
    <row r="368" spans="1:16" x14ac:dyDescent="0.25">
      <c r="A368">
        <v>121.98343692095763</v>
      </c>
      <c r="B368">
        <v>-15.315097202250762</v>
      </c>
      <c r="C368" s="6">
        <v>20135.9375</v>
      </c>
      <c r="D368">
        <f t="shared" ca="1" si="39"/>
        <v>1.2</v>
      </c>
      <c r="E368" s="1">
        <v>0.65</v>
      </c>
      <c r="F368">
        <v>19.899999999999999</v>
      </c>
      <c r="G368">
        <f t="shared" ca="1" si="41"/>
        <v>46.089820015575185</v>
      </c>
      <c r="H368">
        <f t="shared" ca="1" si="42"/>
        <v>23.477708750743105</v>
      </c>
      <c r="I368">
        <f>User_Model_Calcs!A368-Sat_Data!$B$5</f>
        <v>11.983436920957629</v>
      </c>
      <c r="J368">
        <f>(Earth_Data!$B$1/SQRT(1-Earth_Data!$B$2^2*SIN(RADIANS(User_Model_Calcs!B368))^2))*COS(RADIANS(User_Model_Calcs!B368))</f>
        <v>6153.0755753763451</v>
      </c>
      <c r="K368">
        <f>((Earth_Data!$B$1*(1-Earth_Data!$B$2^2))/SQRT(1-Earth_Data!$B$2^2*SIN(RADIANS(User_Model_Calcs!B368))^2))*SIN(RADIANS(User_Model_Calcs!B368))</f>
        <v>-1673.7532923457766</v>
      </c>
      <c r="L368">
        <f t="shared" si="43"/>
        <v>-15.21733883832346</v>
      </c>
      <c r="M368">
        <f t="shared" si="44"/>
        <v>6376.6597149237359</v>
      </c>
      <c r="N368">
        <f>SQRT(User_Model_Calcs!M368^2+Sat_Data!$B$3^2-2*User_Model_Calcs!M368*Sat_Data!$B$3*COS(RADIANS(L368))*COS(RADIANS(I368)))</f>
        <v>36206.432873212842</v>
      </c>
      <c r="O368">
        <f>DEGREES(ACOS(((Earth_Data!$B$1+Sat_Data!$B$2)/User_Model_Calcs!N368)*SQRT(1-COS(RADIANS(User_Model_Calcs!I368))^2*COS(RADIANS(User_Model_Calcs!B368))^2)))</f>
        <v>67.294119652485662</v>
      </c>
      <c r="P368">
        <f t="shared" si="40"/>
        <v>38.785599100577848</v>
      </c>
    </row>
    <row r="369" spans="1:16" x14ac:dyDescent="0.25">
      <c r="A369">
        <v>117.04687502815339</v>
      </c>
      <c r="B369">
        <v>-11.377069497887048</v>
      </c>
      <c r="C369" s="6">
        <v>20135.9375</v>
      </c>
      <c r="D369">
        <f t="shared" ca="1" si="39"/>
        <v>3</v>
      </c>
      <c r="E369" s="1">
        <v>0.65</v>
      </c>
      <c r="F369">
        <v>19.899999999999999</v>
      </c>
      <c r="G369">
        <f t="shared" ca="1" si="41"/>
        <v>54.048620189015942</v>
      </c>
      <c r="H369">
        <f t="shared" ca="1" si="42"/>
        <v>17.25494803236829</v>
      </c>
      <c r="I369">
        <f>User_Model_Calcs!A369-Sat_Data!$B$5</f>
        <v>7.0468750281533943</v>
      </c>
      <c r="J369">
        <f>(Earth_Data!$B$1/SQRT(1-Earth_Data!$B$2^2*SIN(RADIANS(User_Model_Calcs!B369))^2))*COS(RADIANS(User_Model_Calcs!B369))</f>
        <v>6253.6254406910048</v>
      </c>
      <c r="K369">
        <f>((Earth_Data!$B$1*(1-Earth_Data!$B$2^2))/SQRT(1-Earth_Data!$B$2^2*SIN(RADIANS(User_Model_Calcs!B369))^2))*SIN(RADIANS(User_Model_Calcs!B369))</f>
        <v>-1249.9237252384962</v>
      </c>
      <c r="L369">
        <f t="shared" si="43"/>
        <v>-11.302872593358892</v>
      </c>
      <c r="M369">
        <f t="shared" si="44"/>
        <v>6377.3145187744849</v>
      </c>
      <c r="N369">
        <f>SQRT(User_Model_Calcs!M369^2+Sat_Data!$B$3^2-2*User_Model_Calcs!M369*Sat_Data!$B$3*COS(RADIANS(L369))*COS(RADIANS(I369)))</f>
        <v>35987.650142948049</v>
      </c>
      <c r="O369">
        <f>DEGREES(ACOS(((Earth_Data!$B$1+Sat_Data!$B$2)/User_Model_Calcs!N369)*SQRT(1-COS(RADIANS(User_Model_Calcs!I369))^2*COS(RADIANS(User_Model_Calcs!B369))^2)))</f>
        <v>74.294640619570728</v>
      </c>
      <c r="P369">
        <f t="shared" si="40"/>
        <v>32.073103567031296</v>
      </c>
    </row>
    <row r="370" spans="1:16" x14ac:dyDescent="0.25">
      <c r="A370">
        <v>115.34084601180298</v>
      </c>
      <c r="B370">
        <v>-14.715264467909787</v>
      </c>
      <c r="C370" s="6">
        <v>20135.9375</v>
      </c>
      <c r="D370">
        <f t="shared" ca="1" si="39"/>
        <v>3</v>
      </c>
      <c r="E370" s="1">
        <v>0.65</v>
      </c>
      <c r="F370">
        <v>19.899999999999999</v>
      </c>
      <c r="G370">
        <f t="shared" ca="1" si="41"/>
        <v>54.048620189015942</v>
      </c>
      <c r="H370">
        <f t="shared" ca="1" si="42"/>
        <v>23.037462940592285</v>
      </c>
      <c r="I370">
        <f>User_Model_Calcs!A370-Sat_Data!$B$5</f>
        <v>5.3408460118029808</v>
      </c>
      <c r="J370">
        <f>(Earth_Data!$B$1/SQRT(1-Earth_Data!$B$2^2*SIN(RADIANS(User_Model_Calcs!B370))^2))*COS(RADIANS(User_Model_Calcs!B370))</f>
        <v>6170.2705193438178</v>
      </c>
      <c r="K370">
        <f>((Earth_Data!$B$1*(1-Earth_Data!$B$2^2))/SQRT(1-Earth_Data!$B$2^2*SIN(RADIANS(User_Model_Calcs!B370))^2))*SIN(RADIANS(User_Model_Calcs!B370))</f>
        <v>-1609.6488437466737</v>
      </c>
      <c r="L370">
        <f t="shared" si="43"/>
        <v>-14.620987499807134</v>
      </c>
      <c r="M370">
        <f t="shared" si="44"/>
        <v>6376.7709447696516</v>
      </c>
      <c r="N370">
        <f>SQRT(User_Model_Calcs!M370^2+Sat_Data!$B$3^2-2*User_Model_Calcs!M370*Sat_Data!$B$3*COS(RADIANS(L370))*COS(RADIANS(I370)))</f>
        <v>36061.178097489166</v>
      </c>
      <c r="O370">
        <f>DEGREES(ACOS(((Earth_Data!$B$1+Sat_Data!$B$2)/User_Model_Calcs!N370)*SQRT(1-COS(RADIANS(User_Model_Calcs!I370))^2*COS(RADIANS(User_Model_Calcs!B370))^2)))</f>
        <v>71.632729618807815</v>
      </c>
      <c r="P370">
        <f t="shared" si="40"/>
        <v>20.205308362886935</v>
      </c>
    </row>
    <row r="371" spans="1:16" x14ac:dyDescent="0.25">
      <c r="A371">
        <v>120.97084705555986</v>
      </c>
      <c r="B371">
        <v>-23.296505704072796</v>
      </c>
      <c r="C371" s="6">
        <v>20135.9375</v>
      </c>
      <c r="D371">
        <f t="shared" ca="1" si="39"/>
        <v>3</v>
      </c>
      <c r="E371" s="1">
        <v>0.65</v>
      </c>
      <c r="F371">
        <v>19.899999999999999</v>
      </c>
      <c r="G371">
        <f t="shared" ca="1" si="41"/>
        <v>54.048620189015942</v>
      </c>
      <c r="H371">
        <f t="shared" ca="1" si="42"/>
        <v>14.307373399316216</v>
      </c>
      <c r="I371">
        <f>User_Model_Calcs!A371-Sat_Data!$B$5</f>
        <v>10.970847055559858</v>
      </c>
      <c r="J371">
        <f>(Earth_Data!$B$1/SQRT(1-Earth_Data!$B$2^2*SIN(RADIANS(User_Model_Calcs!B371))^2))*COS(RADIANS(User_Model_Calcs!B371))</f>
        <v>5861.2028937524556</v>
      </c>
      <c r="K371">
        <f>((Earth_Data!$B$1*(1-Earth_Data!$B$2^2))/SQRT(1-Earth_Data!$B$2^2*SIN(RADIANS(User_Model_Calcs!B371))^2))*SIN(RADIANS(User_Model_Calcs!B371))</f>
        <v>-2506.913344217432</v>
      </c>
      <c r="L371">
        <f t="shared" si="43"/>
        <v>-23.15703086402759</v>
      </c>
      <c r="M371">
        <f t="shared" si="44"/>
        <v>6374.8187328854765</v>
      </c>
      <c r="N371">
        <f>SQRT(User_Model_Calcs!M371^2+Sat_Data!$B$3^2-2*User_Model_Calcs!M371*Sat_Data!$B$3*COS(RADIANS(L371))*COS(RADIANS(I371)))</f>
        <v>36513.298625317919</v>
      </c>
      <c r="O371">
        <f>DEGREES(ACOS(((Earth_Data!$B$1+Sat_Data!$B$2)/User_Model_Calcs!N371)*SQRT(1-COS(RADIANS(User_Model_Calcs!I371))^2*COS(RADIANS(User_Model_Calcs!B371))^2)))</f>
        <v>60.045503206121062</v>
      </c>
      <c r="P371">
        <f t="shared" si="40"/>
        <v>26.112151780107759</v>
      </c>
    </row>
    <row r="372" spans="1:16" x14ac:dyDescent="0.25">
      <c r="A372">
        <v>115.32840294890386</v>
      </c>
      <c r="B372">
        <v>-13.497719998174691</v>
      </c>
      <c r="C372" s="6">
        <v>20135.9375</v>
      </c>
      <c r="D372">
        <f t="shared" ca="1" si="39"/>
        <v>1.2</v>
      </c>
      <c r="E372" s="1">
        <v>0.65</v>
      </c>
      <c r="F372">
        <v>19.899999999999999</v>
      </c>
      <c r="G372">
        <f t="shared" ca="1" si="41"/>
        <v>46.089820015575185</v>
      </c>
      <c r="H372">
        <f t="shared" ca="1" si="42"/>
        <v>18.462073164452285</v>
      </c>
      <c r="I372">
        <f>User_Model_Calcs!A372-Sat_Data!$B$5</f>
        <v>5.3284029489038574</v>
      </c>
      <c r="J372">
        <f>(Earth_Data!$B$1/SQRT(1-Earth_Data!$B$2^2*SIN(RADIANS(User_Model_Calcs!B372))^2))*COS(RADIANS(User_Model_Calcs!B372))</f>
        <v>6203.1019937492829</v>
      </c>
      <c r="K372">
        <f>((Earth_Data!$B$1*(1-Earth_Data!$B$2^2))/SQRT(1-Earth_Data!$B$2^2*SIN(RADIANS(User_Model_Calcs!B372))^2))*SIN(RADIANS(User_Model_Calcs!B372))</f>
        <v>-1479.0040194546484</v>
      </c>
      <c r="L372">
        <f t="shared" si="43"/>
        <v>-13.410633947812011</v>
      </c>
      <c r="M372">
        <f t="shared" si="44"/>
        <v>6376.9841801920238</v>
      </c>
      <c r="N372">
        <f>SQRT(User_Model_Calcs!M372^2+Sat_Data!$B$3^2-2*User_Model_Calcs!M372*Sat_Data!$B$3*COS(RADIANS(L372))*COS(RADIANS(I372)))</f>
        <v>36022.82778204717</v>
      </c>
      <c r="O372">
        <f>DEGREES(ACOS(((Earth_Data!$B$1+Sat_Data!$B$2)/User_Model_Calcs!N372)*SQRT(1-COS(RADIANS(User_Model_Calcs!I372))^2*COS(RADIANS(User_Model_Calcs!B372))^2)))</f>
        <v>72.96647151960461</v>
      </c>
      <c r="P372">
        <f t="shared" si="40"/>
        <v>21.781205947337693</v>
      </c>
    </row>
    <row r="373" spans="1:16" x14ac:dyDescent="0.25">
      <c r="A373">
        <v>123.35679598615019</v>
      </c>
      <c r="B373">
        <v>-12.673390966270858</v>
      </c>
      <c r="C373" s="6">
        <v>20135.9375</v>
      </c>
      <c r="D373">
        <f t="shared" ca="1" si="39"/>
        <v>1.2</v>
      </c>
      <c r="E373" s="1">
        <v>0.65</v>
      </c>
      <c r="F373">
        <v>19.899999999999999</v>
      </c>
      <c r="G373">
        <f t="shared" ca="1" si="41"/>
        <v>46.089820015575185</v>
      </c>
      <c r="H373">
        <f t="shared" ca="1" si="42"/>
        <v>15.210917926186198</v>
      </c>
      <c r="I373">
        <f>User_Model_Calcs!A373-Sat_Data!$B$5</f>
        <v>13.356795986150189</v>
      </c>
      <c r="J373">
        <f>(Earth_Data!$B$1/SQRT(1-Earth_Data!$B$2^2*SIN(RADIANS(User_Model_Calcs!B373))^2))*COS(RADIANS(User_Model_Calcs!B373))</f>
        <v>6223.7492506330664</v>
      </c>
      <c r="K373">
        <f>((Earth_Data!$B$1*(1-Earth_Data!$B$2^2))/SQRT(1-Earth_Data!$B$2^2*SIN(RADIANS(User_Model_Calcs!B373))^2))*SIN(RADIANS(User_Model_Calcs!B373))</f>
        <v>-1390.1763126544236</v>
      </c>
      <c r="L373">
        <f t="shared" si="43"/>
        <v>-12.591262762164478</v>
      </c>
      <c r="M373">
        <f t="shared" si="44"/>
        <v>6377.1188568993366</v>
      </c>
      <c r="N373">
        <f>SQRT(User_Model_Calcs!M373^2+Sat_Data!$B$3^2-2*User_Model_Calcs!M373*Sat_Data!$B$3*COS(RADIANS(L373))*COS(RADIANS(I373)))</f>
        <v>36164.083876201432</v>
      </c>
      <c r="O373">
        <f>DEGREES(ACOS(((Earth_Data!$B$1+Sat_Data!$B$2)/User_Model_Calcs!N373)*SQRT(1-COS(RADIANS(User_Model_Calcs!I373))^2*COS(RADIANS(User_Model_Calcs!B373))^2)))</f>
        <v>68.486526784177101</v>
      </c>
      <c r="P373">
        <f t="shared" si="40"/>
        <v>47.261880223212074</v>
      </c>
    </row>
    <row r="374" spans="1:16" x14ac:dyDescent="0.25">
      <c r="A374">
        <v>123.13574893069831</v>
      </c>
      <c r="B374">
        <v>-14.149120434794241</v>
      </c>
      <c r="C374" s="6">
        <v>20135.9375</v>
      </c>
      <c r="D374">
        <f t="shared" ca="1" si="39"/>
        <v>0.75</v>
      </c>
      <c r="E374" s="1">
        <v>0.65</v>
      </c>
      <c r="F374">
        <v>19.899999999999999</v>
      </c>
      <c r="G374">
        <f t="shared" ca="1" si="41"/>
        <v>42.007420362456692</v>
      </c>
      <c r="H374">
        <f t="shared" ca="1" si="42"/>
        <v>14.802231010281528</v>
      </c>
      <c r="I374">
        <f>User_Model_Calcs!A374-Sat_Data!$B$5</f>
        <v>13.135748930698313</v>
      </c>
      <c r="J374">
        <f>(Earth_Data!$B$1/SQRT(1-Earth_Data!$B$2^2*SIN(RADIANS(User_Model_Calcs!B374))^2))*COS(RADIANS(User_Model_Calcs!B374))</f>
        <v>6185.8824949660138</v>
      </c>
      <c r="K374">
        <f>((Earth_Data!$B$1*(1-Earth_Data!$B$2^2))/SQRT(1-Earth_Data!$B$2^2*SIN(RADIANS(User_Model_Calcs!B374))^2))*SIN(RADIANS(User_Model_Calcs!B374))</f>
        <v>-1548.9857450865434</v>
      </c>
      <c r="L374">
        <f t="shared" si="43"/>
        <v>-14.058166943414131</v>
      </c>
      <c r="M374">
        <f t="shared" si="44"/>
        <v>6376.8722019504412</v>
      </c>
      <c r="N374">
        <f>SQRT(User_Model_Calcs!M374^2+Sat_Data!$B$3^2-2*User_Model_Calcs!M374*Sat_Data!$B$3*COS(RADIANS(L374))*COS(RADIANS(I374)))</f>
        <v>36200.601375155777</v>
      </c>
      <c r="O374">
        <f>DEGREES(ACOS(((Earth_Data!$B$1+Sat_Data!$B$2)/User_Model_Calcs!N374)*SQRT(1-COS(RADIANS(User_Model_Calcs!I374))^2*COS(RADIANS(User_Model_Calcs!B374))^2)))</f>
        <v>67.459999000643094</v>
      </c>
      <c r="P374">
        <f t="shared" si="40"/>
        <v>43.671447372098619</v>
      </c>
    </row>
    <row r="375" spans="1:16" x14ac:dyDescent="0.25">
      <c r="A375">
        <v>122.0033039333624</v>
      </c>
      <c r="B375">
        <v>-20.232035469598628</v>
      </c>
      <c r="C375" s="6">
        <v>20135.9375</v>
      </c>
      <c r="D375">
        <f t="shared" ca="1" si="39"/>
        <v>0.75</v>
      </c>
      <c r="E375" s="1">
        <v>0.65</v>
      </c>
      <c r="F375">
        <v>19.899999999999999</v>
      </c>
      <c r="G375">
        <f t="shared" ca="1" si="41"/>
        <v>42.007420362456692</v>
      </c>
      <c r="H375">
        <f t="shared" ca="1" si="42"/>
        <v>20.940860084227253</v>
      </c>
      <c r="I375">
        <f>User_Model_Calcs!A375-Sat_Data!$B$5</f>
        <v>12.003303933362403</v>
      </c>
      <c r="J375">
        <f>(Earth_Data!$B$1/SQRT(1-Earth_Data!$B$2^2*SIN(RADIANS(User_Model_Calcs!B375))^2))*COS(RADIANS(User_Model_Calcs!B375))</f>
        <v>5987.0046967231056</v>
      </c>
      <c r="K375">
        <f>((Earth_Data!$B$1*(1-Earth_Data!$B$2^2))/SQRT(1-Earth_Data!$B$2^2*SIN(RADIANS(User_Model_Calcs!B375))^2))*SIN(RADIANS(User_Model_Calcs!B375))</f>
        <v>-2191.8181910295798</v>
      </c>
      <c r="L375">
        <f t="shared" si="43"/>
        <v>-20.10747389369547</v>
      </c>
      <c r="M375">
        <f t="shared" si="44"/>
        <v>6375.6013223156215</v>
      </c>
      <c r="N375">
        <f>SQRT(User_Model_Calcs!M375^2+Sat_Data!$B$3^2-2*User_Model_Calcs!M375*Sat_Data!$B$3*COS(RADIANS(L375))*COS(RADIANS(I375)))</f>
        <v>36395.438499791831</v>
      </c>
      <c r="O375">
        <f>DEGREES(ACOS(((Earth_Data!$B$1+Sat_Data!$B$2)/User_Model_Calcs!N375)*SQRT(1-COS(RADIANS(User_Model_Calcs!I375))^2*COS(RADIANS(User_Model_Calcs!B375))^2)))</f>
        <v>62.611845577177654</v>
      </c>
      <c r="P375">
        <f t="shared" si="40"/>
        <v>31.583792794850169</v>
      </c>
    </row>
    <row r="376" spans="1:16" x14ac:dyDescent="0.25">
      <c r="A376">
        <v>118.74121657915249</v>
      </c>
      <c r="B376">
        <v>-18.225704532554083</v>
      </c>
      <c r="C376" s="6">
        <v>20135.9375</v>
      </c>
      <c r="D376">
        <f t="shared" ca="1" si="39"/>
        <v>1.2</v>
      </c>
      <c r="E376" s="1">
        <v>0.65</v>
      </c>
      <c r="F376">
        <v>19.899999999999999</v>
      </c>
      <c r="G376">
        <f t="shared" ca="1" si="41"/>
        <v>46.089820015575185</v>
      </c>
      <c r="H376">
        <f t="shared" ca="1" si="42"/>
        <v>23.362886749355532</v>
      </c>
      <c r="I376">
        <f>User_Model_Calcs!A376-Sat_Data!$B$5</f>
        <v>8.7412165791524927</v>
      </c>
      <c r="J376">
        <f>(Earth_Data!$B$1/SQRT(1-Earth_Data!$B$2^2*SIN(RADIANS(User_Model_Calcs!B376))^2))*COS(RADIANS(User_Model_Calcs!B376))</f>
        <v>6060.1449899751924</v>
      </c>
      <c r="K376">
        <f>((Earth_Data!$B$1*(1-Earth_Data!$B$2^2))/SQRT(1-Earth_Data!$B$2^2*SIN(RADIANS(User_Model_Calcs!B376))^2))*SIN(RADIANS(User_Model_Calcs!B376))</f>
        <v>-1982.1285707792188</v>
      </c>
      <c r="L376">
        <f t="shared" si="43"/>
        <v>-18.111683514182758</v>
      </c>
      <c r="M376">
        <f t="shared" si="44"/>
        <v>6376.0639089190981</v>
      </c>
      <c r="N376">
        <f>SQRT(User_Model_Calcs!M376^2+Sat_Data!$B$3^2-2*User_Model_Calcs!M376*Sat_Data!$B$3*COS(RADIANS(L376))*COS(RADIANS(I376)))</f>
        <v>36240.35223228699</v>
      </c>
      <c r="O376">
        <f>DEGREES(ACOS(((Earth_Data!$B$1+Sat_Data!$B$2)/User_Model_Calcs!N376)*SQRT(1-COS(RADIANS(User_Model_Calcs!I376))^2*COS(RADIANS(User_Model_Calcs!B376))^2)))</f>
        <v>66.373674540060406</v>
      </c>
      <c r="P376">
        <f t="shared" si="40"/>
        <v>26.179387969346209</v>
      </c>
    </row>
    <row r="377" spans="1:16" x14ac:dyDescent="0.25">
      <c r="A377">
        <v>116.55508095735905</v>
      </c>
      <c r="B377">
        <v>-20.838143247701954</v>
      </c>
      <c r="C377" s="6">
        <v>20135.9375</v>
      </c>
      <c r="D377">
        <f t="shared" ca="1" si="39"/>
        <v>3</v>
      </c>
      <c r="E377" s="1">
        <v>0.65</v>
      </c>
      <c r="F377">
        <v>19.899999999999999</v>
      </c>
      <c r="G377">
        <f t="shared" ca="1" si="41"/>
        <v>54.048620189015942</v>
      </c>
      <c r="H377">
        <f t="shared" ca="1" si="42"/>
        <v>20.205398108343509</v>
      </c>
      <c r="I377">
        <f>User_Model_Calcs!A377-Sat_Data!$B$5</f>
        <v>6.5550809573590527</v>
      </c>
      <c r="J377">
        <f>(Earth_Data!$B$1/SQRT(1-Earth_Data!$B$2^2*SIN(RADIANS(User_Model_Calcs!B377))^2))*COS(RADIANS(User_Model_Calcs!B377))</f>
        <v>5963.4663999699096</v>
      </c>
      <c r="K377">
        <f>((Earth_Data!$B$1*(1-Earth_Data!$B$2^2))/SQRT(1-Earth_Data!$B$2^2*SIN(RADIANS(User_Model_Calcs!B377))^2))*SIN(RADIANS(User_Model_Calcs!B377))</f>
        <v>-2254.6568681609933</v>
      </c>
      <c r="L377">
        <f t="shared" si="43"/>
        <v>-20.710514306151261</v>
      </c>
      <c r="M377">
        <f t="shared" si="44"/>
        <v>6375.4536385041347</v>
      </c>
      <c r="N377">
        <f>SQRT(User_Model_Calcs!M377^2+Sat_Data!$B$3^2-2*User_Model_Calcs!M377*Sat_Data!$B$3*COS(RADIANS(L377))*COS(RADIANS(I377)))</f>
        <v>36316.110030835756</v>
      </c>
      <c r="O377">
        <f>DEGREES(ACOS(((Earth_Data!$B$1+Sat_Data!$B$2)/User_Model_Calcs!N377)*SQRT(1-COS(RADIANS(User_Model_Calcs!I377))^2*COS(RADIANS(User_Model_Calcs!B377))^2)))</f>
        <v>64.456974832275606</v>
      </c>
      <c r="P377">
        <f t="shared" si="40"/>
        <v>17.90176932067299</v>
      </c>
    </row>
    <row r="378" spans="1:16" x14ac:dyDescent="0.25">
      <c r="A378">
        <v>120.27596063171235</v>
      </c>
      <c r="B378">
        <v>-12.429685783464056</v>
      </c>
      <c r="C378" s="6">
        <v>20135.9375</v>
      </c>
      <c r="D378">
        <f t="shared" ca="1" si="39"/>
        <v>0.75</v>
      </c>
      <c r="E378" s="1">
        <v>0.65</v>
      </c>
      <c r="F378">
        <v>19.899999999999999</v>
      </c>
      <c r="G378">
        <f t="shared" ca="1" si="41"/>
        <v>42.007420362456692</v>
      </c>
      <c r="H378">
        <f t="shared" ca="1" si="42"/>
        <v>17.673973859398803</v>
      </c>
      <c r="I378">
        <f>User_Model_Calcs!A378-Sat_Data!$B$5</f>
        <v>10.275960631712351</v>
      </c>
      <c r="J378">
        <f>(Earth_Data!$B$1/SQRT(1-Earth_Data!$B$2^2*SIN(RADIANS(User_Model_Calcs!B378))^2))*COS(RADIANS(User_Model_Calcs!B378))</f>
        <v>6229.6082012430852</v>
      </c>
      <c r="K378">
        <f>((Earth_Data!$B$1*(1-Earth_Data!$B$2^2))/SQRT(1-Earth_Data!$B$2^2*SIN(RADIANS(User_Model_Calcs!B378))^2))*SIN(RADIANS(User_Model_Calcs!B378))</f>
        <v>-1363.8603410146923</v>
      </c>
      <c r="L378">
        <f t="shared" si="43"/>
        <v>-12.349036409606152</v>
      </c>
      <c r="M378">
        <f t="shared" si="44"/>
        <v>6377.1571543116152</v>
      </c>
      <c r="N378">
        <f>SQRT(User_Model_Calcs!M378^2+Sat_Data!$B$3^2-2*User_Model_Calcs!M378*Sat_Data!$B$3*COS(RADIANS(L378))*COS(RADIANS(I378)))</f>
        <v>36077.375647719506</v>
      </c>
      <c r="O378">
        <f>DEGREES(ACOS(((Earth_Data!$B$1+Sat_Data!$B$2)/User_Model_Calcs!N378)*SQRT(1-COS(RADIANS(User_Model_Calcs!I378))^2*COS(RADIANS(User_Model_Calcs!B378))^2)))</f>
        <v>71.117724851452607</v>
      </c>
      <c r="P378">
        <f t="shared" si="40"/>
        <v>40.107379204388707</v>
      </c>
    </row>
    <row r="379" spans="1:16" x14ac:dyDescent="0.25">
      <c r="A379">
        <v>123.16474377548262</v>
      </c>
      <c r="B379">
        <v>-17.583871775493424</v>
      </c>
      <c r="C379" s="6">
        <v>20135.9375</v>
      </c>
      <c r="D379">
        <f t="shared" ca="1" si="39"/>
        <v>0.75</v>
      </c>
      <c r="E379" s="1">
        <v>0.65</v>
      </c>
      <c r="F379">
        <v>19.899999999999999</v>
      </c>
      <c r="G379">
        <f t="shared" ca="1" si="41"/>
        <v>42.007420362456692</v>
      </c>
      <c r="H379">
        <f t="shared" ca="1" si="42"/>
        <v>22.642408100119365</v>
      </c>
      <c r="I379">
        <f>User_Model_Calcs!A379-Sat_Data!$B$5</f>
        <v>13.16474377548262</v>
      </c>
      <c r="J379">
        <f>(Earth_Data!$B$1/SQRT(1-Earth_Data!$B$2^2*SIN(RADIANS(User_Model_Calcs!B379))^2))*COS(RADIANS(User_Model_Calcs!B379))</f>
        <v>6081.9844161897736</v>
      </c>
      <c r="K379">
        <f>((Earth_Data!$B$1*(1-Earth_Data!$B$2^2))/SQRT(1-Earth_Data!$B$2^2*SIN(RADIANS(User_Model_Calcs!B379))^2))*SIN(RADIANS(User_Model_Calcs!B379))</f>
        <v>-1914.5317347832993</v>
      </c>
      <c r="L379">
        <f t="shared" si="43"/>
        <v>-17.473342331281273</v>
      </c>
      <c r="M379">
        <f t="shared" si="44"/>
        <v>6376.2031180215408</v>
      </c>
      <c r="N379">
        <f>SQRT(User_Model_Calcs!M379^2+Sat_Data!$B$3^2-2*User_Model_Calcs!M379*Sat_Data!$B$3*COS(RADIANS(L379))*COS(RADIANS(I379)))</f>
        <v>36318.953045203962</v>
      </c>
      <c r="O379">
        <f>DEGREES(ACOS(((Earth_Data!$B$1+Sat_Data!$B$2)/User_Model_Calcs!N379)*SQRT(1-COS(RADIANS(User_Model_Calcs!I379))^2*COS(RADIANS(User_Model_Calcs!B379))^2)))</f>
        <v>64.411912914165413</v>
      </c>
      <c r="P379">
        <f t="shared" si="40"/>
        <v>37.748430555221745</v>
      </c>
    </row>
    <row r="380" spans="1:16" x14ac:dyDescent="0.25">
      <c r="A380">
        <v>119.34259647408318</v>
      </c>
      <c r="B380">
        <v>-19.799738294668963</v>
      </c>
      <c r="C380" s="6">
        <v>20135.9375</v>
      </c>
      <c r="D380">
        <f t="shared" ca="1" si="39"/>
        <v>1.2</v>
      </c>
      <c r="E380" s="1">
        <v>0.65</v>
      </c>
      <c r="F380">
        <v>19.899999999999999</v>
      </c>
      <c r="G380">
        <f t="shared" ca="1" si="41"/>
        <v>46.089820015575185</v>
      </c>
      <c r="H380">
        <f t="shared" ca="1" si="42"/>
        <v>19.286579236791635</v>
      </c>
      <c r="I380">
        <f>User_Model_Calcs!A380-Sat_Data!$B$5</f>
        <v>9.3425964740831802</v>
      </c>
      <c r="J380">
        <f>(Earth_Data!$B$1/SQRT(1-Earth_Data!$B$2^2*SIN(RADIANS(User_Model_Calcs!B380))^2))*COS(RADIANS(User_Model_Calcs!B380))</f>
        <v>6003.3852736057252</v>
      </c>
      <c r="K380">
        <f>((Earth_Data!$B$1*(1-Earth_Data!$B$2^2))/SQRT(1-Earth_Data!$B$2^2*SIN(RADIANS(User_Model_Calcs!B380))^2))*SIN(RADIANS(User_Model_Calcs!B380))</f>
        <v>-2146.8517283761621</v>
      </c>
      <c r="L380">
        <f t="shared" si="43"/>
        <v>-19.677398355832644</v>
      </c>
      <c r="M380">
        <f t="shared" si="44"/>
        <v>6375.7044384897426</v>
      </c>
      <c r="N380">
        <f>SQRT(User_Model_Calcs!M380^2+Sat_Data!$B$3^2-2*User_Model_Calcs!M380*Sat_Data!$B$3*COS(RADIANS(L380))*COS(RADIANS(I380)))</f>
        <v>36316.999844496851</v>
      </c>
      <c r="O380">
        <f>DEGREES(ACOS(((Earth_Data!$B$1+Sat_Data!$B$2)/User_Model_Calcs!N380)*SQRT(1-COS(RADIANS(User_Model_Calcs!I380))^2*COS(RADIANS(User_Model_Calcs!B380))^2)))</f>
        <v>64.44337179046407</v>
      </c>
      <c r="P380">
        <f t="shared" si="40"/>
        <v>25.905412941268789</v>
      </c>
    </row>
    <row r="381" spans="1:16" x14ac:dyDescent="0.25">
      <c r="A381">
        <v>120.13261162922531</v>
      </c>
      <c r="B381">
        <v>-16.104890977352415</v>
      </c>
      <c r="C381" s="6">
        <v>20135.9375</v>
      </c>
      <c r="D381">
        <f t="shared" ca="1" si="39"/>
        <v>1.2</v>
      </c>
      <c r="E381" s="1">
        <v>0.65</v>
      </c>
      <c r="F381">
        <v>19.899999999999999</v>
      </c>
      <c r="G381">
        <f t="shared" ca="1" si="41"/>
        <v>46.089820015575185</v>
      </c>
      <c r="H381">
        <f t="shared" ca="1" si="42"/>
        <v>18.499318803794811</v>
      </c>
      <c r="I381">
        <f>User_Model_Calcs!A381-Sat_Data!$B$5</f>
        <v>10.132611629225309</v>
      </c>
      <c r="J381">
        <f>(Earth_Data!$B$1/SQRT(1-Earth_Data!$B$2^2*SIN(RADIANS(User_Model_Calcs!B381))^2))*COS(RADIANS(User_Model_Calcs!B381))</f>
        <v>6129.4118868743972</v>
      </c>
      <c r="K381">
        <f>((Earth_Data!$B$1*(1-Earth_Data!$B$2^2))/SQRT(1-Earth_Data!$B$2^2*SIN(RADIANS(User_Model_Calcs!B381))^2))*SIN(RADIANS(User_Model_Calcs!B381))</f>
        <v>-1757.8831838109102</v>
      </c>
      <c r="L381">
        <f t="shared" si="43"/>
        <v>-16.002613735199592</v>
      </c>
      <c r="M381">
        <f t="shared" si="44"/>
        <v>6376.5071447370256</v>
      </c>
      <c r="N381">
        <f>SQRT(User_Model_Calcs!M381^2+Sat_Data!$B$3^2-2*User_Model_Calcs!M381*Sat_Data!$B$3*COS(RADIANS(L381))*COS(RADIANS(I381)))</f>
        <v>36189.135079968553</v>
      </c>
      <c r="O381">
        <f>DEGREES(ACOS(((Earth_Data!$B$1+Sat_Data!$B$2)/User_Model_Calcs!N381)*SQRT(1-COS(RADIANS(User_Model_Calcs!I381))^2*COS(RADIANS(User_Model_Calcs!B381))^2)))</f>
        <v>67.761265592567298</v>
      </c>
      <c r="P381">
        <f t="shared" si="40"/>
        <v>32.791896307313387</v>
      </c>
    </row>
    <row r="382" spans="1:16" x14ac:dyDescent="0.25">
      <c r="A382">
        <v>120.90632550648543</v>
      </c>
      <c r="B382">
        <v>-18.560973433825531</v>
      </c>
      <c r="C382" s="6">
        <v>20135.9375</v>
      </c>
      <c r="D382">
        <f t="shared" ca="1" si="39"/>
        <v>3</v>
      </c>
      <c r="E382" s="1">
        <v>0.65</v>
      </c>
      <c r="F382">
        <v>19.899999999999999</v>
      </c>
      <c r="G382">
        <f t="shared" ca="1" si="41"/>
        <v>54.048620189015942</v>
      </c>
      <c r="H382">
        <f t="shared" ca="1" si="42"/>
        <v>14.538219863089587</v>
      </c>
      <c r="I382">
        <f>User_Model_Calcs!A382-Sat_Data!$B$5</f>
        <v>10.90632550648543</v>
      </c>
      <c r="J382">
        <f>(Earth_Data!$B$1/SQRT(1-Earth_Data!$B$2^2*SIN(RADIANS(User_Model_Calcs!B382))^2))*COS(RADIANS(User_Model_Calcs!B382))</f>
        <v>6048.4356086148318</v>
      </c>
      <c r="K382">
        <f>((Earth_Data!$B$1*(1-Earth_Data!$B$2^2))/SQRT(1-Earth_Data!$B$2^2*SIN(RADIANS(User_Model_Calcs!B382))^2))*SIN(RADIANS(User_Model_Calcs!B382))</f>
        <v>-2017.3419354178131</v>
      </c>
      <c r="L382">
        <f t="shared" si="43"/>
        <v>-18.445151012751911</v>
      </c>
      <c r="M382">
        <f t="shared" si="44"/>
        <v>6375.9894758347236</v>
      </c>
      <c r="N382">
        <f>SQRT(User_Model_Calcs!M382^2+Sat_Data!$B$3^2-2*User_Model_Calcs!M382*Sat_Data!$B$3*COS(RADIANS(L382))*COS(RADIANS(I382)))</f>
        <v>36299.124743182576</v>
      </c>
      <c r="O382">
        <f>DEGREES(ACOS(((Earth_Data!$B$1+Sat_Data!$B$2)/User_Model_Calcs!N382)*SQRT(1-COS(RADIANS(User_Model_Calcs!I382))^2*COS(RADIANS(User_Model_Calcs!B382))^2)))</f>
        <v>64.887098374715762</v>
      </c>
      <c r="P382">
        <f t="shared" si="40"/>
        <v>31.187689325577388</v>
      </c>
    </row>
    <row r="383" spans="1:16" x14ac:dyDescent="0.25">
      <c r="A383">
        <v>119.35300190760073</v>
      </c>
      <c r="B383">
        <v>-12.387982961070263</v>
      </c>
      <c r="C383" s="6">
        <v>20135.9375</v>
      </c>
      <c r="D383">
        <f t="shared" ca="1" si="39"/>
        <v>3</v>
      </c>
      <c r="E383" s="1">
        <v>0.65</v>
      </c>
      <c r="F383">
        <v>19.899999999999999</v>
      </c>
      <c r="G383">
        <f t="shared" ca="1" si="41"/>
        <v>54.048620189015942</v>
      </c>
      <c r="H383">
        <f t="shared" ca="1" si="42"/>
        <v>19.732001269876076</v>
      </c>
      <c r="I383">
        <f>User_Model_Calcs!A383-Sat_Data!$B$5</f>
        <v>9.3530019076007278</v>
      </c>
      <c r="J383">
        <f>(Earth_Data!$B$1/SQRT(1-Earth_Data!$B$2^2*SIN(RADIANS(User_Model_Calcs!B383))^2))*COS(RADIANS(User_Model_Calcs!B383))</f>
        <v>6230.5995559003641</v>
      </c>
      <c r="K383">
        <f>((Earth_Data!$B$1*(1-Earth_Data!$B$2^2))/SQRT(1-Earth_Data!$B$2^2*SIN(RADIANS(User_Model_Calcs!B383))^2))*SIN(RADIANS(User_Model_Calcs!B383))</f>
        <v>-1359.3547140705912</v>
      </c>
      <c r="L383">
        <f t="shared" si="43"/>
        <v>-12.307587227028501</v>
      </c>
      <c r="M383">
        <f t="shared" si="44"/>
        <v>6377.1636379076672</v>
      </c>
      <c r="N383">
        <f>SQRT(User_Model_Calcs!M383^2+Sat_Data!$B$3^2-2*User_Model_Calcs!M383*Sat_Data!$B$3*COS(RADIANS(L383))*COS(RADIANS(I383)))</f>
        <v>36056.236012376372</v>
      </c>
      <c r="O383">
        <f>DEGREES(ACOS(((Earth_Data!$B$1+Sat_Data!$B$2)/User_Model_Calcs!N383)*SQRT(1-COS(RADIANS(User_Model_Calcs!I383))^2*COS(RADIANS(User_Model_Calcs!B383))^2)))</f>
        <v>71.815539613838979</v>
      </c>
      <c r="P383">
        <f t="shared" si="40"/>
        <v>37.51533810376408</v>
      </c>
    </row>
    <row r="384" spans="1:16" x14ac:dyDescent="0.25">
      <c r="A384">
        <v>121.20936472117862</v>
      </c>
      <c r="B384">
        <v>-20.135532364705085</v>
      </c>
      <c r="C384" s="6">
        <v>20135.9375</v>
      </c>
      <c r="D384">
        <f t="shared" ca="1" si="39"/>
        <v>1.2</v>
      </c>
      <c r="E384" s="1">
        <v>0.65</v>
      </c>
      <c r="F384">
        <v>19.899999999999999</v>
      </c>
      <c r="G384">
        <f t="shared" ca="1" si="41"/>
        <v>46.089820015575185</v>
      </c>
      <c r="H384">
        <f t="shared" ca="1" si="42"/>
        <v>17.344426744742897</v>
      </c>
      <c r="I384">
        <f>User_Model_Calcs!A384-Sat_Data!$B$5</f>
        <v>11.209364721178616</v>
      </c>
      <c r="J384">
        <f>(Earth_Data!$B$1/SQRT(1-Earth_Data!$B$2^2*SIN(RADIANS(User_Model_Calcs!B384))^2))*COS(RADIANS(User_Model_Calcs!B384))</f>
        <v>5990.6908633510002</v>
      </c>
      <c r="K384">
        <f>((Earth_Data!$B$1*(1-Earth_Data!$B$2^2))/SQRT(1-Earth_Data!$B$2^2*SIN(RADIANS(User_Model_Calcs!B384))^2))*SIN(RADIANS(User_Model_Calcs!B384))</f>
        <v>-2181.7907267942319</v>
      </c>
      <c r="L384">
        <f t="shared" si="43"/>
        <v>-20.011464309524857</v>
      </c>
      <c r="M384">
        <f t="shared" si="44"/>
        <v>6375.6245024124855</v>
      </c>
      <c r="N384">
        <f>SQRT(User_Model_Calcs!M384^2+Sat_Data!$B$3^2-2*User_Model_Calcs!M384*Sat_Data!$B$3*COS(RADIANS(L384))*COS(RADIANS(I384)))</f>
        <v>36371.910055335698</v>
      </c>
      <c r="O384">
        <f>DEGREES(ACOS(((Earth_Data!$B$1+Sat_Data!$B$2)/User_Model_Calcs!N384)*SQRT(1-COS(RADIANS(User_Model_Calcs!I384))^2*COS(RADIANS(User_Model_Calcs!B384))^2)))</f>
        <v>63.148357552101857</v>
      </c>
      <c r="P384">
        <f t="shared" si="40"/>
        <v>29.928417090301071</v>
      </c>
    </row>
    <row r="385" spans="1:16" x14ac:dyDescent="0.25">
      <c r="A385">
        <v>116.66467676713897</v>
      </c>
      <c r="B385">
        <v>-16.812943696275219</v>
      </c>
      <c r="C385" s="6">
        <v>20135.9375</v>
      </c>
      <c r="D385">
        <f t="shared" ca="1" si="39"/>
        <v>0.75</v>
      </c>
      <c r="E385" s="1">
        <v>0.65</v>
      </c>
      <c r="F385">
        <v>19.899999999999999</v>
      </c>
      <c r="G385">
        <f t="shared" ca="1" si="41"/>
        <v>42.007420362456692</v>
      </c>
      <c r="H385">
        <f t="shared" ca="1" si="42"/>
        <v>16.199469191081995</v>
      </c>
      <c r="I385">
        <f>User_Model_Calcs!A385-Sat_Data!$B$5</f>
        <v>6.6646767671389711</v>
      </c>
      <c r="J385">
        <f>(Earth_Data!$B$1/SQRT(1-Earth_Data!$B$2^2*SIN(RADIANS(User_Model_Calcs!B385))^2))*COS(RADIANS(User_Model_Calcs!B385))</f>
        <v>6107.2117038733022</v>
      </c>
      <c r="K385">
        <f>((Earth_Data!$B$1*(1-Earth_Data!$B$2^2))/SQRT(1-Earth_Data!$B$2^2*SIN(RADIANS(User_Model_Calcs!B385))^2))*SIN(RADIANS(User_Model_Calcs!B385))</f>
        <v>-1833.027542426606</v>
      </c>
      <c r="L385">
        <f t="shared" si="43"/>
        <v>-16.706680684711081</v>
      </c>
      <c r="M385">
        <f t="shared" si="44"/>
        <v>6376.3645415880637</v>
      </c>
      <c r="N385">
        <f>SQRT(User_Model_Calcs!M385^2+Sat_Data!$B$3^2-2*User_Model_Calcs!M385*Sat_Data!$B$3*COS(RADIANS(L385))*COS(RADIANS(I385)))</f>
        <v>36151.657081956349</v>
      </c>
      <c r="O385">
        <f>DEGREES(ACOS(((Earth_Data!$B$1+Sat_Data!$B$2)/User_Model_Calcs!N385)*SQRT(1-COS(RADIANS(User_Model_Calcs!I385))^2*COS(RADIANS(User_Model_Calcs!B385))^2)))</f>
        <v>68.814899472233208</v>
      </c>
      <c r="P385">
        <f t="shared" si="40"/>
        <v>21.997314684389572</v>
      </c>
    </row>
    <row r="386" spans="1:16" x14ac:dyDescent="0.25">
      <c r="A386">
        <v>115.67892360107849</v>
      </c>
      <c r="B386">
        <v>-16.546214106254503</v>
      </c>
      <c r="C386" s="6">
        <v>20135.9375</v>
      </c>
      <c r="D386">
        <f t="shared" ref="D386:D449" ca="1" si="45">CHOOSE(RANDBETWEEN(1,3),0.75,1.2,3)</f>
        <v>1.2</v>
      </c>
      <c r="E386" s="1">
        <v>0.65</v>
      </c>
      <c r="F386">
        <v>19.899999999999999</v>
      </c>
      <c r="G386">
        <f t="shared" ca="1" si="41"/>
        <v>46.089820015575185</v>
      </c>
      <c r="H386">
        <f t="shared" ca="1" si="42"/>
        <v>21.087126149536473</v>
      </c>
      <c r="I386">
        <f>User_Model_Calcs!A386-Sat_Data!$B$5</f>
        <v>5.6789236010784947</v>
      </c>
      <c r="J386">
        <f>(Earth_Data!$B$1/SQRT(1-Earth_Data!$B$2^2*SIN(RADIANS(User_Model_Calcs!B386))^2))*COS(RADIANS(User_Model_Calcs!B386))</f>
        <v>6115.6838857127359</v>
      </c>
      <c r="K386">
        <f>((Earth_Data!$B$1*(1-Earth_Data!$B$2^2))/SQRT(1-Earth_Data!$B$2^2*SIN(RADIANS(User_Model_Calcs!B386))^2))*SIN(RADIANS(User_Model_Calcs!B386))</f>
        <v>-1804.7516795307383</v>
      </c>
      <c r="L386">
        <f t="shared" si="43"/>
        <v>-16.441445141623557</v>
      </c>
      <c r="M386">
        <f t="shared" si="44"/>
        <v>6376.4189020746935</v>
      </c>
      <c r="N386">
        <f>SQRT(User_Model_Calcs!M386^2+Sat_Data!$B$3^2-2*User_Model_Calcs!M386*Sat_Data!$B$3*COS(RADIANS(L386))*COS(RADIANS(I386)))</f>
        <v>36128.651735593601</v>
      </c>
      <c r="O386">
        <f>DEGREES(ACOS(((Earth_Data!$B$1+Sat_Data!$B$2)/User_Model_Calcs!N386)*SQRT(1-COS(RADIANS(User_Model_Calcs!I386))^2*COS(RADIANS(User_Model_Calcs!B386))^2)))</f>
        <v>69.493390221143486</v>
      </c>
      <c r="P386">
        <f t="shared" ref="P386:P449" si="46">DEGREES(ASIN(SIN(RADIANS(ABS(I386)))/(SIN(ACOS(COS(RADIANS(I386))*COS(RADIANS(B386)))))))</f>
        <v>19.248050002771684</v>
      </c>
    </row>
    <row r="387" spans="1:16" x14ac:dyDescent="0.25">
      <c r="A387">
        <v>122.75301126696364</v>
      </c>
      <c r="B387">
        <v>-19.515762923520334</v>
      </c>
      <c r="C387" s="6">
        <v>20135.9375</v>
      </c>
      <c r="D387">
        <f t="shared" ca="1" si="45"/>
        <v>1.2</v>
      </c>
      <c r="E387" s="1">
        <v>0.65</v>
      </c>
      <c r="F387">
        <v>19.899999999999999</v>
      </c>
      <c r="G387">
        <f t="shared" ref="G387:G450" ca="1" si="47">20.4+20*LOG(F387)+20*LOG(D387)+10*LOG(E387)</f>
        <v>46.089820015575185</v>
      </c>
      <c r="H387">
        <f t="shared" ref="H387:H450" ca="1" si="48">RAND()*(24-14)+14</f>
        <v>17.919674103517664</v>
      </c>
      <c r="I387">
        <f>User_Model_Calcs!A387-Sat_Data!$B$5</f>
        <v>12.75301126696364</v>
      </c>
      <c r="J387">
        <f>(Earth_Data!$B$1/SQRT(1-Earth_Data!$B$2^2*SIN(RADIANS(User_Model_Calcs!B387))^2))*COS(RADIANS(User_Model_Calcs!B387))</f>
        <v>6013.9603961857683</v>
      </c>
      <c r="K387">
        <f>((Earth_Data!$B$1*(1-Earth_Data!$B$2^2))/SQRT(1-Earth_Data!$B$2^2*SIN(RADIANS(User_Model_Calcs!B387))^2))*SIN(RADIANS(User_Model_Calcs!B387))</f>
        <v>-2117.2477917214974</v>
      </c>
      <c r="L387">
        <f t="shared" ref="L387:L450" si="49">DEGREES(ATAN((K387/J387)))</f>
        <v>-19.394897449229603</v>
      </c>
      <c r="M387">
        <f t="shared" ref="M387:M450" si="50">SQRT(J387^2+K387^2)</f>
        <v>6375.7711579416373</v>
      </c>
      <c r="N387">
        <f>SQRT(User_Model_Calcs!M387^2+Sat_Data!$B$3^2-2*User_Model_Calcs!M387*Sat_Data!$B$3*COS(RADIANS(L387))*COS(RADIANS(I387)))</f>
        <v>36384.463350906735</v>
      </c>
      <c r="O387">
        <f>DEGREES(ACOS(((Earth_Data!$B$1+Sat_Data!$B$2)/User_Model_Calcs!N387)*SQRT(1-COS(RADIANS(User_Model_Calcs!I387))^2*COS(RADIANS(User_Model_Calcs!B387))^2)))</f>
        <v>62.865512461147262</v>
      </c>
      <c r="P387">
        <f t="shared" si="46"/>
        <v>34.11791140749758</v>
      </c>
    </row>
    <row r="388" spans="1:16" x14ac:dyDescent="0.25">
      <c r="A388">
        <v>121.33177212186186</v>
      </c>
      <c r="B388">
        <v>-14.580559189350661</v>
      </c>
      <c r="C388" s="6">
        <v>20135.9375</v>
      </c>
      <c r="D388">
        <f t="shared" ca="1" si="45"/>
        <v>3</v>
      </c>
      <c r="E388" s="1">
        <v>0.65</v>
      </c>
      <c r="F388">
        <v>19.899999999999999</v>
      </c>
      <c r="G388">
        <f t="shared" ca="1" si="47"/>
        <v>54.048620189015942</v>
      </c>
      <c r="H388">
        <f t="shared" ca="1" si="48"/>
        <v>20.493277349887819</v>
      </c>
      <c r="I388">
        <f>User_Model_Calcs!A388-Sat_Data!$B$5</f>
        <v>11.33177212186186</v>
      </c>
      <c r="J388">
        <f>(Earth_Data!$B$1/SQRT(1-Earth_Data!$B$2^2*SIN(RADIANS(User_Model_Calcs!B388))^2))*COS(RADIANS(User_Model_Calcs!B388))</f>
        <v>6174.0395493465567</v>
      </c>
      <c r="K388">
        <f>((Earth_Data!$B$1*(1-Earth_Data!$B$2^2))/SQRT(1-Earth_Data!$B$2^2*SIN(RADIANS(User_Model_Calcs!B388))^2))*SIN(RADIANS(User_Model_Calcs!B388))</f>
        <v>-1595.2287593160677</v>
      </c>
      <c r="L388">
        <f t="shared" si="49"/>
        <v>-14.487069730749161</v>
      </c>
      <c r="M388">
        <f t="shared" si="50"/>
        <v>6376.7953669099743</v>
      </c>
      <c r="N388">
        <f>SQRT(User_Model_Calcs!M388^2+Sat_Data!$B$3^2-2*User_Model_Calcs!M388*Sat_Data!$B$3*COS(RADIANS(L388))*COS(RADIANS(I388)))</f>
        <v>36166.028798352505</v>
      </c>
      <c r="O388">
        <f>DEGREES(ACOS(((Earth_Data!$B$1+Sat_Data!$B$2)/User_Model_Calcs!N388)*SQRT(1-COS(RADIANS(User_Model_Calcs!I388))^2*COS(RADIANS(User_Model_Calcs!B388))^2)))</f>
        <v>68.419020368290703</v>
      </c>
      <c r="P388">
        <f t="shared" si="46"/>
        <v>38.521269042936041</v>
      </c>
    </row>
    <row r="389" spans="1:16" x14ac:dyDescent="0.25">
      <c r="A389">
        <v>119.08605991489182</v>
      </c>
      <c r="B389">
        <v>-14.749128920290767</v>
      </c>
      <c r="C389" s="6">
        <v>20135.9375</v>
      </c>
      <c r="D389">
        <f t="shared" ca="1" si="45"/>
        <v>3</v>
      </c>
      <c r="E389" s="1">
        <v>0.65</v>
      </c>
      <c r="F389">
        <v>19.899999999999999</v>
      </c>
      <c r="G389">
        <f t="shared" ca="1" si="47"/>
        <v>54.048620189015942</v>
      </c>
      <c r="H389">
        <f t="shared" ca="1" si="48"/>
        <v>14.626268106274072</v>
      </c>
      <c r="I389">
        <f>User_Model_Calcs!A389-Sat_Data!$B$5</f>
        <v>9.0860599148918197</v>
      </c>
      <c r="J389">
        <f>(Earth_Data!$B$1/SQRT(1-Earth_Data!$B$2^2*SIN(RADIANS(User_Model_Calcs!B389))^2))*COS(RADIANS(User_Model_Calcs!B389))</f>
        <v>6169.3176590598432</v>
      </c>
      <c r="K389">
        <f>((Earth_Data!$B$1*(1-Earth_Data!$B$2^2))/SQRT(1-Earth_Data!$B$2^2*SIN(RADIANS(User_Model_Calcs!B389))^2))*SIN(RADIANS(User_Model_Calcs!B389))</f>
        <v>-1613.2726335743923</v>
      </c>
      <c r="L389">
        <f t="shared" si="49"/>
        <v>-14.654654299292238</v>
      </c>
      <c r="M389">
        <f t="shared" si="50"/>
        <v>6376.7647728787733</v>
      </c>
      <c r="N389">
        <f>SQRT(User_Model_Calcs!M389^2+Sat_Data!$B$3^2-2*User_Model_Calcs!M389*Sat_Data!$B$3*COS(RADIANS(L389))*COS(RADIANS(I389)))</f>
        <v>36121.431605764446</v>
      </c>
      <c r="O389">
        <f>DEGREES(ACOS(((Earth_Data!$B$1+Sat_Data!$B$2)/User_Model_Calcs!N389)*SQRT(1-COS(RADIANS(User_Model_Calcs!I389))^2*COS(RADIANS(User_Model_Calcs!B389))^2)))</f>
        <v>69.724048509075857</v>
      </c>
      <c r="P389">
        <f t="shared" si="46"/>
        <v>32.135877729624028</v>
      </c>
    </row>
    <row r="390" spans="1:16" x14ac:dyDescent="0.25">
      <c r="A390">
        <v>120.86041277331394</v>
      </c>
      <c r="B390">
        <v>-17.991095254494731</v>
      </c>
      <c r="C390" s="6">
        <v>20135.9375</v>
      </c>
      <c r="D390">
        <f t="shared" ca="1" si="45"/>
        <v>0.75</v>
      </c>
      <c r="E390" s="1">
        <v>0.65</v>
      </c>
      <c r="F390">
        <v>19.899999999999999</v>
      </c>
      <c r="G390">
        <f t="shared" ca="1" si="47"/>
        <v>42.007420362456692</v>
      </c>
      <c r="H390">
        <f t="shared" ca="1" si="48"/>
        <v>22.463704308534631</v>
      </c>
      <c r="I390">
        <f>User_Model_Calcs!A390-Sat_Data!$B$5</f>
        <v>10.860412773313939</v>
      </c>
      <c r="J390">
        <f>(Earth_Data!$B$1/SQRT(1-Earth_Data!$B$2^2*SIN(RADIANS(User_Model_Calcs!B390))^2))*COS(RADIANS(User_Model_Calcs!B390))</f>
        <v>6068.2159212085799</v>
      </c>
      <c r="K390">
        <f>((Earth_Data!$B$1*(1-Earth_Data!$B$2^2))/SQRT(1-Earth_Data!$B$2^2*SIN(RADIANS(User_Model_Calcs!B390))^2))*SIN(RADIANS(User_Model_Calcs!B390))</f>
        <v>-1957.4477799072781</v>
      </c>
      <c r="L390">
        <f t="shared" si="49"/>
        <v>-17.878344020842803</v>
      </c>
      <c r="M390">
        <f t="shared" si="50"/>
        <v>6376.1152967518728</v>
      </c>
      <c r="N390">
        <f>SQRT(User_Model_Calcs!M390^2+Sat_Data!$B$3^2-2*User_Model_Calcs!M390*Sat_Data!$B$3*COS(RADIANS(L390))*COS(RADIANS(I390)))</f>
        <v>36275.511397557573</v>
      </c>
      <c r="O390">
        <f>DEGREES(ACOS(((Earth_Data!$B$1+Sat_Data!$B$2)/User_Model_Calcs!N390)*SQRT(1-COS(RADIANS(User_Model_Calcs!I390))^2*COS(RADIANS(User_Model_Calcs!B390))^2)))</f>
        <v>65.477007625193266</v>
      </c>
      <c r="P390">
        <f t="shared" si="46"/>
        <v>31.846362857204326</v>
      </c>
    </row>
    <row r="391" spans="1:16" x14ac:dyDescent="0.25">
      <c r="A391">
        <v>125.78034866979795</v>
      </c>
      <c r="B391">
        <v>-14.860726542275765</v>
      </c>
      <c r="C391" s="6">
        <v>20135.9375</v>
      </c>
      <c r="D391">
        <f t="shared" ca="1" si="45"/>
        <v>0.75</v>
      </c>
      <c r="E391" s="1">
        <v>0.65</v>
      </c>
      <c r="F391">
        <v>19.899999999999999</v>
      </c>
      <c r="G391">
        <f t="shared" ca="1" si="47"/>
        <v>42.007420362456692</v>
      </c>
      <c r="H391">
        <f t="shared" ca="1" si="48"/>
        <v>18.486426574082252</v>
      </c>
      <c r="I391">
        <f>User_Model_Calcs!A391-Sat_Data!$B$5</f>
        <v>15.780348669797945</v>
      </c>
      <c r="J391">
        <f>(Earth_Data!$B$1/SQRT(1-Earth_Data!$B$2^2*SIN(RADIANS(User_Model_Calcs!B391))^2))*COS(RADIANS(User_Model_Calcs!B391))</f>
        <v>6166.1624075345917</v>
      </c>
      <c r="K391">
        <f>((Earth_Data!$B$1*(1-Earth_Data!$B$2^2))/SQRT(1-Earth_Data!$B$2^2*SIN(RADIANS(User_Model_Calcs!B391))^2))*SIN(RADIANS(User_Model_Calcs!B391))</f>
        <v>-1625.2106238230672</v>
      </c>
      <c r="L391">
        <f t="shared" si="49"/>
        <v>-14.765601499469868</v>
      </c>
      <c r="M391">
        <f t="shared" si="50"/>
        <v>6376.7443423646955</v>
      </c>
      <c r="N391">
        <f>SQRT(User_Model_Calcs!M391^2+Sat_Data!$B$3^2-2*User_Model_Calcs!M391*Sat_Data!$B$3*COS(RADIANS(L391))*COS(RADIANS(I391)))</f>
        <v>36305.552312123829</v>
      </c>
      <c r="O391">
        <f>DEGREES(ACOS(((Earth_Data!$B$1+Sat_Data!$B$2)/User_Model_Calcs!N391)*SQRT(1-COS(RADIANS(User_Model_Calcs!I391))^2*COS(RADIANS(User_Model_Calcs!B391))^2)))</f>
        <v>64.753876574391001</v>
      </c>
      <c r="P391">
        <f t="shared" si="46"/>
        <v>47.775161399117842</v>
      </c>
    </row>
    <row r="392" spans="1:16" x14ac:dyDescent="0.25">
      <c r="A392">
        <v>126.986872460749</v>
      </c>
      <c r="B392">
        <v>-11.278905853102504</v>
      </c>
      <c r="C392" s="6">
        <v>20135.9375</v>
      </c>
      <c r="D392">
        <f t="shared" ca="1" si="45"/>
        <v>3</v>
      </c>
      <c r="E392" s="1">
        <v>0.65</v>
      </c>
      <c r="F392">
        <v>19.899999999999999</v>
      </c>
      <c r="G392">
        <f t="shared" ca="1" si="47"/>
        <v>54.048620189015942</v>
      </c>
      <c r="H392">
        <f t="shared" ca="1" si="48"/>
        <v>18.972420573204083</v>
      </c>
      <c r="I392">
        <f>User_Model_Calcs!A392-Sat_Data!$B$5</f>
        <v>16.986872460748998</v>
      </c>
      <c r="J392">
        <f>(Earth_Data!$B$1/SQRT(1-Earth_Data!$B$2^2*SIN(RADIANS(User_Model_Calcs!B392))^2))*COS(RADIANS(User_Model_Calcs!B392))</f>
        <v>6255.7583392766364</v>
      </c>
      <c r="K392">
        <f>((Earth_Data!$B$1*(1-Earth_Data!$B$2^2))/SQRT(1-Earth_Data!$B$2^2*SIN(RADIANS(User_Model_Calcs!B392))^2))*SIN(RADIANS(User_Model_Calcs!B392))</f>
        <v>-1239.2766801168186</v>
      </c>
      <c r="L392">
        <f t="shared" si="49"/>
        <v>-11.205315878226635</v>
      </c>
      <c r="M392">
        <f t="shared" si="50"/>
        <v>6377.3285229248258</v>
      </c>
      <c r="N392">
        <f>SQRT(User_Model_Calcs!M392^2+Sat_Data!$B$3^2-2*User_Model_Calcs!M392*Sat_Data!$B$3*COS(RADIANS(L392))*COS(RADIANS(I392)))</f>
        <v>36248.630700746922</v>
      </c>
      <c r="O392">
        <f>DEGREES(ACOS(((Earth_Data!$B$1+Sat_Data!$B$2)/User_Model_Calcs!N392)*SQRT(1-COS(RADIANS(User_Model_Calcs!I392))^2*COS(RADIANS(User_Model_Calcs!B392))^2)))</f>
        <v>66.201904945946396</v>
      </c>
      <c r="P392">
        <f t="shared" si="46"/>
        <v>57.370406079277473</v>
      </c>
    </row>
    <row r="393" spans="1:16" x14ac:dyDescent="0.25">
      <c r="A393">
        <v>119.90299835209623</v>
      </c>
      <c r="B393">
        <v>-10.414964298878601</v>
      </c>
      <c r="C393" s="6">
        <v>20135.9375</v>
      </c>
      <c r="D393">
        <f t="shared" ca="1" si="45"/>
        <v>1.2</v>
      </c>
      <c r="E393" s="1">
        <v>0.65</v>
      </c>
      <c r="F393">
        <v>19.899999999999999</v>
      </c>
      <c r="G393">
        <f t="shared" ca="1" si="47"/>
        <v>46.089820015575185</v>
      </c>
      <c r="H393">
        <f t="shared" ca="1" si="48"/>
        <v>16.017319076020058</v>
      </c>
      <c r="I393">
        <f>User_Model_Calcs!A393-Sat_Data!$B$5</f>
        <v>9.9029983520962332</v>
      </c>
      <c r="J393">
        <f>(Earth_Data!$B$1/SQRT(1-Earth_Data!$B$2^2*SIN(RADIANS(User_Model_Calcs!B393))^2))*COS(RADIANS(User_Model_Calcs!B393))</f>
        <v>6273.7419257885713</v>
      </c>
      <c r="K393">
        <f>((Earth_Data!$B$1*(1-Earth_Data!$B$2^2))/SQRT(1-Earth_Data!$B$2^2*SIN(RADIANS(User_Model_Calcs!B393))^2))*SIN(RADIANS(User_Model_Calcs!B393))</f>
        <v>-1145.4212243869217</v>
      </c>
      <c r="L393">
        <f t="shared" si="49"/>
        <v>-10.346752057023412</v>
      </c>
      <c r="M393">
        <f t="shared" si="50"/>
        <v>6377.4467879139002</v>
      </c>
      <c r="N393">
        <f>SQRT(User_Model_Calcs!M393^2+Sat_Data!$B$3^2-2*User_Model_Calcs!M393*Sat_Data!$B$3*COS(RADIANS(L393))*COS(RADIANS(I393)))</f>
        <v>36018.264713995515</v>
      </c>
      <c r="O393">
        <f>DEGREES(ACOS(((Earth_Data!$B$1+Sat_Data!$B$2)/User_Model_Calcs!N393)*SQRT(1-COS(RADIANS(User_Model_Calcs!I393))^2*COS(RADIANS(User_Model_Calcs!B393))^2)))</f>
        <v>73.153239385777169</v>
      </c>
      <c r="P393">
        <f t="shared" si="46"/>
        <v>44.001391816547972</v>
      </c>
    </row>
    <row r="394" spans="1:16" x14ac:dyDescent="0.25">
      <c r="A394">
        <v>122.81533271084247</v>
      </c>
      <c r="B394">
        <v>-12.44587392666649</v>
      </c>
      <c r="C394" s="6">
        <v>20135.9375</v>
      </c>
      <c r="D394">
        <f t="shared" ca="1" si="45"/>
        <v>1.2</v>
      </c>
      <c r="E394" s="1">
        <v>0.65</v>
      </c>
      <c r="F394">
        <v>19.899999999999999</v>
      </c>
      <c r="G394">
        <f t="shared" ca="1" si="47"/>
        <v>46.089820015575185</v>
      </c>
      <c r="H394">
        <f t="shared" ca="1" si="48"/>
        <v>16.4535892680803</v>
      </c>
      <c r="I394">
        <f>User_Model_Calcs!A394-Sat_Data!$B$5</f>
        <v>12.815332710842469</v>
      </c>
      <c r="J394">
        <f>(Earth_Data!$B$1/SQRT(1-Earth_Data!$B$2^2*SIN(RADIANS(User_Model_Calcs!B394))^2))*COS(RADIANS(User_Model_Calcs!B394))</f>
        <v>6229.222494222061</v>
      </c>
      <c r="K394">
        <f>((Earth_Data!$B$1*(1-Earth_Data!$B$2^2))/SQRT(1-Earth_Data!$B$2^2*SIN(RADIANS(User_Model_Calcs!B394))^2))*SIN(RADIANS(User_Model_Calcs!B394))</f>
        <v>-1365.6091381007864</v>
      </c>
      <c r="L394">
        <f t="shared" si="49"/>
        <v>-12.365126140857708</v>
      </c>
      <c r="M394">
        <f t="shared" si="50"/>
        <v>6377.1546320115594</v>
      </c>
      <c r="N394">
        <f>SQRT(User_Model_Calcs!M394^2+Sat_Data!$B$3^2-2*User_Model_Calcs!M394*Sat_Data!$B$3*COS(RADIANS(L394))*COS(RADIANS(I394)))</f>
        <v>36142.335029119182</v>
      </c>
      <c r="O394">
        <f>DEGREES(ACOS(((Earth_Data!$B$1+Sat_Data!$B$2)/User_Model_Calcs!N394)*SQRT(1-COS(RADIANS(User_Model_Calcs!I394))^2*COS(RADIANS(User_Model_Calcs!B394))^2)))</f>
        <v>69.116993845364533</v>
      </c>
      <c r="P394">
        <f t="shared" si="46"/>
        <v>46.546328131680589</v>
      </c>
    </row>
    <row r="395" spans="1:16" x14ac:dyDescent="0.25">
      <c r="A395">
        <v>123.27500824435468</v>
      </c>
      <c r="B395">
        <v>-22.580257288297823</v>
      </c>
      <c r="C395" s="6">
        <v>20135.9375</v>
      </c>
      <c r="D395">
        <f t="shared" ca="1" si="45"/>
        <v>0.75</v>
      </c>
      <c r="E395" s="1">
        <v>0.65</v>
      </c>
      <c r="F395">
        <v>19.899999999999999</v>
      </c>
      <c r="G395">
        <f t="shared" ca="1" si="47"/>
        <v>42.007420362456692</v>
      </c>
      <c r="H395">
        <f t="shared" ca="1" si="48"/>
        <v>23.361319179071323</v>
      </c>
      <c r="I395">
        <f>User_Model_Calcs!A395-Sat_Data!$B$5</f>
        <v>13.27500824435468</v>
      </c>
      <c r="J395">
        <f>(Earth_Data!$B$1/SQRT(1-Earth_Data!$B$2^2*SIN(RADIANS(User_Model_Calcs!B395))^2))*COS(RADIANS(User_Model_Calcs!B395))</f>
        <v>5892.1168116444933</v>
      </c>
      <c r="K395">
        <f>((Earth_Data!$B$1*(1-Earth_Data!$B$2^2))/SQRT(1-Earth_Data!$B$2^2*SIN(RADIANS(User_Model_Calcs!B395))^2))*SIN(RADIANS(User_Model_Calcs!B395))</f>
        <v>-2433.8664192981491</v>
      </c>
      <c r="L395">
        <f t="shared" si="49"/>
        <v>-22.444132279092045</v>
      </c>
      <c r="M395">
        <f t="shared" si="50"/>
        <v>6375.0095112910121</v>
      </c>
      <c r="N395">
        <f>SQRT(User_Model_Calcs!M395^2+Sat_Data!$B$3^2-2*User_Model_Calcs!M395*Sat_Data!$B$3*COS(RADIANS(L395))*COS(RADIANS(I395)))</f>
        <v>36535.739057150262</v>
      </c>
      <c r="O395">
        <f>DEGREES(ACOS(((Earth_Data!$B$1+Sat_Data!$B$2)/User_Model_Calcs!N395)*SQRT(1-COS(RADIANS(User_Model_Calcs!I395))^2*COS(RADIANS(User_Model_Calcs!B395))^2)))</f>
        <v>59.589200146532598</v>
      </c>
      <c r="P395">
        <f t="shared" si="46"/>
        <v>31.5680698710818</v>
      </c>
    </row>
    <row r="396" spans="1:16" x14ac:dyDescent="0.25">
      <c r="A396">
        <v>115.01798173809422</v>
      </c>
      <c r="B396">
        <v>-17.385467507039607</v>
      </c>
      <c r="C396" s="6">
        <v>20135.9375</v>
      </c>
      <c r="D396">
        <f t="shared" ca="1" si="45"/>
        <v>1.2</v>
      </c>
      <c r="E396" s="1">
        <v>0.65</v>
      </c>
      <c r="F396">
        <v>19.899999999999999</v>
      </c>
      <c r="G396">
        <f t="shared" ca="1" si="47"/>
        <v>46.089820015575185</v>
      </c>
      <c r="H396">
        <f t="shared" ca="1" si="48"/>
        <v>14.447141265616068</v>
      </c>
      <c r="I396">
        <f>User_Model_Calcs!A396-Sat_Data!$B$5</f>
        <v>5.0179817380942211</v>
      </c>
      <c r="J396">
        <f>(Earth_Data!$B$1/SQRT(1-Earth_Data!$B$2^2*SIN(RADIANS(User_Model_Calcs!B396))^2))*COS(RADIANS(User_Model_Calcs!B396))</f>
        <v>6088.5818028600197</v>
      </c>
      <c r="K396">
        <f>((Earth_Data!$B$1*(1-Earth_Data!$B$2^2))/SQRT(1-Earth_Data!$B$2^2*SIN(RADIANS(User_Model_Calcs!B396))^2))*SIN(RADIANS(User_Model_Calcs!B396))</f>
        <v>-1893.58795963337</v>
      </c>
      <c r="L396">
        <f t="shared" si="49"/>
        <v>-17.276028598492893</v>
      </c>
      <c r="M396">
        <f t="shared" si="50"/>
        <v>6376.2452690424825</v>
      </c>
      <c r="N396">
        <f>SQRT(User_Model_Calcs!M396^2+Sat_Data!$B$3^2-2*User_Model_Calcs!M396*Sat_Data!$B$3*COS(RADIANS(L396))*COS(RADIANS(I396)))</f>
        <v>36152.447174571142</v>
      </c>
      <c r="O396">
        <f>DEGREES(ACOS(((Earth_Data!$B$1+Sat_Data!$B$2)/User_Model_Calcs!N396)*SQRT(1-COS(RADIANS(User_Model_Calcs!I396))^2*COS(RADIANS(User_Model_Calcs!B396))^2)))</f>
        <v>68.787496692542703</v>
      </c>
      <c r="P396">
        <f t="shared" si="46"/>
        <v>16.375937533977552</v>
      </c>
    </row>
    <row r="397" spans="1:16" x14ac:dyDescent="0.25">
      <c r="A397">
        <v>115.52854896803224</v>
      </c>
      <c r="B397">
        <v>-18.128709203548166</v>
      </c>
      <c r="C397" s="6">
        <v>20135.9375</v>
      </c>
      <c r="D397">
        <f t="shared" ca="1" si="45"/>
        <v>1.2</v>
      </c>
      <c r="E397" s="1">
        <v>0.65</v>
      </c>
      <c r="F397">
        <v>19.899999999999999</v>
      </c>
      <c r="G397">
        <f t="shared" ca="1" si="47"/>
        <v>46.089820015575185</v>
      </c>
      <c r="H397">
        <f t="shared" ca="1" si="48"/>
        <v>21.97634554264549</v>
      </c>
      <c r="I397">
        <f>User_Model_Calcs!A397-Sat_Data!$B$5</f>
        <v>5.5285489680322399</v>
      </c>
      <c r="J397">
        <f>(Earth_Data!$B$1/SQRT(1-Earth_Data!$B$2^2*SIN(RADIANS(User_Model_Calcs!B397))^2))*COS(RADIANS(User_Model_Calcs!B397))</f>
        <v>6063.4940603703235</v>
      </c>
      <c r="K397">
        <f>((Earth_Data!$B$1*(1-Earth_Data!$B$2^2))/SQRT(1-Earth_Data!$B$2^2*SIN(RADIANS(User_Model_Calcs!B397))^2))*SIN(RADIANS(User_Model_Calcs!B397))</f>
        <v>-1971.9286415157346</v>
      </c>
      <c r="L397">
        <f t="shared" si="49"/>
        <v>-18.015212241795961</v>
      </c>
      <c r="M397">
        <f t="shared" si="50"/>
        <v>6376.0852242874143</v>
      </c>
      <c r="N397">
        <f>SQRT(User_Model_Calcs!M397^2+Sat_Data!$B$3^2-2*User_Model_Calcs!M397*Sat_Data!$B$3*COS(RADIANS(L397))*COS(RADIANS(I397)))</f>
        <v>36187.341113887764</v>
      </c>
      <c r="O397">
        <f>DEGREES(ACOS(((Earth_Data!$B$1+Sat_Data!$B$2)/User_Model_Calcs!N397)*SQRT(1-COS(RADIANS(User_Model_Calcs!I397))^2*COS(RADIANS(User_Model_Calcs!B397))^2)))</f>
        <v>67.795491840801915</v>
      </c>
      <c r="P397">
        <f t="shared" si="46"/>
        <v>17.279637139107479</v>
      </c>
    </row>
    <row r="398" spans="1:16" x14ac:dyDescent="0.25">
      <c r="A398">
        <v>113.10208358026139</v>
      </c>
      <c r="B398">
        <v>-19.865936708585632</v>
      </c>
      <c r="C398" s="6">
        <v>20135.9375</v>
      </c>
      <c r="D398">
        <f t="shared" ca="1" si="45"/>
        <v>0.75</v>
      </c>
      <c r="E398" s="1">
        <v>0.65</v>
      </c>
      <c r="F398">
        <v>19.899999999999999</v>
      </c>
      <c r="G398">
        <f t="shared" ca="1" si="47"/>
        <v>42.007420362456692</v>
      </c>
      <c r="H398">
        <f t="shared" ca="1" si="48"/>
        <v>21.655008940559842</v>
      </c>
      <c r="I398">
        <f>User_Model_Calcs!A398-Sat_Data!$B$5</f>
        <v>3.1020835802613931</v>
      </c>
      <c r="J398">
        <f>(Earth_Data!$B$1/SQRT(1-Earth_Data!$B$2^2*SIN(RADIANS(User_Model_Calcs!B398))^2))*COS(RADIANS(User_Model_Calcs!B398))</f>
        <v>6000.8989448216216</v>
      </c>
      <c r="K398">
        <f>((Earth_Data!$B$1*(1-Earth_Data!$B$2^2))/SQRT(1-Earth_Data!$B$2^2*SIN(RADIANS(User_Model_Calcs!B398))^2))*SIN(RADIANS(User_Model_Calcs!B398))</f>
        <v>-2153.7453732046097</v>
      </c>
      <c r="L398">
        <f t="shared" si="49"/>
        <v>-19.743254761654629</v>
      </c>
      <c r="M398">
        <f t="shared" si="50"/>
        <v>6375.6887689536352</v>
      </c>
      <c r="N398">
        <f>SQRT(User_Model_Calcs!M398^2+Sat_Data!$B$3^2-2*User_Model_Calcs!M398*Sat_Data!$B$3*COS(RADIANS(L398))*COS(RADIANS(I398)))</f>
        <v>36237.551374843344</v>
      </c>
      <c r="O398">
        <f>DEGREES(ACOS(((Earth_Data!$B$1+Sat_Data!$B$2)/User_Model_Calcs!N398)*SQRT(1-COS(RADIANS(User_Model_Calcs!I398))^2*COS(RADIANS(User_Model_Calcs!B398))^2)))</f>
        <v>66.433855555600573</v>
      </c>
      <c r="P398">
        <f t="shared" si="46"/>
        <v>9.0612190332950355</v>
      </c>
    </row>
    <row r="399" spans="1:16" x14ac:dyDescent="0.25">
      <c r="A399">
        <v>122.13288376616262</v>
      </c>
      <c r="B399">
        <v>-23.712589033666308</v>
      </c>
      <c r="C399" s="6">
        <v>20135.9375</v>
      </c>
      <c r="D399">
        <f t="shared" ca="1" si="45"/>
        <v>3</v>
      </c>
      <c r="E399" s="1">
        <v>0.65</v>
      </c>
      <c r="F399">
        <v>19.899999999999999</v>
      </c>
      <c r="G399">
        <f t="shared" ca="1" si="47"/>
        <v>54.048620189015942</v>
      </c>
      <c r="H399">
        <f t="shared" ca="1" si="48"/>
        <v>14.334025911501929</v>
      </c>
      <c r="I399">
        <f>User_Model_Calcs!A399-Sat_Data!$B$5</f>
        <v>12.132883766162621</v>
      </c>
      <c r="J399">
        <f>(Earth_Data!$B$1/SQRT(1-Earth_Data!$B$2^2*SIN(RADIANS(User_Model_Calcs!B399))^2))*COS(RADIANS(User_Model_Calcs!B399))</f>
        <v>5842.824538525163</v>
      </c>
      <c r="K399">
        <f>((Earth_Data!$B$1*(1-Earth_Data!$B$2^2))/SQRT(1-Earth_Data!$B$2^2*SIN(RADIANS(User_Model_Calcs!B399))^2))*SIN(RADIANS(User_Model_Calcs!B399))</f>
        <v>-2549.1714917515374</v>
      </c>
      <c r="L399">
        <f t="shared" si="49"/>
        <v>-23.571207832044351</v>
      </c>
      <c r="M399">
        <f t="shared" si="50"/>
        <v>6374.7057879050808</v>
      </c>
      <c r="N399">
        <f>SQRT(User_Model_Calcs!M399^2+Sat_Data!$B$3^2-2*User_Model_Calcs!M399*Sat_Data!$B$3*COS(RADIANS(L399))*COS(RADIANS(I399)))</f>
        <v>36561.484220753562</v>
      </c>
      <c r="O399">
        <f>DEGREES(ACOS(((Earth_Data!$B$1+Sat_Data!$B$2)/User_Model_Calcs!N399)*SQRT(1-COS(RADIANS(User_Model_Calcs!I399))^2*COS(RADIANS(User_Model_Calcs!B399))^2)))</f>
        <v>59.060237871371562</v>
      </c>
      <c r="P399">
        <f t="shared" si="46"/>
        <v>28.128181395581656</v>
      </c>
    </row>
    <row r="400" spans="1:16" x14ac:dyDescent="0.25">
      <c r="A400">
        <v>121.1076856629843</v>
      </c>
      <c r="B400">
        <v>-15.382619919711185</v>
      </c>
      <c r="C400" s="6">
        <v>20135.9375</v>
      </c>
      <c r="D400">
        <f t="shared" ca="1" si="45"/>
        <v>1.2</v>
      </c>
      <c r="E400" s="1">
        <v>0.65</v>
      </c>
      <c r="F400">
        <v>19.899999999999999</v>
      </c>
      <c r="G400">
        <f t="shared" ca="1" si="47"/>
        <v>46.089820015575185</v>
      </c>
      <c r="H400">
        <f t="shared" ca="1" si="48"/>
        <v>22.261773536800913</v>
      </c>
      <c r="I400">
        <f>User_Model_Calcs!A400-Sat_Data!$B$5</f>
        <v>11.107685662984295</v>
      </c>
      <c r="J400">
        <f>(Earth_Data!$B$1/SQRT(1-Earth_Data!$B$2^2*SIN(RADIANS(User_Model_Calcs!B400))^2))*COS(RADIANS(User_Model_Calcs!B400))</f>
        <v>6151.0978942079173</v>
      </c>
      <c r="K400">
        <f>((Earth_Data!$B$1*(1-Earth_Data!$B$2^2))/SQRT(1-Earth_Data!$B$2^2*SIN(RADIANS(User_Model_Calcs!B400))^2))*SIN(RADIANS(User_Model_Calcs!B400))</f>
        <v>-1680.9583318245875</v>
      </c>
      <c r="L400">
        <f t="shared" si="49"/>
        <v>-15.28447229025717</v>
      </c>
      <c r="M400">
        <f t="shared" si="50"/>
        <v>6376.646941572003</v>
      </c>
      <c r="N400">
        <f>SQRT(User_Model_Calcs!M400^2+Sat_Data!$B$3^2-2*User_Model_Calcs!M400*Sat_Data!$B$3*COS(RADIANS(L400))*COS(RADIANS(I400)))</f>
        <v>36186.764615183827</v>
      </c>
      <c r="O400">
        <f>DEGREES(ACOS(((Earth_Data!$B$1+Sat_Data!$B$2)/User_Model_Calcs!N400)*SQRT(1-COS(RADIANS(User_Model_Calcs!I400))^2*COS(RADIANS(User_Model_Calcs!B400))^2)))</f>
        <v>67.831880511486247</v>
      </c>
      <c r="P400">
        <f t="shared" si="46"/>
        <v>36.506521181740901</v>
      </c>
    </row>
    <row r="401" spans="1:16" x14ac:dyDescent="0.25">
      <c r="A401">
        <v>118.95991065374605</v>
      </c>
      <c r="B401">
        <v>-13.382921783659679</v>
      </c>
      <c r="C401" s="6">
        <v>20135.9375</v>
      </c>
      <c r="D401">
        <f t="shared" ca="1" si="45"/>
        <v>0.75</v>
      </c>
      <c r="E401" s="1">
        <v>0.65</v>
      </c>
      <c r="F401">
        <v>19.899999999999999</v>
      </c>
      <c r="G401">
        <f t="shared" ca="1" si="47"/>
        <v>42.007420362456692</v>
      </c>
      <c r="H401">
        <f t="shared" ca="1" si="48"/>
        <v>21.279994465500561</v>
      </c>
      <c r="I401">
        <f>User_Model_Calcs!A401-Sat_Data!$B$5</f>
        <v>8.95991065374605</v>
      </c>
      <c r="J401">
        <f>(Earth_Data!$B$1/SQRT(1-Earth_Data!$B$2^2*SIN(RADIANS(User_Model_Calcs!B401))^2))*COS(RADIANS(User_Model_Calcs!B401))</f>
        <v>6206.0540298767137</v>
      </c>
      <c r="K401">
        <f>((Earth_Data!$B$1*(1-Earth_Data!$B$2^2))/SQRT(1-Earth_Data!$B$2^2*SIN(RADIANS(User_Model_Calcs!B401))^2))*SIN(RADIANS(User_Model_Calcs!B401))</f>
        <v>-1466.6512359461017</v>
      </c>
      <c r="L401">
        <f t="shared" si="49"/>
        <v>-13.29652198547768</v>
      </c>
      <c r="M401">
        <f t="shared" si="50"/>
        <v>6377.0034083142236</v>
      </c>
      <c r="N401">
        <f>SQRT(User_Model_Calcs!M401^2+Sat_Data!$B$3^2-2*User_Model_Calcs!M401*Sat_Data!$B$3*COS(RADIANS(L401))*COS(RADIANS(I401)))</f>
        <v>36076.600612852279</v>
      </c>
      <c r="O401">
        <f>DEGREES(ACOS(((Earth_Data!$B$1+Sat_Data!$B$2)/User_Model_Calcs!N401)*SQRT(1-COS(RADIANS(User_Model_Calcs!I401))^2*COS(RADIANS(User_Model_Calcs!B401))^2)))</f>
        <v>71.136223253270884</v>
      </c>
      <c r="P401">
        <f t="shared" si="46"/>
        <v>34.262374826077746</v>
      </c>
    </row>
    <row r="402" spans="1:16" x14ac:dyDescent="0.25">
      <c r="A402">
        <v>127.69497490028591</v>
      </c>
      <c r="B402">
        <v>-13.971536599355577</v>
      </c>
      <c r="C402" s="6">
        <v>20135.9375</v>
      </c>
      <c r="D402">
        <f t="shared" ca="1" si="45"/>
        <v>3</v>
      </c>
      <c r="E402" s="1">
        <v>0.65</v>
      </c>
      <c r="F402">
        <v>19.899999999999999</v>
      </c>
      <c r="G402">
        <f t="shared" ca="1" si="47"/>
        <v>54.048620189015942</v>
      </c>
      <c r="H402">
        <f t="shared" ca="1" si="48"/>
        <v>20.233874940637918</v>
      </c>
      <c r="I402">
        <f>User_Model_Calcs!A402-Sat_Data!$B$5</f>
        <v>17.694974900285914</v>
      </c>
      <c r="J402">
        <f>(Earth_Data!$B$1/SQRT(1-Earth_Data!$B$2^2*SIN(RADIANS(User_Model_Calcs!B402))^2))*COS(RADIANS(User_Model_Calcs!B402))</f>
        <v>6190.6558100181928</v>
      </c>
      <c r="K402">
        <f>((Earth_Data!$B$1*(1-Earth_Data!$B$2^2))/SQRT(1-Earth_Data!$B$2^2*SIN(RADIANS(User_Model_Calcs!B402))^2))*SIN(RADIANS(User_Model_Calcs!B402))</f>
        <v>-1529.9265388853798</v>
      </c>
      <c r="L402">
        <f t="shared" si="49"/>
        <v>-13.881632906128369</v>
      </c>
      <c r="M402">
        <f t="shared" si="50"/>
        <v>6376.9032117868783</v>
      </c>
      <c r="N402">
        <f>SQRT(User_Model_Calcs!M402^2+Sat_Data!$B$3^2-2*User_Model_Calcs!M402*Sat_Data!$B$3*COS(RADIANS(L402))*COS(RADIANS(I402)))</f>
        <v>36347.36950639003</v>
      </c>
      <c r="O402">
        <f>DEGREES(ACOS(((Earth_Data!$B$1+Sat_Data!$B$2)/User_Model_Calcs!N402)*SQRT(1-COS(RADIANS(User_Model_Calcs!I402))^2*COS(RADIANS(User_Model_Calcs!B402))^2)))</f>
        <v>63.75735903382229</v>
      </c>
      <c r="P402">
        <f t="shared" si="46"/>
        <v>52.883015658071173</v>
      </c>
    </row>
    <row r="403" spans="1:16" x14ac:dyDescent="0.25">
      <c r="A403">
        <v>128.47706767790743</v>
      </c>
      <c r="B403">
        <v>-15.728807030200961</v>
      </c>
      <c r="C403" s="6">
        <v>20135.9375</v>
      </c>
      <c r="D403">
        <f t="shared" ca="1" si="45"/>
        <v>3</v>
      </c>
      <c r="E403" s="1">
        <v>0.65</v>
      </c>
      <c r="F403">
        <v>19.899999999999999</v>
      </c>
      <c r="G403">
        <f t="shared" ca="1" si="47"/>
        <v>54.048620189015942</v>
      </c>
      <c r="H403">
        <f t="shared" ca="1" si="48"/>
        <v>20.762920131531544</v>
      </c>
      <c r="I403">
        <f>User_Model_Calcs!A403-Sat_Data!$B$5</f>
        <v>18.477067677907428</v>
      </c>
      <c r="J403">
        <f>(Earth_Data!$B$1/SQRT(1-Earth_Data!$B$2^2*SIN(RADIANS(User_Model_Calcs!B403))^2))*COS(RADIANS(User_Model_Calcs!B403))</f>
        <v>6140.8249020017729</v>
      </c>
      <c r="K403">
        <f>((Earth_Data!$B$1*(1-Earth_Data!$B$2^2))/SQRT(1-Earth_Data!$B$2^2*SIN(RADIANS(User_Model_Calcs!B403))^2))*SIN(RADIANS(User_Model_Calcs!B403))</f>
        <v>-1717.8621574558176</v>
      </c>
      <c r="L403">
        <f t="shared" si="49"/>
        <v>-15.628672183511746</v>
      </c>
      <c r="M403">
        <f t="shared" si="50"/>
        <v>6376.5806565167695</v>
      </c>
      <c r="N403">
        <f>SQRT(User_Model_Calcs!M403^2+Sat_Data!$B$3^2-2*User_Model_Calcs!M403*Sat_Data!$B$3*COS(RADIANS(L403))*COS(RADIANS(I403)))</f>
        <v>36432.470428423047</v>
      </c>
      <c r="O403">
        <f>DEGREES(ACOS(((Earth_Data!$B$1+Sat_Data!$B$2)/User_Model_Calcs!N403)*SQRT(1-COS(RADIANS(User_Model_Calcs!I403))^2*COS(RADIANS(User_Model_Calcs!B403))^2)))</f>
        <v>61.815928407406716</v>
      </c>
      <c r="P403">
        <f t="shared" si="46"/>
        <v>50.948792895067854</v>
      </c>
    </row>
    <row r="404" spans="1:16" x14ac:dyDescent="0.25">
      <c r="A404">
        <v>128.19745469998344</v>
      </c>
      <c r="B404">
        <v>-19.948322773988224</v>
      </c>
      <c r="C404" s="6">
        <v>20135.9375</v>
      </c>
      <c r="D404">
        <f t="shared" ca="1" si="45"/>
        <v>0.75</v>
      </c>
      <c r="E404" s="1">
        <v>0.65</v>
      </c>
      <c r="F404">
        <v>19.899999999999999</v>
      </c>
      <c r="G404">
        <f t="shared" ca="1" si="47"/>
        <v>42.007420362456692</v>
      </c>
      <c r="H404">
        <f t="shared" ca="1" si="48"/>
        <v>22.540571095379338</v>
      </c>
      <c r="I404">
        <f>User_Model_Calcs!A404-Sat_Data!$B$5</f>
        <v>18.197454699983439</v>
      </c>
      <c r="J404">
        <f>(Earth_Data!$B$1/SQRT(1-Earth_Data!$B$2^2*SIN(RADIANS(User_Model_Calcs!B404))^2))*COS(RADIANS(User_Model_Calcs!B404))</f>
        <v>5997.7934807429538</v>
      </c>
      <c r="K404">
        <f>((Earth_Data!$B$1*(1-Earth_Data!$B$2^2))/SQRT(1-Earth_Data!$B$2^2*SIN(RADIANS(User_Model_Calcs!B404))^2))*SIN(RADIANS(User_Model_Calcs!B404))</f>
        <v>-2162.320788710445</v>
      </c>
      <c r="L404">
        <f t="shared" si="49"/>
        <v>-19.825216095007498</v>
      </c>
      <c r="M404">
        <f t="shared" si="50"/>
        <v>6375.6692065172292</v>
      </c>
      <c r="N404">
        <f>SQRT(User_Model_Calcs!M404^2+Sat_Data!$B$3^2-2*User_Model_Calcs!M404*Sat_Data!$B$3*COS(RADIANS(L404))*COS(RADIANS(I404)))</f>
        <v>36578.361782478263</v>
      </c>
      <c r="O404">
        <f>DEGREES(ACOS(((Earth_Data!$B$1+Sat_Data!$B$2)/User_Model_Calcs!N404)*SQRT(1-COS(RADIANS(User_Model_Calcs!I404))^2*COS(RADIANS(User_Model_Calcs!B404))^2)))</f>
        <v>58.747387496239512</v>
      </c>
      <c r="P404">
        <f t="shared" si="46"/>
        <v>43.936289230795673</v>
      </c>
    </row>
    <row r="405" spans="1:16" x14ac:dyDescent="0.25">
      <c r="A405">
        <v>130.44225028854947</v>
      </c>
      <c r="B405">
        <v>-13.481601564079266</v>
      </c>
      <c r="C405" s="6">
        <v>20135.9375</v>
      </c>
      <c r="D405">
        <f t="shared" ca="1" si="45"/>
        <v>0.75</v>
      </c>
      <c r="E405" s="1">
        <v>0.65</v>
      </c>
      <c r="F405">
        <v>19.899999999999999</v>
      </c>
      <c r="G405">
        <f t="shared" ca="1" si="47"/>
        <v>42.007420362456692</v>
      </c>
      <c r="H405">
        <f t="shared" ca="1" si="48"/>
        <v>14.152262450762024</v>
      </c>
      <c r="I405">
        <f>User_Model_Calcs!A405-Sat_Data!$B$5</f>
        <v>20.442250288549474</v>
      </c>
      <c r="J405">
        <f>(Earth_Data!$B$1/SQRT(1-Earth_Data!$B$2^2*SIN(RADIANS(User_Model_Calcs!B405))^2))*COS(RADIANS(User_Model_Calcs!B405))</f>
        <v>6203.5179744067327</v>
      </c>
      <c r="K405">
        <f>((Earth_Data!$B$1*(1-Earth_Data!$B$2^2))/SQRT(1-Earth_Data!$B$2^2*SIN(RADIANS(User_Model_Calcs!B405))^2))*SIN(RADIANS(User_Model_Calcs!B405))</f>
        <v>-1477.2699568576575</v>
      </c>
      <c r="L405">
        <f t="shared" si="49"/>
        <v>-13.394611784711154</v>
      </c>
      <c r="M405">
        <f t="shared" si="50"/>
        <v>6376.9868891367214</v>
      </c>
      <c r="N405">
        <f>SQRT(User_Model_Calcs!M405^2+Sat_Data!$B$3^2-2*User_Model_Calcs!M405*Sat_Data!$B$3*COS(RADIANS(L405))*COS(RADIANS(I405)))</f>
        <v>36445.755035627626</v>
      </c>
      <c r="O405">
        <f>DEGREES(ACOS(((Earth_Data!$B$1+Sat_Data!$B$2)/User_Model_Calcs!N405)*SQRT(1-COS(RADIANS(User_Model_Calcs!I405))^2*COS(RADIANS(User_Model_Calcs!B405))^2)))</f>
        <v>61.537097961133647</v>
      </c>
      <c r="P405">
        <f t="shared" si="46"/>
        <v>57.975505645322365</v>
      </c>
    </row>
    <row r="406" spans="1:16" x14ac:dyDescent="0.25">
      <c r="A406">
        <v>128.45622141935934</v>
      </c>
      <c r="B406">
        <v>-16.722234697771</v>
      </c>
      <c r="C406" s="6">
        <v>20135.9375</v>
      </c>
      <c r="D406">
        <f t="shared" ca="1" si="45"/>
        <v>3</v>
      </c>
      <c r="E406" s="1">
        <v>0.65</v>
      </c>
      <c r="F406">
        <v>19.899999999999999</v>
      </c>
      <c r="G406">
        <f t="shared" ca="1" si="47"/>
        <v>54.048620189015942</v>
      </c>
      <c r="H406">
        <f t="shared" ca="1" si="48"/>
        <v>22.277102929869521</v>
      </c>
      <c r="I406">
        <f>User_Model_Calcs!A406-Sat_Data!$B$5</f>
        <v>18.456221419359338</v>
      </c>
      <c r="J406">
        <f>(Earth_Data!$B$1/SQRT(1-Earth_Data!$B$2^2*SIN(RADIANS(User_Model_Calcs!B406))^2))*COS(RADIANS(User_Model_Calcs!B406))</f>
        <v>6110.1077050351378</v>
      </c>
      <c r="K406">
        <f>((Earth_Data!$B$1*(1-Earth_Data!$B$2^2))/SQRT(1-Earth_Data!$B$2^2*SIN(RADIANS(User_Model_Calcs!B406))^2))*SIN(RADIANS(User_Model_Calcs!B406))</f>
        <v>-1823.4158771712109</v>
      </c>
      <c r="L406">
        <f t="shared" si="49"/>
        <v>-16.616478760870876</v>
      </c>
      <c r="M406">
        <f t="shared" si="50"/>
        <v>6376.3831149210137</v>
      </c>
      <c r="N406">
        <f>SQRT(User_Model_Calcs!M406^2+Sat_Data!$B$3^2-2*User_Model_Calcs!M406*Sat_Data!$B$3*COS(RADIANS(L406))*COS(RADIANS(I406)))</f>
        <v>36465.323249781708</v>
      </c>
      <c r="O406">
        <f>DEGREES(ACOS(((Earth_Data!$B$1+Sat_Data!$B$2)/User_Model_Calcs!N406)*SQRT(1-COS(RADIANS(User_Model_Calcs!I406))^2*COS(RADIANS(User_Model_Calcs!B406))^2)))</f>
        <v>61.097987287102562</v>
      </c>
      <c r="P406">
        <f t="shared" si="46"/>
        <v>49.234405066204083</v>
      </c>
    </row>
    <row r="407" spans="1:16" x14ac:dyDescent="0.25">
      <c r="A407">
        <v>130.05101954244282</v>
      </c>
      <c r="B407">
        <v>-15.795768207301252</v>
      </c>
      <c r="C407" s="6">
        <v>20135.9375</v>
      </c>
      <c r="D407">
        <f t="shared" ca="1" si="45"/>
        <v>0.75</v>
      </c>
      <c r="E407" s="1">
        <v>0.65</v>
      </c>
      <c r="F407">
        <v>19.899999999999999</v>
      </c>
      <c r="G407">
        <f t="shared" ca="1" si="47"/>
        <v>42.007420362456692</v>
      </c>
      <c r="H407">
        <f t="shared" ca="1" si="48"/>
        <v>20.645286788733387</v>
      </c>
      <c r="I407">
        <f>User_Model_Calcs!A407-Sat_Data!$B$5</f>
        <v>20.051019542442816</v>
      </c>
      <c r="J407">
        <f>(Earth_Data!$B$1/SQRT(1-Earth_Data!$B$2^2*SIN(RADIANS(User_Model_Calcs!B407))^2))*COS(RADIANS(User_Model_Calcs!B407))</f>
        <v>6138.8120869371278</v>
      </c>
      <c r="K407">
        <f>((Earth_Data!$B$1*(1-Earth_Data!$B$2^2))/SQRT(1-Earth_Data!$B$2^2*SIN(RADIANS(User_Model_Calcs!B407))^2))*SIN(RADIANS(User_Model_Calcs!B407))</f>
        <v>-1724.9932070871334</v>
      </c>
      <c r="L407">
        <f t="shared" si="49"/>
        <v>-15.695250647814087</v>
      </c>
      <c r="M407">
        <f t="shared" si="50"/>
        <v>6376.5676820074705</v>
      </c>
      <c r="N407">
        <f>SQRT(User_Model_Calcs!M407^2+Sat_Data!$B$3^2-2*User_Model_Calcs!M407*Sat_Data!$B$3*COS(RADIANS(L407))*COS(RADIANS(I407)))</f>
        <v>36499.004874149708</v>
      </c>
      <c r="O407">
        <f>DEGREES(ACOS(((Earth_Data!$B$1+Sat_Data!$B$2)/User_Model_Calcs!N407)*SQRT(1-COS(RADIANS(User_Model_Calcs!I407))^2*COS(RADIANS(User_Model_Calcs!B407))^2)))</f>
        <v>60.389598887620728</v>
      </c>
      <c r="P407">
        <f t="shared" si="46"/>
        <v>53.283632058398254</v>
      </c>
    </row>
    <row r="408" spans="1:16" x14ac:dyDescent="0.25">
      <c r="A408">
        <v>131.60032268566647</v>
      </c>
      <c r="B408">
        <v>-11.041949254613868</v>
      </c>
      <c r="C408" s="6">
        <v>20135.9375</v>
      </c>
      <c r="D408">
        <f t="shared" ca="1" si="45"/>
        <v>3</v>
      </c>
      <c r="E408" s="1">
        <v>0.65</v>
      </c>
      <c r="F408">
        <v>19.899999999999999</v>
      </c>
      <c r="G408">
        <f t="shared" ca="1" si="47"/>
        <v>54.048620189015942</v>
      </c>
      <c r="H408">
        <f t="shared" ca="1" si="48"/>
        <v>16.54659837211501</v>
      </c>
      <c r="I408">
        <f>User_Model_Calcs!A408-Sat_Data!$B$5</f>
        <v>21.60032268566647</v>
      </c>
      <c r="J408">
        <f>(Earth_Data!$B$1/SQRT(1-Earth_Data!$B$2^2*SIN(RADIANS(User_Model_Calcs!B408))^2))*COS(RADIANS(User_Model_Calcs!B408))</f>
        <v>6260.8316864166036</v>
      </c>
      <c r="K408">
        <f>((Earth_Data!$B$1*(1-Earth_Data!$B$2^2))/SQRT(1-Earth_Data!$B$2^2*SIN(RADIANS(User_Model_Calcs!B408))^2))*SIN(RADIANS(User_Model_Calcs!B408))</f>
        <v>-1213.561202389827</v>
      </c>
      <c r="L408">
        <f t="shared" si="49"/>
        <v>-10.969827856829218</v>
      </c>
      <c r="M408">
        <f t="shared" si="50"/>
        <v>6377.3618524891635</v>
      </c>
      <c r="N408">
        <f>SQRT(User_Model_Calcs!M408^2+Sat_Data!$B$3^2-2*User_Model_Calcs!M408*Sat_Data!$B$3*COS(RADIANS(L408))*COS(RADIANS(I408)))</f>
        <v>36436.203735481569</v>
      </c>
      <c r="O408">
        <f>DEGREES(ACOS(((Earth_Data!$B$1+Sat_Data!$B$2)/User_Model_Calcs!N408)*SQRT(1-COS(RADIANS(User_Model_Calcs!I408))^2*COS(RADIANS(User_Model_Calcs!B408))^2)))</f>
        <v>61.756085059625391</v>
      </c>
      <c r="P408">
        <f t="shared" si="46"/>
        <v>64.185290510280552</v>
      </c>
    </row>
    <row r="409" spans="1:16" x14ac:dyDescent="0.25">
      <c r="A409">
        <v>129.84193145095034</v>
      </c>
      <c r="B409">
        <v>-15.313233545612508</v>
      </c>
      <c r="C409" s="6">
        <v>20135.9375</v>
      </c>
      <c r="D409">
        <f t="shared" ca="1" si="45"/>
        <v>1.2</v>
      </c>
      <c r="E409" s="1">
        <v>0.65</v>
      </c>
      <c r="F409">
        <v>19.899999999999999</v>
      </c>
      <c r="G409">
        <f t="shared" ca="1" si="47"/>
        <v>46.089820015575185</v>
      </c>
      <c r="H409">
        <f t="shared" ca="1" si="48"/>
        <v>19.865323408419869</v>
      </c>
      <c r="I409">
        <f>User_Model_Calcs!A409-Sat_Data!$B$5</f>
        <v>19.841931450950341</v>
      </c>
      <c r="J409">
        <f>(Earth_Data!$B$1/SQRT(1-Earth_Data!$B$2^2*SIN(RADIANS(User_Model_Calcs!B409))^2))*COS(RADIANS(User_Model_Calcs!B409))</f>
        <v>6153.1300396554761</v>
      </c>
      <c r="K409">
        <f>((Earth_Data!$B$1*(1-Earth_Data!$B$2^2))/SQRT(1-Earth_Data!$B$2^2*SIN(RADIANS(User_Model_Calcs!B409))^2))*SIN(RADIANS(User_Model_Calcs!B409))</f>
        <v>-1673.5543976842716</v>
      </c>
      <c r="L409">
        <f t="shared" si="49"/>
        <v>-15.21548593322953</v>
      </c>
      <c r="M409">
        <f t="shared" si="50"/>
        <v>6376.6600667527327</v>
      </c>
      <c r="N409">
        <f>SQRT(User_Model_Calcs!M409^2+Sat_Data!$B$3^2-2*User_Model_Calcs!M409*Sat_Data!$B$3*COS(RADIANS(L409))*COS(RADIANS(I409)))</f>
        <v>36474.626005925529</v>
      </c>
      <c r="O409">
        <f>DEGREES(ACOS(((Earth_Data!$B$1+Sat_Data!$B$2)/User_Model_Calcs!N409)*SQRT(1-COS(RADIANS(User_Model_Calcs!I409))^2*COS(RADIANS(User_Model_Calcs!B409))^2)))</f>
        <v>60.906852079032582</v>
      </c>
      <c r="P409">
        <f t="shared" si="46"/>
        <v>53.800596670870426</v>
      </c>
    </row>
    <row r="410" spans="1:16" x14ac:dyDescent="0.25">
      <c r="A410">
        <v>129.04974858409156</v>
      </c>
      <c r="B410">
        <v>-13.838167818727804</v>
      </c>
      <c r="C410" s="6">
        <v>20135.9375</v>
      </c>
      <c r="D410">
        <f t="shared" ca="1" si="45"/>
        <v>0.75</v>
      </c>
      <c r="E410" s="1">
        <v>0.65</v>
      </c>
      <c r="F410">
        <v>19.899999999999999</v>
      </c>
      <c r="G410">
        <f t="shared" ca="1" si="47"/>
        <v>42.007420362456692</v>
      </c>
      <c r="H410">
        <f t="shared" ca="1" si="48"/>
        <v>22.39451269491137</v>
      </c>
      <c r="I410">
        <f>User_Model_Calcs!A410-Sat_Data!$B$5</f>
        <v>19.04974858409156</v>
      </c>
      <c r="J410">
        <f>(Earth_Data!$B$1/SQRT(1-Earth_Data!$B$2^2*SIN(RADIANS(User_Model_Calcs!B410))^2))*COS(RADIANS(User_Model_Calcs!B410))</f>
        <v>6194.2017593689889</v>
      </c>
      <c r="K410">
        <f>((Earth_Data!$B$1*(1-Earth_Data!$B$2^2))/SQRT(1-Earth_Data!$B$2^2*SIN(RADIANS(User_Model_Calcs!B410))^2))*SIN(RADIANS(User_Model_Calcs!B410))</f>
        <v>-1515.6032242821191</v>
      </c>
      <c r="L410">
        <f t="shared" si="49"/>
        <v>-13.749054797081968</v>
      </c>
      <c r="M410">
        <f t="shared" si="50"/>
        <v>6376.926263430073</v>
      </c>
      <c r="N410">
        <f>SQRT(User_Model_Calcs!M410^2+Sat_Data!$B$3^2-2*User_Model_Calcs!M410*Sat_Data!$B$3*COS(RADIANS(L410))*COS(RADIANS(I410)))</f>
        <v>36396.971435868705</v>
      </c>
      <c r="O410">
        <f>DEGREES(ACOS(((Earth_Data!$B$1+Sat_Data!$B$2)/User_Model_Calcs!N410)*SQRT(1-COS(RADIANS(User_Model_Calcs!I410))^2*COS(RADIANS(User_Model_Calcs!B410))^2)))</f>
        <v>62.615820898512098</v>
      </c>
      <c r="P410">
        <f t="shared" si="46"/>
        <v>55.290593391961778</v>
      </c>
    </row>
    <row r="411" spans="1:16" x14ac:dyDescent="0.25">
      <c r="A411">
        <v>129.61337029255162</v>
      </c>
      <c r="B411">
        <v>-14.371437903361352</v>
      </c>
      <c r="C411" s="6">
        <v>20135.9375</v>
      </c>
      <c r="D411">
        <f t="shared" ca="1" si="45"/>
        <v>0.75</v>
      </c>
      <c r="E411" s="1">
        <v>0.65</v>
      </c>
      <c r="F411">
        <v>19.899999999999999</v>
      </c>
      <c r="G411">
        <f t="shared" ca="1" si="47"/>
        <v>42.007420362456692</v>
      </c>
      <c r="H411">
        <f t="shared" ca="1" si="48"/>
        <v>22.491583734878866</v>
      </c>
      <c r="I411">
        <f>User_Model_Calcs!A411-Sat_Data!$B$5</f>
        <v>19.613370292551622</v>
      </c>
      <c r="J411">
        <f>(Earth_Data!$B$1/SQRT(1-Earth_Data!$B$2^2*SIN(RADIANS(User_Model_Calcs!B411))^2))*COS(RADIANS(User_Model_Calcs!B411))</f>
        <v>6179.8234443852562</v>
      </c>
      <c r="K411">
        <f>((Earth_Data!$B$1*(1-Earth_Data!$B$2^2))/SQRT(1-Earth_Data!$B$2^2*SIN(RADIANS(User_Model_Calcs!B411))^2))*SIN(RADIANS(User_Model_Calcs!B411))</f>
        <v>-1572.8253856220099</v>
      </c>
      <c r="L411">
        <f t="shared" si="49"/>
        <v>-14.279175055710972</v>
      </c>
      <c r="M411">
        <f t="shared" si="50"/>
        <v>6376.832873569032</v>
      </c>
      <c r="N411">
        <f>SQRT(User_Model_Calcs!M411^2+Sat_Data!$B$3^2-2*User_Model_Calcs!M411*Sat_Data!$B$3*COS(RADIANS(L411))*COS(RADIANS(I411)))</f>
        <v>36435.991130873677</v>
      </c>
      <c r="O411">
        <f>DEGREES(ACOS(((Earth_Data!$B$1+Sat_Data!$B$2)/User_Model_Calcs!N411)*SQRT(1-COS(RADIANS(User_Model_Calcs!I411))^2*COS(RADIANS(User_Model_Calcs!B411))^2)))</f>
        <v>61.745847157370463</v>
      </c>
      <c r="P411">
        <f t="shared" si="46"/>
        <v>55.141558174030436</v>
      </c>
    </row>
    <row r="412" spans="1:16" x14ac:dyDescent="0.25">
      <c r="A412">
        <v>129.9130180976787</v>
      </c>
      <c r="B412">
        <v>-16.836913835300965</v>
      </c>
      <c r="C412" s="6">
        <v>20135.9375</v>
      </c>
      <c r="D412">
        <f t="shared" ca="1" si="45"/>
        <v>0.75</v>
      </c>
      <c r="E412" s="1">
        <v>0.65</v>
      </c>
      <c r="F412">
        <v>19.899999999999999</v>
      </c>
      <c r="G412">
        <f t="shared" ca="1" si="47"/>
        <v>42.007420362456692</v>
      </c>
      <c r="H412">
        <f t="shared" ca="1" si="48"/>
        <v>23.405836047518555</v>
      </c>
      <c r="I412">
        <f>User_Model_Calcs!A412-Sat_Data!$B$5</f>
        <v>19.913018097678702</v>
      </c>
      <c r="J412">
        <f>(Earth_Data!$B$1/SQRT(1-Earth_Data!$B$2^2*SIN(RADIANS(User_Model_Calcs!B412))^2))*COS(RADIANS(User_Model_Calcs!B412))</f>
        <v>6106.4438806173112</v>
      </c>
      <c r="K412">
        <f>((Earth_Data!$B$1*(1-Earth_Data!$B$2^2))/SQRT(1-Earth_Data!$B$2^2*SIN(RADIANS(User_Model_Calcs!B412))^2))*SIN(RADIANS(User_Model_Calcs!B412))</f>
        <v>-1835.566702528768</v>
      </c>
      <c r="L412">
        <f t="shared" si="49"/>
        <v>-16.730517003922007</v>
      </c>
      <c r="M412">
        <f t="shared" si="50"/>
        <v>6376.3596186665118</v>
      </c>
      <c r="N412">
        <f>SQRT(User_Model_Calcs!M412^2+Sat_Data!$B$3^2-2*User_Model_Calcs!M412*Sat_Data!$B$3*COS(RADIANS(L412))*COS(RADIANS(I412)))</f>
        <v>36528.276393200991</v>
      </c>
      <c r="O412">
        <f>DEGREES(ACOS(((Earth_Data!$B$1+Sat_Data!$B$2)/User_Model_Calcs!N412)*SQRT(1-COS(RADIANS(User_Model_Calcs!I412))^2*COS(RADIANS(User_Model_Calcs!B412))^2)))</f>
        <v>59.777166796496118</v>
      </c>
      <c r="P412">
        <f t="shared" si="46"/>
        <v>51.354955552978268</v>
      </c>
    </row>
    <row r="413" spans="1:16" x14ac:dyDescent="0.25">
      <c r="A413">
        <v>130.3144487386437</v>
      </c>
      <c r="B413">
        <v>-15.982434675578865</v>
      </c>
      <c r="C413" s="6">
        <v>20135.9375</v>
      </c>
      <c r="D413">
        <f t="shared" ca="1" si="45"/>
        <v>0.75</v>
      </c>
      <c r="E413" s="1">
        <v>0.65</v>
      </c>
      <c r="F413">
        <v>19.899999999999999</v>
      </c>
      <c r="G413">
        <f t="shared" ca="1" si="47"/>
        <v>42.007420362456692</v>
      </c>
      <c r="H413">
        <f t="shared" ca="1" si="48"/>
        <v>14.915775579065464</v>
      </c>
      <c r="I413">
        <f>User_Model_Calcs!A413-Sat_Data!$B$5</f>
        <v>20.314448738643705</v>
      </c>
      <c r="J413">
        <f>(Earth_Data!$B$1/SQRT(1-Earth_Data!$B$2^2*SIN(RADIANS(User_Model_Calcs!B413))^2))*COS(RADIANS(User_Model_Calcs!B413))</f>
        <v>6133.156949677752</v>
      </c>
      <c r="K413">
        <f>((Earth_Data!$B$1*(1-Earth_Data!$B$2^2))/SQRT(1-Earth_Data!$B$2^2*SIN(RADIANS(User_Model_Calcs!B413))^2))*SIN(RADIANS(User_Model_Calcs!B413))</f>
        <v>-1744.8600622670708</v>
      </c>
      <c r="L413">
        <f t="shared" si="49"/>
        <v>-15.88085311553113</v>
      </c>
      <c r="M413">
        <f t="shared" si="50"/>
        <v>6376.5312518857108</v>
      </c>
      <c r="N413">
        <f>SQRT(User_Model_Calcs!M413^2+Sat_Data!$B$3^2-2*User_Model_Calcs!M413*Sat_Data!$B$3*COS(RADIANS(L413))*COS(RADIANS(I413)))</f>
        <v>36516.370242876255</v>
      </c>
      <c r="O413">
        <f>DEGREES(ACOS(((Earth_Data!$B$1+Sat_Data!$B$2)/User_Model_Calcs!N413)*SQRT(1-COS(RADIANS(User_Model_Calcs!I413))^2*COS(RADIANS(User_Model_Calcs!B413))^2)))</f>
        <v>60.027128293873098</v>
      </c>
      <c r="P413">
        <f t="shared" si="46"/>
        <v>53.359184092423888</v>
      </c>
    </row>
    <row r="414" spans="1:16" x14ac:dyDescent="0.25">
      <c r="A414">
        <v>130.54424561484382</v>
      </c>
      <c r="B414">
        <v>-19.762819091387705</v>
      </c>
      <c r="C414" s="6">
        <v>20135.9375</v>
      </c>
      <c r="D414">
        <f t="shared" ca="1" si="45"/>
        <v>0.75</v>
      </c>
      <c r="E414" s="1">
        <v>0.65</v>
      </c>
      <c r="F414">
        <v>19.899999999999999</v>
      </c>
      <c r="G414">
        <f t="shared" ca="1" si="47"/>
        <v>42.007420362456692</v>
      </c>
      <c r="H414">
        <f t="shared" ca="1" si="48"/>
        <v>14.647595379145935</v>
      </c>
      <c r="I414">
        <f>User_Model_Calcs!A414-Sat_Data!$B$5</f>
        <v>20.544245614843817</v>
      </c>
      <c r="J414">
        <f>(Earth_Data!$B$1/SQRT(1-Earth_Data!$B$2^2*SIN(RADIANS(User_Model_Calcs!B414))^2))*COS(RADIANS(User_Model_Calcs!B414))</f>
        <v>6004.7684440831854</v>
      </c>
      <c r="K414">
        <f>((Earth_Data!$B$1*(1-Earth_Data!$B$2^2))/SQRT(1-Earth_Data!$B$2^2*SIN(RADIANS(User_Model_Calcs!B414))^2))*SIN(RADIANS(User_Model_Calcs!B414))</f>
        <v>-2143.0058822234137</v>
      </c>
      <c r="L414">
        <f t="shared" si="49"/>
        <v>-19.640670173934218</v>
      </c>
      <c r="M414">
        <f t="shared" si="50"/>
        <v>6375.7131584083481</v>
      </c>
      <c r="N414">
        <f>SQRT(User_Model_Calcs!M414^2+Sat_Data!$B$3^2-2*User_Model_Calcs!M414*Sat_Data!$B$3*COS(RADIANS(L414))*COS(RADIANS(I414)))</f>
        <v>36664.657750121878</v>
      </c>
      <c r="O414">
        <f>DEGREES(ACOS(((Earth_Data!$B$1+Sat_Data!$B$2)/User_Model_Calcs!N414)*SQRT(1-COS(RADIANS(User_Model_Calcs!I414))^2*COS(RADIANS(User_Model_Calcs!B414))^2)))</f>
        <v>57.07437119167475</v>
      </c>
      <c r="P414">
        <f t="shared" si="46"/>
        <v>47.942025863640154</v>
      </c>
    </row>
    <row r="415" spans="1:16" x14ac:dyDescent="0.25">
      <c r="A415">
        <v>132.33162487134669</v>
      </c>
      <c r="B415">
        <v>-14.08424183716043</v>
      </c>
      <c r="C415" s="6">
        <v>20135.9375</v>
      </c>
      <c r="D415">
        <f t="shared" ca="1" si="45"/>
        <v>3</v>
      </c>
      <c r="E415" s="1">
        <v>0.65</v>
      </c>
      <c r="F415">
        <v>19.899999999999999</v>
      </c>
      <c r="G415">
        <f t="shared" ca="1" si="47"/>
        <v>54.048620189015942</v>
      </c>
      <c r="H415">
        <f t="shared" ca="1" si="48"/>
        <v>14.366996532020924</v>
      </c>
      <c r="I415">
        <f>User_Model_Calcs!A415-Sat_Data!$B$5</f>
        <v>22.33162487134669</v>
      </c>
      <c r="J415">
        <f>(Earth_Data!$B$1/SQRT(1-Earth_Data!$B$2^2*SIN(RADIANS(User_Model_Calcs!B415))^2))*COS(RADIANS(User_Model_Calcs!B415))</f>
        <v>6187.6332374698522</v>
      </c>
      <c r="K415">
        <f>((Earth_Data!$B$1*(1-Earth_Data!$B$2^2))/SQRT(1-Earth_Data!$B$2^2*SIN(RADIANS(User_Model_Calcs!B415))^2))*SIN(RADIANS(User_Model_Calcs!B415))</f>
        <v>-1542.024325591869</v>
      </c>
      <c r="L415">
        <f t="shared" si="49"/>
        <v>-13.993671480253539</v>
      </c>
      <c r="M415">
        <f t="shared" si="50"/>
        <v>6376.8835728872073</v>
      </c>
      <c r="N415">
        <f>SQRT(User_Model_Calcs!M415^2+Sat_Data!$B$3^2-2*User_Model_Calcs!M415*Sat_Data!$B$3*COS(RADIANS(L415))*COS(RADIANS(I415)))</f>
        <v>36548.888400125732</v>
      </c>
      <c r="O415">
        <f>DEGREES(ACOS(((Earth_Data!$B$1+Sat_Data!$B$2)/User_Model_Calcs!N415)*SQRT(1-COS(RADIANS(User_Model_Calcs!I415))^2*COS(RADIANS(User_Model_Calcs!B415))^2)))</f>
        <v>59.370202465330948</v>
      </c>
      <c r="P415">
        <f t="shared" si="46"/>
        <v>59.356958162569541</v>
      </c>
    </row>
    <row r="416" spans="1:16" x14ac:dyDescent="0.25">
      <c r="A416">
        <v>129.76591060333456</v>
      </c>
      <c r="B416">
        <v>-13.331317753667914</v>
      </c>
      <c r="C416" s="6">
        <v>20135.9375</v>
      </c>
      <c r="D416">
        <f t="shared" ca="1" si="45"/>
        <v>0.75</v>
      </c>
      <c r="E416" s="1">
        <v>0.65</v>
      </c>
      <c r="F416">
        <v>19.899999999999999</v>
      </c>
      <c r="G416">
        <f t="shared" ca="1" si="47"/>
        <v>42.007420362456692</v>
      </c>
      <c r="H416">
        <f t="shared" ca="1" si="48"/>
        <v>17.41958768810224</v>
      </c>
      <c r="I416">
        <f>User_Model_Calcs!A416-Sat_Data!$B$5</f>
        <v>19.765910603334561</v>
      </c>
      <c r="J416">
        <f>(Earth_Data!$B$1/SQRT(1-Earth_Data!$B$2^2*SIN(RADIANS(User_Model_Calcs!B416))^2))*COS(RADIANS(User_Model_Calcs!B416))</f>
        <v>6207.3729541915354</v>
      </c>
      <c r="K416">
        <f>((Earth_Data!$B$1*(1-Earth_Data!$B$2^2))/SQRT(1-Earth_Data!$B$2^2*SIN(RADIANS(User_Model_Calcs!B416))^2))*SIN(RADIANS(User_Model_Calcs!B416))</f>
        <v>-1461.0965342034035</v>
      </c>
      <c r="L416">
        <f t="shared" si="49"/>
        <v>-13.245226887794992</v>
      </c>
      <c r="M416">
        <f t="shared" si="50"/>
        <v>6377.012002081362</v>
      </c>
      <c r="N416">
        <f>SQRT(User_Model_Calcs!M416^2+Sat_Data!$B$3^2-2*User_Model_Calcs!M416*Sat_Data!$B$3*COS(RADIANS(L416))*COS(RADIANS(I416)))</f>
        <v>36412.427406227682</v>
      </c>
      <c r="O416">
        <f>DEGREES(ACOS(((Earth_Data!$B$1+Sat_Data!$B$2)/User_Model_Calcs!N416)*SQRT(1-COS(RADIANS(User_Model_Calcs!I416))^2*COS(RADIANS(User_Model_Calcs!B416))^2)))</f>
        <v>62.27161029282923</v>
      </c>
      <c r="P416">
        <f t="shared" si="46"/>
        <v>57.313222599235729</v>
      </c>
    </row>
    <row r="417" spans="1:16" x14ac:dyDescent="0.25">
      <c r="A417">
        <v>129.04921390650998</v>
      </c>
      <c r="B417">
        <v>-15.799779258157507</v>
      </c>
      <c r="C417" s="6">
        <v>20135.9375</v>
      </c>
      <c r="D417">
        <f t="shared" ca="1" si="45"/>
        <v>0.75</v>
      </c>
      <c r="E417" s="1">
        <v>0.65</v>
      </c>
      <c r="F417">
        <v>19.899999999999999</v>
      </c>
      <c r="G417">
        <f t="shared" ca="1" si="47"/>
        <v>42.007420362456692</v>
      </c>
      <c r="H417">
        <f t="shared" ca="1" si="48"/>
        <v>18.263187273581771</v>
      </c>
      <c r="I417">
        <f>User_Model_Calcs!A417-Sat_Data!$B$5</f>
        <v>19.049213906509976</v>
      </c>
      <c r="J417">
        <f>(Earth_Data!$B$1/SQRT(1-Earth_Data!$B$2^2*SIN(RADIANS(User_Model_Calcs!B417))^2))*COS(RADIANS(User_Model_Calcs!B417))</f>
        <v>6138.6912520828018</v>
      </c>
      <c r="K417">
        <f>((Earth_Data!$B$1*(1-Earth_Data!$B$2^2))/SQRT(1-Earth_Data!$B$2^2*SIN(RADIANS(User_Model_Calcs!B417))^2))*SIN(RADIANS(User_Model_Calcs!B417))</f>
        <v>-1725.4202917486939</v>
      </c>
      <c r="L417">
        <f t="shared" si="49"/>
        <v>-15.699238791000697</v>
      </c>
      <c r="M417">
        <f t="shared" si="50"/>
        <v>6376.5669032462965</v>
      </c>
      <c r="N417">
        <f>SQRT(User_Model_Calcs!M417^2+Sat_Data!$B$3^2-2*User_Model_Calcs!M417*Sat_Data!$B$3*COS(RADIANS(L417))*COS(RADIANS(I417)))</f>
        <v>36457.620839432479</v>
      </c>
      <c r="O417">
        <f>DEGREES(ACOS(((Earth_Data!$B$1+Sat_Data!$B$2)/User_Model_Calcs!N417)*SQRT(1-COS(RADIANS(User_Model_Calcs!I417))^2*COS(RADIANS(User_Model_Calcs!B417))^2)))</f>
        <v>61.26856637132893</v>
      </c>
      <c r="P417">
        <f t="shared" si="46"/>
        <v>51.742541173965314</v>
      </c>
    </row>
    <row r="418" spans="1:16" x14ac:dyDescent="0.25">
      <c r="A418">
        <v>131.76293890816976</v>
      </c>
      <c r="B418">
        <v>-18.762301782118193</v>
      </c>
      <c r="C418" s="6">
        <v>20135.9375</v>
      </c>
      <c r="D418">
        <f t="shared" ca="1" si="45"/>
        <v>0.75</v>
      </c>
      <c r="E418" s="1">
        <v>0.65</v>
      </c>
      <c r="F418">
        <v>19.899999999999999</v>
      </c>
      <c r="G418">
        <f t="shared" ca="1" si="47"/>
        <v>42.007420362456692</v>
      </c>
      <c r="H418">
        <f t="shared" ca="1" si="48"/>
        <v>15.627754739202686</v>
      </c>
      <c r="I418">
        <f>User_Model_Calcs!A418-Sat_Data!$B$5</f>
        <v>21.762938908169758</v>
      </c>
      <c r="J418">
        <f>(Earth_Data!$B$1/SQRT(1-Earth_Data!$B$2^2*SIN(RADIANS(User_Model_Calcs!B418))^2))*COS(RADIANS(User_Model_Calcs!B418))</f>
        <v>6041.3049979164616</v>
      </c>
      <c r="K418">
        <f>((Earth_Data!$B$1*(1-Earth_Data!$B$2^2))/SQRT(1-Earth_Data!$B$2^2*SIN(RADIANS(User_Model_Calcs!B418))^2))*SIN(RADIANS(User_Model_Calcs!B418))</f>
        <v>-2038.4549547904405</v>
      </c>
      <c r="L418">
        <f t="shared" si="49"/>
        <v>-18.645405168394131</v>
      </c>
      <c r="M418">
        <f t="shared" si="50"/>
        <v>6375.9442187459663</v>
      </c>
      <c r="N418">
        <f>SQRT(User_Model_Calcs!M418^2+Sat_Data!$B$3^2-2*User_Model_Calcs!M418*Sat_Data!$B$3*COS(RADIANS(L418))*COS(RADIANS(I418)))</f>
        <v>36678.676748137106</v>
      </c>
      <c r="O418">
        <f>DEGREES(ACOS(((Earth_Data!$B$1+Sat_Data!$B$2)/User_Model_Calcs!N418)*SQRT(1-COS(RADIANS(User_Model_Calcs!I418))^2*COS(RADIANS(User_Model_Calcs!B418))^2)))</f>
        <v>56.815383040483745</v>
      </c>
      <c r="P418">
        <f t="shared" si="46"/>
        <v>51.142465378039667</v>
      </c>
    </row>
    <row r="419" spans="1:16" x14ac:dyDescent="0.25">
      <c r="A419">
        <v>131.88777879750569</v>
      </c>
      <c r="B419">
        <v>-14.4703217698078</v>
      </c>
      <c r="C419" s="6">
        <v>20135.9375</v>
      </c>
      <c r="D419">
        <f t="shared" ca="1" si="45"/>
        <v>1.2</v>
      </c>
      <c r="E419" s="1">
        <v>0.65</v>
      </c>
      <c r="F419">
        <v>19.899999999999999</v>
      </c>
      <c r="G419">
        <f t="shared" ca="1" si="47"/>
        <v>46.089820015575185</v>
      </c>
      <c r="H419">
        <f t="shared" ca="1" si="48"/>
        <v>17.749659230995317</v>
      </c>
      <c r="I419">
        <f>User_Model_Calcs!A419-Sat_Data!$B$5</f>
        <v>21.887778797505689</v>
      </c>
      <c r="J419">
        <f>(Earth_Data!$B$1/SQRT(1-Earth_Data!$B$2^2*SIN(RADIANS(User_Model_Calcs!B419))^2))*COS(RADIANS(User_Model_Calcs!B419))</f>
        <v>6177.098709539232</v>
      </c>
      <c r="K419">
        <f>((Earth_Data!$B$1*(1-Earth_Data!$B$2^2))/SQRT(1-Earth_Data!$B$2^2*SIN(RADIANS(User_Model_Calcs!B419))^2))*SIN(RADIANS(User_Model_Calcs!B419))</f>
        <v>-1583.4214948173208</v>
      </c>
      <c r="L419">
        <f t="shared" si="49"/>
        <v>-14.377478302774342</v>
      </c>
      <c r="M419">
        <f t="shared" si="50"/>
        <v>6376.8152002108982</v>
      </c>
      <c r="N419">
        <f>SQRT(User_Model_Calcs!M419^2+Sat_Data!$B$3^2-2*User_Model_Calcs!M419*Sat_Data!$B$3*COS(RADIANS(L419))*COS(RADIANS(I419)))</f>
        <v>36539.339417767274</v>
      </c>
      <c r="O419">
        <f>DEGREES(ACOS(((Earth_Data!$B$1+Sat_Data!$B$2)/User_Model_Calcs!N419)*SQRT(1-COS(RADIANS(User_Model_Calcs!I419))^2*COS(RADIANS(User_Model_Calcs!B419))^2)))</f>
        <v>59.562627917786827</v>
      </c>
      <c r="P419">
        <f t="shared" si="46"/>
        <v>58.119396698696903</v>
      </c>
    </row>
    <row r="420" spans="1:16" x14ac:dyDescent="0.25">
      <c r="A420">
        <v>130.33382011432695</v>
      </c>
      <c r="B420">
        <v>-14.103393728506823</v>
      </c>
      <c r="C420" s="6">
        <v>20135.9375</v>
      </c>
      <c r="D420">
        <f t="shared" ca="1" si="45"/>
        <v>3</v>
      </c>
      <c r="E420" s="1">
        <v>0.65</v>
      </c>
      <c r="F420">
        <v>19.899999999999999</v>
      </c>
      <c r="G420">
        <f t="shared" ca="1" si="47"/>
        <v>54.048620189015942</v>
      </c>
      <c r="H420">
        <f t="shared" ca="1" si="48"/>
        <v>18.52000426087783</v>
      </c>
      <c r="I420">
        <f>User_Model_Calcs!A420-Sat_Data!$B$5</f>
        <v>20.333820114326954</v>
      </c>
      <c r="J420">
        <f>(Earth_Data!$B$1/SQRT(1-Earth_Data!$B$2^2*SIN(RADIANS(User_Model_Calcs!B420))^2))*COS(RADIANS(User_Model_Calcs!B420))</f>
        <v>6187.1172466036332</v>
      </c>
      <c r="K420">
        <f>((Earth_Data!$B$1*(1-Earth_Data!$B$2^2))/SQRT(1-Earth_Data!$B$2^2*SIN(RADIANS(User_Model_Calcs!B420))^2))*SIN(RADIANS(User_Model_Calcs!B420))</f>
        <v>-1544.0795098531125</v>
      </c>
      <c r="L420">
        <f t="shared" si="49"/>
        <v>-14.012710223918756</v>
      </c>
      <c r="M420">
        <f t="shared" si="50"/>
        <v>6376.8802212342325</v>
      </c>
      <c r="N420">
        <f>SQRT(User_Model_Calcs!M420^2+Sat_Data!$B$3^2-2*User_Model_Calcs!M420*Sat_Data!$B$3*COS(RADIANS(L420))*COS(RADIANS(I420)))</f>
        <v>36458.794050582124</v>
      </c>
      <c r="O420">
        <f>DEGREES(ACOS(((Earth_Data!$B$1+Sat_Data!$B$2)/User_Model_Calcs!N420)*SQRT(1-COS(RADIANS(User_Model_Calcs!I420))^2*COS(RADIANS(User_Model_Calcs!B420))^2)))</f>
        <v>61.25194854193181</v>
      </c>
      <c r="P420">
        <f t="shared" si="46"/>
        <v>56.673513244221255</v>
      </c>
    </row>
    <row r="421" spans="1:16" x14ac:dyDescent="0.25">
      <c r="A421">
        <v>130.40330289490518</v>
      </c>
      <c r="B421">
        <v>-14.870919499170569</v>
      </c>
      <c r="C421" s="6">
        <v>20135.9375</v>
      </c>
      <c r="D421">
        <f t="shared" ca="1" si="45"/>
        <v>3</v>
      </c>
      <c r="E421" s="1">
        <v>0.65</v>
      </c>
      <c r="F421">
        <v>19.899999999999999</v>
      </c>
      <c r="G421">
        <f t="shared" ca="1" si="47"/>
        <v>54.048620189015942</v>
      </c>
      <c r="H421">
        <f t="shared" ca="1" si="48"/>
        <v>21.632262350428739</v>
      </c>
      <c r="I421">
        <f>User_Model_Calcs!A421-Sat_Data!$B$5</f>
        <v>20.403302894905181</v>
      </c>
      <c r="J421">
        <f>(Earth_Data!$B$1/SQRT(1-Earth_Data!$B$2^2*SIN(RADIANS(User_Model_Calcs!B421))^2))*COS(RADIANS(User_Model_Calcs!B421))</f>
        <v>6165.8730570318303</v>
      </c>
      <c r="K421">
        <f>((Earth_Data!$B$1*(1-Earth_Data!$B$2^2))/SQRT(1-Earth_Data!$B$2^2*SIN(RADIANS(User_Model_Calcs!B421))^2))*SIN(RADIANS(User_Model_Calcs!B421))</f>
        <v>-1626.3006993019376</v>
      </c>
      <c r="L421">
        <f t="shared" si="49"/>
        <v>-14.775735120161444</v>
      </c>
      <c r="M421">
        <f t="shared" si="50"/>
        <v>6376.742469316212</v>
      </c>
      <c r="N421">
        <f>SQRT(User_Model_Calcs!M421^2+Sat_Data!$B$3^2-2*User_Model_Calcs!M421*Sat_Data!$B$3*COS(RADIANS(L421))*COS(RADIANS(I421)))</f>
        <v>36484.808121978138</v>
      </c>
      <c r="O421">
        <f>DEGREES(ACOS(((Earth_Data!$B$1+Sat_Data!$B$2)/User_Model_Calcs!N421)*SQRT(1-COS(RADIANS(User_Model_Calcs!I421))^2*COS(RADIANS(User_Model_Calcs!B421))^2)))</f>
        <v>60.693027852546017</v>
      </c>
      <c r="P421">
        <f t="shared" si="46"/>
        <v>55.39554568264186</v>
      </c>
    </row>
    <row r="422" spans="1:16" x14ac:dyDescent="0.25">
      <c r="A422">
        <v>131.11650534122214</v>
      </c>
      <c r="B422">
        <v>-15.636410782191177</v>
      </c>
      <c r="C422" s="6">
        <v>20135.9375</v>
      </c>
      <c r="D422">
        <f t="shared" ca="1" si="45"/>
        <v>3</v>
      </c>
      <c r="E422" s="1">
        <v>0.65</v>
      </c>
      <c r="F422">
        <v>19.899999999999999</v>
      </c>
      <c r="G422">
        <f t="shared" ca="1" si="47"/>
        <v>54.048620189015942</v>
      </c>
      <c r="H422">
        <f t="shared" ca="1" si="48"/>
        <v>18.968864118912904</v>
      </c>
      <c r="I422">
        <f>User_Model_Calcs!A422-Sat_Data!$B$5</f>
        <v>21.116505341222137</v>
      </c>
      <c r="J422">
        <f>(Earth_Data!$B$1/SQRT(1-Earth_Data!$B$2^2*SIN(RADIANS(User_Model_Calcs!B422))^2))*COS(RADIANS(User_Model_Calcs!B422))</f>
        <v>6143.5885742086793</v>
      </c>
      <c r="K422">
        <f>((Earth_Data!$B$1*(1-Earth_Data!$B$2^2))/SQRT(1-Earth_Data!$B$2^2*SIN(RADIANS(User_Model_Calcs!B422))^2))*SIN(RADIANS(User_Model_Calcs!B422))</f>
        <v>-1708.018612085056</v>
      </c>
      <c r="L422">
        <f t="shared" si="49"/>
        <v>-15.536804911125344</v>
      </c>
      <c r="M422">
        <f t="shared" si="50"/>
        <v>6376.5984779015516</v>
      </c>
      <c r="N422">
        <f>SQRT(User_Model_Calcs!M422^2+Sat_Data!$B$3^2-2*User_Model_Calcs!M422*Sat_Data!$B$3*COS(RADIANS(L422))*COS(RADIANS(I422)))</f>
        <v>36540.204103270073</v>
      </c>
      <c r="O422">
        <f>DEGREES(ACOS(((Earth_Data!$B$1+Sat_Data!$B$2)/User_Model_Calcs!N422)*SQRT(1-COS(RADIANS(User_Model_Calcs!I422))^2*COS(RADIANS(User_Model_Calcs!B422))^2)))</f>
        <v>59.539372666830374</v>
      </c>
      <c r="P422">
        <f t="shared" si="46"/>
        <v>55.088448694807845</v>
      </c>
    </row>
    <row r="423" spans="1:16" x14ac:dyDescent="0.25">
      <c r="A423">
        <v>128.75397592289468</v>
      </c>
      <c r="B423">
        <v>-16.717765427845759</v>
      </c>
      <c r="C423" s="6">
        <v>20135.9375</v>
      </c>
      <c r="D423">
        <f t="shared" ca="1" si="45"/>
        <v>0.75</v>
      </c>
      <c r="E423" s="1">
        <v>0.65</v>
      </c>
      <c r="F423">
        <v>19.899999999999999</v>
      </c>
      <c r="G423">
        <f t="shared" ca="1" si="47"/>
        <v>42.007420362456692</v>
      </c>
      <c r="H423">
        <f t="shared" ca="1" si="48"/>
        <v>16.425879997213322</v>
      </c>
      <c r="I423">
        <f>User_Model_Calcs!A423-Sat_Data!$B$5</f>
        <v>18.753975922894682</v>
      </c>
      <c r="J423">
        <f>(Earth_Data!$B$1/SQRT(1-Earth_Data!$B$2^2*SIN(RADIANS(User_Model_Calcs!B423))^2))*COS(RADIANS(User_Model_Calcs!B423))</f>
        <v>6110.2499981797519</v>
      </c>
      <c r="K423">
        <f>((Earth_Data!$B$1*(1-Earth_Data!$B$2^2))/SQRT(1-Earth_Data!$B$2^2*SIN(RADIANS(User_Model_Calcs!B423))^2))*SIN(RADIANS(User_Model_Calcs!B423))</f>
        <v>-1822.9421902248746</v>
      </c>
      <c r="L423">
        <f t="shared" si="49"/>
        <v>-16.61203450194337</v>
      </c>
      <c r="M423">
        <f t="shared" si="50"/>
        <v>6376.3840277352747</v>
      </c>
      <c r="N423">
        <f>SQRT(User_Model_Calcs!M423^2+Sat_Data!$B$3^2-2*User_Model_Calcs!M423*Sat_Data!$B$3*COS(RADIANS(L423))*COS(RADIANS(I423)))</f>
        <v>36476.879570906145</v>
      </c>
      <c r="O423">
        <f>DEGREES(ACOS(((Earth_Data!$B$1+Sat_Data!$B$2)/User_Model_Calcs!N423)*SQRT(1-COS(RADIANS(User_Model_Calcs!I423))^2*COS(RADIANS(User_Model_Calcs!B423))^2)))</f>
        <v>60.85138928699412</v>
      </c>
      <c r="P423">
        <f t="shared" si="46"/>
        <v>49.728112120948815</v>
      </c>
    </row>
    <row r="424" spans="1:16" x14ac:dyDescent="0.25">
      <c r="A424">
        <v>132.0083168121632</v>
      </c>
      <c r="B424">
        <v>-13.683681687503658</v>
      </c>
      <c r="C424" s="6">
        <v>20135.9375</v>
      </c>
      <c r="D424">
        <f t="shared" ca="1" si="45"/>
        <v>1.2</v>
      </c>
      <c r="E424" s="1">
        <v>0.65</v>
      </c>
      <c r="F424">
        <v>19.899999999999999</v>
      </c>
      <c r="G424">
        <f t="shared" ca="1" si="47"/>
        <v>46.089820015575185</v>
      </c>
      <c r="H424">
        <f t="shared" ca="1" si="48"/>
        <v>16.627158868343535</v>
      </c>
      <c r="I424">
        <f>User_Model_Calcs!A424-Sat_Data!$B$5</f>
        <v>22.008316812163201</v>
      </c>
      <c r="J424">
        <f>(Earth_Data!$B$1/SQRT(1-Earth_Data!$B$2^2*SIN(RADIANS(User_Model_Calcs!B424))^2))*COS(RADIANS(User_Model_Calcs!B424))</f>
        <v>6198.2674291942858</v>
      </c>
      <c r="K424">
        <f>((Earth_Data!$B$1*(1-Earth_Data!$B$2^2))/SQRT(1-Earth_Data!$B$2^2*SIN(RADIANS(User_Model_Calcs!B424))^2))*SIN(RADIANS(User_Model_Calcs!B424))</f>
        <v>-1499.001914487724</v>
      </c>
      <c r="L424">
        <f t="shared" si="49"/>
        <v>-13.595486922530478</v>
      </c>
      <c r="M424">
        <f t="shared" si="50"/>
        <v>6376.9527098331691</v>
      </c>
      <c r="N424">
        <f>SQRT(User_Model_Calcs!M424^2+Sat_Data!$B$3^2-2*User_Model_Calcs!M424*Sat_Data!$B$3*COS(RADIANS(L424))*COS(RADIANS(I424)))</f>
        <v>36522.316994054418</v>
      </c>
      <c r="O424">
        <f>DEGREES(ACOS(((Earth_Data!$B$1+Sat_Data!$B$2)/User_Model_Calcs!N424)*SQRT(1-COS(RADIANS(User_Model_Calcs!I424))^2*COS(RADIANS(User_Model_Calcs!B424))^2)))</f>
        <v>59.915365212550498</v>
      </c>
      <c r="P424">
        <f t="shared" si="46"/>
        <v>59.661034601134475</v>
      </c>
    </row>
    <row r="425" spans="1:16" x14ac:dyDescent="0.25">
      <c r="A425">
        <v>128.7209438827046</v>
      </c>
      <c r="B425">
        <v>-12.760321122681468</v>
      </c>
      <c r="C425" s="6">
        <v>20135.9375</v>
      </c>
      <c r="D425">
        <f t="shared" ca="1" si="45"/>
        <v>0.75</v>
      </c>
      <c r="E425" s="1">
        <v>0.65</v>
      </c>
      <c r="F425">
        <v>19.899999999999999</v>
      </c>
      <c r="G425">
        <f t="shared" ca="1" si="47"/>
        <v>42.007420362456692</v>
      </c>
      <c r="H425">
        <f t="shared" ca="1" si="48"/>
        <v>16.15080856058383</v>
      </c>
      <c r="I425">
        <f>User_Model_Calcs!A425-Sat_Data!$B$5</f>
        <v>18.720943882704603</v>
      </c>
      <c r="J425">
        <f>(Earth_Data!$B$1/SQRT(1-Earth_Data!$B$2^2*SIN(RADIANS(User_Model_Calcs!B425))^2))*COS(RADIANS(User_Model_Calcs!B425))</f>
        <v>6221.6322471778722</v>
      </c>
      <c r="K425">
        <f>((Earth_Data!$B$1*(1-Earth_Data!$B$2^2))/SQRT(1-Earth_Data!$B$2^2*SIN(RADIANS(User_Model_Calcs!B425))^2))*SIN(RADIANS(User_Model_Calcs!B425))</f>
        <v>-1399.5573286379242</v>
      </c>
      <c r="L425">
        <f t="shared" si="49"/>
        <v>-12.677666836263585</v>
      </c>
      <c r="M425">
        <f t="shared" si="50"/>
        <v>6377.1050277745699</v>
      </c>
      <c r="N425">
        <f>SQRT(User_Model_Calcs!M425^2+Sat_Data!$B$3^2-2*User_Model_Calcs!M425*Sat_Data!$B$3*COS(RADIANS(L425))*COS(RADIANS(I425)))</f>
        <v>36353.552475781937</v>
      </c>
      <c r="O425">
        <f>DEGREES(ACOS(((Earth_Data!$B$1+Sat_Data!$B$2)/User_Model_Calcs!N425)*SQRT(1-COS(RADIANS(User_Model_Calcs!I425))^2*COS(RADIANS(User_Model_Calcs!B425))^2)))</f>
        <v>63.618499613217502</v>
      </c>
      <c r="P425">
        <f t="shared" si="46"/>
        <v>56.905422486342616</v>
      </c>
    </row>
    <row r="426" spans="1:16" x14ac:dyDescent="0.25">
      <c r="A426">
        <v>131.69790725731565</v>
      </c>
      <c r="B426">
        <v>-15.015794377620526</v>
      </c>
      <c r="C426" s="6">
        <v>20135.9375</v>
      </c>
      <c r="D426">
        <f t="shared" ca="1" si="45"/>
        <v>3</v>
      </c>
      <c r="E426" s="1">
        <v>0.65</v>
      </c>
      <c r="F426">
        <v>19.899999999999999</v>
      </c>
      <c r="G426">
        <f t="shared" ca="1" si="47"/>
        <v>54.048620189015942</v>
      </c>
      <c r="H426">
        <f t="shared" ca="1" si="48"/>
        <v>16.151284568384114</v>
      </c>
      <c r="I426">
        <f>User_Model_Calcs!A426-Sat_Data!$B$5</f>
        <v>21.697907257315649</v>
      </c>
      <c r="J426">
        <f>(Earth_Data!$B$1/SQRT(1-Earth_Data!$B$2^2*SIN(RADIANS(User_Model_Calcs!B426))^2))*COS(RADIANS(User_Model_Calcs!B426))</f>
        <v>6161.7394614427249</v>
      </c>
      <c r="K426">
        <f>((Earth_Data!$B$1*(1-Earth_Data!$B$2^2))/SQRT(1-Earth_Data!$B$2^2*SIN(RADIANS(User_Model_Calcs!B426))^2))*SIN(RADIANS(User_Model_Calcs!B426))</f>
        <v>-1641.7887180056032</v>
      </c>
      <c r="L426">
        <f t="shared" si="49"/>
        <v>-14.919767934252155</v>
      </c>
      <c r="M426">
        <f t="shared" si="50"/>
        <v>6376.7157209076649</v>
      </c>
      <c r="N426">
        <f>SQRT(User_Model_Calcs!M426^2+Sat_Data!$B$3^2-2*User_Model_Calcs!M426*Sat_Data!$B$3*COS(RADIANS(L426))*COS(RADIANS(I426)))</f>
        <v>36547.019626411195</v>
      </c>
      <c r="O426">
        <f>DEGREES(ACOS(((Earth_Data!$B$1+Sat_Data!$B$2)/User_Model_Calcs!N426)*SQRT(1-COS(RADIANS(User_Model_Calcs!I426))^2*COS(RADIANS(User_Model_Calcs!B426))^2)))</f>
        <v>59.403782522395915</v>
      </c>
      <c r="P426">
        <f t="shared" si="46"/>
        <v>56.930969466678178</v>
      </c>
    </row>
    <row r="427" spans="1:16" x14ac:dyDescent="0.25">
      <c r="A427">
        <v>128.57907872040607</v>
      </c>
      <c r="B427">
        <v>-19.789137431200569</v>
      </c>
      <c r="C427" s="6">
        <v>20135.9375</v>
      </c>
      <c r="D427">
        <f t="shared" ca="1" si="45"/>
        <v>3</v>
      </c>
      <c r="E427" s="1">
        <v>0.65</v>
      </c>
      <c r="F427">
        <v>19.899999999999999</v>
      </c>
      <c r="G427">
        <f t="shared" ca="1" si="47"/>
        <v>54.048620189015942</v>
      </c>
      <c r="H427">
        <f t="shared" ca="1" si="48"/>
        <v>21.266245904955102</v>
      </c>
      <c r="I427">
        <f>User_Model_Calcs!A427-Sat_Data!$B$5</f>
        <v>18.579078720406073</v>
      </c>
      <c r="J427">
        <f>(Earth_Data!$B$1/SQRT(1-Earth_Data!$B$2^2*SIN(RADIANS(User_Model_Calcs!B427))^2))*COS(RADIANS(User_Model_Calcs!B427))</f>
        <v>6003.782687011415</v>
      </c>
      <c r="K427">
        <f>((Earth_Data!$B$1*(1-Earth_Data!$B$2^2))/SQRT(1-Earth_Data!$B$2^2*SIN(RADIANS(User_Model_Calcs!B427))^2))*SIN(RADIANS(User_Model_Calcs!B427))</f>
        <v>-2145.7475338580139</v>
      </c>
      <c r="L427">
        <f t="shared" si="49"/>
        <v>-19.666852321021203</v>
      </c>
      <c r="M427">
        <f t="shared" si="50"/>
        <v>6375.7069436977536</v>
      </c>
      <c r="N427">
        <f>SQRT(User_Model_Calcs!M427^2+Sat_Data!$B$3^2-2*User_Model_Calcs!M427*Sat_Data!$B$3*COS(RADIANS(L427))*COS(RADIANS(I427)))</f>
        <v>36586.349939810476</v>
      </c>
      <c r="O427">
        <f>DEGREES(ACOS(((Earth_Data!$B$1+Sat_Data!$B$2)/User_Model_Calcs!N427)*SQRT(1-COS(RADIANS(User_Model_Calcs!I427))^2*COS(RADIANS(User_Model_Calcs!B427))^2)))</f>
        <v>58.589832244158707</v>
      </c>
      <c r="P427">
        <f t="shared" si="46"/>
        <v>44.793742950805083</v>
      </c>
    </row>
    <row r="428" spans="1:16" x14ac:dyDescent="0.25">
      <c r="A428">
        <v>129.39572865032559</v>
      </c>
      <c r="B428">
        <v>-16.738380188768566</v>
      </c>
      <c r="C428" s="6">
        <v>20135.9375</v>
      </c>
      <c r="D428">
        <f t="shared" ca="1" si="45"/>
        <v>0.75</v>
      </c>
      <c r="E428" s="1">
        <v>0.65</v>
      </c>
      <c r="F428">
        <v>19.899999999999999</v>
      </c>
      <c r="G428">
        <f t="shared" ca="1" si="47"/>
        <v>42.007420362456692</v>
      </c>
      <c r="H428">
        <f t="shared" ca="1" si="48"/>
        <v>20.926210935156902</v>
      </c>
      <c r="I428">
        <f>User_Model_Calcs!A428-Sat_Data!$B$5</f>
        <v>19.395728650325594</v>
      </c>
      <c r="J428">
        <f>(Earth_Data!$B$1/SQRT(1-Earth_Data!$B$2^2*SIN(RADIANS(User_Model_Calcs!B428))^2))*COS(RADIANS(User_Model_Calcs!B428))</f>
        <v>6109.5933546352699</v>
      </c>
      <c r="K428">
        <f>((Earth_Data!$B$1*(1-Earth_Data!$B$2^2))/SQRT(1-Earth_Data!$B$2^2*SIN(RADIANS(User_Model_Calcs!B428))^2))*SIN(RADIANS(User_Model_Calcs!B428))</f>
        <v>-1825.127007318292</v>
      </c>
      <c r="L428">
        <f t="shared" si="49"/>
        <v>-16.632533919490481</v>
      </c>
      <c r="M428">
        <f t="shared" si="50"/>
        <v>6376.3798155258974</v>
      </c>
      <c r="N428">
        <f>SQRT(User_Model_Calcs!M428^2+Sat_Data!$B$3^2-2*User_Model_Calcs!M428*Sat_Data!$B$3*COS(RADIANS(L428))*COS(RADIANS(I428)))</f>
        <v>36503.438268583071</v>
      </c>
      <c r="O428">
        <f>DEGREES(ACOS(((Earth_Data!$B$1+Sat_Data!$B$2)/User_Model_Calcs!N428)*SQRT(1-COS(RADIANS(User_Model_Calcs!I428))^2*COS(RADIANS(User_Model_Calcs!B428))^2)))</f>
        <v>60.291898723808167</v>
      </c>
      <c r="P428">
        <f t="shared" si="46"/>
        <v>50.716118972786049</v>
      </c>
    </row>
    <row r="429" spans="1:16" x14ac:dyDescent="0.25">
      <c r="A429">
        <v>131.5010279103588</v>
      </c>
      <c r="B429">
        <v>-16.522825103508673</v>
      </c>
      <c r="C429" s="6">
        <v>20135.9375</v>
      </c>
      <c r="D429">
        <f t="shared" ca="1" si="45"/>
        <v>3</v>
      </c>
      <c r="E429" s="1">
        <v>0.65</v>
      </c>
      <c r="F429">
        <v>19.899999999999999</v>
      </c>
      <c r="G429">
        <f t="shared" ca="1" si="47"/>
        <v>54.048620189015942</v>
      </c>
      <c r="H429">
        <f t="shared" ca="1" si="48"/>
        <v>20.537055455012176</v>
      </c>
      <c r="I429">
        <f>User_Model_Calcs!A429-Sat_Data!$B$5</f>
        <v>21.5010279103588</v>
      </c>
      <c r="J429">
        <f>(Earth_Data!$B$1/SQRT(1-Earth_Data!$B$2^2*SIN(RADIANS(User_Model_Calcs!B429))^2))*COS(RADIANS(User_Model_Calcs!B429))</f>
        <v>6116.4205055734255</v>
      </c>
      <c r="K429">
        <f>((Earth_Data!$B$1*(1-Earth_Data!$B$2^2))/SQRT(1-Earth_Data!$B$2^2*SIN(RADIANS(User_Model_Calcs!B429))^2))*SIN(RADIANS(User_Model_Calcs!B429))</f>
        <v>-1802.2703831680608</v>
      </c>
      <c r="L429">
        <f t="shared" si="49"/>
        <v>-16.418187580314243</v>
      </c>
      <c r="M429">
        <f t="shared" si="50"/>
        <v>6376.4236320247592</v>
      </c>
      <c r="N429">
        <f>SQRT(User_Model_Calcs!M429^2+Sat_Data!$B$3^2-2*User_Model_Calcs!M429*Sat_Data!$B$3*COS(RADIANS(L429))*COS(RADIANS(I429)))</f>
        <v>36586.601099274718</v>
      </c>
      <c r="O429">
        <f>DEGREES(ACOS(((Earth_Data!$B$1+Sat_Data!$B$2)/User_Model_Calcs!N429)*SQRT(1-COS(RADIANS(User_Model_Calcs!I429))^2*COS(RADIANS(User_Model_Calcs!B429))^2)))</f>
        <v>58.602835825632411</v>
      </c>
      <c r="P429">
        <f t="shared" si="46"/>
        <v>54.172726927676244</v>
      </c>
    </row>
    <row r="430" spans="1:16" x14ac:dyDescent="0.25">
      <c r="A430">
        <v>131.63260755781869</v>
      </c>
      <c r="B430">
        <v>-16.316716065517888</v>
      </c>
      <c r="C430" s="6">
        <v>20135.9375</v>
      </c>
      <c r="D430">
        <f t="shared" ca="1" si="45"/>
        <v>3</v>
      </c>
      <c r="E430" s="1">
        <v>0.65</v>
      </c>
      <c r="F430">
        <v>19.899999999999999</v>
      </c>
      <c r="G430">
        <f t="shared" ca="1" si="47"/>
        <v>54.048620189015942</v>
      </c>
      <c r="H430">
        <f t="shared" ca="1" si="48"/>
        <v>15.190536147449125</v>
      </c>
      <c r="I430">
        <f>User_Model_Calcs!A430-Sat_Data!$B$5</f>
        <v>21.632607557818687</v>
      </c>
      <c r="J430">
        <f>(Earth_Data!$B$1/SQRT(1-Earth_Data!$B$2^2*SIN(RADIANS(User_Model_Calcs!B430))^2))*COS(RADIANS(User_Model_Calcs!B430))</f>
        <v>6122.867883490977</v>
      </c>
      <c r="K430">
        <f>((Earth_Data!$B$1*(1-Earth_Data!$B$2^2))/SQRT(1-Earth_Data!$B$2^2*SIN(RADIANS(User_Model_Calcs!B430))^2))*SIN(RADIANS(User_Model_Calcs!B430))</f>
        <v>-1780.3919481825649</v>
      </c>
      <c r="L430">
        <f t="shared" si="49"/>
        <v>-16.213239813398896</v>
      </c>
      <c r="M430">
        <f t="shared" si="50"/>
        <v>6376.4650558000067</v>
      </c>
      <c r="N430">
        <f>SQRT(User_Model_Calcs!M430^2+Sat_Data!$B$3^2-2*User_Model_Calcs!M430*Sat_Data!$B$3*COS(RADIANS(L430))*COS(RADIANS(I430)))</f>
        <v>36585.651741912894</v>
      </c>
      <c r="O430">
        <f>DEGREES(ACOS(((Earth_Data!$B$1+Sat_Data!$B$2)/User_Model_Calcs!N430)*SQRT(1-COS(RADIANS(User_Model_Calcs!I430))^2*COS(RADIANS(User_Model_Calcs!B430))^2)))</f>
        <v>58.622683083649392</v>
      </c>
      <c r="P430">
        <f t="shared" si="46"/>
        <v>54.685775734958227</v>
      </c>
    </row>
    <row r="431" spans="1:16" x14ac:dyDescent="0.25">
      <c r="A431">
        <v>132.37584267352531</v>
      </c>
      <c r="B431">
        <v>-13.58768623816815</v>
      </c>
      <c r="C431" s="6">
        <v>20135.9375</v>
      </c>
      <c r="D431">
        <f t="shared" ca="1" si="45"/>
        <v>3</v>
      </c>
      <c r="E431" s="1">
        <v>0.65</v>
      </c>
      <c r="F431">
        <v>19.899999999999999</v>
      </c>
      <c r="G431">
        <f t="shared" ca="1" si="47"/>
        <v>54.048620189015942</v>
      </c>
      <c r="H431">
        <f t="shared" ca="1" si="48"/>
        <v>20.982269411186408</v>
      </c>
      <c r="I431">
        <f>User_Model_Calcs!A431-Sat_Data!$B$5</f>
        <v>22.375842673525312</v>
      </c>
      <c r="J431">
        <f>(Earth_Data!$B$1/SQRT(1-Earth_Data!$B$2^2*SIN(RADIANS(User_Model_Calcs!B431))^2))*COS(RADIANS(User_Model_Calcs!B431))</f>
        <v>6200.77119782311</v>
      </c>
      <c r="K431">
        <f>((Earth_Data!$B$1*(1-Earth_Data!$B$2^2))/SQRT(1-Earth_Data!$B$2^2*SIN(RADIANS(User_Model_Calcs!B431))^2))*SIN(RADIANS(User_Model_Calcs!B431))</f>
        <v>-1488.6807052916117</v>
      </c>
      <c r="L431">
        <f t="shared" si="49"/>
        <v>-13.500063346770844</v>
      </c>
      <c r="M431">
        <f t="shared" si="50"/>
        <v>6376.9690049474266</v>
      </c>
      <c r="N431">
        <f>SQRT(User_Model_Calcs!M431^2+Sat_Data!$B$3^2-2*User_Model_Calcs!M431*Sat_Data!$B$3*COS(RADIANS(L431))*COS(RADIANS(I431)))</f>
        <v>36536.981292819139</v>
      </c>
      <c r="O431">
        <f>DEGREES(ACOS(((Earth_Data!$B$1+Sat_Data!$B$2)/User_Model_Calcs!N431)*SQRT(1-COS(RADIANS(User_Model_Calcs!I431))^2*COS(RADIANS(User_Model_Calcs!B431))^2)))</f>
        <v>59.614764956451239</v>
      </c>
      <c r="P431">
        <f t="shared" si="46"/>
        <v>60.287741253997979</v>
      </c>
    </row>
    <row r="432" spans="1:16" x14ac:dyDescent="0.25">
      <c r="A432">
        <v>127.80951047925349</v>
      </c>
      <c r="B432">
        <v>-14.42514069175196</v>
      </c>
      <c r="C432" s="6">
        <v>20135.9375</v>
      </c>
      <c r="D432">
        <f t="shared" ca="1" si="45"/>
        <v>3</v>
      </c>
      <c r="E432" s="1">
        <v>0.65</v>
      </c>
      <c r="F432">
        <v>19.899999999999999</v>
      </c>
      <c r="G432">
        <f t="shared" ca="1" si="47"/>
        <v>54.048620189015942</v>
      </c>
      <c r="H432">
        <f t="shared" ca="1" si="48"/>
        <v>19.13508141621756</v>
      </c>
      <c r="I432">
        <f>User_Model_Calcs!A432-Sat_Data!$B$5</f>
        <v>17.80951047925349</v>
      </c>
      <c r="J432">
        <f>(Earth_Data!$B$1/SQRT(1-Earth_Data!$B$2^2*SIN(RADIANS(User_Model_Calcs!B432))^2))*COS(RADIANS(User_Model_Calcs!B432))</f>
        <v>6178.3459412805296</v>
      </c>
      <c r="K432">
        <f>((Earth_Data!$B$1*(1-Earth_Data!$B$2^2))/SQRT(1-Earth_Data!$B$2^2*SIN(RADIANS(User_Model_Calcs!B432))^2))*SIN(RADIANS(User_Model_Calcs!B432))</f>
        <v>-1578.5805936432516</v>
      </c>
      <c r="L432">
        <f t="shared" si="49"/>
        <v>-14.332562380194622</v>
      </c>
      <c r="M432">
        <f t="shared" si="50"/>
        <v>6376.8232891279549</v>
      </c>
      <c r="N432">
        <f>SQRT(User_Model_Calcs!M432^2+Sat_Data!$B$3^2-2*User_Model_Calcs!M432*Sat_Data!$B$3*COS(RADIANS(L432))*COS(RADIANS(I432)))</f>
        <v>36365.323669712961</v>
      </c>
      <c r="O432">
        <f>DEGREES(ACOS(((Earth_Data!$B$1+Sat_Data!$B$2)/User_Model_Calcs!N432)*SQRT(1-COS(RADIANS(User_Model_Calcs!I432))^2*COS(RADIANS(User_Model_Calcs!B432))^2)))</f>
        <v>63.336086967162608</v>
      </c>
      <c r="P432">
        <f t="shared" si="46"/>
        <v>52.207864034372889</v>
      </c>
    </row>
    <row r="433" spans="1:16" x14ac:dyDescent="0.25">
      <c r="A433">
        <v>127.88265274369849</v>
      </c>
      <c r="B433">
        <v>-15.779743583329514</v>
      </c>
      <c r="C433" s="6">
        <v>20135.9375</v>
      </c>
      <c r="D433">
        <f t="shared" ca="1" si="45"/>
        <v>0.75</v>
      </c>
      <c r="E433" s="1">
        <v>0.65</v>
      </c>
      <c r="F433">
        <v>19.899999999999999</v>
      </c>
      <c r="G433">
        <f t="shared" ca="1" si="47"/>
        <v>42.007420362456692</v>
      </c>
      <c r="H433">
        <f t="shared" ca="1" si="48"/>
        <v>17.809271397870912</v>
      </c>
      <c r="I433">
        <f>User_Model_Calcs!A433-Sat_Data!$B$5</f>
        <v>17.882652743698486</v>
      </c>
      <c r="J433">
        <f>(Earth_Data!$B$1/SQRT(1-Earth_Data!$B$2^2*SIN(RADIANS(User_Model_Calcs!B433))^2))*COS(RADIANS(User_Model_Calcs!B433))</f>
        <v>6139.2945377325632</v>
      </c>
      <c r="K433">
        <f>((Earth_Data!$B$1*(1-Earth_Data!$B$2^2))/SQRT(1-Earth_Data!$B$2^2*SIN(RADIANS(User_Model_Calcs!B433))^2))*SIN(RADIANS(User_Model_Calcs!B433))</f>
        <v>-1723.2868703975121</v>
      </c>
      <c r="L433">
        <f t="shared" si="49"/>
        <v>-15.679317562188965</v>
      </c>
      <c r="M433">
        <f t="shared" si="50"/>
        <v>6376.5707914769782</v>
      </c>
      <c r="N433">
        <f>SQRT(User_Model_Calcs!M433^2+Sat_Data!$B$3^2-2*User_Model_Calcs!M433*Sat_Data!$B$3*COS(RADIANS(L433))*COS(RADIANS(I433)))</f>
        <v>36411.144067489869</v>
      </c>
      <c r="O433">
        <f>DEGREES(ACOS(((Earth_Data!$B$1+Sat_Data!$B$2)/User_Model_Calcs!N433)*SQRT(1-COS(RADIANS(User_Model_Calcs!I433))^2*COS(RADIANS(User_Model_Calcs!B433))^2)))</f>
        <v>62.287554943468969</v>
      </c>
      <c r="P433">
        <f t="shared" si="46"/>
        <v>49.875309377647433</v>
      </c>
    </row>
    <row r="434" spans="1:16" x14ac:dyDescent="0.25">
      <c r="A434">
        <v>128.15561021902781</v>
      </c>
      <c r="B434">
        <v>-12.528156205245145</v>
      </c>
      <c r="C434" s="6">
        <v>20135.9375</v>
      </c>
      <c r="D434">
        <f t="shared" ca="1" si="45"/>
        <v>3</v>
      </c>
      <c r="E434" s="1">
        <v>0.65</v>
      </c>
      <c r="F434">
        <v>19.899999999999999</v>
      </c>
      <c r="G434">
        <f t="shared" ca="1" si="47"/>
        <v>54.048620189015942</v>
      </c>
      <c r="H434">
        <f t="shared" ca="1" si="48"/>
        <v>14.12764233913537</v>
      </c>
      <c r="I434">
        <f>User_Model_Calcs!A434-Sat_Data!$B$5</f>
        <v>18.155610219027807</v>
      </c>
      <c r="J434">
        <f>(Earth_Data!$B$1/SQRT(1-Earth_Data!$B$2^2*SIN(RADIANS(User_Model_Calcs!B434))^2))*COS(RADIANS(User_Model_Calcs!B434))</f>
        <v>6227.2543496857643</v>
      </c>
      <c r="K434">
        <f>((Earth_Data!$B$1*(1-Earth_Data!$B$2^2))/SQRT(1-Earth_Data!$B$2^2*SIN(RADIANS(User_Model_Calcs!B434))^2))*SIN(RADIANS(User_Model_Calcs!B434))</f>
        <v>-1374.4963955053465</v>
      </c>
      <c r="L434">
        <f t="shared" si="49"/>
        <v>-12.446908599593174</v>
      </c>
      <c r="M434">
        <f t="shared" si="50"/>
        <v>6377.141763904694</v>
      </c>
      <c r="N434">
        <f>SQRT(User_Model_Calcs!M434^2+Sat_Data!$B$3^2-2*User_Model_Calcs!M434*Sat_Data!$B$3*COS(RADIANS(L434))*COS(RADIANS(I434)))</f>
        <v>36324.832100924163</v>
      </c>
      <c r="O434">
        <f>DEGREES(ACOS(((Earth_Data!$B$1+Sat_Data!$B$2)/User_Model_Calcs!N434)*SQRT(1-COS(RADIANS(User_Model_Calcs!I434))^2*COS(RADIANS(User_Model_Calcs!B434))^2)))</f>
        <v>64.299903705424711</v>
      </c>
      <c r="P434">
        <f t="shared" si="46"/>
        <v>56.515731717112558</v>
      </c>
    </row>
    <row r="435" spans="1:16" x14ac:dyDescent="0.25">
      <c r="A435">
        <v>131.08246689698976</v>
      </c>
      <c r="B435">
        <v>-12.723239449173718</v>
      </c>
      <c r="C435" s="6">
        <v>20135.9375</v>
      </c>
      <c r="D435">
        <f t="shared" ca="1" si="45"/>
        <v>0.75</v>
      </c>
      <c r="E435" s="1">
        <v>0.65</v>
      </c>
      <c r="F435">
        <v>19.899999999999999</v>
      </c>
      <c r="G435">
        <f t="shared" ca="1" si="47"/>
        <v>42.007420362456692</v>
      </c>
      <c r="H435">
        <f t="shared" ca="1" si="48"/>
        <v>18.662100471255986</v>
      </c>
      <c r="I435">
        <f>User_Model_Calcs!A435-Sat_Data!$B$5</f>
        <v>21.082466896989757</v>
      </c>
      <c r="J435">
        <f>(Earth_Data!$B$1/SQRT(1-Earth_Data!$B$2^2*SIN(RADIANS(User_Model_Calcs!B435))^2))*COS(RADIANS(User_Model_Calcs!B435))</f>
        <v>6222.5370367763771</v>
      </c>
      <c r="K435">
        <f>((Earth_Data!$B$1*(1-Earth_Data!$B$2^2))/SQRT(1-Earth_Data!$B$2^2*SIN(RADIANS(User_Model_Calcs!B435))^2))*SIN(RADIANS(User_Model_Calcs!B435))</f>
        <v>-1395.55606734562</v>
      </c>
      <c r="L435">
        <f t="shared" si="49"/>
        <v>-12.640809480982364</v>
      </c>
      <c r="M435">
        <f t="shared" si="50"/>
        <v>6377.1109376549903</v>
      </c>
      <c r="N435">
        <f>SQRT(User_Model_Calcs!M435^2+Sat_Data!$B$3^2-2*User_Model_Calcs!M435*Sat_Data!$B$3*COS(RADIANS(L435))*COS(RADIANS(I435)))</f>
        <v>36453.673346751013</v>
      </c>
      <c r="O435">
        <f>DEGREES(ACOS(((Earth_Data!$B$1+Sat_Data!$B$2)/User_Model_Calcs!N435)*SQRT(1-COS(RADIANS(User_Model_Calcs!I435))^2*COS(RADIANS(User_Model_Calcs!B435))^2)))</f>
        <v>61.368847664578219</v>
      </c>
      <c r="P435">
        <f t="shared" si="46"/>
        <v>60.261078490105163</v>
      </c>
    </row>
    <row r="436" spans="1:16" x14ac:dyDescent="0.25">
      <c r="A436">
        <v>129.51757655559652</v>
      </c>
      <c r="B436">
        <v>-10.904173487608221</v>
      </c>
      <c r="C436" s="6">
        <v>20135.9375</v>
      </c>
      <c r="D436">
        <f t="shared" ca="1" si="45"/>
        <v>1.2</v>
      </c>
      <c r="E436" s="1">
        <v>0.65</v>
      </c>
      <c r="F436">
        <v>19.899999999999999</v>
      </c>
      <c r="G436">
        <f t="shared" ca="1" si="47"/>
        <v>46.089820015575185</v>
      </c>
      <c r="H436">
        <f t="shared" ca="1" si="48"/>
        <v>14.465254389781382</v>
      </c>
      <c r="I436">
        <f>User_Model_Calcs!A436-Sat_Data!$B$5</f>
        <v>19.51757655559652</v>
      </c>
      <c r="J436">
        <f>(Earth_Data!$B$1/SQRT(1-Earth_Data!$B$2^2*SIN(RADIANS(User_Model_Calcs!B436))^2))*COS(RADIANS(User_Model_Calcs!B436))</f>
        <v>6263.7325818271866</v>
      </c>
      <c r="K436">
        <f>((Earth_Data!$B$1*(1-Earth_Data!$B$2^2))/SQRT(1-Earth_Data!$B$2^2*SIN(RADIANS(User_Model_Calcs!B436))^2))*SIN(RADIANS(User_Model_Calcs!B436))</f>
        <v>-1198.5998368864919</v>
      </c>
      <c r="L436">
        <f t="shared" si="49"/>
        <v>-10.832908231404771</v>
      </c>
      <c r="M436">
        <f t="shared" si="50"/>
        <v>6377.3809221049196</v>
      </c>
      <c r="N436">
        <f>SQRT(User_Model_Calcs!M436^2+Sat_Data!$B$3^2-2*User_Model_Calcs!M436*Sat_Data!$B$3*COS(RADIANS(L436))*COS(RADIANS(I436)))</f>
        <v>36340.436616867104</v>
      </c>
      <c r="O436">
        <f>DEGREES(ACOS(((Earth_Data!$B$1+Sat_Data!$B$2)/User_Model_Calcs!N436)*SQRT(1-COS(RADIANS(User_Model_Calcs!I436))^2*COS(RADIANS(User_Model_Calcs!B436))^2)))</f>
        <v>63.93550096395591</v>
      </c>
      <c r="P436">
        <f t="shared" si="46"/>
        <v>61.912466138478969</v>
      </c>
    </row>
    <row r="437" spans="1:16" x14ac:dyDescent="0.25">
      <c r="A437">
        <v>131.00177153113532</v>
      </c>
      <c r="B437">
        <v>-11.877299001580131</v>
      </c>
      <c r="C437" s="6">
        <v>20135.9375</v>
      </c>
      <c r="D437">
        <f t="shared" ca="1" si="45"/>
        <v>0.75</v>
      </c>
      <c r="E437" s="1">
        <v>0.65</v>
      </c>
      <c r="F437">
        <v>19.899999999999999</v>
      </c>
      <c r="G437">
        <f t="shared" ca="1" si="47"/>
        <v>42.007420362456692</v>
      </c>
      <c r="H437">
        <f t="shared" ca="1" si="48"/>
        <v>16.692123911516902</v>
      </c>
      <c r="I437">
        <f>User_Model_Calcs!A437-Sat_Data!$B$5</f>
        <v>21.001771531135319</v>
      </c>
      <c r="J437">
        <f>(Earth_Data!$B$1/SQRT(1-Earth_Data!$B$2^2*SIN(RADIANS(User_Model_Calcs!B437))^2))*COS(RADIANS(User_Model_Calcs!B437))</f>
        <v>6242.473090116956</v>
      </c>
      <c r="K437">
        <f>((Earth_Data!$B$1*(1-Earth_Data!$B$2^2))/SQRT(1-Earth_Data!$B$2^2*SIN(RADIANS(User_Model_Calcs!B437))^2))*SIN(RADIANS(User_Model_Calcs!B437))</f>
        <v>-1304.1231680536682</v>
      </c>
      <c r="L437">
        <f t="shared" si="49"/>
        <v>-11.800022815729768</v>
      </c>
      <c r="M437">
        <f t="shared" si="50"/>
        <v>6377.2413721207595</v>
      </c>
      <c r="N437">
        <f>SQRT(User_Model_Calcs!M437^2+Sat_Data!$B$3^2-2*User_Model_Calcs!M437*Sat_Data!$B$3*COS(RADIANS(L437))*COS(RADIANS(I437)))</f>
        <v>36428.520664842901</v>
      </c>
      <c r="O437">
        <f>DEGREES(ACOS(((Earth_Data!$B$1+Sat_Data!$B$2)/User_Model_Calcs!N437)*SQRT(1-COS(RADIANS(User_Model_Calcs!I437))^2*COS(RADIANS(User_Model_Calcs!B437))^2)))</f>
        <v>61.921473438144332</v>
      </c>
      <c r="P437">
        <f t="shared" si="46"/>
        <v>61.803319396105792</v>
      </c>
    </row>
    <row r="438" spans="1:16" x14ac:dyDescent="0.25">
      <c r="A438">
        <v>130.88046260149156</v>
      </c>
      <c r="B438">
        <v>-13.582840397921268</v>
      </c>
      <c r="C438" s="6">
        <v>20135.9375</v>
      </c>
      <c r="D438">
        <f t="shared" ca="1" si="45"/>
        <v>0.75</v>
      </c>
      <c r="E438" s="1">
        <v>0.65</v>
      </c>
      <c r="F438">
        <v>19.899999999999999</v>
      </c>
      <c r="G438">
        <f t="shared" ca="1" si="47"/>
        <v>42.007420362456692</v>
      </c>
      <c r="H438">
        <f t="shared" ca="1" si="48"/>
        <v>18.0561180086405</v>
      </c>
      <c r="I438">
        <f>User_Model_Calcs!A438-Sat_Data!$B$5</f>
        <v>20.880462601491558</v>
      </c>
      <c r="J438">
        <f>(Earth_Data!$B$1/SQRT(1-Earth_Data!$B$2^2*SIN(RADIANS(User_Model_Calcs!B438))^2))*COS(RADIANS(User_Model_Calcs!B438))</f>
        <v>6200.8971287623126</v>
      </c>
      <c r="K438">
        <f>((Earth_Data!$B$1*(1-Earth_Data!$B$2^2))/SQRT(1-Earth_Data!$B$2^2*SIN(RADIANS(User_Model_Calcs!B438))^2))*SIN(RADIANS(User_Model_Calcs!B438))</f>
        <v>-1488.1595827555791</v>
      </c>
      <c r="L438">
        <f t="shared" si="49"/>
        <v>-13.495246400549162</v>
      </c>
      <c r="M438">
        <f t="shared" si="50"/>
        <v>6376.9698247082797</v>
      </c>
      <c r="N438">
        <f>SQRT(User_Model_Calcs!M438^2+Sat_Data!$B$3^2-2*User_Model_Calcs!M438*Sat_Data!$B$3*COS(RADIANS(L438))*COS(RADIANS(I438)))</f>
        <v>36467.945914121687</v>
      </c>
      <c r="O438">
        <f>DEGREES(ACOS(((Earth_Data!$B$1+Sat_Data!$B$2)/User_Model_Calcs!N438)*SQRT(1-COS(RADIANS(User_Model_Calcs!I438))^2*COS(RADIANS(User_Model_Calcs!B438))^2)))</f>
        <v>61.057926703306848</v>
      </c>
      <c r="P438">
        <f t="shared" si="46"/>
        <v>58.381726560919596</v>
      </c>
    </row>
    <row r="439" spans="1:16" x14ac:dyDescent="0.25">
      <c r="A439">
        <v>130.96784953290143</v>
      </c>
      <c r="B439">
        <v>-12.778333930563701</v>
      </c>
      <c r="C439" s="6">
        <v>20135.9375</v>
      </c>
      <c r="D439">
        <f t="shared" ca="1" si="45"/>
        <v>0.75</v>
      </c>
      <c r="E439" s="1">
        <v>0.65</v>
      </c>
      <c r="F439">
        <v>19.899999999999999</v>
      </c>
      <c r="G439">
        <f t="shared" ca="1" si="47"/>
        <v>42.007420362456692</v>
      </c>
      <c r="H439">
        <f t="shared" ca="1" si="48"/>
        <v>18.746396135726961</v>
      </c>
      <c r="I439">
        <f>User_Model_Calcs!A439-Sat_Data!$B$5</f>
        <v>20.967849532901425</v>
      </c>
      <c r="J439">
        <f>(Earth_Data!$B$1/SQRT(1-Earth_Data!$B$2^2*SIN(RADIANS(User_Model_Calcs!B439))^2))*COS(RADIANS(User_Model_Calcs!B439))</f>
        <v>6221.1918008765697</v>
      </c>
      <c r="K439">
        <f>((Earth_Data!$B$1*(1-Earth_Data!$B$2^2))/SQRT(1-Earth_Data!$B$2^2*SIN(RADIANS(User_Model_Calcs!B439))^2))*SIN(RADIANS(User_Model_Calcs!B439))</f>
        <v>-1401.5007753818782</v>
      </c>
      <c r="L439">
        <f t="shared" si="49"/>
        <v>-12.695570728736474</v>
      </c>
      <c r="M439">
        <f t="shared" si="50"/>
        <v>6377.1021511882545</v>
      </c>
      <c r="N439">
        <f>SQRT(User_Model_Calcs!M439^2+Sat_Data!$B$3^2-2*User_Model_Calcs!M439*Sat_Data!$B$3*COS(RADIANS(L439))*COS(RADIANS(I439)))</f>
        <v>36449.958929770095</v>
      </c>
      <c r="O439">
        <f>DEGREES(ACOS(((Earth_Data!$B$1+Sat_Data!$B$2)/User_Model_Calcs!N439)*SQRT(1-COS(RADIANS(User_Model_Calcs!I439))^2*COS(RADIANS(User_Model_Calcs!B439))^2)))</f>
        <v>61.449030190709138</v>
      </c>
      <c r="P439">
        <f t="shared" si="46"/>
        <v>60.008146320881814</v>
      </c>
    </row>
    <row r="440" spans="1:16" x14ac:dyDescent="0.25">
      <c r="A440">
        <v>132.42292718518362</v>
      </c>
      <c r="B440">
        <v>-14.259111008215156</v>
      </c>
      <c r="C440" s="6">
        <v>20135.9375</v>
      </c>
      <c r="D440">
        <f t="shared" ca="1" si="45"/>
        <v>1.2</v>
      </c>
      <c r="E440" s="1">
        <v>0.65</v>
      </c>
      <c r="F440">
        <v>19.899999999999999</v>
      </c>
      <c r="G440">
        <f t="shared" ca="1" si="47"/>
        <v>46.089820015575185</v>
      </c>
      <c r="H440">
        <f t="shared" ca="1" si="48"/>
        <v>17.849019646055144</v>
      </c>
      <c r="I440">
        <f>User_Model_Calcs!A440-Sat_Data!$B$5</f>
        <v>22.422927185183624</v>
      </c>
      <c r="J440">
        <f>(Earth_Data!$B$1/SQRT(1-Earth_Data!$B$2^2*SIN(RADIANS(User_Model_Calcs!B440))^2))*COS(RADIANS(User_Model_Calcs!B440))</f>
        <v>6182.8963823637414</v>
      </c>
      <c r="K440">
        <f>((Earth_Data!$B$1*(1-Earth_Data!$B$2^2))/SQRT(1-Earth_Data!$B$2^2*SIN(RADIANS(User_Model_Calcs!B440))^2))*SIN(RADIANS(User_Model_Calcs!B440))</f>
        <v>-1560.7831835486777</v>
      </c>
      <c r="L440">
        <f t="shared" si="49"/>
        <v>-14.167509035229536</v>
      </c>
      <c r="M440">
        <f t="shared" si="50"/>
        <v>6376.8528147586239</v>
      </c>
      <c r="N440">
        <f>SQRT(User_Model_Calcs!M440^2+Sat_Data!$B$3^2-2*User_Model_Calcs!M440*Sat_Data!$B$3*COS(RADIANS(L440))*COS(RADIANS(I440)))</f>
        <v>36558.263798476488</v>
      </c>
      <c r="O440">
        <f>DEGREES(ACOS(((Earth_Data!$B$1+Sat_Data!$B$2)/User_Model_Calcs!N440)*SQRT(1-COS(RADIANS(User_Model_Calcs!I440))^2*COS(RADIANS(User_Model_Calcs!B440))^2)))</f>
        <v>59.17987506305397</v>
      </c>
      <c r="P440">
        <f t="shared" si="46"/>
        <v>59.166663238724411</v>
      </c>
    </row>
    <row r="441" spans="1:16" x14ac:dyDescent="0.25">
      <c r="A441">
        <v>129.15583483496297</v>
      </c>
      <c r="B441">
        <v>-14.868687696580684</v>
      </c>
      <c r="C441" s="6">
        <v>20135.9375</v>
      </c>
      <c r="D441">
        <f t="shared" ca="1" si="45"/>
        <v>1.2</v>
      </c>
      <c r="E441" s="1">
        <v>0.65</v>
      </c>
      <c r="F441">
        <v>19.899999999999999</v>
      </c>
      <c r="G441">
        <f t="shared" ca="1" si="47"/>
        <v>46.089820015575185</v>
      </c>
      <c r="H441">
        <f t="shared" ca="1" si="48"/>
        <v>20.569582329611698</v>
      </c>
      <c r="I441">
        <f>User_Model_Calcs!A441-Sat_Data!$B$5</f>
        <v>19.155834834962974</v>
      </c>
      <c r="J441">
        <f>(Earth_Data!$B$1/SQRT(1-Earth_Data!$B$2^2*SIN(RADIANS(User_Model_Calcs!B441))^2))*COS(RADIANS(User_Model_Calcs!B441))</f>
        <v>6165.9364284803742</v>
      </c>
      <c r="K441">
        <f>((Earth_Data!$B$1*(1-Earth_Data!$B$2^2))/SQRT(1-Earth_Data!$B$2^2*SIN(RADIANS(User_Model_Calcs!B441))^2))*SIN(RADIANS(User_Model_Calcs!B441))</f>
        <v>-1626.0620257475623</v>
      </c>
      <c r="L441">
        <f t="shared" si="49"/>
        <v>-14.773516308530443</v>
      </c>
      <c r="M441">
        <f t="shared" si="50"/>
        <v>6376.7428795302367</v>
      </c>
      <c r="N441">
        <f>SQRT(User_Model_Calcs!M441^2+Sat_Data!$B$3^2-2*User_Model_Calcs!M441*Sat_Data!$B$3*COS(RADIANS(L441))*COS(RADIANS(I441)))</f>
        <v>36432.201315866325</v>
      </c>
      <c r="O441">
        <f>DEGREES(ACOS(((Earth_Data!$B$1+Sat_Data!$B$2)/User_Model_Calcs!N441)*SQRT(1-COS(RADIANS(User_Model_Calcs!I441))^2*COS(RADIANS(User_Model_Calcs!B441))^2)))</f>
        <v>61.826415981313943</v>
      </c>
      <c r="P441">
        <f t="shared" si="46"/>
        <v>53.546679249927678</v>
      </c>
    </row>
    <row r="442" spans="1:16" x14ac:dyDescent="0.25">
      <c r="A442">
        <v>130.52071798465201</v>
      </c>
      <c r="B442">
        <v>-11.734559821364332</v>
      </c>
      <c r="C442" s="6">
        <v>20135.9375</v>
      </c>
      <c r="D442">
        <f t="shared" ca="1" si="45"/>
        <v>1.2</v>
      </c>
      <c r="E442" s="1">
        <v>0.65</v>
      </c>
      <c r="F442">
        <v>19.899999999999999</v>
      </c>
      <c r="G442">
        <f t="shared" ca="1" si="47"/>
        <v>46.089820015575185</v>
      </c>
      <c r="H442">
        <f t="shared" ca="1" si="48"/>
        <v>14.656879562613167</v>
      </c>
      <c r="I442">
        <f>User_Model_Calcs!A442-Sat_Data!$B$5</f>
        <v>20.520717984652009</v>
      </c>
      <c r="J442">
        <f>(Earth_Data!$B$1/SQRT(1-Earth_Data!$B$2^2*SIN(RADIANS(User_Model_Calcs!B442))^2))*COS(RADIANS(User_Model_Calcs!B442))</f>
        <v>6245.7036658827092</v>
      </c>
      <c r="K442">
        <f>((Earth_Data!$B$1*(1-Earth_Data!$B$2^2))/SQRT(1-Earth_Data!$B$2^2*SIN(RADIANS(User_Model_Calcs!B442))^2))*SIN(RADIANS(User_Model_Calcs!B442))</f>
        <v>-1288.6672649230247</v>
      </c>
      <c r="L442">
        <f t="shared" si="49"/>
        <v>-11.658159960714478</v>
      </c>
      <c r="M442">
        <f t="shared" si="50"/>
        <v>6377.2625476535704</v>
      </c>
      <c r="N442">
        <f>SQRT(User_Model_Calcs!M442^2+Sat_Data!$B$3^2-2*User_Model_Calcs!M442*Sat_Data!$B$3*COS(RADIANS(L442))*COS(RADIANS(I442)))</f>
        <v>36403.510142355794</v>
      </c>
      <c r="O442">
        <f>DEGREES(ACOS(((Earth_Data!$B$1+Sat_Data!$B$2)/User_Model_Calcs!N442)*SQRT(1-COS(RADIANS(User_Model_Calcs!I442))^2*COS(RADIANS(User_Model_Calcs!B442))^2)))</f>
        <v>62.47838488713888</v>
      </c>
      <c r="P442">
        <f t="shared" si="46"/>
        <v>61.4821176761061</v>
      </c>
    </row>
    <row r="443" spans="1:16" x14ac:dyDescent="0.25">
      <c r="A443">
        <v>130.75996589539349</v>
      </c>
      <c r="B443">
        <v>-11.263620648576392</v>
      </c>
      <c r="C443" s="6">
        <v>20135.9375</v>
      </c>
      <c r="D443">
        <f t="shared" ca="1" si="45"/>
        <v>3</v>
      </c>
      <c r="E443" s="1">
        <v>0.65</v>
      </c>
      <c r="F443">
        <v>19.899999999999999</v>
      </c>
      <c r="G443">
        <f t="shared" ca="1" si="47"/>
        <v>54.048620189015942</v>
      </c>
      <c r="H443">
        <f t="shared" ca="1" si="48"/>
        <v>19.907952436989333</v>
      </c>
      <c r="I443">
        <f>User_Model_Calcs!A443-Sat_Data!$B$5</f>
        <v>20.759965895393492</v>
      </c>
      <c r="J443">
        <f>(Earth_Data!$B$1/SQRT(1-Earth_Data!$B$2^2*SIN(RADIANS(User_Model_Calcs!B443))^2))*COS(RADIANS(User_Model_Calcs!B443))</f>
        <v>6256.0888133082753</v>
      </c>
      <c r="K443">
        <f>((Earth_Data!$B$1*(1-Earth_Data!$B$2^2))/SQRT(1-Earth_Data!$B$2^2*SIN(RADIANS(User_Model_Calcs!B443))^2))*SIN(RADIANS(User_Model_Calcs!B443))</f>
        <v>-1237.6184913175261</v>
      </c>
      <c r="L443">
        <f t="shared" si="49"/>
        <v>-11.190125256807805</v>
      </c>
      <c r="M443">
        <f t="shared" si="50"/>
        <v>6377.3306931703028</v>
      </c>
      <c r="N443">
        <f>SQRT(User_Model_Calcs!M443^2+Sat_Data!$B$3^2-2*User_Model_Calcs!M443*Sat_Data!$B$3*COS(RADIANS(L443))*COS(RADIANS(I443)))</f>
        <v>36402.922474211962</v>
      </c>
      <c r="O443">
        <f>DEGREES(ACOS(((Earth_Data!$B$1+Sat_Data!$B$2)/User_Model_Calcs!N443)*SQRT(1-COS(RADIANS(User_Model_Calcs!I443))^2*COS(RADIANS(User_Model_Calcs!B443))^2)))</f>
        <v>62.493560934171022</v>
      </c>
      <c r="P443">
        <f t="shared" si="46"/>
        <v>62.738991913074372</v>
      </c>
    </row>
    <row r="444" spans="1:16" x14ac:dyDescent="0.25">
      <c r="A444">
        <v>129.98676038958979</v>
      </c>
      <c r="B444">
        <v>-11.977692515206154</v>
      </c>
      <c r="C444" s="6">
        <v>20135.9375</v>
      </c>
      <c r="D444">
        <f t="shared" ca="1" si="45"/>
        <v>3</v>
      </c>
      <c r="E444" s="1">
        <v>0.65</v>
      </c>
      <c r="F444">
        <v>19.899999999999999</v>
      </c>
      <c r="G444">
        <f t="shared" ca="1" si="47"/>
        <v>54.048620189015942</v>
      </c>
      <c r="H444">
        <f t="shared" ca="1" si="48"/>
        <v>17.017297420541205</v>
      </c>
      <c r="I444">
        <f>User_Model_Calcs!A444-Sat_Data!$B$5</f>
        <v>19.98676038958979</v>
      </c>
      <c r="J444">
        <f>(Earth_Data!$B$1/SQRT(1-Earth_Data!$B$2^2*SIN(RADIANS(User_Model_Calcs!B444))^2))*COS(RADIANS(User_Model_Calcs!B444))</f>
        <v>6240.1778323999488</v>
      </c>
      <c r="K444">
        <f>((Earth_Data!$B$1*(1-Earth_Data!$B$2^2))/SQRT(1-Earth_Data!$B$2^2*SIN(RADIANS(User_Model_Calcs!B444))^2))*SIN(RADIANS(User_Model_Calcs!B444))</f>
        <v>-1314.989100525886</v>
      </c>
      <c r="L444">
        <f t="shared" si="49"/>
        <v>-11.899801116178505</v>
      </c>
      <c r="M444">
        <f t="shared" si="50"/>
        <v>6377.2263339540959</v>
      </c>
      <c r="N444">
        <f>SQRT(User_Model_Calcs!M444^2+Sat_Data!$B$3^2-2*User_Model_Calcs!M444*Sat_Data!$B$3*COS(RADIANS(L444))*COS(RADIANS(I444)))</f>
        <v>36386.176450742576</v>
      </c>
      <c r="O444">
        <f>DEGREES(ACOS(((Earth_Data!$B$1+Sat_Data!$B$2)/User_Model_Calcs!N444)*SQRT(1-COS(RADIANS(User_Model_Calcs!I444))^2*COS(RADIANS(User_Model_Calcs!B444))^2)))</f>
        <v>62.869293982226516</v>
      </c>
      <c r="P444">
        <f t="shared" si="46"/>
        <v>60.291069757413318</v>
      </c>
    </row>
    <row r="445" spans="1:16" x14ac:dyDescent="0.25">
      <c r="A445">
        <v>131.74405926400493</v>
      </c>
      <c r="B445">
        <v>-14.064171025641741</v>
      </c>
      <c r="C445" s="6">
        <v>20135.9375</v>
      </c>
      <c r="D445">
        <f t="shared" ca="1" si="45"/>
        <v>1.2</v>
      </c>
      <c r="E445" s="1">
        <v>0.65</v>
      </c>
      <c r="F445">
        <v>19.899999999999999</v>
      </c>
      <c r="G445">
        <f t="shared" ca="1" si="47"/>
        <v>46.089820015575185</v>
      </c>
      <c r="H445">
        <f t="shared" ca="1" si="48"/>
        <v>14.442759447753009</v>
      </c>
      <c r="I445">
        <f>User_Model_Calcs!A445-Sat_Data!$B$5</f>
        <v>21.744059264004932</v>
      </c>
      <c r="J445">
        <f>(Earth_Data!$B$1/SQRT(1-Earth_Data!$B$2^2*SIN(RADIANS(User_Model_Calcs!B445))^2))*COS(RADIANS(User_Model_Calcs!B445))</f>
        <v>6188.1732477980786</v>
      </c>
      <c r="K445">
        <f>((Earth_Data!$B$1*(1-Earth_Data!$B$2^2))/SQRT(1-Earth_Data!$B$2^2*SIN(RADIANS(User_Model_Calcs!B445))^2))*SIN(RADIANS(User_Model_Calcs!B445))</f>
        <v>-1539.8703507909886</v>
      </c>
      <c r="L445">
        <f t="shared" si="49"/>
        <v>-13.973719288368445</v>
      </c>
      <c r="M445">
        <f t="shared" si="50"/>
        <v>6376.887080857633</v>
      </c>
      <c r="N445">
        <f>SQRT(User_Model_Calcs!M445^2+Sat_Data!$B$3^2-2*User_Model_Calcs!M445*Sat_Data!$B$3*COS(RADIANS(L445))*COS(RADIANS(I445)))</f>
        <v>36520.832661808148</v>
      </c>
      <c r="O445">
        <f>DEGREES(ACOS(((Earth_Data!$B$1+Sat_Data!$B$2)/User_Model_Calcs!N445)*SQRT(1-COS(RADIANS(User_Model_Calcs!I445))^2*COS(RADIANS(User_Model_Calcs!B445))^2)))</f>
        <v>59.944267222170438</v>
      </c>
      <c r="P445">
        <f t="shared" si="46"/>
        <v>58.646504450125363</v>
      </c>
    </row>
    <row r="446" spans="1:16" x14ac:dyDescent="0.25">
      <c r="A446">
        <v>131.88332667259306</v>
      </c>
      <c r="B446">
        <v>-11.573325288692054</v>
      </c>
      <c r="C446" s="6">
        <v>20135.9375</v>
      </c>
      <c r="D446">
        <f t="shared" ca="1" si="45"/>
        <v>1.2</v>
      </c>
      <c r="E446" s="1">
        <v>0.65</v>
      </c>
      <c r="F446">
        <v>19.899999999999999</v>
      </c>
      <c r="G446">
        <f t="shared" ca="1" si="47"/>
        <v>46.089820015575185</v>
      </c>
      <c r="H446">
        <f t="shared" ca="1" si="48"/>
        <v>15.818092929496352</v>
      </c>
      <c r="I446">
        <f>User_Model_Calcs!A446-Sat_Data!$B$5</f>
        <v>21.883326672593057</v>
      </c>
      <c r="J446">
        <f>(Earth_Data!$B$1/SQRT(1-Earth_Data!$B$2^2*SIN(RADIANS(User_Model_Calcs!B446))^2))*COS(RADIANS(User_Model_Calcs!B446))</f>
        <v>6249.3064786144159</v>
      </c>
      <c r="K446">
        <f>((Earth_Data!$B$1*(1-Earth_Data!$B$2^2))/SQRT(1-Earth_Data!$B$2^2*SIN(RADIANS(User_Model_Calcs!B446))^2))*SIN(RADIANS(User_Model_Calcs!B446))</f>
        <v>-1271.199239353698</v>
      </c>
      <c r="L446">
        <f t="shared" si="49"/>
        <v>-11.497917561736834</v>
      </c>
      <c r="M446">
        <f t="shared" si="50"/>
        <v>6377.2861759360885</v>
      </c>
      <c r="N446">
        <f>SQRT(User_Model_Calcs!M446^2+Sat_Data!$B$3^2-2*User_Model_Calcs!M446*Sat_Data!$B$3*COS(RADIANS(L446))*COS(RADIANS(I446)))</f>
        <v>36461.813489310269</v>
      </c>
      <c r="O446">
        <f>DEGREES(ACOS(((Earth_Data!$B$1+Sat_Data!$B$2)/User_Model_Calcs!N446)*SQRT(1-COS(RADIANS(User_Model_Calcs!I446))^2*COS(RADIANS(User_Model_Calcs!B446))^2)))</f>
        <v>61.198174593372883</v>
      </c>
      <c r="P446">
        <f t="shared" si="46"/>
        <v>63.458675302203773</v>
      </c>
    </row>
    <row r="447" spans="1:16" x14ac:dyDescent="0.25">
      <c r="A447">
        <v>127.86180852745451</v>
      </c>
      <c r="B447">
        <v>-12.182439275052069</v>
      </c>
      <c r="C447" s="6">
        <v>20135.9375</v>
      </c>
      <c r="D447">
        <f t="shared" ca="1" si="45"/>
        <v>1.2</v>
      </c>
      <c r="E447" s="1">
        <v>0.65</v>
      </c>
      <c r="F447">
        <v>19.899999999999999</v>
      </c>
      <c r="G447">
        <f t="shared" ca="1" si="47"/>
        <v>46.089820015575185</v>
      </c>
      <c r="H447">
        <f t="shared" ca="1" si="48"/>
        <v>18.026960017538279</v>
      </c>
      <c r="I447">
        <f>User_Model_Calcs!A447-Sat_Data!$B$5</f>
        <v>17.861808527454514</v>
      </c>
      <c r="J447">
        <f>(Earth_Data!$B$1/SQRT(1-Earth_Data!$B$2^2*SIN(RADIANS(User_Model_Calcs!B447))^2))*COS(RADIANS(User_Model_Calcs!B447))</f>
        <v>6235.4377440788494</v>
      </c>
      <c r="K447">
        <f>((Earth_Data!$B$1*(1-Earth_Data!$B$2^2))/SQRT(1-Earth_Data!$B$2^2*SIN(RADIANS(User_Model_Calcs!B447))^2))*SIN(RADIANS(User_Model_Calcs!B447))</f>
        <v>-1337.1372295784115</v>
      </c>
      <c r="L447">
        <f t="shared" si="49"/>
        <v>-12.103296129993506</v>
      </c>
      <c r="M447">
        <f t="shared" si="50"/>
        <v>6377.1952950343111</v>
      </c>
      <c r="N447">
        <f>SQRT(User_Model_Calcs!M447^2+Sat_Data!$B$3^2-2*User_Model_Calcs!M447*Sat_Data!$B$3*COS(RADIANS(L447))*COS(RADIANS(I447)))</f>
        <v>36304.335512934806</v>
      </c>
      <c r="O447">
        <f>DEGREES(ACOS(((Earth_Data!$B$1+Sat_Data!$B$2)/User_Model_Calcs!N447)*SQRT(1-COS(RADIANS(User_Model_Calcs!I447))^2*COS(RADIANS(User_Model_Calcs!B447))^2)))</f>
        <v>64.797932114280385</v>
      </c>
      <c r="P447">
        <f t="shared" si="46"/>
        <v>56.781668210609581</v>
      </c>
    </row>
    <row r="448" spans="1:16" x14ac:dyDescent="0.25">
      <c r="A448">
        <v>128.40209261720045</v>
      </c>
      <c r="B448">
        <v>-13.806486842212612</v>
      </c>
      <c r="C448" s="6">
        <v>20135.9375</v>
      </c>
      <c r="D448">
        <f t="shared" ca="1" si="45"/>
        <v>0.75</v>
      </c>
      <c r="E448" s="1">
        <v>0.65</v>
      </c>
      <c r="F448">
        <v>19.899999999999999</v>
      </c>
      <c r="G448">
        <f t="shared" ca="1" si="47"/>
        <v>42.007420362456692</v>
      </c>
      <c r="H448">
        <f t="shared" ca="1" si="48"/>
        <v>20.202854747956877</v>
      </c>
      <c r="I448">
        <f>User_Model_Calcs!A448-Sat_Data!$B$5</f>
        <v>18.402092617200452</v>
      </c>
      <c r="J448">
        <f>(Earth_Data!$B$1/SQRT(1-Earth_Data!$B$2^2*SIN(RADIANS(User_Model_Calcs!B448))^2))*COS(RADIANS(User_Model_Calcs!B448))</f>
        <v>6195.0391720188263</v>
      </c>
      <c r="K448">
        <f>((Earth_Data!$B$1*(1-Earth_Data!$B$2^2))/SQRT(1-Earth_Data!$B$2^2*SIN(RADIANS(User_Model_Calcs!B448))^2))*SIN(RADIANS(User_Model_Calcs!B448))</f>
        <v>-1512.1996168894575</v>
      </c>
      <c r="L448">
        <f t="shared" si="49"/>
        <v>-13.717561921989642</v>
      </c>
      <c r="M448">
        <f t="shared" si="50"/>
        <v>6376.9317092288456</v>
      </c>
      <c r="N448">
        <f>SQRT(User_Model_Calcs!M448^2+Sat_Data!$B$3^2-2*User_Model_Calcs!M448*Sat_Data!$B$3*COS(RADIANS(L448))*COS(RADIANS(I448)))</f>
        <v>36370.001726302828</v>
      </c>
      <c r="O448">
        <f>DEGREES(ACOS(((Earth_Data!$B$1+Sat_Data!$B$2)/User_Model_Calcs!N448)*SQRT(1-COS(RADIANS(User_Model_Calcs!I448))^2*COS(RADIANS(User_Model_Calcs!B448))^2)))</f>
        <v>63.231227514572659</v>
      </c>
      <c r="P448">
        <f t="shared" si="46"/>
        <v>54.348085377821292</v>
      </c>
    </row>
    <row r="449" spans="1:16" x14ac:dyDescent="0.25">
      <c r="A449">
        <v>129.32977815070237</v>
      </c>
      <c r="B449">
        <v>-12.328462704223327</v>
      </c>
      <c r="C449" s="6">
        <v>20135.9375</v>
      </c>
      <c r="D449">
        <f t="shared" ca="1" si="45"/>
        <v>0.75</v>
      </c>
      <c r="E449" s="1">
        <v>0.65</v>
      </c>
      <c r="F449">
        <v>19.899999999999999</v>
      </c>
      <c r="G449">
        <f t="shared" ca="1" si="47"/>
        <v>42.007420362456692</v>
      </c>
      <c r="H449">
        <f t="shared" ca="1" si="48"/>
        <v>17.725962513262481</v>
      </c>
      <c r="I449">
        <f>User_Model_Calcs!A449-Sat_Data!$B$5</f>
        <v>19.329778150702367</v>
      </c>
      <c r="J449">
        <f>(Earth_Data!$B$1/SQRT(1-Earth_Data!$B$2^2*SIN(RADIANS(User_Model_Calcs!B449))^2))*COS(RADIANS(User_Model_Calcs!B449))</f>
        <v>6232.0087782892724</v>
      </c>
      <c r="K449">
        <f>((Earth_Data!$B$1*(1-Earth_Data!$B$2^2))/SQRT(1-Earth_Data!$B$2^2*SIN(RADIANS(User_Model_Calcs!B449))^2))*SIN(RADIANS(User_Model_Calcs!B449))</f>
        <v>-1352.9228451510378</v>
      </c>
      <c r="L449">
        <f t="shared" si="49"/>
        <v>-12.248429269298718</v>
      </c>
      <c r="M449">
        <f t="shared" si="50"/>
        <v>6377.1728561805603</v>
      </c>
      <c r="N449">
        <f>SQRT(User_Model_Calcs!M449^2+Sat_Data!$B$3^2-2*User_Model_Calcs!M449*Sat_Data!$B$3*COS(RADIANS(L449))*COS(RADIANS(I449)))</f>
        <v>36367.201426098894</v>
      </c>
      <c r="O449">
        <f>DEGREES(ACOS(((Earth_Data!$B$1+Sat_Data!$B$2)/User_Model_Calcs!N449)*SQRT(1-COS(RADIANS(User_Model_Calcs!I449))^2*COS(RADIANS(User_Model_Calcs!B449))^2)))</f>
        <v>63.303104703633565</v>
      </c>
      <c r="P449">
        <f t="shared" si="46"/>
        <v>58.671507097888991</v>
      </c>
    </row>
    <row r="450" spans="1:16" x14ac:dyDescent="0.25">
      <c r="A450">
        <v>131.30339293087999</v>
      </c>
      <c r="B450">
        <v>-13.08040082290448</v>
      </c>
      <c r="C450" s="6">
        <v>20135.9375</v>
      </c>
      <c r="D450">
        <f t="shared" ref="D450:D501" ca="1" si="51">CHOOSE(RANDBETWEEN(1,3),0.75,1.2,3)</f>
        <v>3</v>
      </c>
      <c r="E450" s="1">
        <v>0.65</v>
      </c>
      <c r="F450">
        <v>19.899999999999999</v>
      </c>
      <c r="G450">
        <f t="shared" ca="1" si="47"/>
        <v>54.048620189015942</v>
      </c>
      <c r="H450">
        <f t="shared" ca="1" si="48"/>
        <v>17.492861858002193</v>
      </c>
      <c r="I450">
        <f>User_Model_Calcs!A450-Sat_Data!$B$5</f>
        <v>21.303392930879994</v>
      </c>
      <c r="J450">
        <f>(Earth_Data!$B$1/SQRT(1-Earth_Data!$B$2^2*SIN(RADIANS(User_Model_Calcs!B450))^2))*COS(RADIANS(User_Model_Calcs!B450))</f>
        <v>6213.7146223611198</v>
      </c>
      <c r="K450">
        <f>((Earth_Data!$B$1*(1-Earth_Data!$B$2^2))/SQRT(1-Earth_Data!$B$2^2*SIN(RADIANS(User_Model_Calcs!B450))^2))*SIN(RADIANS(User_Model_Calcs!B450))</f>
        <v>-1434.0711265729237</v>
      </c>
      <c r="L450">
        <f t="shared" si="49"/>
        <v>-12.995816021826601</v>
      </c>
      <c r="M450">
        <f t="shared" si="50"/>
        <v>6377.0533480765644</v>
      </c>
      <c r="N450">
        <f>SQRT(User_Model_Calcs!M450^2+Sat_Data!$B$3^2-2*User_Model_Calcs!M450*Sat_Data!$B$3*COS(RADIANS(L450))*COS(RADIANS(I450)))</f>
        <v>36473.197808826946</v>
      </c>
      <c r="O450">
        <f>DEGREES(ACOS(((Earth_Data!$B$1+Sat_Data!$B$2)/User_Model_Calcs!N450)*SQRT(1-COS(RADIANS(User_Model_Calcs!I450))^2*COS(RADIANS(User_Model_Calcs!B450))^2)))</f>
        <v>60.948019495948472</v>
      </c>
      <c r="P450">
        <f t="shared" ref="P450:P501" si="52">DEGREES(ASIN(SIN(RADIANS(ABS(I450)))/(SIN(ACOS(COS(RADIANS(I450))*COS(RADIANS(B450)))))))</f>
        <v>59.870216706137903</v>
      </c>
    </row>
    <row r="451" spans="1:16" x14ac:dyDescent="0.25">
      <c r="A451">
        <v>129.76177117050196</v>
      </c>
      <c r="B451">
        <v>-11.061815030355259</v>
      </c>
      <c r="C451" s="6">
        <v>20135.9375</v>
      </c>
      <c r="D451">
        <f t="shared" ca="1" si="51"/>
        <v>0.75</v>
      </c>
      <c r="E451" s="1">
        <v>0.65</v>
      </c>
      <c r="F451">
        <v>19.899999999999999</v>
      </c>
      <c r="G451">
        <f t="shared" ref="G451:G501" ca="1" si="53">20.4+20*LOG(F451)+20*LOG(D451)+10*LOG(E451)</f>
        <v>42.007420362456692</v>
      </c>
      <c r="H451">
        <f t="shared" ref="H451:H501" ca="1" si="54">RAND()*(24-14)+14</f>
        <v>22.835105716422831</v>
      </c>
      <c r="I451">
        <f>User_Model_Calcs!A451-Sat_Data!$B$5</f>
        <v>19.761771170501959</v>
      </c>
      <c r="J451">
        <f>(Earth_Data!$B$1/SQRT(1-Earth_Data!$B$2^2*SIN(RADIANS(User_Model_Calcs!B451))^2))*COS(RADIANS(User_Model_Calcs!B451))</f>
        <v>6260.4104390744333</v>
      </c>
      <c r="K451">
        <f>((Earth_Data!$B$1*(1-Earth_Data!$B$2^2))/SQRT(1-Earth_Data!$B$2^2*SIN(RADIANS(User_Model_Calcs!B451))^2))*SIN(RADIANS(User_Model_Calcs!B451))</f>
        <v>-1215.7179037254766</v>
      </c>
      <c r="L451">
        <f t="shared" ref="L451:L501" si="55">DEGREES(ATAN((K451/J451)))</f>
        <v>-10.989570322073966</v>
      </c>
      <c r="M451">
        <f t="shared" ref="M451:M501" si="56">SQRT(J451^2+K451^2)</f>
        <v>6377.3590840653478</v>
      </c>
      <c r="N451">
        <f>SQRT(User_Model_Calcs!M451^2+Sat_Data!$B$3^2-2*User_Model_Calcs!M451*Sat_Data!$B$3*COS(RADIANS(L451))*COS(RADIANS(I451)))</f>
        <v>36354.468129519657</v>
      </c>
      <c r="O451">
        <f>DEGREES(ACOS(((Earth_Data!$B$1+Sat_Data!$B$2)/User_Model_Calcs!N451)*SQRT(1-COS(RADIANS(User_Model_Calcs!I451))^2*COS(RADIANS(User_Model_Calcs!B451))^2)))</f>
        <v>63.6047836147631</v>
      </c>
      <c r="P451">
        <f t="shared" si="52"/>
        <v>61.895488817822169</v>
      </c>
    </row>
    <row r="452" spans="1:16" x14ac:dyDescent="0.25">
      <c r="A452">
        <v>129.35944521779155</v>
      </c>
      <c r="B452">
        <v>-18.543079992582538</v>
      </c>
      <c r="C452" s="6">
        <v>20135.9375</v>
      </c>
      <c r="D452">
        <f t="shared" ca="1" si="51"/>
        <v>0.75</v>
      </c>
      <c r="E452" s="1">
        <v>0.65</v>
      </c>
      <c r="F452">
        <v>19.899999999999999</v>
      </c>
      <c r="G452">
        <f t="shared" ca="1" si="53"/>
        <v>42.007420362456692</v>
      </c>
      <c r="H452">
        <f t="shared" ca="1" si="54"/>
        <v>22.563465424608758</v>
      </c>
      <c r="I452">
        <f>User_Model_Calcs!A452-Sat_Data!$B$5</f>
        <v>19.359445217791546</v>
      </c>
      <c r="J452">
        <f>(Earth_Data!$B$1/SQRT(1-Earth_Data!$B$2^2*SIN(RADIANS(User_Model_Calcs!B452))^2))*COS(RADIANS(User_Model_Calcs!B452))</f>
        <v>6049.0657572712244</v>
      </c>
      <c r="K452">
        <f>((Earth_Data!$B$1*(1-Earth_Data!$B$2^2))/SQRT(1-Earth_Data!$B$2^2*SIN(RADIANS(User_Model_Calcs!B452))^2))*SIN(RADIANS(User_Model_Calcs!B452))</f>
        <v>-2015.4642874367728</v>
      </c>
      <c r="L452">
        <f t="shared" si="55"/>
        <v>-18.427353317785226</v>
      </c>
      <c r="M452">
        <f t="shared" si="56"/>
        <v>6375.9934778608667</v>
      </c>
      <c r="N452">
        <f>SQRT(User_Model_Calcs!M452^2+Sat_Data!$B$3^2-2*User_Model_Calcs!M452*Sat_Data!$B$3*COS(RADIANS(L452))*COS(RADIANS(I452)))</f>
        <v>36567.791991328078</v>
      </c>
      <c r="O452">
        <f>DEGREES(ACOS(((Earth_Data!$B$1+Sat_Data!$B$2)/User_Model_Calcs!N452)*SQRT(1-COS(RADIANS(User_Model_Calcs!I452))^2*COS(RADIANS(User_Model_Calcs!B452))^2)))</f>
        <v>58.966530197539434</v>
      </c>
      <c r="P452">
        <f t="shared" si="52"/>
        <v>47.851621879405826</v>
      </c>
    </row>
    <row r="453" spans="1:16" x14ac:dyDescent="0.25">
      <c r="A453">
        <v>127.98965796216349</v>
      </c>
      <c r="B453">
        <v>-10.823345251771212</v>
      </c>
      <c r="C453" s="6">
        <v>20135.9375</v>
      </c>
      <c r="D453">
        <f t="shared" ca="1" si="51"/>
        <v>1.2</v>
      </c>
      <c r="E453" s="1">
        <v>0.65</v>
      </c>
      <c r="F453">
        <v>19.899999999999999</v>
      </c>
      <c r="G453">
        <f t="shared" ca="1" si="53"/>
        <v>46.089820015575185</v>
      </c>
      <c r="H453">
        <f t="shared" ca="1" si="54"/>
        <v>14.588882319218161</v>
      </c>
      <c r="I453">
        <f>User_Model_Calcs!A453-Sat_Data!$B$5</f>
        <v>17.989657962163491</v>
      </c>
      <c r="J453">
        <f>(Earth_Data!$B$1/SQRT(1-Earth_Data!$B$2^2*SIN(RADIANS(User_Model_Calcs!B453))^2))*COS(RADIANS(User_Model_Calcs!B453))</f>
        <v>6265.4176768141906</v>
      </c>
      <c r="K453">
        <f>((Earth_Data!$B$1*(1-Earth_Data!$B$2^2))/SQRT(1-Earth_Data!$B$2^2*SIN(RADIANS(User_Model_Calcs!B453))^2))*SIN(RADIANS(User_Model_Calcs!B453))</f>
        <v>-1189.8193563095901</v>
      </c>
      <c r="L453">
        <f t="shared" si="55"/>
        <v>-10.752583025238593</v>
      </c>
      <c r="M453">
        <f t="shared" si="56"/>
        <v>6377.3920034434686</v>
      </c>
      <c r="N453">
        <f>SQRT(User_Model_Calcs!M453^2+Sat_Data!$B$3^2-2*User_Model_Calcs!M453*Sat_Data!$B$3*COS(RADIANS(L453))*COS(RADIANS(I453)))</f>
        <v>36276.216100007732</v>
      </c>
      <c r="O453">
        <f>DEGREES(ACOS(((Earth_Data!$B$1+Sat_Data!$B$2)/User_Model_Calcs!N453)*SQRT(1-COS(RADIANS(User_Model_Calcs!I453))^2*COS(RADIANS(User_Model_Calcs!B453))^2)))</f>
        <v>65.501143255934082</v>
      </c>
      <c r="P453">
        <f t="shared" si="52"/>
        <v>59.959751048406702</v>
      </c>
    </row>
    <row r="454" spans="1:16" x14ac:dyDescent="0.25">
      <c r="A454">
        <v>132.47527921565722</v>
      </c>
      <c r="B454">
        <v>-11.534080137006629</v>
      </c>
      <c r="C454" s="6">
        <v>20135.9375</v>
      </c>
      <c r="D454">
        <f t="shared" ca="1" si="51"/>
        <v>0.75</v>
      </c>
      <c r="E454" s="1">
        <v>0.65</v>
      </c>
      <c r="F454">
        <v>19.899999999999999</v>
      </c>
      <c r="G454">
        <f t="shared" ca="1" si="53"/>
        <v>42.007420362456692</v>
      </c>
      <c r="H454">
        <f t="shared" ca="1" si="54"/>
        <v>20.439867521001005</v>
      </c>
      <c r="I454">
        <f>User_Model_Calcs!A454-Sat_Data!$B$5</f>
        <v>22.475279215657224</v>
      </c>
      <c r="J454">
        <f>(Earth_Data!$B$1/SQRT(1-Earth_Data!$B$2^2*SIN(RADIANS(User_Model_Calcs!B454))^2))*COS(RADIANS(User_Model_Calcs!B454))</f>
        <v>6250.1759724488957</v>
      </c>
      <c r="K454">
        <f>((Earth_Data!$B$1*(1-Earth_Data!$B$2^2))/SQRT(1-Earth_Data!$B$2^2*SIN(RADIANS(User_Model_Calcs!B454))^2))*SIN(RADIANS(User_Model_Calcs!B454))</f>
        <v>-1266.9459501735571</v>
      </c>
      <c r="L454">
        <f t="shared" si="55"/>
        <v>-11.458914258808553</v>
      </c>
      <c r="M454">
        <f t="shared" si="56"/>
        <v>6377.2918803547545</v>
      </c>
      <c r="N454">
        <f>SQRT(User_Model_Calcs!M454^2+Sat_Data!$B$3^2-2*User_Model_Calcs!M454*Sat_Data!$B$3*COS(RADIANS(L454))*COS(RADIANS(I454)))</f>
        <v>36489.06054669703</v>
      </c>
      <c r="O454">
        <f>DEGREES(ACOS(((Earth_Data!$B$1+Sat_Data!$B$2)/User_Model_Calcs!N454)*SQRT(1-COS(RADIANS(User_Model_Calcs!I454))^2*COS(RADIANS(User_Model_Calcs!B454))^2)))</f>
        <v>60.618058003690983</v>
      </c>
      <c r="P454">
        <f t="shared" si="52"/>
        <v>64.204891698131661</v>
      </c>
    </row>
    <row r="455" spans="1:16" x14ac:dyDescent="0.25">
      <c r="A455">
        <v>129.69404431274359</v>
      </c>
      <c r="B455">
        <v>-11.240276608740867</v>
      </c>
      <c r="C455" s="6">
        <v>20135.9375</v>
      </c>
      <c r="D455">
        <f t="shared" ca="1" si="51"/>
        <v>0.75</v>
      </c>
      <c r="E455" s="1">
        <v>0.65</v>
      </c>
      <c r="F455">
        <v>19.899999999999999</v>
      </c>
      <c r="G455">
        <f t="shared" ca="1" si="53"/>
        <v>42.007420362456692</v>
      </c>
      <c r="H455">
        <f t="shared" ca="1" si="54"/>
        <v>14.367577409214793</v>
      </c>
      <c r="I455">
        <f>User_Model_Calcs!A455-Sat_Data!$B$5</f>
        <v>19.694044312743586</v>
      </c>
      <c r="J455">
        <f>(Earth_Data!$B$1/SQRT(1-Earth_Data!$B$2^2*SIN(RADIANS(User_Model_Calcs!B455))^2))*COS(RADIANS(User_Model_Calcs!B455))</f>
        <v>6256.5926691513505</v>
      </c>
      <c r="K455">
        <f>((Earth_Data!$B$1*(1-Earth_Data!$B$2^2))/SQRT(1-Earth_Data!$B$2^2*SIN(RADIANS(User_Model_Calcs!B455))^2))*SIN(RADIANS(User_Model_Calcs!B455))</f>
        <v>-1235.085887100154</v>
      </c>
      <c r="L455">
        <f t="shared" si="55"/>
        <v>-11.166925707230153</v>
      </c>
      <c r="M455">
        <f t="shared" si="56"/>
        <v>6377.3340022451694</v>
      </c>
      <c r="N455">
        <f>SQRT(User_Model_Calcs!M455^2+Sat_Data!$B$3^2-2*User_Model_Calcs!M455*Sat_Data!$B$3*COS(RADIANS(L455))*COS(RADIANS(I455)))</f>
        <v>36355.735434900191</v>
      </c>
      <c r="O455">
        <f>DEGREES(ACOS(((Earth_Data!$B$1+Sat_Data!$B$2)/User_Model_Calcs!N455)*SQRT(1-COS(RADIANS(User_Model_Calcs!I455))^2*COS(RADIANS(User_Model_Calcs!B455))^2)))</f>
        <v>63.574411130493274</v>
      </c>
      <c r="P455">
        <f t="shared" si="52"/>
        <v>61.428189028219407</v>
      </c>
    </row>
    <row r="456" spans="1:16" x14ac:dyDescent="0.25">
      <c r="A456">
        <v>128.46131840035233</v>
      </c>
      <c r="B456">
        <v>-13.392109480304839</v>
      </c>
      <c r="C456" s="6">
        <v>20135.9375</v>
      </c>
      <c r="D456">
        <f t="shared" ca="1" si="51"/>
        <v>1.2</v>
      </c>
      <c r="E456" s="1">
        <v>0.65</v>
      </c>
      <c r="F456">
        <v>19.899999999999999</v>
      </c>
      <c r="G456">
        <f t="shared" ca="1" si="53"/>
        <v>46.089820015575185</v>
      </c>
      <c r="H456">
        <f t="shared" ca="1" si="54"/>
        <v>19.91212712137223</v>
      </c>
      <c r="I456">
        <f>User_Model_Calcs!A456-Sat_Data!$B$5</f>
        <v>18.461318400352326</v>
      </c>
      <c r="J456">
        <f>(Earth_Data!$B$1/SQRT(1-Earth_Data!$B$2^2*SIN(RADIANS(User_Model_Calcs!B456))^2))*COS(RADIANS(User_Model_Calcs!B456))</f>
        <v>6205.8186804529523</v>
      </c>
      <c r="K456">
        <f>((Earth_Data!$B$1*(1-Earth_Data!$B$2^2))/SQRT(1-Earth_Data!$B$2^2*SIN(RADIANS(User_Model_Calcs!B456))^2))*SIN(RADIANS(User_Model_Calcs!B456))</f>
        <v>-1467.6400851267558</v>
      </c>
      <c r="L456">
        <f t="shared" si="55"/>
        <v>-13.305654708233341</v>
      </c>
      <c r="M456">
        <f t="shared" si="56"/>
        <v>6377.0018750294948</v>
      </c>
      <c r="N456">
        <f>SQRT(User_Model_Calcs!M456^2+Sat_Data!$B$3^2-2*User_Model_Calcs!M456*Sat_Data!$B$3*COS(RADIANS(L456))*COS(RADIANS(I456)))</f>
        <v>36360.50634705511</v>
      </c>
      <c r="O456">
        <f>DEGREES(ACOS(((Earth_Data!$B$1+Sat_Data!$B$2)/User_Model_Calcs!N456)*SQRT(1-COS(RADIANS(User_Model_Calcs!I456))^2*COS(RADIANS(User_Model_Calcs!B456))^2)))</f>
        <v>63.453216110439463</v>
      </c>
      <c r="P456">
        <f t="shared" si="52"/>
        <v>55.247964691298272</v>
      </c>
    </row>
    <row r="457" spans="1:16" x14ac:dyDescent="0.25">
      <c r="A457">
        <v>127.66075861393131</v>
      </c>
      <c r="B457">
        <v>-14.291507105995301</v>
      </c>
      <c r="C457" s="6">
        <v>20135.9375</v>
      </c>
      <c r="D457">
        <f t="shared" ca="1" si="51"/>
        <v>1.2</v>
      </c>
      <c r="E457" s="1">
        <v>0.65</v>
      </c>
      <c r="F457">
        <v>19.899999999999999</v>
      </c>
      <c r="G457">
        <f t="shared" ca="1" si="53"/>
        <v>46.089820015575185</v>
      </c>
      <c r="H457">
        <f t="shared" ca="1" si="54"/>
        <v>18.855947652129469</v>
      </c>
      <c r="I457">
        <f>User_Model_Calcs!A457-Sat_Data!$B$5</f>
        <v>17.660758613931307</v>
      </c>
      <c r="J457">
        <f>(Earth_Data!$B$1/SQRT(1-Earth_Data!$B$2^2*SIN(RADIANS(User_Model_Calcs!B457))^2))*COS(RADIANS(User_Model_Calcs!B457))</f>
        <v>6182.0125447399823</v>
      </c>
      <c r="K457">
        <f>((Earth_Data!$B$1*(1-Earth_Data!$B$2^2))/SQRT(1-Earth_Data!$B$2^2*SIN(RADIANS(User_Model_Calcs!B457))^2))*SIN(RADIANS(User_Model_Calcs!B457))</f>
        <v>-1564.256870310481</v>
      </c>
      <c r="L457">
        <f t="shared" si="55"/>
        <v>-14.199714387067381</v>
      </c>
      <c r="M457">
        <f t="shared" si="56"/>
        <v>6376.8470782696404</v>
      </c>
      <c r="N457">
        <f>SQRT(User_Model_Calcs!M457^2+Sat_Data!$B$3^2-2*User_Model_Calcs!M457*Sat_Data!$B$3*COS(RADIANS(L457))*COS(RADIANS(I457)))</f>
        <v>36355.610339625768</v>
      </c>
      <c r="O457">
        <f>DEGREES(ACOS(((Earth_Data!$B$1+Sat_Data!$B$2)/User_Model_Calcs!N457)*SQRT(1-COS(RADIANS(User_Model_Calcs!I457))^2*COS(RADIANS(User_Model_Calcs!B457))^2)))</f>
        <v>63.562606184375333</v>
      </c>
      <c r="P457">
        <f t="shared" si="52"/>
        <v>52.212394664853889</v>
      </c>
    </row>
    <row r="458" spans="1:16" x14ac:dyDescent="0.25">
      <c r="A458">
        <v>127.85016960179223</v>
      </c>
      <c r="B458">
        <v>-12.07911541814898</v>
      </c>
      <c r="C458" s="6">
        <v>20135.9375</v>
      </c>
      <c r="D458">
        <f t="shared" ca="1" si="51"/>
        <v>3</v>
      </c>
      <c r="E458" s="1">
        <v>0.65</v>
      </c>
      <c r="F458">
        <v>19.899999999999999</v>
      </c>
      <c r="G458">
        <f t="shared" ca="1" si="53"/>
        <v>54.048620189015942</v>
      </c>
      <c r="H458">
        <f t="shared" ca="1" si="54"/>
        <v>17.963806888296713</v>
      </c>
      <c r="I458">
        <f>User_Model_Calcs!A458-Sat_Data!$B$5</f>
        <v>17.850169601792231</v>
      </c>
      <c r="J458">
        <f>(Earth_Data!$B$1/SQRT(1-Earth_Data!$B$2^2*SIN(RADIANS(User_Model_Calcs!B458))^2))*COS(RADIANS(User_Model_Calcs!B458))</f>
        <v>6237.8396938852211</v>
      </c>
      <c r="K458">
        <f>((Earth_Data!$B$1*(1-Earth_Data!$B$2^2))/SQRT(1-Earth_Data!$B$2^2*SIN(RADIANS(User_Model_Calcs!B458))^2))*SIN(RADIANS(User_Model_Calcs!B458))</f>
        <v>-1325.9624252732615</v>
      </c>
      <c r="L458">
        <f t="shared" si="55"/>
        <v>-12.000603460280752</v>
      </c>
      <c r="M458">
        <f t="shared" si="56"/>
        <v>6377.2110204890214</v>
      </c>
      <c r="N458">
        <f>SQRT(User_Model_Calcs!M458^2+Sat_Data!$B$3^2-2*User_Model_Calcs!M458*Sat_Data!$B$3*COS(RADIANS(L458))*COS(RADIANS(I458)))</f>
        <v>36301.231712254441</v>
      </c>
      <c r="O458">
        <f>DEGREES(ACOS(((Earth_Data!$B$1+Sat_Data!$B$2)/User_Model_Calcs!N458)*SQRT(1-COS(RADIANS(User_Model_Calcs!I458))^2*COS(RADIANS(User_Model_Calcs!B458))^2)))</f>
        <v>64.874423977668087</v>
      </c>
      <c r="P458">
        <f t="shared" si="52"/>
        <v>56.983391131374205</v>
      </c>
    </row>
    <row r="459" spans="1:16" x14ac:dyDescent="0.25">
      <c r="A459">
        <v>129.49167099662679</v>
      </c>
      <c r="B459">
        <v>-13.730236889545314</v>
      </c>
      <c r="C459" s="6">
        <v>20135.9375</v>
      </c>
      <c r="D459">
        <f t="shared" ca="1" si="51"/>
        <v>0.75</v>
      </c>
      <c r="E459" s="1">
        <v>0.65</v>
      </c>
      <c r="F459">
        <v>19.899999999999999</v>
      </c>
      <c r="G459">
        <f t="shared" ca="1" si="53"/>
        <v>42.007420362456692</v>
      </c>
      <c r="H459">
        <f t="shared" ca="1" si="54"/>
        <v>19.411082430621224</v>
      </c>
      <c r="I459">
        <f>User_Model_Calcs!A459-Sat_Data!$B$5</f>
        <v>19.491670996626794</v>
      </c>
      <c r="J459">
        <f>(Earth_Data!$B$1/SQRT(1-Earth_Data!$B$2^2*SIN(RADIANS(User_Model_Calcs!B459))^2))*COS(RADIANS(User_Model_Calcs!B459))</f>
        <v>6197.0469360205925</v>
      </c>
      <c r="K459">
        <f>((Earth_Data!$B$1*(1-Earth_Data!$B$2^2))/SQRT(1-Earth_Data!$B$2^2*SIN(RADIANS(User_Model_Calcs!B459))^2))*SIN(RADIANS(User_Model_Calcs!B459))</f>
        <v>-1504.0059371451819</v>
      </c>
      <c r="L459">
        <f t="shared" si="55"/>
        <v>-13.641765134337714</v>
      </c>
      <c r="M459">
        <f t="shared" si="56"/>
        <v>6376.9447689477583</v>
      </c>
      <c r="N459">
        <f>SQRT(User_Model_Calcs!M459^2+Sat_Data!$B$3^2-2*User_Model_Calcs!M459*Sat_Data!$B$3*COS(RADIANS(L459))*COS(RADIANS(I459)))</f>
        <v>36412.13033455205</v>
      </c>
      <c r="O459">
        <f>DEGREES(ACOS(((Earth_Data!$B$1+Sat_Data!$B$2)/User_Model_Calcs!N459)*SQRT(1-COS(RADIANS(User_Model_Calcs!I459))^2*COS(RADIANS(User_Model_Calcs!B459))^2)))</f>
        <v>62.276303153768097</v>
      </c>
      <c r="P459">
        <f t="shared" si="52"/>
        <v>56.155465455832861</v>
      </c>
    </row>
    <row r="460" spans="1:16" x14ac:dyDescent="0.25">
      <c r="A460">
        <v>129.71710789171996</v>
      </c>
      <c r="B460">
        <v>-12.112103686686391</v>
      </c>
      <c r="C460" s="6">
        <v>20135.9375</v>
      </c>
      <c r="D460">
        <f t="shared" ca="1" si="51"/>
        <v>0.75</v>
      </c>
      <c r="E460" s="1">
        <v>0.65</v>
      </c>
      <c r="F460">
        <v>19.899999999999999</v>
      </c>
      <c r="G460">
        <f t="shared" ca="1" si="53"/>
        <v>42.007420362456692</v>
      </c>
      <c r="H460">
        <f t="shared" ca="1" si="54"/>
        <v>16.796428530369525</v>
      </c>
      <c r="I460">
        <f>User_Model_Calcs!A460-Sat_Data!$B$5</f>
        <v>19.717107891719962</v>
      </c>
      <c r="J460">
        <f>(Earth_Data!$B$1/SQRT(1-Earth_Data!$B$2^2*SIN(RADIANS(User_Model_Calcs!B460))^2))*COS(RADIANS(User_Model_Calcs!B460))</f>
        <v>6237.0750138347148</v>
      </c>
      <c r="K460">
        <f>((Earth_Data!$B$1*(1-Earth_Data!$B$2^2))/SQRT(1-Earth_Data!$B$2^2*SIN(RADIANS(User_Model_Calcs!B460))^2))*SIN(RADIANS(User_Model_Calcs!B460))</f>
        <v>-1329.5306730421637</v>
      </c>
      <c r="L460">
        <f t="shared" si="55"/>
        <v>-12.033390098956151</v>
      </c>
      <c r="M460">
        <f t="shared" si="56"/>
        <v>6377.2060135110314</v>
      </c>
      <c r="N460">
        <f>SQRT(User_Model_Calcs!M460^2+Sat_Data!$B$3^2-2*User_Model_Calcs!M460*Sat_Data!$B$3*COS(RADIANS(L460))*COS(RADIANS(I460)))</f>
        <v>36377.999808833243</v>
      </c>
      <c r="O460">
        <f>DEGREES(ACOS(((Earth_Data!$B$1+Sat_Data!$B$2)/User_Model_Calcs!N460)*SQRT(1-COS(RADIANS(User_Model_Calcs!I460))^2*COS(RADIANS(User_Model_Calcs!B460))^2)))</f>
        <v>63.055487555384055</v>
      </c>
      <c r="P460">
        <f t="shared" si="52"/>
        <v>59.652395435995103</v>
      </c>
    </row>
    <row r="461" spans="1:16" x14ac:dyDescent="0.25">
      <c r="A461">
        <v>130.2682912328049</v>
      </c>
      <c r="B461">
        <v>-9.0651675525627624</v>
      </c>
      <c r="C461" s="6">
        <v>20135.9375</v>
      </c>
      <c r="D461">
        <f t="shared" ca="1" si="51"/>
        <v>3</v>
      </c>
      <c r="E461" s="1">
        <v>0.65</v>
      </c>
      <c r="F461">
        <v>19.899999999999999</v>
      </c>
      <c r="G461">
        <f t="shared" ca="1" si="53"/>
        <v>54.048620189015942</v>
      </c>
      <c r="H461">
        <f t="shared" ca="1" si="54"/>
        <v>21.042224558432302</v>
      </c>
      <c r="I461">
        <f>User_Model_Calcs!A461-Sat_Data!$B$5</f>
        <v>20.268291232804899</v>
      </c>
      <c r="J461">
        <f>(Earth_Data!$B$1/SQRT(1-Earth_Data!$B$2^2*SIN(RADIANS(User_Model_Calcs!B461))^2))*COS(RADIANS(User_Model_Calcs!B461))</f>
        <v>6298.9990258748012</v>
      </c>
      <c r="K461">
        <f>((Earth_Data!$B$1*(1-Earth_Data!$B$2^2))/SQRT(1-Earth_Data!$B$2^2*SIN(RADIANS(User_Model_Calcs!B461))^2))*SIN(RADIANS(User_Model_Calcs!B461))</f>
        <v>-998.28084908604353</v>
      </c>
      <c r="L461">
        <f t="shared" si="55"/>
        <v>-9.0054784875205716</v>
      </c>
      <c r="M461">
        <f t="shared" si="56"/>
        <v>6377.6134550177658</v>
      </c>
      <c r="N461">
        <f>SQRT(User_Model_Calcs!M461^2+Sat_Data!$B$3^2-2*User_Model_Calcs!M461*Sat_Data!$B$3*COS(RADIANS(L461))*COS(RADIANS(I461)))</f>
        <v>36334.492958837669</v>
      </c>
      <c r="O461">
        <f>DEGREES(ACOS(((Earth_Data!$B$1+Sat_Data!$B$2)/User_Model_Calcs!N461)*SQRT(1-COS(RADIANS(User_Model_Calcs!I461))^2*COS(RADIANS(User_Model_Calcs!B461))^2)))</f>
        <v>64.0837136514061</v>
      </c>
      <c r="P461">
        <f t="shared" si="52"/>
        <v>66.894022474861885</v>
      </c>
    </row>
    <row r="462" spans="1:16" x14ac:dyDescent="0.25">
      <c r="A462">
        <v>126.18203722300763</v>
      </c>
      <c r="B462">
        <v>-11.258881719127002</v>
      </c>
      <c r="C462" s="6">
        <v>20135.9375</v>
      </c>
      <c r="D462">
        <f t="shared" ca="1" si="51"/>
        <v>1.2</v>
      </c>
      <c r="E462" s="1">
        <v>0.65</v>
      </c>
      <c r="F462">
        <v>19.899999999999999</v>
      </c>
      <c r="G462">
        <f t="shared" ca="1" si="53"/>
        <v>46.089820015575185</v>
      </c>
      <c r="H462">
        <f t="shared" ca="1" si="54"/>
        <v>22.181964157939611</v>
      </c>
      <c r="I462">
        <f>User_Model_Calcs!A462-Sat_Data!$B$5</f>
        <v>16.182037223007626</v>
      </c>
      <c r="J462">
        <f>(Earth_Data!$B$1/SQRT(1-Earth_Data!$B$2^2*SIN(RADIANS(User_Model_Calcs!B462))^2))*COS(RADIANS(User_Model_Calcs!B462))</f>
        <v>6256.1911815104222</v>
      </c>
      <c r="K462">
        <f>((Earth_Data!$B$1*(1-Earth_Data!$B$2^2))/SQRT(1-Earth_Data!$B$2^2*SIN(RADIANS(User_Model_Calcs!B462))^2))*SIN(RADIANS(User_Model_Calcs!B462))</f>
        <v>-1237.1043792557559</v>
      </c>
      <c r="L462">
        <f t="shared" si="55"/>
        <v>-11.185415655525718</v>
      </c>
      <c r="M462">
        <f t="shared" si="56"/>
        <v>6377.3313654523663</v>
      </c>
      <c r="N462">
        <f>SQRT(User_Model_Calcs!M462^2+Sat_Data!$B$3^2-2*User_Model_Calcs!M462*Sat_Data!$B$3*COS(RADIANS(L462))*COS(RADIANS(I462)))</f>
        <v>36218.960618741577</v>
      </c>
      <c r="O462">
        <f>DEGREES(ACOS(((Earth_Data!$B$1+Sat_Data!$B$2)/User_Model_Calcs!N462)*SQRT(1-COS(RADIANS(User_Model_Calcs!I462))^2*COS(RADIANS(User_Model_Calcs!B462))^2)))</f>
        <v>66.98118433871241</v>
      </c>
      <c r="P462">
        <f t="shared" si="52"/>
        <v>56.066708854583517</v>
      </c>
    </row>
    <row r="463" spans="1:16" x14ac:dyDescent="0.25">
      <c r="A463">
        <v>127.75176862363611</v>
      </c>
      <c r="B463">
        <v>-13.122829450037145</v>
      </c>
      <c r="C463" s="6">
        <v>20135.9375</v>
      </c>
      <c r="D463">
        <f t="shared" ca="1" si="51"/>
        <v>1.2</v>
      </c>
      <c r="E463" s="1">
        <v>0.65</v>
      </c>
      <c r="F463">
        <v>19.899999999999999</v>
      </c>
      <c r="G463">
        <f t="shared" ca="1" si="53"/>
        <v>46.089820015575185</v>
      </c>
      <c r="H463">
        <f t="shared" ca="1" si="54"/>
        <v>21.665138979804709</v>
      </c>
      <c r="I463">
        <f>User_Model_Calcs!A463-Sat_Data!$B$5</f>
        <v>17.75176862363611</v>
      </c>
      <c r="J463">
        <f>(Earth_Data!$B$1/SQRT(1-Earth_Data!$B$2^2*SIN(RADIANS(User_Model_Calcs!B463))^2))*COS(RADIANS(User_Model_Calcs!B463))</f>
        <v>6212.6506063090001</v>
      </c>
      <c r="K463">
        <f>((Earth_Data!$B$1*(1-Earth_Data!$B$2^2))/SQRT(1-Earth_Data!$B$2^2*SIN(RADIANS(User_Model_Calcs!B463))^2))*SIN(RADIANS(User_Model_Calcs!B463))</f>
        <v>-1438.6428793450762</v>
      </c>
      <c r="L463">
        <f t="shared" si="55"/>
        <v>-13.037989527074895</v>
      </c>
      <c r="M463">
        <f t="shared" si="56"/>
        <v>6377.0464080451757</v>
      </c>
      <c r="N463">
        <f>SQRT(User_Model_Calcs!M463^2+Sat_Data!$B$3^2-2*User_Model_Calcs!M463*Sat_Data!$B$3*COS(RADIANS(L463))*COS(RADIANS(I463)))</f>
        <v>36325.255069815314</v>
      </c>
      <c r="O463">
        <f>DEGREES(ACOS(((Earth_Data!$B$1+Sat_Data!$B$2)/User_Model_Calcs!N463)*SQRT(1-COS(RADIANS(User_Model_Calcs!I463))^2*COS(RADIANS(User_Model_Calcs!B463))^2)))</f>
        <v>64.286788971066613</v>
      </c>
      <c r="P463">
        <f t="shared" si="52"/>
        <v>54.655909851121308</v>
      </c>
    </row>
    <row r="464" spans="1:16" x14ac:dyDescent="0.25">
      <c r="A464">
        <v>134.56158336644799</v>
      </c>
      <c r="B464">
        <v>-13.089771240320193</v>
      </c>
      <c r="C464" s="6">
        <v>20135.9375</v>
      </c>
      <c r="D464">
        <f t="shared" ca="1" si="51"/>
        <v>0.75</v>
      </c>
      <c r="E464" s="1">
        <v>0.65</v>
      </c>
      <c r="F464">
        <v>19.899999999999999</v>
      </c>
      <c r="G464">
        <f t="shared" ca="1" si="53"/>
        <v>42.007420362456692</v>
      </c>
      <c r="H464">
        <f t="shared" ca="1" si="54"/>
        <v>20.150749441674403</v>
      </c>
      <c r="I464">
        <f>User_Model_Calcs!A464-Sat_Data!$B$5</f>
        <v>24.561583366447991</v>
      </c>
      <c r="J464">
        <f>(Earth_Data!$B$1/SQRT(1-Earth_Data!$B$2^2*SIN(RADIANS(User_Model_Calcs!B464))^2))*COS(RADIANS(User_Model_Calcs!B464))</f>
        <v>6213.4799246181365</v>
      </c>
      <c r="K464">
        <f>((Earth_Data!$B$1*(1-Earth_Data!$B$2^2))/SQRT(1-Earth_Data!$B$2^2*SIN(RADIANS(User_Model_Calcs!B464))^2))*SIN(RADIANS(User_Model_Calcs!B464))</f>
        <v>-1435.0808705909276</v>
      </c>
      <c r="L464">
        <f t="shared" si="55"/>
        <v>-13.005130079403992</v>
      </c>
      <c r="M464">
        <f t="shared" si="56"/>
        <v>6377.0518171619569</v>
      </c>
      <c r="N464">
        <f>SQRT(User_Model_Calcs!M464^2+Sat_Data!$B$3^2-2*User_Model_Calcs!M464*Sat_Data!$B$3*COS(RADIANS(L464))*COS(RADIANS(I464)))</f>
        <v>36632.240170442397</v>
      </c>
      <c r="O464">
        <f>DEGREES(ACOS(((Earth_Data!$B$1+Sat_Data!$B$2)/User_Model_Calcs!N464)*SQRT(1-COS(RADIANS(User_Model_Calcs!I464))^2*COS(RADIANS(User_Model_Calcs!B464))^2)))</f>
        <v>57.726226488840346</v>
      </c>
      <c r="P464">
        <f t="shared" si="52"/>
        <v>63.639414601971282</v>
      </c>
    </row>
    <row r="465" spans="1:16" x14ac:dyDescent="0.25">
      <c r="A465">
        <v>133.21330228419853</v>
      </c>
      <c r="B465">
        <v>-11.868557249743169</v>
      </c>
      <c r="C465" s="6">
        <v>20135.9375</v>
      </c>
      <c r="D465">
        <f t="shared" ca="1" si="51"/>
        <v>0.75</v>
      </c>
      <c r="E465" s="1">
        <v>0.65</v>
      </c>
      <c r="F465">
        <v>19.899999999999999</v>
      </c>
      <c r="G465">
        <f t="shared" ca="1" si="53"/>
        <v>42.007420362456692</v>
      </c>
      <c r="H465">
        <f t="shared" ca="1" si="54"/>
        <v>15.305376371803543</v>
      </c>
      <c r="I465">
        <f>User_Model_Calcs!A465-Sat_Data!$B$5</f>
        <v>23.213302284198534</v>
      </c>
      <c r="J465">
        <f>(Earth_Data!$B$1/SQRT(1-Earth_Data!$B$2^2*SIN(RADIANS(User_Model_Calcs!B465))^2))*COS(RADIANS(User_Model_Calcs!B465))</f>
        <v>6242.6720474438353</v>
      </c>
      <c r="K465">
        <f>((Earth_Data!$B$1*(1-Earth_Data!$B$2^2))/SQRT(1-Earth_Data!$B$2^2*SIN(RADIANS(User_Model_Calcs!B465))^2))*SIN(RADIANS(User_Model_Calcs!B465))</f>
        <v>-1303.176832051279</v>
      </c>
      <c r="L465">
        <f t="shared" si="55"/>
        <v>-11.791334678109344</v>
      </c>
      <c r="M465">
        <f t="shared" si="56"/>
        <v>6377.2426759165919</v>
      </c>
      <c r="N465">
        <f>SQRT(User_Model_Calcs!M465^2+Sat_Data!$B$3^2-2*User_Model_Calcs!M465*Sat_Data!$B$3*COS(RADIANS(L465))*COS(RADIANS(I465)))</f>
        <v>36533.110752475055</v>
      </c>
      <c r="O465">
        <f>DEGREES(ACOS(((Earth_Data!$B$1+Sat_Data!$B$2)/User_Model_Calcs!N465)*SQRT(1-COS(RADIANS(User_Model_Calcs!I465))^2*COS(RADIANS(User_Model_Calcs!B465))^2)))</f>
        <v>59.701083992058599</v>
      </c>
      <c r="P465">
        <f t="shared" si="52"/>
        <v>64.379955710366758</v>
      </c>
    </row>
    <row r="466" spans="1:16" x14ac:dyDescent="0.25">
      <c r="A466">
        <v>130.19166095908489</v>
      </c>
      <c r="B466">
        <v>-11.27168471745583</v>
      </c>
      <c r="C466" s="6">
        <v>20135.9375</v>
      </c>
      <c r="D466">
        <f t="shared" ca="1" si="51"/>
        <v>3</v>
      </c>
      <c r="E466" s="1">
        <v>0.65</v>
      </c>
      <c r="F466">
        <v>19.899999999999999</v>
      </c>
      <c r="G466">
        <f t="shared" ca="1" si="53"/>
        <v>54.048620189015942</v>
      </c>
      <c r="H466">
        <f t="shared" ca="1" si="54"/>
        <v>15.0537939214798</v>
      </c>
      <c r="I466">
        <f>User_Model_Calcs!A466-Sat_Data!$B$5</f>
        <v>20.191660959084885</v>
      </c>
      <c r="J466">
        <f>(Earth_Data!$B$1/SQRT(1-Earth_Data!$B$2^2*SIN(RADIANS(User_Model_Calcs!B466))^2))*COS(RADIANS(User_Model_Calcs!B466))</f>
        <v>6255.914519136084</v>
      </c>
      <c r="K466">
        <f>((Earth_Data!$B$1*(1-Earth_Data!$B$2^2))/SQRT(1-Earth_Data!$B$2^2*SIN(RADIANS(User_Model_Calcs!B466))^2))*SIN(RADIANS(User_Model_Calcs!B466))</f>
        <v>-1238.4933185639202</v>
      </c>
      <c r="L466">
        <f t="shared" si="55"/>
        <v>-11.198139423561189</v>
      </c>
      <c r="M466">
        <f t="shared" si="56"/>
        <v>6377.3295485544049</v>
      </c>
      <c r="N466">
        <f>SQRT(User_Model_Calcs!M466^2+Sat_Data!$B$3^2-2*User_Model_Calcs!M466*Sat_Data!$B$3*COS(RADIANS(L466))*COS(RADIANS(I466)))</f>
        <v>36377.961086975032</v>
      </c>
      <c r="O466">
        <f>DEGREES(ACOS(((Earth_Data!$B$1+Sat_Data!$B$2)/User_Model_Calcs!N466)*SQRT(1-COS(RADIANS(User_Model_Calcs!I466))^2*COS(RADIANS(User_Model_Calcs!B466))^2)))</f>
        <v>63.060035618596949</v>
      </c>
      <c r="P466">
        <f t="shared" si="52"/>
        <v>62.00991373025338</v>
      </c>
    </row>
    <row r="467" spans="1:16" x14ac:dyDescent="0.25">
      <c r="A467">
        <v>125.45543457473782</v>
      </c>
      <c r="B467">
        <v>-13.007332687654522</v>
      </c>
      <c r="C467" s="6">
        <v>20135.9375</v>
      </c>
      <c r="D467">
        <f t="shared" ca="1" si="51"/>
        <v>3</v>
      </c>
      <c r="E467" s="1">
        <v>0.65</v>
      </c>
      <c r="F467">
        <v>19.899999999999999</v>
      </c>
      <c r="G467">
        <f t="shared" ca="1" si="53"/>
        <v>54.048620189015942</v>
      </c>
      <c r="H467">
        <f t="shared" ca="1" si="54"/>
        <v>16.848855187569249</v>
      </c>
      <c r="I467">
        <f>User_Model_Calcs!A467-Sat_Data!$B$5</f>
        <v>15.455434574737822</v>
      </c>
      <c r="J467">
        <f>(Earth_Data!$B$1/SQRT(1-Earth_Data!$B$2^2*SIN(RADIANS(User_Model_Calcs!B467))^2))*COS(RADIANS(User_Model_Calcs!B467))</f>
        <v>6215.5390649069468</v>
      </c>
      <c r="K467">
        <f>((Earth_Data!$B$1*(1-Earth_Data!$B$2^2))/SQRT(1-Earth_Data!$B$2^2*SIN(RADIANS(User_Model_Calcs!B467))^2))*SIN(RADIANS(User_Model_Calcs!B467))</f>
        <v>-1426.1961101713114</v>
      </c>
      <c r="L467">
        <f t="shared" si="55"/>
        <v>-12.923187673431743</v>
      </c>
      <c r="M467">
        <f t="shared" si="56"/>
        <v>6377.0652507287468</v>
      </c>
      <c r="N467">
        <f>SQRT(User_Model_Calcs!M467^2+Sat_Data!$B$3^2-2*User_Model_Calcs!M467*Sat_Data!$B$3*COS(RADIANS(L467))*COS(RADIANS(I467)))</f>
        <v>36239.344500252715</v>
      </c>
      <c r="O467">
        <f>DEGREES(ACOS(((Earth_Data!$B$1+Sat_Data!$B$2)/User_Model_Calcs!N467)*SQRT(1-COS(RADIANS(User_Model_Calcs!I467))^2*COS(RADIANS(User_Model_Calcs!B467))^2)))</f>
        <v>66.43408575825363</v>
      </c>
      <c r="P467">
        <f t="shared" si="52"/>
        <v>50.852508663178469</v>
      </c>
    </row>
    <row r="468" spans="1:16" x14ac:dyDescent="0.25">
      <c r="A468">
        <v>126.49524646844944</v>
      </c>
      <c r="B468">
        <v>-9.4042971373965578</v>
      </c>
      <c r="C468" s="6">
        <v>20135.9375</v>
      </c>
      <c r="D468">
        <f t="shared" ca="1" si="51"/>
        <v>0.75</v>
      </c>
      <c r="E468" s="1">
        <v>0.65</v>
      </c>
      <c r="F468">
        <v>19.899999999999999</v>
      </c>
      <c r="G468">
        <f t="shared" ca="1" si="53"/>
        <v>42.007420362456692</v>
      </c>
      <c r="H468">
        <f t="shared" ca="1" si="54"/>
        <v>23.595830304709665</v>
      </c>
      <c r="I468">
        <f>User_Model_Calcs!A468-Sat_Data!$B$5</f>
        <v>16.495246468449437</v>
      </c>
      <c r="J468">
        <f>(Earth_Data!$B$1/SQRT(1-Earth_Data!$B$2^2*SIN(RADIANS(User_Model_Calcs!B468))^2))*COS(RADIANS(User_Model_Calcs!B468))</f>
        <v>6292.9796513756946</v>
      </c>
      <c r="K468">
        <f>((Earth_Data!$B$1*(1-Earth_Data!$B$2^2))/SQRT(1-Earth_Data!$B$2^2*SIN(RADIANS(User_Model_Calcs!B468))^2))*SIN(RADIANS(User_Model_Calcs!B468))</f>
        <v>-1035.303372367493</v>
      </c>
      <c r="L468">
        <f t="shared" si="55"/>
        <v>-9.3424535833395179</v>
      </c>
      <c r="M468">
        <f t="shared" si="56"/>
        <v>6377.5736738562309</v>
      </c>
      <c r="N468">
        <f>SQRT(User_Model_Calcs!M468^2+Sat_Data!$B$3^2-2*User_Model_Calcs!M468*Sat_Data!$B$3*COS(RADIANS(L468))*COS(RADIANS(I468)))</f>
        <v>36189.12653926231</v>
      </c>
      <c r="O468">
        <f>DEGREES(ACOS(((Earth_Data!$B$1+Sat_Data!$B$2)/User_Model_Calcs!N468)*SQRT(1-COS(RADIANS(User_Model_Calcs!I468))^2*COS(RADIANS(User_Model_Calcs!B468))^2)))</f>
        <v>67.800259730670163</v>
      </c>
      <c r="P468">
        <f t="shared" si="52"/>
        <v>61.110213215692603</v>
      </c>
    </row>
    <row r="469" spans="1:16" x14ac:dyDescent="0.25">
      <c r="A469">
        <v>131.02955966030004</v>
      </c>
      <c r="B469">
        <v>-15.885960242748869</v>
      </c>
      <c r="C469" s="6">
        <v>20135.9375</v>
      </c>
      <c r="D469">
        <f t="shared" ca="1" si="51"/>
        <v>0.75</v>
      </c>
      <c r="E469" s="1">
        <v>0.65</v>
      </c>
      <c r="F469">
        <v>19.899999999999999</v>
      </c>
      <c r="G469">
        <f t="shared" ca="1" si="53"/>
        <v>42.007420362456692</v>
      </c>
      <c r="H469">
        <f t="shared" ca="1" si="54"/>
        <v>20.330316540661357</v>
      </c>
      <c r="I469">
        <f>User_Model_Calcs!A469-Sat_Data!$B$5</f>
        <v>21.029559660300038</v>
      </c>
      <c r="J469">
        <f>(Earth_Data!$B$1/SQRT(1-Earth_Data!$B$2^2*SIN(RADIANS(User_Model_Calcs!B469))^2))*COS(RADIANS(User_Model_Calcs!B469))</f>
        <v>6136.0877758983652</v>
      </c>
      <c r="K469">
        <f>((Earth_Data!$B$1*(1-Earth_Data!$B$2^2))/SQRT(1-Earth_Data!$B$2^2*SIN(RADIANS(User_Model_Calcs!B469))^2))*SIN(RADIANS(User_Model_Calcs!B469))</f>
        <v>-1734.5945753630308</v>
      </c>
      <c r="L469">
        <f t="shared" si="55"/>
        <v>-15.784928056769539</v>
      </c>
      <c r="M469">
        <f t="shared" si="56"/>
        <v>6376.5501279616865</v>
      </c>
      <c r="N469">
        <f>SQRT(User_Model_Calcs!M469^2+Sat_Data!$B$3^2-2*User_Model_Calcs!M469*Sat_Data!$B$3*COS(RADIANS(L469))*COS(RADIANS(I469)))</f>
        <v>36544.406181475002</v>
      </c>
      <c r="O469">
        <f>DEGREES(ACOS(((Earth_Data!$B$1+Sat_Data!$B$2)/User_Model_Calcs!N469)*SQRT(1-COS(RADIANS(User_Model_Calcs!I469))^2*COS(RADIANS(User_Model_Calcs!B469))^2)))</f>
        <v>59.452588320750309</v>
      </c>
      <c r="P469">
        <f t="shared" si="52"/>
        <v>54.550042608171665</v>
      </c>
    </row>
    <row r="470" spans="1:16" x14ac:dyDescent="0.25">
      <c r="A470">
        <v>130.00653014520259</v>
      </c>
      <c r="B470">
        <v>-15.558092662030845</v>
      </c>
      <c r="C470" s="6">
        <v>20135.9375</v>
      </c>
      <c r="D470">
        <f t="shared" ca="1" si="51"/>
        <v>1.2</v>
      </c>
      <c r="E470" s="1">
        <v>0.65</v>
      </c>
      <c r="F470">
        <v>19.899999999999999</v>
      </c>
      <c r="G470">
        <f t="shared" ca="1" si="53"/>
        <v>46.089820015575185</v>
      </c>
      <c r="H470">
        <f t="shared" ca="1" si="54"/>
        <v>14.152615035002071</v>
      </c>
      <c r="I470">
        <f>User_Model_Calcs!A470-Sat_Data!$B$5</f>
        <v>20.006530145202589</v>
      </c>
      <c r="J470">
        <f>(Earth_Data!$B$1/SQRT(1-Earth_Data!$B$2^2*SIN(RADIANS(User_Model_Calcs!B470))^2))*COS(RADIANS(User_Model_Calcs!B470))</f>
        <v>6145.918703508195</v>
      </c>
      <c r="K470">
        <f>((Earth_Data!$B$1*(1-Earth_Data!$B$2^2))/SQRT(1-Earth_Data!$B$2^2*SIN(RADIANS(User_Model_Calcs!B470))^2))*SIN(RADIANS(User_Model_Calcs!B470))</f>
        <v>-1699.6714809766779</v>
      </c>
      <c r="L470">
        <f t="shared" si="55"/>
        <v>-15.458935972819623</v>
      </c>
      <c r="M470">
        <f t="shared" si="56"/>
        <v>6376.6135098010527</v>
      </c>
      <c r="N470">
        <f>SQRT(User_Model_Calcs!M470^2+Sat_Data!$B$3^2-2*User_Model_Calcs!M470*Sat_Data!$B$3*COS(RADIANS(L470))*COS(RADIANS(I470)))</f>
        <v>36489.411430860149</v>
      </c>
      <c r="O470">
        <f>DEGREES(ACOS(((Earth_Data!$B$1+Sat_Data!$B$2)/User_Model_Calcs!N470)*SQRT(1-COS(RADIANS(User_Model_Calcs!I470))^2*COS(RADIANS(User_Model_Calcs!B470))^2)))</f>
        <v>60.592363754730414</v>
      </c>
      <c r="P470">
        <f t="shared" si="52"/>
        <v>53.62262805850844</v>
      </c>
    </row>
    <row r="471" spans="1:16" x14ac:dyDescent="0.25">
      <c r="A471">
        <v>125.61259447211087</v>
      </c>
      <c r="B471">
        <v>-16.018093056419552</v>
      </c>
      <c r="C471" s="6">
        <v>20135.9375</v>
      </c>
      <c r="D471">
        <f t="shared" ca="1" si="51"/>
        <v>3</v>
      </c>
      <c r="E471" s="1">
        <v>0.65</v>
      </c>
      <c r="F471">
        <v>19.899999999999999</v>
      </c>
      <c r="G471">
        <f t="shared" ca="1" si="53"/>
        <v>54.048620189015942</v>
      </c>
      <c r="H471">
        <f t="shared" ca="1" si="54"/>
        <v>22.091993080118332</v>
      </c>
      <c r="I471">
        <f>User_Model_Calcs!A471-Sat_Data!$B$5</f>
        <v>15.612594472110871</v>
      </c>
      <c r="J471">
        <f>(Earth_Data!$B$1/SQRT(1-Earth_Data!$B$2^2*SIN(RADIANS(User_Model_Calcs!B471))^2))*COS(RADIANS(User_Model_Calcs!B471))</f>
        <v>6132.0692917113092</v>
      </c>
      <c r="K471">
        <f>((Earth_Data!$B$1*(1-Earth_Data!$B$2^2))/SQRT(1-Earth_Data!$B$2^2*SIN(RADIANS(User_Model_Calcs!B471))^2))*SIN(RADIANS(User_Model_Calcs!B471))</f>
        <v>-1748.6531104387202</v>
      </c>
      <c r="L471">
        <f t="shared" si="55"/>
        <v>-15.916308728347278</v>
      </c>
      <c r="M471">
        <f t="shared" si="56"/>
        <v>6376.5242490714209</v>
      </c>
      <c r="N471">
        <f>SQRT(User_Model_Calcs!M471^2+Sat_Data!$B$3^2-2*User_Model_Calcs!M471*Sat_Data!$B$3*COS(RADIANS(L471))*COS(RADIANS(I471)))</f>
        <v>36337.960538138708</v>
      </c>
      <c r="O471">
        <f>DEGREES(ACOS(((Earth_Data!$B$1+Sat_Data!$B$2)/User_Model_Calcs!N471)*SQRT(1-COS(RADIANS(User_Model_Calcs!I471))^2*COS(RADIANS(User_Model_Calcs!B471))^2)))</f>
        <v>63.967818244479453</v>
      </c>
      <c r="P471">
        <f t="shared" si="52"/>
        <v>45.361183259719006</v>
      </c>
    </row>
    <row r="472" spans="1:16" x14ac:dyDescent="0.25">
      <c r="A472">
        <v>125.15019243229588</v>
      </c>
      <c r="B472">
        <v>-16.250869713824262</v>
      </c>
      <c r="C472" s="6">
        <v>20135.9375</v>
      </c>
      <c r="D472">
        <f t="shared" ca="1" si="51"/>
        <v>1.2</v>
      </c>
      <c r="E472" s="1">
        <v>0.65</v>
      </c>
      <c r="F472">
        <v>19.899999999999999</v>
      </c>
      <c r="G472">
        <f t="shared" ca="1" si="53"/>
        <v>46.089820015575185</v>
      </c>
      <c r="H472">
        <f t="shared" ca="1" si="54"/>
        <v>21.997743901113807</v>
      </c>
      <c r="I472">
        <f>User_Model_Calcs!A472-Sat_Data!$B$5</f>
        <v>15.150192432295881</v>
      </c>
      <c r="J472">
        <f>(Earth_Data!$B$1/SQRT(1-Earth_Data!$B$2^2*SIN(RADIANS(User_Model_Calcs!B472))^2))*COS(RADIANS(User_Model_Calcs!B472))</f>
        <v>6124.9110298817723</v>
      </c>
      <c r="K472">
        <f>((Earth_Data!$B$1*(1-Earth_Data!$B$2^2))/SQRT(1-Earth_Data!$B$2^2*SIN(RADIANS(User_Model_Calcs!B472))^2))*SIN(RADIANS(User_Model_Calcs!B472))</f>
        <v>-1773.397588637373</v>
      </c>
      <c r="L472">
        <f t="shared" si="55"/>
        <v>-16.147765579121849</v>
      </c>
      <c r="M472">
        <f t="shared" si="56"/>
        <v>6376.4781918667495</v>
      </c>
      <c r="N472">
        <f>SQRT(User_Model_Calcs!M472^2+Sat_Data!$B$3^2-2*User_Model_Calcs!M472*Sat_Data!$B$3*COS(RADIANS(L472))*COS(RADIANS(I472)))</f>
        <v>36330.737982071063</v>
      </c>
      <c r="O472">
        <f>DEGREES(ACOS(((Earth_Data!$B$1+Sat_Data!$B$2)/User_Model_Calcs!N472)*SQRT(1-COS(RADIANS(User_Model_Calcs!I472))^2*COS(RADIANS(User_Model_Calcs!B472))^2)))</f>
        <v>64.138055199653834</v>
      </c>
      <c r="P472">
        <f t="shared" si="52"/>
        <v>44.05492544917437</v>
      </c>
    </row>
    <row r="473" spans="1:16" x14ac:dyDescent="0.25">
      <c r="A473">
        <v>134.09626454853867</v>
      </c>
      <c r="B473">
        <v>-15.365796972835861</v>
      </c>
      <c r="C473" s="6">
        <v>20135.9375</v>
      </c>
      <c r="D473">
        <f t="shared" ca="1" si="51"/>
        <v>0.75</v>
      </c>
      <c r="E473" s="1">
        <v>0.65</v>
      </c>
      <c r="F473">
        <v>19.899999999999999</v>
      </c>
      <c r="G473">
        <f t="shared" ca="1" si="53"/>
        <v>42.007420362456692</v>
      </c>
      <c r="H473">
        <f t="shared" ca="1" si="54"/>
        <v>16.05560153066277</v>
      </c>
      <c r="I473">
        <f>User_Model_Calcs!A473-Sat_Data!$B$5</f>
        <v>24.09626454853867</v>
      </c>
      <c r="J473">
        <f>(Earth_Data!$B$1/SQRT(1-Earth_Data!$B$2^2*SIN(RADIANS(User_Model_Calcs!B473))^2))*COS(RADIANS(User_Model_Calcs!B473))</f>
        <v>6151.5914188858042</v>
      </c>
      <c r="K473">
        <f>((Earth_Data!$B$1*(1-Earth_Data!$B$2^2))/SQRT(1-Earth_Data!$B$2^2*SIN(RADIANS(User_Model_Calcs!B473))^2))*SIN(RADIANS(User_Model_Calcs!B473))</f>
        <v>-1679.1634463304558</v>
      </c>
      <c r="L473">
        <f t="shared" si="55"/>
        <v>-15.267746276461491</v>
      </c>
      <c r="M473">
        <f t="shared" si="56"/>
        <v>6376.6501287432911</v>
      </c>
      <c r="N473">
        <f>SQRT(User_Model_Calcs!M473^2+Sat_Data!$B$3^2-2*User_Model_Calcs!M473*Sat_Data!$B$3*COS(RADIANS(L473))*COS(RADIANS(I473)))</f>
        <v>36673.246093693728</v>
      </c>
      <c r="O473">
        <f>DEGREES(ACOS(((Earth_Data!$B$1+Sat_Data!$B$2)/User_Model_Calcs!N473)*SQRT(1-COS(RADIANS(User_Model_Calcs!I473))^2*COS(RADIANS(User_Model_Calcs!B473))^2)))</f>
        <v>56.934327188664135</v>
      </c>
      <c r="P473">
        <f t="shared" si="52"/>
        <v>59.354316142116232</v>
      </c>
    </row>
    <row r="474" spans="1:16" x14ac:dyDescent="0.25">
      <c r="A474">
        <v>133.91308494933421</v>
      </c>
      <c r="B474">
        <v>-10.94725654221798</v>
      </c>
      <c r="C474" s="6">
        <v>20135.9375</v>
      </c>
      <c r="D474">
        <f t="shared" ca="1" si="51"/>
        <v>1.2</v>
      </c>
      <c r="E474" s="1">
        <v>0.65</v>
      </c>
      <c r="F474">
        <v>19.899999999999999</v>
      </c>
      <c r="G474">
        <f t="shared" ca="1" si="53"/>
        <v>46.089820015575185</v>
      </c>
      <c r="H474">
        <f t="shared" ca="1" si="54"/>
        <v>17.733883564262936</v>
      </c>
      <c r="I474">
        <f>User_Model_Calcs!A474-Sat_Data!$B$5</f>
        <v>23.913084949334205</v>
      </c>
      <c r="J474">
        <f>(Earth_Data!$B$1/SQRT(1-Earth_Data!$B$2^2*SIN(RADIANS(User_Model_Calcs!B474))^2))*COS(RADIANS(User_Model_Calcs!B474))</f>
        <v>6262.8293287654642</v>
      </c>
      <c r="K474">
        <f>((Earth_Data!$B$1*(1-Earth_Data!$B$2^2))/SQRT(1-Earth_Data!$B$2^2*SIN(RADIANS(User_Model_Calcs!B474))^2))*SIN(RADIANS(User_Model_Calcs!B474))</f>
        <v>-1203.2790525402052</v>
      </c>
      <c r="L474">
        <f t="shared" si="55"/>
        <v>-10.8757233905835</v>
      </c>
      <c r="M474">
        <f t="shared" si="56"/>
        <v>6377.3749834494547</v>
      </c>
      <c r="N474">
        <f>SQRT(User_Model_Calcs!M474^2+Sat_Data!$B$3^2-2*User_Model_Calcs!M474*Sat_Data!$B$3*COS(RADIANS(L474))*COS(RADIANS(I474)))</f>
        <v>36547.041408236473</v>
      </c>
      <c r="O474">
        <f>DEGREES(ACOS(((Earth_Data!$B$1+Sat_Data!$B$2)/User_Model_Calcs!N474)*SQRT(1-COS(RADIANS(User_Model_Calcs!I474))^2*COS(RADIANS(User_Model_Calcs!B474))^2)))</f>
        <v>59.420366488211371</v>
      </c>
      <c r="P474">
        <f t="shared" si="52"/>
        <v>66.815443249869404</v>
      </c>
    </row>
    <row r="475" spans="1:16" x14ac:dyDescent="0.25">
      <c r="A475">
        <v>129.50902915564734</v>
      </c>
      <c r="B475">
        <v>-6.4795645555757204</v>
      </c>
      <c r="C475" s="6">
        <v>20135.9375</v>
      </c>
      <c r="D475">
        <f t="shared" ca="1" si="51"/>
        <v>1.2</v>
      </c>
      <c r="E475" s="1">
        <v>0.65</v>
      </c>
      <c r="F475">
        <v>19.899999999999999</v>
      </c>
      <c r="G475">
        <f t="shared" ca="1" si="53"/>
        <v>46.089820015575185</v>
      </c>
      <c r="H475">
        <f t="shared" ca="1" si="54"/>
        <v>17.680843798350729</v>
      </c>
      <c r="I475">
        <f>User_Model_Calcs!A475-Sat_Data!$B$5</f>
        <v>19.50902915564734</v>
      </c>
      <c r="J475">
        <f>(Earth_Data!$B$1/SQRT(1-Earth_Data!$B$2^2*SIN(RADIANS(User_Model_Calcs!B475))^2))*COS(RADIANS(User_Model_Calcs!B475))</f>
        <v>6337.6676749199341</v>
      </c>
      <c r="K475">
        <f>((Earth_Data!$B$1*(1-Earth_Data!$B$2^2))/SQRT(1-Earth_Data!$B$2^2*SIN(RADIANS(User_Model_Calcs!B475))^2))*SIN(RADIANS(User_Model_Calcs!B475))</f>
        <v>-714.97765656105423</v>
      </c>
      <c r="L475">
        <f t="shared" si="55"/>
        <v>-6.4365522716936674</v>
      </c>
      <c r="M475">
        <f t="shared" si="56"/>
        <v>6377.8699114286255</v>
      </c>
      <c r="N475">
        <f>SQRT(User_Model_Calcs!M475^2+Sat_Data!$B$3^2-2*User_Model_Calcs!M475*Sat_Data!$B$3*COS(RADIANS(L475))*COS(RADIANS(I475)))</f>
        <v>36259.210950046079</v>
      </c>
      <c r="O475">
        <f>DEGREES(ACOS(((Earth_Data!$B$1+Sat_Data!$B$2)/User_Model_Calcs!N475)*SQRT(1-COS(RADIANS(User_Model_Calcs!I475))^2*COS(RADIANS(User_Model_Calcs!B475))^2)))</f>
        <v>65.948075697182915</v>
      </c>
      <c r="P475">
        <f t="shared" si="52"/>
        <v>72.332503679529424</v>
      </c>
    </row>
    <row r="476" spans="1:16" x14ac:dyDescent="0.25">
      <c r="A476">
        <v>131.42814138587727</v>
      </c>
      <c r="B476">
        <v>-13.721545721084734</v>
      </c>
      <c r="C476" s="6">
        <v>20135.9375</v>
      </c>
      <c r="D476">
        <f t="shared" ca="1" si="51"/>
        <v>0.75</v>
      </c>
      <c r="E476" s="1">
        <v>0.65</v>
      </c>
      <c r="F476">
        <v>19.899999999999999</v>
      </c>
      <c r="G476">
        <f t="shared" ca="1" si="53"/>
        <v>42.007420362456692</v>
      </c>
      <c r="H476">
        <f t="shared" ca="1" si="54"/>
        <v>14.595136348961244</v>
      </c>
      <c r="I476">
        <f>User_Model_Calcs!A476-Sat_Data!$B$5</f>
        <v>21.428141385877268</v>
      </c>
      <c r="J476">
        <f>(Earth_Data!$B$1/SQRT(1-Earth_Data!$B$2^2*SIN(RADIANS(User_Model_Calcs!B476))^2))*COS(RADIANS(User_Model_Calcs!B476))</f>
        <v>6197.2750930843713</v>
      </c>
      <c r="K476">
        <f>((Earth_Data!$B$1*(1-Earth_Data!$B$2^2))/SQRT(1-Earth_Data!$B$2^2*SIN(RADIANS(User_Model_Calcs!B476))^2))*SIN(RADIANS(User_Model_Calcs!B476))</f>
        <v>-1503.0718339245693</v>
      </c>
      <c r="L476">
        <f t="shared" si="55"/>
        <v>-13.633125658304063</v>
      </c>
      <c r="M476">
        <f t="shared" si="56"/>
        <v>6376.946253286229</v>
      </c>
      <c r="N476">
        <f>SQRT(User_Model_Calcs!M476^2+Sat_Data!$B$3^2-2*User_Model_Calcs!M476*Sat_Data!$B$3*COS(RADIANS(L476))*COS(RADIANS(I476)))</f>
        <v>36496.560463880603</v>
      </c>
      <c r="O476">
        <f>DEGREES(ACOS(((Earth_Data!$B$1+Sat_Data!$B$2)/User_Model_Calcs!N476)*SQRT(1-COS(RADIANS(User_Model_Calcs!I476))^2*COS(RADIANS(User_Model_Calcs!B476))^2)))</f>
        <v>60.450973703323498</v>
      </c>
      <c r="P476">
        <f t="shared" si="52"/>
        <v>58.851321221160653</v>
      </c>
    </row>
    <row r="477" spans="1:16" x14ac:dyDescent="0.25">
      <c r="A477">
        <v>133.93803147777584</v>
      </c>
      <c r="B477">
        <v>-7.6062641247750573</v>
      </c>
      <c r="C477" s="6">
        <v>20135.9375</v>
      </c>
      <c r="D477">
        <f t="shared" ca="1" si="51"/>
        <v>3</v>
      </c>
      <c r="E477" s="1">
        <v>0.65</v>
      </c>
      <c r="F477">
        <v>19.899999999999999</v>
      </c>
      <c r="G477">
        <f t="shared" ca="1" si="53"/>
        <v>54.048620189015942</v>
      </c>
      <c r="H477">
        <f t="shared" ca="1" si="54"/>
        <v>21.584761226370034</v>
      </c>
      <c r="I477">
        <f>User_Model_Calcs!A477-Sat_Data!$B$5</f>
        <v>23.938031477775837</v>
      </c>
      <c r="J477">
        <f>(Earth_Data!$B$1/SQRT(1-Earth_Data!$B$2^2*SIN(RADIANS(User_Model_Calcs!B477))^2))*COS(RADIANS(User_Model_Calcs!B477))</f>
        <v>6322.3900129025924</v>
      </c>
      <c r="K477">
        <f>((Earth_Data!$B$1*(1-Earth_Data!$B$2^2))/SQRT(1-Earth_Data!$B$2^2*SIN(RADIANS(User_Model_Calcs!B477))^2))*SIN(RADIANS(User_Model_Calcs!B477))</f>
        <v>-838.63836395293629</v>
      </c>
      <c r="L477">
        <f t="shared" si="55"/>
        <v>-7.5559341689537822</v>
      </c>
      <c r="M477">
        <f t="shared" si="56"/>
        <v>6377.7684013096705</v>
      </c>
      <c r="N477">
        <f>SQRT(User_Model_Calcs!M477^2+Sat_Data!$B$3^2-2*User_Model_Calcs!M477*Sat_Data!$B$3*COS(RADIANS(L477))*COS(RADIANS(I477)))</f>
        <v>36485.52978187296</v>
      </c>
      <c r="O477">
        <f>DEGREES(ACOS(((Earth_Data!$B$1+Sat_Data!$B$2)/User_Model_Calcs!N477)*SQRT(1-COS(RADIANS(User_Model_Calcs!I477))^2*COS(RADIANS(User_Model_Calcs!B477))^2)))</f>
        <v>60.705532124121099</v>
      </c>
      <c r="P477">
        <f t="shared" si="52"/>
        <v>73.3973358898714</v>
      </c>
    </row>
    <row r="478" spans="1:16" x14ac:dyDescent="0.25">
      <c r="A478">
        <v>133.67996415742121</v>
      </c>
      <c r="B478">
        <v>-8.3541540595807255</v>
      </c>
      <c r="C478" s="6">
        <v>20135.9375</v>
      </c>
      <c r="D478">
        <f t="shared" ca="1" si="51"/>
        <v>3</v>
      </c>
      <c r="E478" s="1">
        <v>0.65</v>
      </c>
      <c r="F478">
        <v>19.899999999999999</v>
      </c>
      <c r="G478">
        <f t="shared" ca="1" si="53"/>
        <v>54.048620189015942</v>
      </c>
      <c r="H478">
        <f t="shared" ca="1" si="54"/>
        <v>14.760282387618279</v>
      </c>
      <c r="I478">
        <f>User_Model_Calcs!A478-Sat_Data!$B$5</f>
        <v>23.67996415742121</v>
      </c>
      <c r="J478">
        <f>(Earth_Data!$B$1/SQRT(1-Earth_Data!$B$2^2*SIN(RADIANS(User_Model_Calcs!B478))^2))*COS(RADIANS(User_Model_Calcs!B478))</f>
        <v>6310.9068991345848</v>
      </c>
      <c r="K478">
        <f>((Earth_Data!$B$1*(1-Earth_Data!$B$2^2))/SQRT(1-Earth_Data!$B$2^2*SIN(RADIANS(User_Model_Calcs!B478))^2))*SIN(RADIANS(User_Model_Calcs!B478))</f>
        <v>-920.55022734190675</v>
      </c>
      <c r="L478">
        <f t="shared" si="55"/>
        <v>-8.2990085973590144</v>
      </c>
      <c r="M478">
        <f t="shared" si="56"/>
        <v>6377.6922637113603</v>
      </c>
      <c r="N478">
        <f>SQRT(User_Model_Calcs!M478^2+Sat_Data!$B$3^2-2*User_Model_Calcs!M478*Sat_Data!$B$3*COS(RADIANS(L478))*COS(RADIANS(I478)))</f>
        <v>36484.384503063156</v>
      </c>
      <c r="O478">
        <f>DEGREES(ACOS(((Earth_Data!$B$1+Sat_Data!$B$2)/User_Model_Calcs!N478)*SQRT(1-COS(RADIANS(User_Model_Calcs!I478))^2*COS(RADIANS(User_Model_Calcs!B478))^2)))</f>
        <v>60.727709254499565</v>
      </c>
      <c r="P478">
        <f t="shared" si="52"/>
        <v>71.670080940721476</v>
      </c>
    </row>
    <row r="479" spans="1:16" x14ac:dyDescent="0.25">
      <c r="A479">
        <v>127.7286911265805</v>
      </c>
      <c r="B479">
        <v>-12.097798392307173</v>
      </c>
      <c r="C479" s="6">
        <v>20135.9375</v>
      </c>
      <c r="D479">
        <f t="shared" ca="1" si="51"/>
        <v>3</v>
      </c>
      <c r="E479" s="1">
        <v>0.65</v>
      </c>
      <c r="F479">
        <v>19.899999999999999</v>
      </c>
      <c r="G479">
        <f t="shared" ca="1" si="53"/>
        <v>54.048620189015942</v>
      </c>
      <c r="H479">
        <f t="shared" ca="1" si="54"/>
        <v>15.253523987511151</v>
      </c>
      <c r="I479">
        <f>User_Model_Calcs!A479-Sat_Data!$B$5</f>
        <v>17.7286911265805</v>
      </c>
      <c r="J479">
        <f>(Earth_Data!$B$1/SQRT(1-Earth_Data!$B$2^2*SIN(RADIANS(User_Model_Calcs!B479))^2))*COS(RADIANS(User_Model_Calcs!B479))</f>
        <v>6237.4068682595871</v>
      </c>
      <c r="K479">
        <f>((Earth_Data!$B$1*(1-Earth_Data!$B$2^2))/SQRT(1-Earth_Data!$B$2^2*SIN(RADIANS(User_Model_Calcs!B479))^2))*SIN(RADIANS(User_Model_Calcs!B479))</f>
        <v>-1327.98336281098</v>
      </c>
      <c r="L479">
        <f t="shared" si="55"/>
        <v>-12.019172228265376</v>
      </c>
      <c r="M479">
        <f t="shared" si="56"/>
        <v>6377.2081863551102</v>
      </c>
      <c r="N479">
        <f>SQRT(User_Model_Calcs!M479^2+Sat_Data!$B$3^2-2*User_Model_Calcs!M479*Sat_Data!$B$3*COS(RADIANS(L479))*COS(RADIANS(I479)))</f>
        <v>36297.016594270972</v>
      </c>
      <c r="O479">
        <f>DEGREES(ACOS(((Earth_Data!$B$1+Sat_Data!$B$2)/User_Model_Calcs!N479)*SQRT(1-COS(RADIANS(User_Model_Calcs!I479))^2*COS(RADIANS(User_Model_Calcs!B479))^2)))</f>
        <v>64.977890749763432</v>
      </c>
      <c r="P479">
        <f t="shared" si="52"/>
        <v>56.752335461670043</v>
      </c>
    </row>
    <row r="480" spans="1:16" x14ac:dyDescent="0.25">
      <c r="A480">
        <v>129.00958683280152</v>
      </c>
      <c r="B480">
        <v>-6.3420341469498087</v>
      </c>
      <c r="C480" s="6">
        <v>20135.9375</v>
      </c>
      <c r="D480">
        <f t="shared" ca="1" si="51"/>
        <v>1.2</v>
      </c>
      <c r="E480" s="1">
        <v>0.65</v>
      </c>
      <c r="F480">
        <v>19.899999999999999</v>
      </c>
      <c r="G480">
        <f t="shared" ca="1" si="53"/>
        <v>46.089820015575185</v>
      </c>
      <c r="H480">
        <f t="shared" ca="1" si="54"/>
        <v>23.133692851572945</v>
      </c>
      <c r="I480">
        <f>User_Model_Calcs!A480-Sat_Data!$B$5</f>
        <v>19.009586832801517</v>
      </c>
      <c r="J480">
        <f>(Earth_Data!$B$1/SQRT(1-Earth_Data!$B$2^2*SIN(RADIANS(User_Model_Calcs!B480))^2))*COS(RADIANS(User_Model_Calcs!B480))</f>
        <v>6339.3658804706683</v>
      </c>
      <c r="K480">
        <f>((Earth_Data!$B$1*(1-Earth_Data!$B$2^2))/SQRT(1-Earth_Data!$B$2^2*SIN(RADIANS(User_Model_Calcs!B480))^2))*SIN(RADIANS(User_Model_Calcs!B480))</f>
        <v>-699.86353061963041</v>
      </c>
      <c r="L480">
        <f t="shared" si="55"/>
        <v>-6.2999198305485731</v>
      </c>
      <c r="M480">
        <f t="shared" si="56"/>
        <v>6377.8812099291272</v>
      </c>
      <c r="N480">
        <f>SQRT(User_Model_Calcs!M480^2+Sat_Data!$B$3^2-2*User_Model_Calcs!M480*Sat_Data!$B$3*COS(RADIANS(L480))*COS(RADIANS(I480)))</f>
        <v>36236.148859817644</v>
      </c>
      <c r="O480">
        <f>DEGREES(ACOS(((Earth_Data!$B$1+Sat_Data!$B$2)/User_Model_Calcs!N480)*SQRT(1-COS(RADIANS(User_Model_Calcs!I480))^2*COS(RADIANS(User_Model_Calcs!B480))^2)))</f>
        <v>66.545603888252288</v>
      </c>
      <c r="P480">
        <f t="shared" si="52"/>
        <v>72.22233304628044</v>
      </c>
    </row>
    <row r="481" spans="1:16" x14ac:dyDescent="0.25">
      <c r="A481">
        <v>131.81586139066542</v>
      </c>
      <c r="B481">
        <v>-9.7528141771268047</v>
      </c>
      <c r="C481" s="6">
        <v>20135.9375</v>
      </c>
      <c r="D481">
        <f t="shared" ca="1" si="51"/>
        <v>0.75</v>
      </c>
      <c r="E481" s="1">
        <v>0.65</v>
      </c>
      <c r="F481">
        <v>19.899999999999999</v>
      </c>
      <c r="G481">
        <f t="shared" ca="1" si="53"/>
        <v>42.007420362456692</v>
      </c>
      <c r="H481">
        <f t="shared" ca="1" si="54"/>
        <v>17.431757027249137</v>
      </c>
      <c r="I481">
        <f>User_Model_Calcs!A481-Sat_Data!$B$5</f>
        <v>21.815861390665418</v>
      </c>
      <c r="J481">
        <f>(Earth_Data!$B$1/SQRT(1-Earth_Data!$B$2^2*SIN(RADIANS(User_Model_Calcs!B481))^2))*COS(RADIANS(User_Model_Calcs!B481))</f>
        <v>6286.5653266138743</v>
      </c>
      <c r="K481">
        <f>((Earth_Data!$B$1*(1-Earth_Data!$B$2^2))/SQRT(1-Earth_Data!$B$2^2*SIN(RADIANS(User_Model_Calcs!B481))^2))*SIN(RADIANS(User_Model_Calcs!B481))</f>
        <v>-1073.3136467263057</v>
      </c>
      <c r="L481">
        <f t="shared" si="55"/>
        <v>-9.6887654422640228</v>
      </c>
      <c r="M481">
        <f t="shared" si="56"/>
        <v>6377.5313241122331</v>
      </c>
      <c r="N481">
        <f>SQRT(User_Model_Calcs!M481^2+Sat_Data!$B$3^2-2*User_Model_Calcs!M481*Sat_Data!$B$3*COS(RADIANS(L481))*COS(RADIANS(I481)))</f>
        <v>36418.663766540521</v>
      </c>
      <c r="O481">
        <f>DEGREES(ACOS(((Earth_Data!$B$1+Sat_Data!$B$2)/User_Model_Calcs!N481)*SQRT(1-COS(RADIANS(User_Model_Calcs!I481))^2*COS(RADIANS(User_Model_Calcs!B481))^2)))</f>
        <v>62.147733369699452</v>
      </c>
      <c r="P481">
        <f t="shared" si="52"/>
        <v>67.062638016411441</v>
      </c>
    </row>
    <row r="482" spans="1:16" x14ac:dyDescent="0.25">
      <c r="A482">
        <v>133.98292952812028</v>
      </c>
      <c r="B482">
        <v>-5.8406687715674543</v>
      </c>
      <c r="C482" s="6">
        <v>20135.9375</v>
      </c>
      <c r="D482">
        <f t="shared" ca="1" si="51"/>
        <v>0.75</v>
      </c>
      <c r="E482" s="1">
        <v>0.65</v>
      </c>
      <c r="F482">
        <v>19.899999999999999</v>
      </c>
      <c r="G482">
        <f t="shared" ca="1" si="53"/>
        <v>42.007420362456692</v>
      </c>
      <c r="H482">
        <f t="shared" ca="1" si="54"/>
        <v>18.07777109354463</v>
      </c>
      <c r="I482">
        <f>User_Model_Calcs!A482-Sat_Data!$B$5</f>
        <v>23.98292952812028</v>
      </c>
      <c r="J482">
        <f>(Earth_Data!$B$1/SQRT(1-Earth_Data!$B$2^2*SIN(RADIANS(User_Model_Calcs!B482))^2))*COS(RADIANS(User_Model_Calcs!B482))</f>
        <v>6345.2492888420011</v>
      </c>
      <c r="K482">
        <f>((Earth_Data!$B$1*(1-Earth_Data!$B$2^2))/SQRT(1-Earth_Data!$B$2^2*SIN(RADIANS(User_Model_Calcs!B482))^2))*SIN(RADIANS(User_Model_Calcs!B482))</f>
        <v>-644.7323426434051</v>
      </c>
      <c r="L482">
        <f t="shared" si="55"/>
        <v>-5.8018359692522212</v>
      </c>
      <c r="M482">
        <f t="shared" si="56"/>
        <v>6377.9203766745459</v>
      </c>
      <c r="N482">
        <f>SQRT(User_Model_Calcs!M482^2+Sat_Data!$B$3^2-2*User_Model_Calcs!M482*Sat_Data!$B$3*COS(RADIANS(L482))*COS(RADIANS(I482)))</f>
        <v>36463.738560146136</v>
      </c>
      <c r="O482">
        <f>DEGREES(ACOS(((Earth_Data!$B$1+Sat_Data!$B$2)/User_Model_Calcs!N482)*SQRT(1-COS(RADIANS(User_Model_Calcs!I482))^2*COS(RADIANS(User_Model_Calcs!B482))^2)))</f>
        <v>61.174280120516293</v>
      </c>
      <c r="P482">
        <f t="shared" si="52"/>
        <v>77.115516280704142</v>
      </c>
    </row>
    <row r="483" spans="1:16" x14ac:dyDescent="0.25">
      <c r="A483">
        <v>125.31286429551307</v>
      </c>
      <c r="B483">
        <v>-9.6623210704462252</v>
      </c>
      <c r="C483" s="6">
        <v>20135.9375</v>
      </c>
      <c r="D483">
        <f t="shared" ca="1" si="51"/>
        <v>0.75</v>
      </c>
      <c r="E483" s="1">
        <v>0.65</v>
      </c>
      <c r="F483">
        <v>19.899999999999999</v>
      </c>
      <c r="G483">
        <f t="shared" ca="1" si="53"/>
        <v>42.007420362456692</v>
      </c>
      <c r="H483">
        <f t="shared" ca="1" si="54"/>
        <v>23.169639177568129</v>
      </c>
      <c r="I483">
        <f>User_Model_Calcs!A483-Sat_Data!$B$5</f>
        <v>15.312864295513066</v>
      </c>
      <c r="J483">
        <f>(Earth_Data!$B$1/SQRT(1-Earth_Data!$B$2^2*SIN(RADIANS(User_Model_Calcs!B483))^2))*COS(RADIANS(User_Model_Calcs!B483))</f>
        <v>6288.2530516431534</v>
      </c>
      <c r="K483">
        <f>((Earth_Data!$B$1*(1-Earth_Data!$B$2^2))/SQRT(1-Earth_Data!$B$2^2*SIN(RADIANS(User_Model_Calcs!B483))^2))*SIN(RADIANS(User_Model_Calcs!B483))</f>
        <v>-1063.4478948543517</v>
      </c>
      <c r="L483">
        <f t="shared" si="55"/>
        <v>-9.5988440254884111</v>
      </c>
      <c r="M483">
        <f t="shared" si="56"/>
        <v>6377.5424629373956</v>
      </c>
      <c r="N483">
        <f>SQRT(User_Model_Calcs!M483^2+Sat_Data!$B$3^2-2*User_Model_Calcs!M483*Sat_Data!$B$3*COS(RADIANS(L483))*COS(RADIANS(I483)))</f>
        <v>36152.953146758722</v>
      </c>
      <c r="O483">
        <f>DEGREES(ACOS(((Earth_Data!$B$1+Sat_Data!$B$2)/User_Model_Calcs!N483)*SQRT(1-COS(RADIANS(User_Model_Calcs!I483))^2*COS(RADIANS(User_Model_Calcs!B483))^2)))</f>
        <v>68.822383245345236</v>
      </c>
      <c r="P483">
        <f t="shared" si="52"/>
        <v>58.492408998480649</v>
      </c>
    </row>
    <row r="484" spans="1:16" x14ac:dyDescent="0.25">
      <c r="A484">
        <v>127.81968976423522</v>
      </c>
      <c r="B484">
        <v>-5.8848375857205717</v>
      </c>
      <c r="C484" s="6">
        <v>20135.9375</v>
      </c>
      <c r="D484">
        <f t="shared" ca="1" si="51"/>
        <v>3</v>
      </c>
      <c r="E484" s="1">
        <v>0.65</v>
      </c>
      <c r="F484">
        <v>19.899999999999999</v>
      </c>
      <c r="G484">
        <f t="shared" ca="1" si="53"/>
        <v>54.048620189015942</v>
      </c>
      <c r="H484">
        <f t="shared" ca="1" si="54"/>
        <v>19.619454718619295</v>
      </c>
      <c r="I484">
        <f>User_Model_Calcs!A484-Sat_Data!$B$5</f>
        <v>17.819689764235221</v>
      </c>
      <c r="J484">
        <f>(Earth_Data!$B$1/SQRT(1-Earth_Data!$B$2^2*SIN(RADIANS(User_Model_Calcs!B484))^2))*COS(RADIANS(User_Model_Calcs!B484))</f>
        <v>6344.7503626152456</v>
      </c>
      <c r="K484">
        <f>((Earth_Data!$B$1*(1-Earth_Data!$B$2^2))/SQRT(1-Earth_Data!$B$2^2*SIN(RADIANS(User_Model_Calcs!B484))^2))*SIN(RADIANS(User_Model_Calcs!B484))</f>
        <v>-649.59124211669882</v>
      </c>
      <c r="L484">
        <f t="shared" si="55"/>
        <v>-5.8457152040893448</v>
      </c>
      <c r="M484">
        <f t="shared" si="56"/>
        <v>6377.9170538461067</v>
      </c>
      <c r="N484">
        <f>SQRT(User_Model_Calcs!M484^2+Sat_Data!$B$3^2-2*User_Model_Calcs!M484*Sat_Data!$B$3*COS(RADIANS(L484))*COS(RADIANS(I484)))</f>
        <v>36181.758668231865</v>
      </c>
      <c r="O484">
        <f>DEGREES(ACOS(((Earth_Data!$B$1+Sat_Data!$B$2)/User_Model_Calcs!N484)*SQRT(1-COS(RADIANS(User_Model_Calcs!I484))^2*COS(RADIANS(User_Model_Calcs!B484))^2)))</f>
        <v>68.017541467727042</v>
      </c>
      <c r="P484">
        <f t="shared" si="52"/>
        <v>72.309150592812912</v>
      </c>
    </row>
    <row r="485" spans="1:16" x14ac:dyDescent="0.25">
      <c r="A485">
        <v>128.20432230187126</v>
      </c>
      <c r="B485">
        <v>-9.1458098181464393</v>
      </c>
      <c r="C485" s="6">
        <v>20135.9375</v>
      </c>
      <c r="D485">
        <f t="shared" ca="1" si="51"/>
        <v>0.75</v>
      </c>
      <c r="E485" s="1">
        <v>0.65</v>
      </c>
      <c r="F485">
        <v>19.899999999999999</v>
      </c>
      <c r="G485">
        <f t="shared" ca="1" si="53"/>
        <v>42.007420362456692</v>
      </c>
      <c r="H485">
        <f t="shared" ca="1" si="54"/>
        <v>18.400623892333449</v>
      </c>
      <c r="I485">
        <f>User_Model_Calcs!A485-Sat_Data!$B$5</f>
        <v>18.204322301871258</v>
      </c>
      <c r="J485">
        <f>(Earth_Data!$B$1/SQRT(1-Earth_Data!$B$2^2*SIN(RADIANS(User_Model_Calcs!B485))^2))*COS(RADIANS(User_Model_Calcs!B485))</f>
        <v>6297.5875379294557</v>
      </c>
      <c r="K485">
        <f>((Earth_Data!$B$1*(1-Earth_Data!$B$2^2))/SQRT(1-Earth_Data!$B$2^2*SIN(RADIANS(User_Model_Calcs!B485))^2))*SIN(RADIANS(User_Model_Calcs!B485))</f>
        <v>-1007.0876604232668</v>
      </c>
      <c r="L485">
        <f t="shared" si="55"/>
        <v>-9.085607671082192</v>
      </c>
      <c r="M485">
        <f t="shared" si="56"/>
        <v>6377.6041233100377</v>
      </c>
      <c r="N485">
        <f>SQRT(User_Model_Calcs!M485^2+Sat_Data!$B$3^2-2*User_Model_Calcs!M485*Sat_Data!$B$3*COS(RADIANS(L485))*COS(RADIANS(I485)))</f>
        <v>36249.198669596386</v>
      </c>
      <c r="O485">
        <f>DEGREES(ACOS(((Earth_Data!$B$1+Sat_Data!$B$2)/User_Model_Calcs!N485)*SQRT(1-COS(RADIANS(User_Model_Calcs!I485))^2*COS(RADIANS(User_Model_Calcs!B485))^2)))</f>
        <v>66.196545859982166</v>
      </c>
      <c r="P485">
        <f t="shared" si="52"/>
        <v>64.204656070230627</v>
      </c>
    </row>
    <row r="486" spans="1:16" x14ac:dyDescent="0.25">
      <c r="A486">
        <v>126.08217514183293</v>
      </c>
      <c r="B486">
        <v>-7.620632795309227</v>
      </c>
      <c r="C486" s="6">
        <v>20135.9375</v>
      </c>
      <c r="D486">
        <f t="shared" ca="1" si="51"/>
        <v>0.75</v>
      </c>
      <c r="E486" s="1">
        <v>0.65</v>
      </c>
      <c r="F486">
        <v>19.899999999999999</v>
      </c>
      <c r="G486">
        <f t="shared" ca="1" si="53"/>
        <v>42.007420362456692</v>
      </c>
      <c r="H486">
        <f t="shared" ca="1" si="54"/>
        <v>16.926204734287026</v>
      </c>
      <c r="I486">
        <f>User_Model_Calcs!A486-Sat_Data!$B$5</f>
        <v>16.082175141832934</v>
      </c>
      <c r="J486">
        <f>(Earth_Data!$B$1/SQRT(1-Earth_Data!$B$2^2*SIN(RADIANS(User_Model_Calcs!B486))^2))*COS(RADIANS(User_Model_Calcs!B486))</f>
        <v>6322.1794764212445</v>
      </c>
      <c r="K486">
        <f>((Earth_Data!$B$1*(1-Earth_Data!$B$2^2))/SQRT(1-Earth_Data!$B$2^2*SIN(RADIANS(User_Model_Calcs!B486))^2))*SIN(RADIANS(User_Model_Calcs!B486))</f>
        <v>-840.21344128241708</v>
      </c>
      <c r="L486">
        <f t="shared" si="55"/>
        <v>-7.570209992150696</v>
      </c>
      <c r="M486">
        <f t="shared" si="56"/>
        <v>6377.7670041319043</v>
      </c>
      <c r="N486">
        <f>SQRT(User_Model_Calcs!M486^2+Sat_Data!$B$3^2-2*User_Model_Calcs!M486*Sat_Data!$B$3*COS(RADIANS(L486))*COS(RADIANS(I486)))</f>
        <v>36141.614044387017</v>
      </c>
      <c r="O486">
        <f>DEGREES(ACOS(((Earth_Data!$B$1+Sat_Data!$B$2)/User_Model_Calcs!N486)*SQRT(1-COS(RADIANS(User_Model_Calcs!I486))^2*COS(RADIANS(User_Model_Calcs!B486))^2)))</f>
        <v>69.16195483912918</v>
      </c>
      <c r="P486">
        <f t="shared" si="52"/>
        <v>65.298198599250753</v>
      </c>
    </row>
    <row r="487" spans="1:16" x14ac:dyDescent="0.25">
      <c r="A487">
        <v>126.72510740494599</v>
      </c>
      <c r="B487">
        <v>-6.7834607093208703</v>
      </c>
      <c r="C487" s="6">
        <v>20135.9375</v>
      </c>
      <c r="D487">
        <f t="shared" ca="1" si="51"/>
        <v>0.75</v>
      </c>
      <c r="E487" s="1">
        <v>0.65</v>
      </c>
      <c r="F487">
        <v>19.899999999999999</v>
      </c>
      <c r="G487">
        <f t="shared" ca="1" si="53"/>
        <v>42.007420362456692</v>
      </c>
      <c r="H487">
        <f t="shared" ca="1" si="54"/>
        <v>23.229346462572281</v>
      </c>
      <c r="I487">
        <f>User_Model_Calcs!A487-Sat_Data!$B$5</f>
        <v>16.725107404945987</v>
      </c>
      <c r="J487">
        <f>(Earth_Data!$B$1/SQRT(1-Earth_Data!$B$2^2*SIN(RADIANS(User_Model_Calcs!B487))^2))*COS(RADIANS(User_Model_Calcs!B487))</f>
        <v>6333.7865552979765</v>
      </c>
      <c r="K487">
        <f>((Earth_Data!$B$1*(1-Earth_Data!$B$2^2))/SQRT(1-Earth_Data!$B$2^2*SIN(RADIANS(User_Model_Calcs!B487))^2))*SIN(RADIANS(User_Model_Calcs!B487))</f>
        <v>-748.36037223489564</v>
      </c>
      <c r="L487">
        <f t="shared" si="55"/>
        <v>-6.7384677282049585</v>
      </c>
      <c r="M487">
        <f t="shared" si="56"/>
        <v>6377.8441008545324</v>
      </c>
      <c r="N487">
        <f>SQRT(User_Model_Calcs!M487^2+Sat_Data!$B$3^2-2*User_Model_Calcs!M487*Sat_Data!$B$3*COS(RADIANS(L487))*COS(RADIANS(I487)))</f>
        <v>36152.030571706586</v>
      </c>
      <c r="O487">
        <f>DEGREES(ACOS(((Earth_Data!$B$1+Sat_Data!$B$2)/User_Model_Calcs!N487)*SQRT(1-COS(RADIANS(User_Model_Calcs!I487))^2*COS(RADIANS(User_Model_Calcs!B487))^2)))</f>
        <v>68.860660171911647</v>
      </c>
      <c r="P487">
        <f t="shared" si="52"/>
        <v>68.541219757193289</v>
      </c>
    </row>
    <row r="488" spans="1:16" x14ac:dyDescent="0.25">
      <c r="A488">
        <v>130.86258465233712</v>
      </c>
      <c r="B488">
        <v>-9.2860910198681452</v>
      </c>
      <c r="C488" s="6">
        <v>20135.9375</v>
      </c>
      <c r="D488">
        <f t="shared" ca="1" si="51"/>
        <v>0.75</v>
      </c>
      <c r="E488" s="1">
        <v>0.65</v>
      </c>
      <c r="F488">
        <v>19.899999999999999</v>
      </c>
      <c r="G488">
        <f t="shared" ca="1" si="53"/>
        <v>42.007420362456692</v>
      </c>
      <c r="H488">
        <f t="shared" ca="1" si="54"/>
        <v>20.941598116314005</v>
      </c>
      <c r="I488">
        <f>User_Model_Calcs!A488-Sat_Data!$B$5</f>
        <v>20.862584652337119</v>
      </c>
      <c r="J488">
        <f>(Earth_Data!$B$1/SQRT(1-Earth_Data!$B$2^2*SIN(RADIANS(User_Model_Calcs!B488))^2))*COS(RADIANS(User_Model_Calcs!B488))</f>
        <v>6295.1026392977192</v>
      </c>
      <c r="K488">
        <f>((Earth_Data!$B$1*(1-Earth_Data!$B$2^2))/SQRT(1-Earth_Data!$B$2^2*SIN(RADIANS(User_Model_Calcs!B488))^2))*SIN(RADIANS(User_Model_Calcs!B488))</f>
        <v>-1022.4028719839749</v>
      </c>
      <c r="L488">
        <f t="shared" si="55"/>
        <v>-9.2249974695242543</v>
      </c>
      <c r="M488">
        <f t="shared" si="56"/>
        <v>6377.5877000582432</v>
      </c>
      <c r="N488">
        <f>SQRT(User_Model_Calcs!M488^2+Sat_Data!$B$3^2-2*User_Model_Calcs!M488*Sat_Data!$B$3*COS(RADIANS(L488))*COS(RADIANS(I488)))</f>
        <v>36365.333539170002</v>
      </c>
      <c r="O488">
        <f>DEGREES(ACOS(((Earth_Data!$B$1+Sat_Data!$B$2)/User_Model_Calcs!N488)*SQRT(1-COS(RADIANS(User_Model_Calcs!I488))^2*COS(RADIANS(User_Model_Calcs!B488))^2)))</f>
        <v>63.358771829156311</v>
      </c>
      <c r="P488">
        <f t="shared" si="52"/>
        <v>67.052170257917624</v>
      </c>
    </row>
    <row r="489" spans="1:16" x14ac:dyDescent="0.25">
      <c r="A489">
        <v>128.14130970816393</v>
      </c>
      <c r="B489">
        <v>-9.6524911014841273</v>
      </c>
      <c r="C489" s="6">
        <v>20135.9375</v>
      </c>
      <c r="D489">
        <f t="shared" ca="1" si="51"/>
        <v>0.75</v>
      </c>
      <c r="E489" s="1">
        <v>0.65</v>
      </c>
      <c r="F489">
        <v>19.899999999999999</v>
      </c>
      <c r="G489">
        <f t="shared" ca="1" si="53"/>
        <v>42.007420362456692</v>
      </c>
      <c r="H489">
        <f t="shared" ca="1" si="54"/>
        <v>14.713342728830753</v>
      </c>
      <c r="I489">
        <f>User_Model_Calcs!A489-Sat_Data!$B$5</f>
        <v>18.141309708163931</v>
      </c>
      <c r="J489">
        <f>(Earth_Data!$B$1/SQRT(1-Earth_Data!$B$2^2*SIN(RADIANS(User_Model_Calcs!B489))^2))*COS(RADIANS(User_Model_Calcs!B489))</f>
        <v>6288.4354448432268</v>
      </c>
      <c r="K489">
        <f>((Earth_Data!$B$1*(1-Earth_Data!$B$2^2))/SQRT(1-Earth_Data!$B$2^2*SIN(RADIANS(User_Model_Calcs!B489))^2))*SIN(RADIANS(User_Model_Calcs!B489))</f>
        <v>-1062.3760535551514</v>
      </c>
      <c r="L489">
        <f t="shared" si="55"/>
        <v>-9.5890761952011303</v>
      </c>
      <c r="M489">
        <f t="shared" si="56"/>
        <v>6377.5436668930815</v>
      </c>
      <c r="N489">
        <f>SQRT(User_Model_Calcs!M489^2+Sat_Data!$B$3^2-2*User_Model_Calcs!M489*Sat_Data!$B$3*COS(RADIANS(L489))*COS(RADIANS(I489)))</f>
        <v>36256.790983711478</v>
      </c>
      <c r="O489">
        <f>DEGREES(ACOS(((Earth_Data!$B$1+Sat_Data!$B$2)/User_Model_Calcs!N489)*SQRT(1-COS(RADIANS(User_Model_Calcs!I489))^2*COS(RADIANS(User_Model_Calcs!B489))^2)))</f>
        <v>65.999120813262053</v>
      </c>
      <c r="P489">
        <f t="shared" si="52"/>
        <v>62.899204837432393</v>
      </c>
    </row>
    <row r="490" spans="1:16" x14ac:dyDescent="0.25">
      <c r="A490">
        <v>127.72546701500481</v>
      </c>
      <c r="B490">
        <v>-6.9460227969483617</v>
      </c>
      <c r="C490" s="6">
        <v>20135.9375</v>
      </c>
      <c r="D490">
        <f t="shared" ca="1" si="51"/>
        <v>1.2</v>
      </c>
      <c r="E490" s="1">
        <v>0.65</v>
      </c>
      <c r="F490">
        <v>19.899999999999999</v>
      </c>
      <c r="G490">
        <f t="shared" ca="1" si="53"/>
        <v>46.089820015575185</v>
      </c>
      <c r="H490">
        <f t="shared" ca="1" si="54"/>
        <v>14.749276365490498</v>
      </c>
      <c r="I490">
        <f>User_Model_Calcs!A490-Sat_Data!$B$5</f>
        <v>17.72546701500481</v>
      </c>
      <c r="J490">
        <f>(Earth_Data!$B$1/SQRT(1-Earth_Data!$B$2^2*SIN(RADIANS(User_Model_Calcs!B490))^2))*COS(RADIANS(User_Model_Calcs!B490))</f>
        <v>6331.6377468000146</v>
      </c>
      <c r="K490">
        <f>((Earth_Data!$B$1*(1-Earth_Data!$B$2^2))/SQRT(1-Earth_Data!$B$2^2*SIN(RADIANS(User_Model_Calcs!B490))^2))*SIN(RADIANS(User_Model_Calcs!B490))</f>
        <v>-766.20925544017223</v>
      </c>
      <c r="L490">
        <f t="shared" si="55"/>
        <v>-6.8999723327651949</v>
      </c>
      <c r="M490">
        <f t="shared" si="56"/>
        <v>6377.8298174085003</v>
      </c>
      <c r="N490">
        <f>SQRT(User_Model_Calcs!M490^2+Sat_Data!$B$3^2-2*User_Model_Calcs!M490*Sat_Data!$B$3*COS(RADIANS(L490))*COS(RADIANS(I490)))</f>
        <v>36192.58549074956</v>
      </c>
      <c r="O490">
        <f>DEGREES(ACOS(((Earth_Data!$B$1+Sat_Data!$B$2)/User_Model_Calcs!N490)*SQRT(1-COS(RADIANS(User_Model_Calcs!I490))^2*COS(RADIANS(User_Model_Calcs!B490))^2)))</f>
        <v>67.714089136263254</v>
      </c>
      <c r="P490">
        <f t="shared" si="52"/>
        <v>69.275546804996054</v>
      </c>
    </row>
    <row r="491" spans="1:16" x14ac:dyDescent="0.25">
      <c r="A491">
        <v>135.43013636215352</v>
      </c>
      <c r="B491">
        <v>-11.019229267161577</v>
      </c>
      <c r="C491" s="6">
        <v>20135.9375</v>
      </c>
      <c r="D491">
        <f t="shared" ca="1" si="51"/>
        <v>3</v>
      </c>
      <c r="E491" s="1">
        <v>0.65</v>
      </c>
      <c r="F491">
        <v>19.899999999999999</v>
      </c>
      <c r="G491">
        <f t="shared" ca="1" si="53"/>
        <v>54.048620189015942</v>
      </c>
      <c r="H491">
        <f t="shared" ca="1" si="54"/>
        <v>14.896864983625616</v>
      </c>
      <c r="I491">
        <f>User_Model_Calcs!A491-Sat_Data!$B$5</f>
        <v>25.430136362153519</v>
      </c>
      <c r="J491">
        <f>(Earth_Data!$B$1/SQRT(1-Earth_Data!$B$2^2*SIN(RADIANS(User_Model_Calcs!B491))^2))*COS(RADIANS(User_Model_Calcs!B491))</f>
        <v>6261.3125390334499</v>
      </c>
      <c r="K491">
        <f>((Earth_Data!$B$1*(1-Earth_Data!$B$2^2))/SQRT(1-Earth_Data!$B$2^2*SIN(RADIANS(User_Model_Calcs!B491))^2))*SIN(RADIANS(User_Model_Calcs!B491))</f>
        <v>-1211.0944619776683</v>
      </c>
      <c r="L491">
        <f t="shared" si="55"/>
        <v>-10.947248938601177</v>
      </c>
      <c r="M491">
        <f t="shared" si="56"/>
        <v>6377.3650128631089</v>
      </c>
      <c r="N491">
        <f>SQRT(User_Model_Calcs!M491^2+Sat_Data!$B$3^2-2*User_Model_Calcs!M491*Sat_Data!$B$3*COS(RADIANS(L491))*COS(RADIANS(I491)))</f>
        <v>36628.383491882458</v>
      </c>
      <c r="O491">
        <f>DEGREES(ACOS(((Earth_Data!$B$1+Sat_Data!$B$2)/User_Model_Calcs!N491)*SQRT(1-COS(RADIANS(User_Model_Calcs!I491))^2*COS(RADIANS(User_Model_Calcs!B491))^2)))</f>
        <v>57.808378246533266</v>
      </c>
      <c r="P491">
        <f t="shared" si="52"/>
        <v>68.100327621941474</v>
      </c>
    </row>
    <row r="492" spans="1:16" x14ac:dyDescent="0.25">
      <c r="A492">
        <v>123.29449760209985</v>
      </c>
      <c r="B492">
        <v>-1.0613197148697227</v>
      </c>
      <c r="C492" s="6">
        <v>20135.9375</v>
      </c>
      <c r="D492">
        <f t="shared" ca="1" si="51"/>
        <v>3</v>
      </c>
      <c r="E492" s="1">
        <v>0.65</v>
      </c>
      <c r="F492">
        <v>19.899999999999999</v>
      </c>
      <c r="G492">
        <f t="shared" ca="1" si="53"/>
        <v>54.048620189015942</v>
      </c>
      <c r="H492">
        <f t="shared" ca="1" si="54"/>
        <v>17.271996281234209</v>
      </c>
      <c r="I492">
        <f>User_Model_Calcs!A492-Sat_Data!$B$5</f>
        <v>13.294497602099852</v>
      </c>
      <c r="J492">
        <f>(Earth_Data!$B$1/SQRT(1-Earth_Data!$B$2^2*SIN(RADIANS(User_Model_Calcs!B492))^2))*COS(RADIANS(User_Model_Calcs!B492))</f>
        <v>6377.0531179521186</v>
      </c>
      <c r="K492">
        <f>((Earth_Data!$B$1*(1-Earth_Data!$B$2^2))/SQRT(1-Earth_Data!$B$2^2*SIN(RADIANS(User_Model_Calcs!B492))^2))*SIN(RADIANS(User_Model_Calcs!B492))</f>
        <v>-117.34812217550255</v>
      </c>
      <c r="L492">
        <f t="shared" si="55"/>
        <v>-1.0542163057417138</v>
      </c>
      <c r="M492">
        <f t="shared" si="56"/>
        <v>6378.132724470458</v>
      </c>
      <c r="N492">
        <f>SQRT(User_Model_Calcs!M492^2+Sat_Data!$B$3^2-2*User_Model_Calcs!M492*Sat_Data!$B$3*COS(RADIANS(L492))*COS(RADIANS(I492)))</f>
        <v>35988.067021095383</v>
      </c>
      <c r="O492">
        <f>DEGREES(ACOS(((Earth_Data!$B$1+Sat_Data!$B$2)/User_Model_Calcs!N492)*SQRT(1-COS(RADIANS(User_Model_Calcs!I492))^2*COS(RADIANS(User_Model_Calcs!B492))^2)))</f>
        <v>74.321058023365225</v>
      </c>
      <c r="P492">
        <f t="shared" si="52"/>
        <v>85.517797679841166</v>
      </c>
    </row>
    <row r="493" spans="1:16" x14ac:dyDescent="0.25">
      <c r="A493">
        <v>129.89579442800968</v>
      </c>
      <c r="B493">
        <v>-5.9425131256696941</v>
      </c>
      <c r="C493" s="6">
        <v>20135.9375</v>
      </c>
      <c r="D493">
        <f t="shared" ca="1" si="51"/>
        <v>3</v>
      </c>
      <c r="E493" s="1">
        <v>0.65</v>
      </c>
      <c r="F493">
        <v>19.899999999999999</v>
      </c>
      <c r="G493">
        <f t="shared" ca="1" si="53"/>
        <v>54.048620189015942</v>
      </c>
      <c r="H493">
        <f t="shared" ca="1" si="54"/>
        <v>18.511729867615806</v>
      </c>
      <c r="I493">
        <f>User_Model_Calcs!A493-Sat_Data!$B$5</f>
        <v>19.89579442800968</v>
      </c>
      <c r="J493">
        <f>(Earth_Data!$B$1/SQRT(1-Earth_Data!$B$2^2*SIN(RADIANS(User_Model_Calcs!B493))^2))*COS(RADIANS(User_Model_Calcs!B493))</f>
        <v>6344.0932259732153</v>
      </c>
      <c r="K493">
        <f>((Earth_Data!$B$1*(1-Earth_Data!$B$2^2))/SQRT(1-Earth_Data!$B$2^2*SIN(RADIANS(User_Model_Calcs!B493))^2))*SIN(RADIANS(User_Model_Calcs!B493))</f>
        <v>-655.93541223339525</v>
      </c>
      <c r="L493">
        <f t="shared" si="55"/>
        <v>-5.9030127507417633</v>
      </c>
      <c r="M493">
        <f t="shared" si="56"/>
        <v>6377.9126777387783</v>
      </c>
      <c r="N493">
        <f>SQRT(User_Model_Calcs!M493^2+Sat_Data!$B$3^2-2*User_Model_Calcs!M493*Sat_Data!$B$3*COS(RADIANS(L493))*COS(RADIANS(I493)))</f>
        <v>36268.963059797257</v>
      </c>
      <c r="O493">
        <f>DEGREES(ACOS(((Earth_Data!$B$1+Sat_Data!$B$2)/User_Model_Calcs!N493)*SQRT(1-COS(RADIANS(User_Model_Calcs!I493))^2*COS(RADIANS(User_Model_Calcs!B493))^2)))</f>
        <v>65.701267127438172</v>
      </c>
      <c r="P493">
        <f t="shared" si="52"/>
        <v>74.035993403764436</v>
      </c>
    </row>
    <row r="494" spans="1:16" x14ac:dyDescent="0.25">
      <c r="A494">
        <v>132.50842080810062</v>
      </c>
      <c r="B494">
        <v>9.8572764246480205E-2</v>
      </c>
      <c r="C494" s="6">
        <v>20135.9375</v>
      </c>
      <c r="D494">
        <f t="shared" ca="1" si="51"/>
        <v>1.2</v>
      </c>
      <c r="E494" s="1">
        <v>0.65</v>
      </c>
      <c r="F494">
        <v>19.899999999999999</v>
      </c>
      <c r="G494">
        <f t="shared" ca="1" si="53"/>
        <v>46.089820015575185</v>
      </c>
      <c r="H494">
        <f t="shared" ca="1" si="54"/>
        <v>16.476916520177681</v>
      </c>
      <c r="I494">
        <f>User_Model_Calcs!A494-Sat_Data!$B$5</f>
        <v>22.508420808100624</v>
      </c>
      <c r="J494">
        <f>(Earth_Data!$B$1/SQRT(1-Earth_Data!$B$2^2*SIN(RADIANS(User_Model_Calcs!B494))^2))*COS(RADIANS(User_Model_Calcs!B494))</f>
        <v>6378.1306240476306</v>
      </c>
      <c r="K494">
        <f>((Earth_Data!$B$1*(1-Earth_Data!$B$2^2))/SQRT(1-Earth_Data!$B$2^2*SIN(RADIANS(User_Model_Calcs!B494))^2))*SIN(RADIANS(User_Model_Calcs!B494))</f>
        <v>10.899610427179697</v>
      </c>
      <c r="L494">
        <f t="shared" si="55"/>
        <v>9.7912868943009324E-2</v>
      </c>
      <c r="M494">
        <f t="shared" si="56"/>
        <v>6378.1399372326159</v>
      </c>
      <c r="N494">
        <f>SQRT(User_Model_Calcs!M494^2+Sat_Data!$B$3^2-2*User_Model_Calcs!M494*Sat_Data!$B$3*COS(RADIANS(L494))*COS(RADIANS(I494)))</f>
        <v>36353.964735523448</v>
      </c>
      <c r="O494">
        <f>DEGREES(ACOS(((Earth_Data!$B$1+Sat_Data!$B$2)/User_Model_Calcs!N494)*SQRT(1-COS(RADIANS(User_Model_Calcs!I494))^2*COS(RADIANS(User_Model_Calcs!B494))^2)))</f>
        <v>63.640233427797469</v>
      </c>
      <c r="P494">
        <f t="shared" si="52"/>
        <v>89.762124670293417</v>
      </c>
    </row>
    <row r="495" spans="1:16" x14ac:dyDescent="0.25">
      <c r="A495">
        <v>128.07951649526439</v>
      </c>
      <c r="B495">
        <v>1.058341421950014</v>
      </c>
      <c r="C495" s="6">
        <v>20135.9375</v>
      </c>
      <c r="D495">
        <f t="shared" ca="1" si="51"/>
        <v>0.75</v>
      </c>
      <c r="E495" s="1">
        <v>0.65</v>
      </c>
      <c r="F495">
        <v>19.899999999999999</v>
      </c>
      <c r="G495">
        <f t="shared" ca="1" si="53"/>
        <v>42.007420362456692</v>
      </c>
      <c r="H495">
        <f t="shared" ca="1" si="54"/>
        <v>22.577188423517303</v>
      </c>
      <c r="I495">
        <f>User_Model_Calcs!A495-Sat_Data!$B$5</f>
        <v>18.079516495264386</v>
      </c>
      <c r="J495">
        <f>(Earth_Data!$B$1/SQRT(1-Earth_Data!$B$2^2*SIN(RADIANS(User_Model_Calcs!B495))^2))*COS(RADIANS(User_Model_Calcs!B495))</f>
        <v>6377.0592092830384</v>
      </c>
      <c r="K495">
        <f>((Earth_Data!$B$1*(1-Earth_Data!$B$2^2))/SQRT(1-Earth_Data!$B$2^2*SIN(RADIANS(User_Model_Calcs!B495))^2))*SIN(RADIANS(User_Model_Calcs!B495))</f>
        <v>117.01885468927439</v>
      </c>
      <c r="L495">
        <f t="shared" si="55"/>
        <v>1.0512579375349909</v>
      </c>
      <c r="M495">
        <f t="shared" si="56"/>
        <v>6378.1327652420659</v>
      </c>
      <c r="N495">
        <f>SQRT(User_Model_Calcs!M495^2+Sat_Data!$B$3^2-2*User_Model_Calcs!M495*Sat_Data!$B$3*COS(RADIANS(L495))*COS(RADIANS(I495)))</f>
        <v>36156.329008793582</v>
      </c>
      <c r="O495">
        <f>DEGREES(ACOS(((Earth_Data!$B$1+Sat_Data!$B$2)/User_Model_Calcs!N495)*SQRT(1-COS(RADIANS(User_Model_Calcs!I495))^2*COS(RADIANS(User_Model_Calcs!B495))^2)))</f>
        <v>68.747323957767705</v>
      </c>
      <c r="P495">
        <f t="shared" si="52"/>
        <v>86.761712874816624</v>
      </c>
    </row>
    <row r="496" spans="1:16" x14ac:dyDescent="0.25">
      <c r="A496">
        <v>129.82879153174096</v>
      </c>
      <c r="B496">
        <v>-4.2499130979573048</v>
      </c>
      <c r="C496" s="6">
        <v>20135.9375</v>
      </c>
      <c r="D496">
        <f t="shared" ca="1" si="51"/>
        <v>3</v>
      </c>
      <c r="E496" s="1">
        <v>0.65</v>
      </c>
      <c r="F496">
        <v>19.899999999999999</v>
      </c>
      <c r="G496">
        <f t="shared" ca="1" si="53"/>
        <v>54.048620189015942</v>
      </c>
      <c r="H496">
        <f t="shared" ca="1" si="54"/>
        <v>18.729640011294137</v>
      </c>
      <c r="I496">
        <f>User_Model_Calcs!A496-Sat_Data!$B$5</f>
        <v>19.828791531740961</v>
      </c>
      <c r="J496">
        <f>(Earth_Data!$B$1/SQRT(1-Earth_Data!$B$2^2*SIN(RADIANS(User_Model_Calcs!B496))^2))*COS(RADIANS(User_Model_Calcs!B496))</f>
        <v>6360.7189401869837</v>
      </c>
      <c r="K496">
        <f>((Earth_Data!$B$1*(1-Earth_Data!$B$2^2))/SQRT(1-Earth_Data!$B$2^2*SIN(RADIANS(User_Model_Calcs!B496))^2))*SIN(RADIANS(User_Model_Calcs!B496))</f>
        <v>-469.50904969051419</v>
      </c>
      <c r="L496">
        <f t="shared" si="55"/>
        <v>-4.221565204585449</v>
      </c>
      <c r="M496">
        <f t="shared" si="56"/>
        <v>6378.023532709386</v>
      </c>
      <c r="N496">
        <f>SQRT(User_Model_Calcs!M496^2+Sat_Data!$B$3^2-2*User_Model_Calcs!M496*Sat_Data!$B$3*COS(RADIANS(L496))*COS(RADIANS(I496)))</f>
        <v>36247.863937943912</v>
      </c>
      <c r="O496">
        <f>DEGREES(ACOS(((Earth_Data!$B$1+Sat_Data!$B$2)/User_Model_Calcs!N496)*SQRT(1-COS(RADIANS(User_Model_Calcs!I496))^2*COS(RADIANS(User_Model_Calcs!B496))^2)))</f>
        <v>66.24526464274004</v>
      </c>
      <c r="P496">
        <f t="shared" si="52"/>
        <v>78.386506725980183</v>
      </c>
    </row>
    <row r="497" spans="1:16" x14ac:dyDescent="0.25">
      <c r="A497">
        <v>129.32058968386769</v>
      </c>
      <c r="B497">
        <v>-11.98406601210311</v>
      </c>
      <c r="C497" s="6">
        <v>20135.9375</v>
      </c>
      <c r="D497">
        <f t="shared" ca="1" si="51"/>
        <v>3</v>
      </c>
      <c r="E497" s="1">
        <v>0.65</v>
      </c>
      <c r="F497">
        <v>19.899999999999999</v>
      </c>
      <c r="G497">
        <f t="shared" ca="1" si="53"/>
        <v>54.048620189015942</v>
      </c>
      <c r="H497">
        <f t="shared" ca="1" si="54"/>
        <v>16.827961230449215</v>
      </c>
      <c r="I497">
        <f>User_Model_Calcs!A497-Sat_Data!$B$5</f>
        <v>19.320589683867695</v>
      </c>
      <c r="J497">
        <f>(Earth_Data!$B$1/SQRT(1-Earth_Data!$B$2^2*SIN(RADIANS(User_Model_Calcs!B497))^2))*COS(RADIANS(User_Model_Calcs!B497))</f>
        <v>6240.0314743960798</v>
      </c>
      <c r="K497">
        <f>((Earth_Data!$B$1*(1-Earth_Data!$B$2^2))/SQRT(1-Earth_Data!$B$2^2*SIN(RADIANS(User_Model_Calcs!B497))^2))*SIN(RADIANS(User_Model_Calcs!B497))</f>
        <v>-1315.678792476087</v>
      </c>
      <c r="L497">
        <f t="shared" si="55"/>
        <v>-11.906135588093507</v>
      </c>
      <c r="M497">
        <f t="shared" si="56"/>
        <v>6377.2253752258948</v>
      </c>
      <c r="N497">
        <f>SQRT(User_Model_Calcs!M497^2+Sat_Data!$B$3^2-2*User_Model_Calcs!M497*Sat_Data!$B$3*COS(RADIANS(L497))*COS(RADIANS(I497)))</f>
        <v>36358.048352850623</v>
      </c>
      <c r="O497">
        <f>DEGREES(ACOS(((Earth_Data!$B$1+Sat_Data!$B$2)/User_Model_Calcs!N497)*SQRT(1-COS(RADIANS(User_Model_Calcs!I497))^2*COS(RADIANS(User_Model_Calcs!B497))^2)))</f>
        <v>63.517169294568873</v>
      </c>
      <c r="P497">
        <f t="shared" si="52"/>
        <v>59.364140193218091</v>
      </c>
    </row>
    <row r="498" spans="1:16" x14ac:dyDescent="0.25">
      <c r="A498">
        <v>124.51655787508078</v>
      </c>
      <c r="B498">
        <v>-9.9289379409820206</v>
      </c>
      <c r="C498" s="6">
        <v>20135.9375</v>
      </c>
      <c r="D498">
        <f t="shared" ca="1" si="51"/>
        <v>3</v>
      </c>
      <c r="E498" s="1">
        <v>0.65</v>
      </c>
      <c r="F498">
        <v>19.899999999999999</v>
      </c>
      <c r="G498">
        <f t="shared" ca="1" si="53"/>
        <v>54.048620189015942</v>
      </c>
      <c r="H498">
        <f t="shared" ca="1" si="54"/>
        <v>14.268545860640948</v>
      </c>
      <c r="I498">
        <f>User_Model_Calcs!A498-Sat_Data!$B$5</f>
        <v>14.516557875080778</v>
      </c>
      <c r="J498">
        <f>(Earth_Data!$B$1/SQRT(1-Earth_Data!$B$2^2*SIN(RADIANS(User_Model_Calcs!B498))^2))*COS(RADIANS(User_Model_Calcs!B498))</f>
        <v>6283.2358712638743</v>
      </c>
      <c r="K498">
        <f>((Earth_Data!$B$1*(1-Earth_Data!$B$2^2))/SQRT(1-Earth_Data!$B$2^2*SIN(RADIANS(User_Model_Calcs!B498))^2))*SIN(RADIANS(User_Model_Calcs!B498))</f>
        <v>-1092.5074859192355</v>
      </c>
      <c r="L498">
        <f t="shared" si="55"/>
        <v>-9.8637783649286561</v>
      </c>
      <c r="M498">
        <f t="shared" si="56"/>
        <v>6377.5093587329739</v>
      </c>
      <c r="N498">
        <f>SQRT(User_Model_Calcs!M498^2+Sat_Data!$B$3^2-2*User_Model_Calcs!M498*Sat_Data!$B$3*COS(RADIANS(L498))*COS(RADIANS(I498)))</f>
        <v>36132.372315483262</v>
      </c>
      <c r="O498">
        <f>DEGREES(ACOS(((Earth_Data!$B$1+Sat_Data!$B$2)/User_Model_Calcs!N498)*SQRT(1-COS(RADIANS(User_Model_Calcs!I498))^2*COS(RADIANS(User_Model_Calcs!B498))^2)))</f>
        <v>69.42542046545897</v>
      </c>
      <c r="P498">
        <f t="shared" si="52"/>
        <v>56.339151224036996</v>
      </c>
    </row>
    <row r="499" spans="1:16" x14ac:dyDescent="0.25">
      <c r="A499">
        <v>125.79209432760506</v>
      </c>
      <c r="B499">
        <v>-3.8230224917329902</v>
      </c>
      <c r="C499" s="6">
        <v>20135.9375</v>
      </c>
      <c r="D499">
        <f t="shared" ca="1" si="51"/>
        <v>3</v>
      </c>
      <c r="E499" s="1">
        <v>0.65</v>
      </c>
      <c r="F499">
        <v>19.899999999999999</v>
      </c>
      <c r="G499">
        <f t="shared" ca="1" si="53"/>
        <v>54.048620189015942</v>
      </c>
      <c r="H499">
        <f t="shared" ca="1" si="54"/>
        <v>20.096014168348376</v>
      </c>
      <c r="I499">
        <f>User_Model_Calcs!A499-Sat_Data!$B$5</f>
        <v>15.792094327605056</v>
      </c>
      <c r="J499">
        <f>(Earth_Data!$B$1/SQRT(1-Earth_Data!$B$2^2*SIN(RADIANS(User_Model_Calcs!B499))^2))*COS(RADIANS(User_Model_Calcs!B499))</f>
        <v>6364.0417927220387</v>
      </c>
      <c r="K499">
        <f>((Earth_Data!$B$1*(1-Earth_Data!$B$2^2))/SQRT(1-Earth_Data!$B$2^2*SIN(RADIANS(User_Model_Calcs!B499))^2))*SIN(RADIANS(User_Model_Calcs!B499))</f>
        <v>-422.42076774901039</v>
      </c>
      <c r="L499">
        <f t="shared" si="55"/>
        <v>-3.7975043580494536</v>
      </c>
      <c r="M499">
        <f t="shared" si="56"/>
        <v>6378.0457229890098</v>
      </c>
      <c r="N499">
        <f>SQRT(User_Model_Calcs!M499^2+Sat_Data!$B$3^2-2*User_Model_Calcs!M499*Sat_Data!$B$3*COS(RADIANS(L499))*COS(RADIANS(I499)))</f>
        <v>36084.369661527504</v>
      </c>
      <c r="O499">
        <f>DEGREES(ACOS(((Earth_Data!$B$1+Sat_Data!$B$2)/User_Model_Calcs!N499)*SQRT(1-COS(RADIANS(User_Model_Calcs!I499))^2*COS(RADIANS(User_Model_Calcs!B499))^2)))</f>
        <v>70.930291567337832</v>
      </c>
      <c r="P499">
        <f t="shared" si="52"/>
        <v>76.734840898818476</v>
      </c>
    </row>
    <row r="500" spans="1:16" x14ac:dyDescent="0.25">
      <c r="A500">
        <v>132.02733645343014</v>
      </c>
      <c r="B500">
        <v>-11.447217280825278</v>
      </c>
      <c r="C500" s="6">
        <v>20135.9375</v>
      </c>
      <c r="D500">
        <f t="shared" ca="1" si="51"/>
        <v>1.2</v>
      </c>
      <c r="E500" s="1">
        <v>0.65</v>
      </c>
      <c r="F500">
        <v>19.899999999999999</v>
      </c>
      <c r="G500">
        <f t="shared" ca="1" si="53"/>
        <v>46.089820015575185</v>
      </c>
      <c r="H500">
        <f t="shared" ca="1" si="54"/>
        <v>16.978983097244448</v>
      </c>
      <c r="I500">
        <f>User_Model_Calcs!A500-Sat_Data!$B$5</f>
        <v>22.027336453430138</v>
      </c>
      <c r="J500">
        <f>(Earth_Data!$B$1/SQRT(1-Earth_Data!$B$2^2*SIN(RADIANS(User_Model_Calcs!B500))^2))*COS(RADIANS(User_Model_Calcs!B500))</f>
        <v>6252.0900880969684</v>
      </c>
      <c r="K500">
        <f>((Earth_Data!$B$1*(1-Earth_Data!$B$2^2))/SQRT(1-Earth_Data!$B$2^2*SIN(RADIANS(User_Model_Calcs!B500))^2))*SIN(RADIANS(User_Model_Calcs!B500))</f>
        <v>-1257.5299052040634</v>
      </c>
      <c r="L500">
        <f t="shared" si="55"/>
        <v>-11.372587192458729</v>
      </c>
      <c r="M500">
        <f t="shared" si="56"/>
        <v>6377.3044409188196</v>
      </c>
      <c r="N500">
        <f>SQRT(User_Model_Calcs!M500^2+Sat_Data!$B$3^2-2*User_Model_Calcs!M500*Sat_Data!$B$3*COS(RADIANS(L500))*COS(RADIANS(I500)))</f>
        <v>36465.623645734522</v>
      </c>
      <c r="O500">
        <f>DEGREES(ACOS(((Earth_Data!$B$1+Sat_Data!$B$2)/User_Model_Calcs!N500)*SQRT(1-COS(RADIANS(User_Model_Calcs!I500))^2*COS(RADIANS(User_Model_Calcs!B500))^2)))</f>
        <v>61.116863672815469</v>
      </c>
      <c r="P500">
        <f t="shared" si="52"/>
        <v>63.869997848255672</v>
      </c>
    </row>
    <row r="501" spans="1:16" x14ac:dyDescent="0.25">
      <c r="A501">
        <v>127.1346002969932</v>
      </c>
      <c r="B501">
        <v>-9.5028398991724217</v>
      </c>
      <c r="C501" s="6">
        <v>20135.9375</v>
      </c>
      <c r="D501">
        <f t="shared" ca="1" si="51"/>
        <v>1.2</v>
      </c>
      <c r="E501" s="1">
        <v>0.65</v>
      </c>
      <c r="F501">
        <v>19.899999999999999</v>
      </c>
      <c r="G501">
        <f t="shared" ca="1" si="53"/>
        <v>46.089820015575185</v>
      </c>
      <c r="H501">
        <f t="shared" ca="1" si="54"/>
        <v>23.80945049430262</v>
      </c>
      <c r="I501">
        <f>User_Model_Calcs!A501-Sat_Data!$B$5</f>
        <v>17.134600296993199</v>
      </c>
      <c r="J501">
        <f>(Earth_Data!$B$1/SQRT(1-Earth_Data!$B$2^2*SIN(RADIANS(User_Model_Calcs!B501))^2))*COS(RADIANS(User_Model_Calcs!B501))</f>
        <v>6291.1894683675891</v>
      </c>
      <c r="K501">
        <f>((Earth_Data!$B$1*(1-Earth_Data!$B$2^2))/SQRT(1-Earth_Data!$B$2^2*SIN(RADIANS(User_Model_Calcs!B501))^2))*SIN(RADIANS(User_Model_Calcs!B501))</f>
        <v>-1046.0545993488402</v>
      </c>
      <c r="L501">
        <f t="shared" si="55"/>
        <v>-9.4403718996236865</v>
      </c>
      <c r="M501">
        <f t="shared" si="56"/>
        <v>6377.561850089588</v>
      </c>
      <c r="N501">
        <f>SQRT(User_Model_Calcs!M501^2+Sat_Data!$B$3^2-2*User_Model_Calcs!M501*Sat_Data!$B$3*COS(RADIANS(L501))*COS(RADIANS(I501)))</f>
        <v>36214.776345837112</v>
      </c>
      <c r="O501">
        <f>DEGREES(ACOS(((Earth_Data!$B$1+Sat_Data!$B$2)/User_Model_Calcs!N501)*SQRT(1-COS(RADIANS(User_Model_Calcs!I501))^2*COS(RADIANS(User_Model_Calcs!B501))^2)))</f>
        <v>67.101257002526367</v>
      </c>
      <c r="P501">
        <f t="shared" si="52"/>
        <v>61.830787880825682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34</v>
      </c>
      <c r="B1">
        <v>6378.14</v>
      </c>
      <c r="C1" t="s">
        <v>11</v>
      </c>
    </row>
    <row r="2" spans="1:3" x14ac:dyDescent="0.25">
      <c r="A2" t="s">
        <v>35</v>
      </c>
      <c r="B2">
        <v>8.1820000000000004E-2</v>
      </c>
      <c r="C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J29" sqref="J29"/>
    </sheetView>
  </sheetViews>
  <sheetFormatPr defaultRowHeight="15" x14ac:dyDescent="0.25"/>
  <cols>
    <col min="1" max="1" width="23.28515625" bestFit="1" customWidth="1"/>
  </cols>
  <sheetData>
    <row r="1" spans="1:3" x14ac:dyDescent="0.25">
      <c r="A1" s="2" t="s">
        <v>7</v>
      </c>
      <c r="B1" s="2" t="s">
        <v>8</v>
      </c>
      <c r="C1" s="2" t="s">
        <v>9</v>
      </c>
    </row>
    <row r="2" spans="1:3" x14ac:dyDescent="0.25">
      <c r="A2" s="3" t="s">
        <v>10</v>
      </c>
      <c r="B2" s="3">
        <v>35786</v>
      </c>
      <c r="C2" s="3" t="s">
        <v>11</v>
      </c>
    </row>
    <row r="3" spans="1:3" x14ac:dyDescent="0.25">
      <c r="A3" s="3" t="s">
        <v>38</v>
      </c>
      <c r="B3" s="3">
        <f>B2+Earth_Data!B1</f>
        <v>42164.14</v>
      </c>
      <c r="C3" s="3" t="s">
        <v>11</v>
      </c>
    </row>
    <row r="4" spans="1:3" x14ac:dyDescent="0.25">
      <c r="A4" s="3" t="s">
        <v>12</v>
      </c>
      <c r="B4" s="3">
        <v>0</v>
      </c>
      <c r="C4" s="3" t="s">
        <v>13</v>
      </c>
    </row>
    <row r="5" spans="1:3" x14ac:dyDescent="0.25">
      <c r="A5" s="3" t="s">
        <v>14</v>
      </c>
      <c r="B5" s="3">
        <v>110</v>
      </c>
      <c r="C5" s="3" t="s">
        <v>13</v>
      </c>
    </row>
    <row r="6" spans="1:3" x14ac:dyDescent="0.25">
      <c r="A6" s="3" t="s">
        <v>15</v>
      </c>
      <c r="B6" s="3">
        <v>3</v>
      </c>
      <c r="C6" s="3" t="s">
        <v>16</v>
      </c>
    </row>
    <row r="7" spans="1:3" x14ac:dyDescent="0.25">
      <c r="A7" s="3" t="s">
        <v>17</v>
      </c>
      <c r="B7" s="3">
        <v>19.899999999999999</v>
      </c>
      <c r="C7" s="3" t="s">
        <v>18</v>
      </c>
    </row>
    <row r="8" spans="1:3" x14ac:dyDescent="0.25">
      <c r="A8" s="3" t="s">
        <v>19</v>
      </c>
      <c r="B8" s="3" t="s">
        <v>20</v>
      </c>
      <c r="C8" s="3" t="s">
        <v>18</v>
      </c>
    </row>
    <row r="9" spans="1:3" x14ac:dyDescent="0.25">
      <c r="A9" s="3" t="s">
        <v>21</v>
      </c>
      <c r="B9" s="3">
        <v>500</v>
      </c>
      <c r="C9" s="3" t="s">
        <v>22</v>
      </c>
    </row>
    <row r="10" spans="1:3" x14ac:dyDescent="0.25">
      <c r="A10" s="3" t="s">
        <v>23</v>
      </c>
      <c r="B10" s="3">
        <v>72</v>
      </c>
      <c r="C10" s="3" t="s">
        <v>16</v>
      </c>
    </row>
    <row r="11" spans="1:3" x14ac:dyDescent="0.25">
      <c r="A11" s="3" t="s">
        <v>24</v>
      </c>
      <c r="B11" s="3">
        <v>150</v>
      </c>
      <c r="C11" s="3" t="s">
        <v>11</v>
      </c>
    </row>
    <row r="12" spans="1:3" x14ac:dyDescent="0.25">
      <c r="A12" s="3" t="s">
        <v>25</v>
      </c>
      <c r="B12" s="3">
        <v>4</v>
      </c>
      <c r="C12" s="3" t="s">
        <v>16</v>
      </c>
    </row>
    <row r="13" spans="1:3" x14ac:dyDescent="0.25">
      <c r="A13" s="3" t="s">
        <v>26</v>
      </c>
      <c r="B13" s="3">
        <v>250</v>
      </c>
      <c r="C13" s="3" t="s">
        <v>22</v>
      </c>
    </row>
    <row r="14" spans="1:3" x14ac:dyDescent="0.25">
      <c r="A14" s="3" t="s">
        <v>27</v>
      </c>
      <c r="B14" s="3">
        <v>5</v>
      </c>
      <c r="C14" s="3" t="s">
        <v>22</v>
      </c>
    </row>
    <row r="15" spans="1:3" x14ac:dyDescent="0.25">
      <c r="A15" s="4" t="s">
        <v>28</v>
      </c>
      <c r="B15" s="4">
        <f>B10*((2*B9)/B12)</f>
        <v>18000</v>
      </c>
      <c r="C15" s="4" t="s">
        <v>22</v>
      </c>
    </row>
    <row r="16" spans="1:3" x14ac:dyDescent="0.25">
      <c r="A16" s="4" t="s">
        <v>29</v>
      </c>
      <c r="B16" s="4">
        <f>B15/B9</f>
        <v>36</v>
      </c>
      <c r="C16" s="4" t="s">
        <v>16</v>
      </c>
    </row>
    <row r="17" spans="1:3" x14ac:dyDescent="0.25">
      <c r="A17" s="4" t="s">
        <v>30</v>
      </c>
      <c r="B17" s="4" t="s">
        <v>31</v>
      </c>
      <c r="C17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User_Model_Vals</vt:lpstr>
      <vt:lpstr>User_Model_Calcs</vt:lpstr>
      <vt:lpstr>Earth_Data</vt:lpstr>
      <vt:lpstr>Sat_Data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2022-05-13T16:56:54Z</dcterms:created>
  <dcterms:modified xsi:type="dcterms:W3CDTF">2022-09-30T21:10:08Z</dcterms:modified>
</cp:coreProperties>
</file>